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Planes de acción para publicar\"/>
    </mc:Choice>
  </mc:AlternateContent>
  <bookViews>
    <workbookView xWindow="0" yWindow="0" windowWidth="21600" windowHeight="7530" firstSheet="1" activeTab="5"/>
  </bookViews>
  <sheets>
    <sheet name="2024730010036" sheetId="10" r:id="rId1"/>
    <sheet name="2024730010037" sheetId="6" r:id="rId2"/>
    <sheet name="2024730010038" sheetId="8" r:id="rId3"/>
    <sheet name="2024730010039" sheetId="4" r:id="rId4"/>
    <sheet name="Anexo 2024730010039" sheetId="5" r:id="rId5"/>
    <sheet name="2020730010083 " sheetId="15"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3" i="15" l="1"/>
  <c r="U40" i="15"/>
  <c r="P36" i="15"/>
  <c r="F36" i="15"/>
  <c r="P34" i="15"/>
  <c r="O34" i="15"/>
  <c r="Q34" i="15" s="1"/>
  <c r="U32" i="15"/>
  <c r="P32" i="15"/>
  <c r="O32" i="15"/>
  <c r="Q32" i="15" s="1"/>
  <c r="F31" i="15"/>
  <c r="P30" i="15"/>
  <c r="O30" i="15"/>
  <c r="Q30" i="15" s="1"/>
  <c r="F29" i="15"/>
  <c r="P28" i="15"/>
  <c r="O28" i="15"/>
  <c r="Q28" i="15" s="1"/>
  <c r="P26" i="15"/>
  <c r="O26" i="15"/>
  <c r="Q26" i="15" s="1"/>
  <c r="P24" i="15"/>
  <c r="O24" i="15"/>
  <c r="Q24" i="15" s="1"/>
  <c r="F23" i="15"/>
  <c r="X22" i="15"/>
  <c r="S22" i="15"/>
  <c r="P22" i="15"/>
  <c r="O22" i="15"/>
  <c r="Q22" i="15" s="1"/>
  <c r="P20" i="15"/>
  <c r="O20" i="15"/>
  <c r="Q20" i="15" s="1"/>
  <c r="U19" i="15"/>
  <c r="F19" i="15"/>
  <c r="F37" i="15" s="1"/>
  <c r="O36" i="15" s="1"/>
  <c r="Q36" i="15" s="1"/>
  <c r="P18" i="15"/>
  <c r="O18" i="15"/>
  <c r="Q18" i="15" s="1"/>
  <c r="X16" i="15"/>
  <c r="P20" i="10" l="1"/>
  <c r="O20" i="10"/>
  <c r="F55" i="5"/>
  <c r="F56" i="5"/>
  <c r="F57" i="5"/>
  <c r="F58" i="5"/>
  <c r="F59" i="5"/>
  <c r="F60" i="5"/>
  <c r="F61" i="5"/>
  <c r="F62" i="5"/>
  <c r="F63" i="5"/>
  <c r="F64" i="5"/>
  <c r="F65" i="5"/>
  <c r="F66" i="5"/>
  <c r="F67" i="5"/>
  <c r="F68" i="5"/>
  <c r="F69" i="5"/>
  <c r="F70" i="5"/>
  <c r="F71" i="5"/>
  <c r="F72" i="5"/>
  <c r="F73" i="5"/>
  <c r="F74" i="5"/>
  <c r="F75" i="5"/>
  <c r="F76" i="5"/>
  <c r="F77" i="5"/>
  <c r="F78"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8" i="5"/>
  <c r="F110" i="5"/>
  <c r="F111" i="5"/>
  <c r="F113" i="5"/>
  <c r="F114" i="5"/>
  <c r="F115" i="5"/>
  <c r="F116" i="5"/>
  <c r="F117" i="5"/>
  <c r="F118" i="5"/>
  <c r="P18" i="10" l="1"/>
  <c r="O18" i="10"/>
  <c r="P18" i="8"/>
  <c r="O18" i="8"/>
  <c r="P18" i="6"/>
  <c r="O18" i="6"/>
  <c r="O20" i="4"/>
  <c r="P20" i="4"/>
  <c r="O22" i="4"/>
  <c r="P22" i="4"/>
  <c r="O24" i="4"/>
  <c r="P24" i="4"/>
  <c r="P18" i="4"/>
  <c r="O18" i="4"/>
  <c r="Q24" i="4" l="1"/>
  <c r="Q22" i="4"/>
  <c r="Q20" i="4"/>
  <c r="Q18" i="4"/>
</calcChain>
</file>

<file path=xl/comments1.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2.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3.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4.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5.xml><?xml version="1.0" encoding="utf-8"?>
<comments xmlns="http://schemas.openxmlformats.org/spreadsheetml/2006/main">
  <authors>
    <author/>
  </authors>
  <commentList>
    <comment ref="B15" authorId="0" shapeId="0">
      <text>
        <r>
          <rPr>
            <sz val="11"/>
            <color rgb="FF000000"/>
            <rFont val="Calibri"/>
            <family val="2"/>
            <charset val="1"/>
          </rPr>
          <t xml:space="preserve">equipo 60:
</t>
        </r>
        <r>
          <rPr>
            <sz val="10"/>
            <color rgb="FF000000"/>
            <rFont val="Tahoma"/>
            <family val="2"/>
            <charset val="1"/>
          </rPr>
          <t>Describa primero el código MGA y luego la meta personalizada en el PD</t>
        </r>
      </text>
    </comment>
    <comment ref="C15" authorId="0" shapeId="0">
      <text>
        <r>
          <rPr>
            <sz val="11"/>
            <color rgb="FF000000"/>
            <rFont val="Calibri"/>
            <family val="2"/>
            <charset val="1"/>
          </rPr>
          <t xml:space="preserve">equipo 60:
</t>
        </r>
        <r>
          <rPr>
            <sz val="10"/>
            <color rgb="FF000000"/>
            <rFont val="Tahoma"/>
            <family val="2"/>
            <charset val="1"/>
          </rPr>
          <t>Se deben relacionar las actividades para el cumplimiento de la meta de acuerdol al proyecto de inversión</t>
        </r>
      </text>
    </comment>
    <comment ref="E15" authorId="0" shapeId="0">
      <text>
        <r>
          <rPr>
            <sz val="11"/>
            <color rgb="FF000000"/>
            <rFont val="Calibri"/>
            <family val="2"/>
            <charset val="1"/>
          </rPr>
          <t xml:space="preserve">equipo 60:
</t>
        </r>
        <r>
          <rPr>
            <sz val="10"/>
            <color rgb="FF000000"/>
            <rFont val="Tahoma"/>
            <family val="2"/>
            <charset val="1"/>
          </rPr>
          <t xml:space="preserve">Describa el parámetro o unidad de medida relacionada con la actividad, ejemplo: porcentaje, número, kilo, grados, hectáreas, etc.
</t>
        </r>
      </text>
    </comment>
    <comment ref="F15" authorId="0" shapeId="0">
      <text>
        <r>
          <rPr>
            <sz val="11"/>
            <color rgb="FF000000"/>
            <rFont val="Calibri"/>
            <family val="2"/>
            <charset val="1"/>
          </rPr>
          <t xml:space="preserve">equipo 60:
</t>
        </r>
        <r>
          <rPr>
            <sz val="10"/>
            <color rgb="FF000000"/>
            <rFont val="Tahoma"/>
            <family val="2"/>
            <charset val="1"/>
          </rPr>
          <t>Describa el valor programado y ejecutado a nivel físico por cada una de las actividades</t>
        </r>
      </text>
    </comment>
    <comment ref="H15" authorId="0" shapeId="0">
      <text>
        <r>
          <rPr>
            <sz val="11"/>
            <color rgb="FF000000"/>
            <rFont val="Calibri"/>
            <family val="2"/>
            <charset val="1"/>
          </rPr>
          <t xml:space="preserve">equipo 60:
</t>
        </r>
        <r>
          <rPr>
            <sz val="10"/>
            <color rgb="FF000000"/>
            <rFont val="Tahoma"/>
            <family val="2"/>
            <charset val="1"/>
          </rPr>
          <t>Describa el valor programado en el presupuesto y ejecutado anivel de las obligaciones generadas (OP)</t>
        </r>
      </text>
    </comment>
  </commentList>
</comments>
</file>

<file path=xl/sharedStrings.xml><?xml version="1.0" encoding="utf-8"?>
<sst xmlns="http://schemas.openxmlformats.org/spreadsheetml/2006/main" count="902" uniqueCount="289">
  <si>
    <t xml:space="preserve">FIRMA: </t>
  </si>
  <si>
    <t xml:space="preserve">OBSERVACIONES: </t>
  </si>
  <si>
    <t>E</t>
  </si>
  <si>
    <t>P</t>
  </si>
  <si>
    <t>FIRMA</t>
  </si>
  <si>
    <t xml:space="preserve">META DE RESULTADO  No. </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</si>
  <si>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</si>
  <si>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</si>
  <si>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</si>
  <si>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</si>
  <si>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</si>
  <si>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</si>
  <si>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</si>
  <si>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</si>
  <si>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</si>
  <si>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</si>
  <si>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</si>
  <si>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</si>
  <si>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</si>
  <si>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</si>
  <si>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</si>
  <si>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VALOR</t>
  </si>
  <si>
    <t>OBJETO</t>
  </si>
  <si>
    <t>No</t>
  </si>
  <si>
    <t xml:space="preserve">RELACION DE CONTRATOS Y CONVENIOS </t>
  </si>
  <si>
    <t xml:space="preserve">FECHA DE PROGRAMACION: </t>
  </si>
  <si>
    <r>
      <rPr>
        <b/>
        <sz val="16"/>
        <rFont val="Arial"/>
        <family val="2"/>
      </rPr>
      <t>FORMATO:</t>
    </r>
    <r>
      <rPr>
        <sz val="16"/>
        <rFont val="Arial"/>
        <family val="2"/>
      </rPr>
      <t xml:space="preserve"> PLAN DE ACCION</t>
    </r>
  </si>
  <si>
    <r>
      <rPr>
        <b/>
        <sz val="16"/>
        <rFont val="Arial"/>
        <family val="2"/>
      </rPr>
      <t>PROCESO:</t>
    </r>
    <r>
      <rPr>
        <sz val="16"/>
        <rFont val="Arial"/>
        <family val="2"/>
      </rPr>
      <t xml:space="preserve"> PLANEACION ESTRATEGICA Y TERRITORIAL</t>
    </r>
  </si>
  <si>
    <r>
      <t>Version:</t>
    </r>
    <r>
      <rPr>
        <sz val="16"/>
        <rFont val="Arial"/>
        <family val="2"/>
      </rPr>
      <t xml:space="preserve"> 01</t>
    </r>
  </si>
  <si>
    <r>
      <t xml:space="preserve">Fecha: </t>
    </r>
    <r>
      <rPr>
        <sz val="16"/>
        <rFont val="Arial"/>
        <family val="2"/>
      </rPr>
      <t>31/08/2017</t>
    </r>
  </si>
  <si>
    <r>
      <t xml:space="preserve">Pagina: </t>
    </r>
    <r>
      <rPr>
        <sz val="16"/>
        <rFont val="Arial"/>
        <family val="2"/>
      </rPr>
      <t>1 de  1</t>
    </r>
  </si>
  <si>
    <r>
      <t xml:space="preserve">Codigo: </t>
    </r>
    <r>
      <rPr>
        <sz val="16"/>
        <rFont val="Arial"/>
        <family val="2"/>
      </rPr>
      <t>FOR-08-PRO-PET-01</t>
    </r>
  </si>
  <si>
    <t>Número</t>
  </si>
  <si>
    <t>ACTIVIDADES</t>
  </si>
  <si>
    <t xml:space="preserve">FUENTES DE FINANCIACION                           </t>
  </si>
  <si>
    <t>METAS DE PRODUCTO</t>
  </si>
  <si>
    <t>COSTO TOTAL
(PESOS)</t>
  </si>
  <si>
    <t xml:space="preserve">SECRETARÍA / ENTIDAD:                                                           </t>
  </si>
  <si>
    <t xml:space="preserve">GRUPO: </t>
  </si>
  <si>
    <t xml:space="preserve">P </t>
  </si>
  <si>
    <r>
      <t xml:space="preserve">FISICO
</t>
    </r>
    <r>
      <rPr>
        <b/>
        <u/>
        <sz val="12"/>
        <rFont val="Arial MT"/>
      </rPr>
      <t xml:space="preserve">PROG  </t>
    </r>
    <r>
      <rPr>
        <b/>
        <sz val="12"/>
        <rFont val="Arial MT"/>
      </rPr>
      <t xml:space="preserve">
EJEC</t>
    </r>
  </si>
  <si>
    <t>O</t>
  </si>
  <si>
    <r>
      <rPr>
        <b/>
        <sz val="12"/>
        <rFont val="Arial MT"/>
      </rPr>
      <t>FINANCIERO</t>
    </r>
    <r>
      <rPr>
        <b/>
        <u/>
        <sz val="12"/>
        <rFont val="Arial MT"/>
      </rPr>
      <t xml:space="preserve">
PROG  
OBLIGADO</t>
    </r>
  </si>
  <si>
    <t>INDICADORES DE RESULTADO</t>
  </si>
  <si>
    <t>Unidad de Medida</t>
  </si>
  <si>
    <t xml:space="preserve">Medición </t>
  </si>
  <si>
    <t>CANTIDAD</t>
  </si>
  <si>
    <t>CODIGO PRESUPUESTAL:                                                       RUBROS:</t>
  </si>
  <si>
    <t>SECRETARIA DE MOVILIDAD</t>
  </si>
  <si>
    <t>%</t>
  </si>
  <si>
    <t>NOMBRE:  Ricardo Fabian Rodríguez / Secretario de Movilidad</t>
  </si>
  <si>
    <t xml:space="preserve">Nombre </t>
  </si>
  <si>
    <t xml:space="preserve">Objeto </t>
  </si>
  <si>
    <t xml:space="preserve">Supervisión </t>
  </si>
  <si>
    <t>VALOR MENSUAL</t>
  </si>
  <si>
    <t>PLAZO</t>
  </si>
  <si>
    <t xml:space="preserve">VALOR TOTAL </t>
  </si>
  <si>
    <t>DIEGO FERNANDO RUBIO SUSUNAGA</t>
  </si>
  <si>
    <t>MOV-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3</t>
  </si>
  <si>
    <t>MIGUEL ANGEL OSPINA CIFUENTES</t>
  </si>
  <si>
    <t>JORGE ARMANDO ESCOBAR UPEGUI</t>
  </si>
  <si>
    <t>MOV-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2</t>
  </si>
  <si>
    <t>MARLY DAHIANA VALENCIA MIRANDA</t>
  </si>
  <si>
    <t>MOV-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24</t>
  </si>
  <si>
    <t>GUSTAVO RODRIGUEZ PEREZ</t>
  </si>
  <si>
    <t>MOV-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8</t>
  </si>
  <si>
    <t>ROGER FERNANDO CUENCA</t>
  </si>
  <si>
    <t>MOV-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6</t>
  </si>
  <si>
    <t>LUISA MARIA VALDERRAMA</t>
  </si>
  <si>
    <t>MOV-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9</t>
  </si>
  <si>
    <t>JUAN CARLOS GOMEZ</t>
  </si>
  <si>
    <t>MOV-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10</t>
  </si>
  <si>
    <t>CAMPO ELIAS OLARTE SACHICA</t>
  </si>
  <si>
    <t>MOV-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7</t>
  </si>
  <si>
    <t>LUIS MIGUEL FONSECA</t>
  </si>
  <si>
    <t>MOV-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14</t>
  </si>
  <si>
    <t>LEIDY VALENTINA ARDILA SUAREZ</t>
  </si>
  <si>
    <t>MOV-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13</t>
  </si>
  <si>
    <t>JORGE ARMANDO BARRAGAN CEDIEL</t>
  </si>
  <si>
    <t>MOV- CONTRATAR LA PRESTACION DE SERVICIOS PROFESIONALES EN ARAS DE FORTALECER LOS PROCESOS, PROCEDIMIENTOS  DE LA SECRETARIA DE MOVILIDAD DE LA CIUDAD DE IBAGUE,  EN EL MARCO DEL PROYECTO " FORTALECIMIENTO DE LA SEGURIDAD VIAL PARA LA REGULACIÓN Y CONTROL DEL TRÁNSITO EN EL MUNICIPIO DE IBAGUÉ” DES 9</t>
  </si>
  <si>
    <t xml:space="preserve">ANYI ALEJANDRA CASTRO MARIN </t>
  </si>
  <si>
    <t>MOV-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25</t>
  </si>
  <si>
    <t xml:space="preserve">KAROL JULIANA BELTRAN </t>
  </si>
  <si>
    <t>MOV-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26</t>
  </si>
  <si>
    <t>Adjunto relaciòn en el anexo 2</t>
  </si>
  <si>
    <t>JHON FREDY LOPEZ FRANCO</t>
  </si>
  <si>
    <t>MOV- CONTRATAR LA PRESTACION DE SERVICIOS PROFESIONALES EN ARAS DE FORTALECER LOS PROCESOS, PROCEDIMIENTOS  DE LA SECRETARIA DE MOVILIDAD DE LA CIUDAD DE IBAGUE,  EN EL MARCO DEL PROYECTO " FORTALECIMIENTO DE LA SEGURIDAD VIAL PARA LA REGULACIÓN Y CONTROL DEL TRÁNSITO EN EL MUNICIPIO DE IBAGUÉ” DES 1</t>
  </si>
  <si>
    <t>JOHANA CATALINA DIAZ RAMIREZ- cambio de SUPERVISOR a GIOVANNY POSADA TORO</t>
  </si>
  <si>
    <t>MARIA ANGELICA GARCIA AGUIRRE</t>
  </si>
  <si>
    <t>MOV- CONTRATAR LA PRESTACION DE SERVICIOS PROFESIONALES EN ARAS DE FORTALECER LOS PROCESOS, PROCEDIMIENTOS  DE LA SECRETARIA DE MOVILIDAD DE LA CIUDAD DE IBAGUE,  EN EL MARCO DEL PROYECTO " FORTALECIMIENTO DE LA SEGURIDAD VIAL PARA LA REGULACIÓN Y CONTROL DEL TRÁNSITO EN EL MUNICIPIO DE IBAGUÉ” DES 2</t>
  </si>
  <si>
    <t>JOHANA CATALINA DIAZ RAMIREZ cambio de SUPERVISOR a MIGUEL ANGEL OSPINA CIFUENTES</t>
  </si>
  <si>
    <t>MARIA PAULA CIFUENTES REINOSO</t>
  </si>
  <si>
    <t>MOV- CONTRATAR LA PRESTACION DE SERVICIOS PROFESIONALES EN ARAS DE FORTALECER LOS PROCESOS, PROCEDIMIENTOS  DE LA SECRETARIA DE MOVILIDAD DE LA CIUDAD DE IBAGUE,  EN EL MARCO DEL PROYECTO " FORTALECIMIENTO DE LA SEGURIDAD VIAL PARA LA REGULACIÓN Y CONTROL DEL TRÁNSITO EN EL MUNICIPIO DE IBAGUÉ” JUR 10</t>
  </si>
  <si>
    <t>CLAUDIA ALEJANDRA GUAYARA PRADO</t>
  </si>
  <si>
    <t>MOV- CONTRATAR LA PRESTACION DE SERVICIOS PROFESIONALES EN ARAS DE FORTALECER LOS PROCESOS, PROCEDIMIENTOS  DE LA SECRETARIA DE MOVILIDAD DE LA CIUDAD DE IBAGUE,  EN EL MARCO DEL PROYECTO " FORTALECIMIENTO DE LA SEGURIDAD VIAL PARA LA REGULACIÓN Y CONTROL DEL TRÁNSITO EN EL MUNICIPIO DE IBAGUÉ” JUR 11</t>
  </si>
  <si>
    <t>ALEXANDER MORENO BARRAGAN</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</si>
  <si>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33</t>
  </si>
  <si>
    <t>ADRIANA MARCELA ARTEAGA BURGOS</t>
  </si>
  <si>
    <t>MOV- CONTRATAR LA PRESTACION DE SERVICIOS PROFESIONALES EN ARAS DE FORTALECER LOS PROCESOS, PROCEDIMIENTOS  DE LA SECRETARIA DE MOVILIDAD DE LA CIUDAD DE IBAGUE,  EN EL MARCO DEL PROYECTO " FORTALECIMIENTO DE LA SEGURIDAD VIAL PARA LA REGULACIÓN Y CONTROL DEL TRÁNSITO EN EL MUNICIPIO DE IBAGUÉ” DES 5</t>
  </si>
  <si>
    <t xml:space="preserve">CINDY JOHANA BASTO GARCIA </t>
  </si>
  <si>
    <t>MOV- CONTRATAR LA PRESTACION DE SERVICIOS PROFESIONALES EN ARAS DE FORTALECER LOS PROCESOS, PROCEDIMIENTOS  DE LA SECRETARIA DE MOVILIDAD DE LA CIUDAD DE IBAGUE,  EN EL MARCO DEL PROYECTO " FORTALECIMIENTO DE LA SEGURIDAD VIAL PARA LA REGULACIÓN Y CONTROL DEL TRÁNSITO EN EL MUNICIPIO DE IBAGUÉ” JUR 1</t>
  </si>
  <si>
    <t>OSCAR ARMANDO CABRERA URUEÑA</t>
  </si>
  <si>
    <t>MOV- CONTRATAR LA PRESTACION DE SERVICIOS PROFESIONALES EN ARAS DE FORTALECER LOS PROCESOS, PROCEDIMIENTOS  DE LA SECRETARIA DE MOVILIDAD DE LA CIUDAD DE IBAGUE,  EN EL MARCO DEL PROYECTO " FORTALECIMIENTO DE LA SEGURIDAD VIAL PARA LA REGULACIÓN Y CONTROL DEL TRÁNSITO EN EL MUNICIPIO DE IBAGUÉ” JUR 5</t>
  </si>
  <si>
    <t>GIOVANNY POSADA TORO</t>
  </si>
  <si>
    <t>NORMA JULIETH VELASQUEZ</t>
  </si>
  <si>
    <t>MOV- CONTRATAR LA PRESTACION DE SERVICIOS PROFESIONALES EN ARAS DE FORTALECER EL PROGRAMA DE VICTIMAS FATALES QUE SE ENCUENTRAN A CARGO DE LA SECRETARIA DE MOVILIDAD DE LA CIUDAD DE IBAGUE,  EN EL MARCO DEL PROYECTO " FORTALECIMIENTO DE LA SEGURIDAD VIAL PARA LA REGULACIÓN Y CONTROL DEL TRÁNSITO EN EL MUNICIPIO DE IBAGUÉ” 2</t>
  </si>
  <si>
    <t xml:space="preserve">GIOVANNY POSADA TORO </t>
  </si>
  <si>
    <t>FRANCISCO JAVIER MESA ROBAYO</t>
  </si>
  <si>
    <t>MOV- CONTRATAR LA PRESTACION DE SERVICIOS PROFESIONALES EN ARAS DE FORTALECER LOS PROCESOS, PROCEDIMIENTOS  DE LA SECRETARIA DE MOVILIDAD DE LA CIUDAD DE IBAGUE,  EN EL MARCO DEL PROYECTO " FORTALECIMIENTO DE LA SEGURIDAD VIAL PARA LA REGULACIÓN Y CONTROL DEL TRÁNSITO EN EL MUNICIPIO DE IBAGUÉ” DES 3</t>
  </si>
  <si>
    <t>LUIS FRANCISCO GRANADA CORRECHA</t>
  </si>
  <si>
    <t>MOV- CONTRATAR LA PRESTACION DE SERVICIOS PROFESIONALES EN ARAS DE FORTALECER LOS PROCESOS, PROCEDIMIENTOS  DE LA SECRETARIA DE MOVILIDAD DE LA CIUDAD DE IBAGUE,  EN EL MARCO DEL PROYECTO " FORTALECIMIENTO DE LA SEGURIDAD VIAL PARA LA REGULACIÓN Y CONTROL DEL TRÁNSITO EN EL MUNICIPIO DE IBAGUÉ” DES 4</t>
  </si>
  <si>
    <t>ROBERTO CRISTANCHO SANTOS</t>
  </si>
  <si>
    <t>MOV- CONTRATAR LA PRESTACION DE SERVICIOS DE APOYO A LA GESTION EN ARAS DE FORTALECER LOS PROCESOS, PROCEDIMIENTOS Y METAS QUE SE ENCUENTRAN A CARGO DE LA SECRETARIA DE MOVILIDAD DE LA CIUDAD DE IBAGUE,  EN EL MARCO DEL PROYECTO " FORTALECIMIENTO DE LA SEGURIDAD VIAL PARA LA REGULACIÓN Y CONTROL DEL TRÁNSITO EN EL MUNICIPIO DE IBAGUÉ” OP 1</t>
  </si>
  <si>
    <t>ORLANDO VEGA MORALES</t>
  </si>
  <si>
    <t>MOV- CONTRATAR LA PRESTACION DE SERVICIOS DE APOYO A LA GESTION EN ARAS DE FORTALECER LOS PROCESOS, PROCEDIMIENTOS Y METAS QUE SE ENCUENTRAN A CARGO DE LA SECRETARIA DE MOVILIDAD DE LA CIUDAD DE IBAGUE,  EN EL MARCO DEL PROYECTO " FORTALECIMIENTO DE LA SEGURIDAD VIAL PARA LA REGULACIÓN Y CONTROL DEL TRÁNSITO EN EL MUNICIPIO DE IBAGUÉ” OP 2</t>
  </si>
  <si>
    <t>LUZ NEIRA LAISECA REINOSO</t>
  </si>
  <si>
    <t>MOV- CONTRATAR LA PRESTACION DE SERVICIOS DE APOYO A LA GESTION EN ARAS DE FORTALECER LOS PROCESOS, PROCEDIMIENTOS Y METAS QUE SE ENCUENTRAN A CARGO DE LA SECRETARIA DE MOVILIDAD DE LA CIUDAD DE IBAGUE,  EN EL MARCO DEL PROYECTO " FORTALECIMIENTO DE LA SEGURIDAD VIAL PARA LA REGULACIÓN Y CONTROL DEL TRÁNSITO EN EL MUNICIPIO DE IBAGUÉ” OP 3</t>
  </si>
  <si>
    <t>CARLOS HERNANDO RODRIGUEZ MENDOZA</t>
  </si>
  <si>
    <t>MOV- CONTRATAR LA PRESTACION DE SERVICIOS PROFESIONALES EN ARAS DE FORTALECER LOS PROCESOS, PROCEDIMIENTOS  DE LA SECRETARIA DE MOVILIDAD DE LA CIUDAD DE IBAGUE,  EN EL MARCO DEL PROYECTO " FORTALECIMIENTO DE LA SEGURIDAD VIAL PARA LA REGULACIÓN Y CONTROL DEL TRÁNSITO EN EL MUNICIPIO DE IBAGUÉ” JUR 6</t>
  </si>
  <si>
    <t xml:space="preserve">LUIS CARLOS LINARES GUZMAN </t>
  </si>
  <si>
    <t>DANIELA ALEJANDRA MACHADO</t>
  </si>
  <si>
    <t>MOV- CONTRATAR LA PRESTACION DE SERVICIOS PROFESIONALES EN ARAS DE FORTALECER LOS PROCESOS, PROCEDIMIENTOS  DE LA SECRETARIA DE MOVILIDAD DE LA CIUDAD DE IBAGUE,  EN EL MARCO DEL PROYECTO " FORTALECIMIENTO DE LA SEGURIDAD VIAL PARA LA REGULACIÓN Y CONTROL DEL TRÁNSITO EN EL MUNICIPIO DE IBAGUÉ” JUR 7</t>
  </si>
  <si>
    <t>LUIS CARLOS LINARES GUZMAN</t>
  </si>
  <si>
    <t>DIANA MARCELA ESPINOSA</t>
  </si>
  <si>
    <t>MOV- CONTRATAR LA PRESTACION DE SERVICIOS PROFESIONALES EN ARAS DE FORTALECER LOS PROCESOS, PROCEDIMIENTOS  DE LA SECRETARIA DE MOVILIDAD DE LA CIUDAD DE IBAGUE,  EN EL MARCO DEL PROYECTO " FORTALECIMIENTO DE LA SEGURIDAD VIAL PARA LA REGULACIÓN Y CONTROL DEL TRÁNSITO EN EL MUNICIPIO DE IBAGUÉ” JUR 8</t>
  </si>
  <si>
    <t>WENDY MELISSA PEÑA ALVAREZ</t>
  </si>
  <si>
    <t>MOV- CONTRATAR LA PRESTACION DE SERVICIOS PROFESIONALES EN ARAS DE FORTALECER LOS PROCESOS, PROCEDIMIENTOS  DE LA SECRETARIA DE MOVILIDAD DE LA CIUDAD DE IBAGUE,  EN EL MARCO DEL PROYECTO " FORTALECIMIENTO DE LA SEGURIDAD VIAL PARA LA REGULACIÓN Y CONTROL DEL TRÁNSITO EN EL MUNICIPIO DE IBAGUÉ” JUR 9</t>
  </si>
  <si>
    <t>LYDA VIVIANA BOCANEGRA QUINTANA</t>
  </si>
  <si>
    <t>MOV- CONTRATAR LA PRESTACION DE SERVICIOS PROFESIONALES EN ARAS DE FORTALECER LOS PROCESOS, PROCEDIMIENTOS  DE LA SECRETARIA DE MOVILIDAD DE LA CIUDAD DE IBAGUE,  EN EL MARCO DEL PROYECTO " FORTALECIMIENTO DE LA SEGURIDAD VIAL PARA LA REGULACIÓN Y CONTROL DEL TRÁNSITO EN EL MUNICIPIO DE IBAGUÉ” JUR 2</t>
  </si>
  <si>
    <t>CLAUDIA YODIMA SOLANO RODRIGUEZ</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</si>
  <si>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25</t>
  </si>
  <si>
    <t>TATIANA ALEJANDRA CALDERON ARTEAGA</t>
  </si>
  <si>
    <t>MOV- CONTRATAR LA PRESTACION DE SERVICIOS PROFESIONALES EN ARAS DE FORTALECER LOS PROCESOS, PROCEDIMIENTOS  DE LA SECRETARIA DE MOVILIDAD DE LA CIUDAD DE IBAGUE,  EN EL MARCO DEL PROYECTO " FORTALECIMIENTO DE LA SEGURIDAD VIAL PARA LA REGULACIÓN Y CONTROL DEL TRÁNSITO EN EL MUNICIPIO DE IBAGUÉ” DES 7</t>
  </si>
  <si>
    <t>YONA GISEL REINA BONILLA</t>
  </si>
  <si>
    <t>MOV- CONTRATAR LA PRESTACION DE SERVICIOS PROFESIONALES EN ARAS DE FORTALECER LOS PROCESOS, PROCEDIMIENTOS  DE LA SECRETARIA DE MOVILIDAD DE LA CIUDAD DE IBAGUE,  EN EL MARCO DEL PROYECTO " FORTALECIMIENTO DE LA SEGURIDAD VIAL PARA LA REGULACIÓN Y CONTROL DEL TRÁNSITO EN EL MUNICIPIO DE IBAGUÉ” DES 6</t>
  </si>
  <si>
    <t>MARIA ALEJANDRA ROJAS ROJAS</t>
  </si>
  <si>
    <t>MOV- CONTRATAR LA PRESTACION DE SERVICIOS DE APOYO A LA GESTION EN ARAS DE FORTALECER LOS PROCESOS, PROCEDIMIENTOS Y METAS QUE SE ENCUENTRAN A CARGO DE LA SECRETARIA DE MOVILIDAD DE LA CIUDAD DE IBAGUE,  EN EL MARCO DEL PROYECTO " FORTALECIMIENTO DE LA SEGURIDAD VIAL PARA LA REGULACIÓN Y CONTROL DEL TRÁNSITO EN EL MUNICIPIO DE IBAGUÉ” VIG 1</t>
  </si>
  <si>
    <t xml:space="preserve">JESUS ANTONIO PRADO </t>
  </si>
  <si>
    <t>JONATHAN RICARDO MORENO MORA</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</si>
  <si>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32</t>
  </si>
  <si>
    <t>ALFONSO PINEDA LOPEZ</t>
  </si>
  <si>
    <t>MOV- CONTRATAR LA PRESTACION DE SERVICIOS DE UN PROFESIONAL ESPECIALIZADO EN ARAS DE FORTALECER LOS PROCESOS, PROCEDIMIENTOS DE LA SECRETARIA DE MOVILIDAD DE LA CIUDAD DE IBAGUE, EN EL MARCO DEL PROYECTO " FORTALECIMIENTO DE LA SEGURIDAD VIAL PARA LA REGULACIÓN Y CONTROL DEL TRÁNSITO EN EL MUNICIPIO DE IBAGUÉ” 1</t>
  </si>
  <si>
    <t>LUIS ALEJANDRO GIRALDO MONTOYA - CESION GILLEST REGYS TRUJILLO DUQUE</t>
  </si>
  <si>
    <r>
      <rPr>
        <sz val="7"/>
        <color theme="1"/>
        <rFont val="Arial"/>
        <family val="2"/>
      </rPr>
      <t xml:space="preserve">MOV- CONTRATAR LA PRESTACION DE SERVICIOS DE UN PROFESIONAL </t>
    </r>
    <r>
      <rPr>
        <sz val="7"/>
        <color rgb="FFFF0000"/>
        <rFont val="Arial"/>
        <family val="2"/>
      </rPr>
      <t xml:space="preserve">ESPECIALIZADO </t>
    </r>
    <r>
      <rPr>
        <sz val="7"/>
        <color theme="1"/>
        <rFont val="Arial"/>
        <family val="2"/>
      </rPr>
      <t>EN ARAS DE FORTALECER LOS PROCESOS, PROCEDIMIENTOS  DE LA SECRETARIA DE MOVILIDAD DE LA CIUDAD DE IBAGUE,  EN EL MARCO DEL PROYECTO " FORTALECIMIENTO DE LA SEGURIDAD VIAL PARA LA REGULACIÓN Y CONTROL DEL TRÁNSITO EN EL MUNICIPIO DE IBAGUÉ” 3</t>
    </r>
  </si>
  <si>
    <t>YESICA ALEJANDRA CASTAÑO</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</si>
  <si>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36</t>
  </si>
  <si>
    <t>LUIS ANDRES ALBADAN GARCIAALBA</t>
  </si>
  <si>
    <t>MOV-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12</t>
  </si>
  <si>
    <t>FABIO ANDRES ROJAS BARRAGAN</t>
  </si>
  <si>
    <t>MOV- CONTRATAR LA PRESTACION DE SERVICIOS PROFESIONALES EN ARAS DE FORTALECER LOS PROCESOS, PROCEDIMIENTOS  DE LA SECRETARIA DE MOVILIDAD DE LA CIUDAD DE IBAGUE,  EN EL MARCO DEL PROYECTO " FORTALECIMIENTO DE LA SEGURIDAD VIAL PARA LA REGULACIÓN Y CONTROL DEL TRÁNSITO EN EL MUNICIPIO DE IBAGUÉ” DES 8</t>
  </si>
  <si>
    <t>JUAN JOSE CARDONA LOPEZ</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</si>
  <si>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21</t>
  </si>
  <si>
    <t>ABEL ANDRES GORDILLO PEÑA</t>
  </si>
  <si>
    <t>MOV- CONTRATAR LA PRESTACION DE SERVICIOS DE UN PROFESIONAL ESPECIALIZADO EN ARAS DE FORTALECER LOS PROCESOS, PROCEDIMIENTOS  DE LA SECRETARIA DE MOVILIDAD DE LA CIUDAD DE IBAGUE,  EN EL MARCO DEL PROYECTO " FORTALECIMIENTO DE LA SEGURIDAD VIAL PARA LA REGULACIÓN Y CONTROL DEL TRÁNSITO EN EL MUNICIPIO DE IBAGUÉ” 2</t>
  </si>
  <si>
    <t>DAVID SANTIAGO ANDRADE BOCANEGRA</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</si>
  <si>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22</t>
  </si>
  <si>
    <t>WILLIAM ERNESTO CERVERA ACOSTA</t>
  </si>
  <si>
    <t>MOV- CONTRATAR LA PRESTACION DE SERVICIOS DE APOYO A LA GESTION EN ARAS DE FORTALECER LOS PROCESOS, PROCEDIMIENTOS Y METAS QUE SE ENCUENTRAN A CARGO DE LA SECRETARIA DE MOVILIDAD DE LA CIUDAD DE IBAGUE, EN EL MARCO DEL PROYECTO " FORTALECIMIENTO DE LA SEGURIDAD VIAL PARA LA REGULACIÓN Y CONTROL DEL TRÁNSITO EN EL MUNICIPIO DE IBAGUÉ” OP 4</t>
  </si>
  <si>
    <t>CRISTHIAN FELIPE RENGIFO SAENZ</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</si>
  <si>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23</t>
  </si>
  <si>
    <t>DANIEL FERNANDO PEÑALOZA ARANDA</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</si>
  <si>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29</t>
  </si>
  <si>
    <t>MAURICIO GARCIA GUTIERREZ</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</si>
  <si>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30</t>
  </si>
  <si>
    <t>NICOLLE VALENTINA SAENZ</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</si>
  <si>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26</t>
  </si>
  <si>
    <t>BIBIANA ANDREA VASQUEZ</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</si>
  <si>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27</t>
  </si>
  <si>
    <t xml:space="preserve">JORGE ANDRES PLATA </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</si>
  <si>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31</t>
  </si>
  <si>
    <t>LUIS ALFONSO GALINDO CELIS</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</si>
  <si>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24</t>
  </si>
  <si>
    <t>MARCO TULIO PULIDO CALDERON</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</si>
  <si>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28</t>
  </si>
  <si>
    <t>FRANCISCO JAVIER GIRALDO BUSTAMENTE</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</si>
  <si>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20</t>
  </si>
  <si>
    <t>YUDY VANESA SANTAMIRA CONTRERAS</t>
  </si>
  <si>
    <t>MOV- CONTRATAR LA PRESTACION DE SERVICIOS DE APOYO A LA GESTION EN ARAS DE FORTALECER LOS PROCESOS, PROCEDIMIENTOS Y METAS QUE SE ENCUENTRAN A CARGO DE LA SECRETARIA DE MOVILIDAD DE LA CIUDAD DE IBAGUE,  EN EL MARCO DEL PROYECTO " FORTALECIMIENTO DE LA SEGURIDAD VIAL PARA LA REGULACIÓN Y CONTROL DEL TRÁNSITO EN EL MUNICIPIO DE IBAGUÉ" TRAM 31</t>
  </si>
  <si>
    <t xml:space="preserve">JEISON ANTONIO MORALES ROCHAQUIRA </t>
  </si>
  <si>
    <t>MOV- CONTRATAR LA PRESTACION DE SERVICIOS DE APOYO A LA GESTION EN ARAS DE FORTALECER LOS PROCESOS, PROCEDIMIENTOS Y METAS QUE SE ENCUENTRAN A CARGO DE LA SECRETARIA DE MOVILIDAD DE LA CIUDAD DE IBAGUE,  EN EL MARCO DEL PROYECTO " FORTALECIMIENTO DE LA SEGURIDAD VIAL PARA LA REGULACIÓN Y CONTROL DEL TRÁNSITO EN EL MUNICIPIO DE IBAGUÉ" TRAM 30</t>
  </si>
  <si>
    <t>INGRID TATIANA HUEPA</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</si>
  <si>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37</t>
  </si>
  <si>
    <t xml:space="preserve">PAULA ANDREA CHAVARRO </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</si>
  <si>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35</t>
  </si>
  <si>
    <t>JOSE LEONARDO RINCON LOPEZ</t>
  </si>
  <si>
    <t>MOV- CONTRATAR LA PRESTACION DE SERVICIOS DE APOYO A LA GESTION EN ARAS DE FORTALECER LOS PROCESOS, PROCEDIMIENTOS Y METAS QUE SE ENCUENTRAN A CARGO DE LA SECRETARIA DE MOVILIDAD DE LA CIUDAD DE IBAGUE,  EN EL MARCO DEL PROYECTO " FORTALECIMIENTO DE LA SEGURIDAD VIAL PARA LA REGULACIÓN Y CONTROL DEL TRÁNSITO EN EL MUNICIPIO DE IBAGUÉ" TRAM 32</t>
  </si>
  <si>
    <t xml:space="preserve">FREDDY YEFFER CALDERON </t>
  </si>
  <si>
    <t>EDGAR TRIANA REINA</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</si>
  <si>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40</t>
  </si>
  <si>
    <t>JORGE FILEMON OLAYA CHAVEZ</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</si>
  <si>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41</t>
  </si>
  <si>
    <t>LUIS CARLOS LINARES</t>
  </si>
  <si>
    <t>GHINA FERNANDA TORRES REYES</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</si>
  <si>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42</t>
  </si>
  <si>
    <t>DIEGO EDUARDO OTAVO CORTES</t>
  </si>
  <si>
    <t>MOV- CONTRATAR LA PRESTACION DE SERVICIOS PROFESIONALES EN ARAS DE FORTALECER LOS PROCESOS, PROCEDIMIENTOS Y METAS DE LA SECRETARIA DE MOVILIDAD DE LA CIUDAD DE IBAGUE, EN EL MARCO DEL PROYECTO " FORTALECIMIENTO DE LA SEGURIDAD VIAL PARA LA REGULACIÓN Y CONTROL DEL TRÁNSITO EN EL MUNICIPIO DE IBAGUÉ” OP 43</t>
  </si>
  <si>
    <t xml:space="preserve">RICARDO FABIAN RODRIGUEZ LOZANO </t>
  </si>
  <si>
    <r>
      <t xml:space="preserve">Objetivos: </t>
    </r>
    <r>
      <rPr>
        <sz val="16"/>
        <rFont val="Arial"/>
        <family val="2"/>
      </rPr>
      <t>IImplementar estrategias formativas viales que contribuyan a reducir la incidencia de accidentes viales, mejorar la calidad de vida de los ciudadanos y fomentar una cultura de respeto y seguridad en las vías..</t>
    </r>
  </si>
  <si>
    <t>Realizar campañas de sensibilización a actores de los sistemas de
transporte sobre la normatividad vigente</t>
  </si>
  <si>
    <t>Garantizar el servicio de atención integral a víctimas directas e indirectas de
accidentes e incidentes viales</t>
  </si>
  <si>
    <t>Implementar estrategias de capacitación sobre promoción de la cultura
ciudadana y seguridad vial</t>
  </si>
  <si>
    <t>Implementar estrategias de Movilidad Sostenible</t>
  </si>
  <si>
    <r>
      <rPr>
        <sz val="12"/>
        <rFont val="Arial MT"/>
      </rPr>
      <t>Tasa de mortalidad por accidentes de transito</t>
    </r>
    <r>
      <rPr>
        <b/>
        <sz val="12"/>
        <rFont val="Arial MT"/>
      </rPr>
      <t xml:space="preserve">
</t>
    </r>
  </si>
  <si>
    <r>
      <t xml:space="preserve">META DE RESULTADO  No.  </t>
    </r>
    <r>
      <rPr>
        <sz val="12"/>
        <rFont val="Arial"/>
        <family val="2"/>
      </rPr>
      <t>Disminuciòn de la Tasa de mortalidad por accidentes de transito</t>
    </r>
  </si>
  <si>
    <t>Realización de demarcación horizontal longitudinal</t>
  </si>
  <si>
    <t>Adjunto relaciòn en el anexo 4</t>
  </si>
  <si>
    <r>
      <t xml:space="preserve">Objetivos: </t>
    </r>
    <r>
      <rPr>
        <sz val="16"/>
        <rFont val="Arial"/>
        <family val="2"/>
      </rPr>
      <t>Implementar estrategias de seguimiento y fortalecimiento en el municipio de Ibagué con el fin de mejorar la movilidad y la seguridad vial.</t>
    </r>
  </si>
  <si>
    <t>Dotar con implementos para el control de transito a los agentes municipales</t>
  </si>
  <si>
    <r>
      <t xml:space="preserve">Objetivos: </t>
    </r>
    <r>
      <rPr>
        <sz val="16"/>
        <rFont val="Arial"/>
        <family val="2"/>
      </rPr>
      <t>Mejorar la seguridad vial y la movilidad urbana, contribuyendo a la reducción de accidentes de tráfico, la optimización del sistema de
transporte, y la promoción de medios de transporte sostenibles en la ciudad.</t>
    </r>
  </si>
  <si>
    <t>Evaluar el cumplimiento del Plan Maestro de Movilidad y Espacio Público</t>
  </si>
  <si>
    <t>Evaluar el cumplimiento del Plan Local de Seguridad Vial</t>
  </si>
  <si>
    <r>
      <rPr>
        <b/>
        <sz val="12"/>
        <rFont val="Arial"/>
        <family val="2"/>
      </rPr>
      <t>Código MGA</t>
    </r>
    <r>
      <rPr>
        <sz val="12"/>
        <rFont val="Arial"/>
        <family val="2"/>
      </rPr>
      <t>: 240900801 - Documentos de lineamientos técnicos en temas de seguridad de transporte formulados</t>
    </r>
  </si>
  <si>
    <r>
      <rPr>
        <b/>
        <sz val="12"/>
        <rFont val="Arial"/>
        <family val="2"/>
      </rPr>
      <t>Código MGA</t>
    </r>
    <r>
      <rPr>
        <sz val="12"/>
        <rFont val="Arial"/>
        <family val="2"/>
      </rPr>
      <t>: 240901100 - Organismos de tránsito dotados con implementos para el control del tránsito</t>
    </r>
  </si>
  <si>
    <r>
      <rPr>
        <b/>
        <sz val="12"/>
        <rFont val="Arial"/>
        <family val="2"/>
      </rPr>
      <t>Código MGA</t>
    </r>
    <r>
      <rPr>
        <sz val="12"/>
        <rFont val="Arial"/>
        <family val="2"/>
      </rPr>
      <t>: 240903905 - Demarcación horizontal longitudinal realizada</t>
    </r>
  </si>
  <si>
    <r>
      <rPr>
        <b/>
        <sz val="12"/>
        <rFont val="Arial"/>
        <family val="2"/>
      </rPr>
      <t>Código MGA</t>
    </r>
    <r>
      <rPr>
        <sz val="12"/>
        <rFont val="Arial"/>
        <family val="2"/>
      </rPr>
      <t>: 240900200 Campañas realizadas -  240902400  Víctimas directas e indirectas
atendidas</t>
    </r>
  </si>
  <si>
    <t>FECHA DE  SEGUIMIENTO:  11 DE OCTUBRE DE 2024</t>
  </si>
  <si>
    <t>01 DE ENERO DEL 2024</t>
  </si>
  <si>
    <t xml:space="preserve">LINEA ESTRATEGICA: </t>
  </si>
  <si>
    <t xml:space="preserve">TERRITORIO PARA TODOS </t>
  </si>
  <si>
    <t xml:space="preserve">SECTOR: </t>
  </si>
  <si>
    <t>TRANSPORTE</t>
  </si>
  <si>
    <t xml:space="preserve">PROGRAMA: </t>
  </si>
  <si>
    <t xml:space="preserve">Seguridad de Transporte </t>
  </si>
  <si>
    <t>NOMBRE  DEL PROYECTO POAI:</t>
  </si>
  <si>
    <t xml:space="preserve"> Implementación de estrategias formativas que fomenten una cultura de respeto y seguridad en las vías en la ciudad de Ibagué</t>
  </si>
  <si>
    <t xml:space="preserve">CODIGO BPPIM: </t>
  </si>
  <si>
    <t>MOV- CONTRATAR LA PRESTACION DE SERVICIOS DE APOYO A LA GESTION EN ARAS DE FORTALECER LOS PROCESOS, PROCEDIMIENTOS Y METAS QUE SE ENCUENTRAN A CARGO DE LA SECRETARIA DE MOVILIDAD DE LA CIUDAD DE IBAGUE, EN EL MARCO DEL PROYECTO " FORTALECIMIENTO DE LA SEGURIDAD VIAL PARA LA REGULACIÓN Y CONTROL DEL TRÁNSITO EN EL MUNICIPIO DE IBAGUÉ” OP 6</t>
  </si>
  <si>
    <t>MARIA CAMILA MENDOZA CUELLAR</t>
  </si>
  <si>
    <t>MOV- CONTRATAR LA PRESTACION DE SERVICIOS PROFESIONALES EN ARAS DE FORTALECER LOS PROCESOS, PROCEDIMIENTOS Y METAS DE LA SECRETARIA DE MOVILIDAD DE LA CIUDAD DE IBAGUE, EN EL MARCO DEL PROYECTO " MODERNIZACIÓN TECNOLÓGICA PARA LA PRESTACIÓN DE SERVICIOS DE CALIDAD EN LA SECRETARÌA DE MOVILIDAD" OP 44</t>
  </si>
  <si>
    <t>JIMENA ALEXANDRA OLIVEROS ORTIZ</t>
  </si>
  <si>
    <r>
      <rPr>
        <sz val="11"/>
        <color rgb="FF000000"/>
        <rFont val="Arial"/>
        <family val="2"/>
      </rPr>
      <t>JOHANA SANTORO</t>
    </r>
  </si>
  <si>
    <r>
      <rPr>
        <sz val="7"/>
        <color theme="1"/>
        <rFont val="Arial"/>
        <family val="2"/>
      </rPr>
      <t xml:space="preserve">MOV- CONTRATAR LA PRESTACION DE SERVICIOS DE UN PROFESIONAL </t>
    </r>
    <r>
      <rPr>
        <sz val="7"/>
        <color rgb="FFFF0000"/>
        <rFont val="Arial"/>
        <family val="2"/>
      </rPr>
      <t xml:space="preserve">ESPECIALIZADO </t>
    </r>
    <r>
      <rPr>
        <sz val="7"/>
        <color theme="1"/>
        <rFont val="Arial"/>
        <family val="2"/>
      </rPr>
      <t>EN ARAS DE FORTALECER LOS PROCESOS, PROCEDIMIENTOS  DE LA SECRETARIA DE MOVILIDAD DE LA CIUDAD DE IBAGUE,  EN EL MARCO DEL PROYECTO " FORTALECIMIENTO DE LA SEGURIDAD VIAL PARA LA REGULACIÓN Y CONTROL DEL TRÁNSITO EN EL MUNICIPIO DE IBAGUÉ” 3</t>
    </r>
  </si>
  <si>
    <t>GOBERNABILIDAD PARA TODOS</t>
  </si>
  <si>
    <t>GOBIERNO TERRITORIAL</t>
  </si>
  <si>
    <t xml:space="preserve">PROGRAMA:  </t>
  </si>
  <si>
    <t>Fortalecimiento a la gestión y dirección de la administración pública territorial</t>
  </si>
  <si>
    <t xml:space="preserve">NOMBRE  DEL PROYECTO POAI: </t>
  </si>
  <si>
    <t>Revisión del cumplimiento del plan local de seguridad vial y plan maestro de movilidad y espacio público en la ciudad de Ibagué</t>
  </si>
  <si>
    <t>CODIGO BPPIM:</t>
  </si>
  <si>
    <t xml:space="preserve"> 2024730010036</t>
  </si>
  <si>
    <t xml:space="preserve"> Fortalecimiento a la gestión y dirección de la administración pública territorial</t>
  </si>
  <si>
    <t>Implementación de estrategias de seguimiento y fortalecimiento con el fin de mejorar la movilidad y la seguridad vial en el municipio de Ibagué</t>
  </si>
  <si>
    <t>2024730010038</t>
  </si>
  <si>
    <t xml:space="preserve"> Implementación de un conjunto de acciones de mejoramiento en la infraestructura vial con el fin de optimizar la movilidad en la ciudad de Ibagué</t>
  </si>
  <si>
    <t>2024730010037</t>
  </si>
  <si>
    <t xml:space="preserve">CODIGO PRESUPUESTAL:   2.10.3.2.01.01.003.07.01/   2.10.3.2.02.01.003 /  2.10.3.2.02.01.004 /   2.10.3.2.02.02.006   RUBROS: </t>
  </si>
  <si>
    <t>Numero</t>
  </si>
  <si>
    <r>
      <rPr>
        <b/>
        <sz val="16"/>
        <rFont val="Arial"/>
        <family val="2"/>
      </rPr>
      <t>2024730010039</t>
    </r>
    <r>
      <rPr>
        <sz val="16"/>
        <rFont val="Arial"/>
        <family val="2"/>
      </rPr>
      <t xml:space="preserve"> / 2020730010054 / 2020730010061 / 2020730010062 </t>
    </r>
  </si>
  <si>
    <r>
      <rPr>
        <b/>
        <sz val="16"/>
        <rFont val="Arial"/>
        <family val="2"/>
        <charset val="1"/>
      </rPr>
      <t>PROCESO:</t>
    </r>
    <r>
      <rPr>
        <sz val="16"/>
        <rFont val="Arial"/>
        <family val="2"/>
        <charset val="1"/>
      </rPr>
      <t xml:space="preserve"> PLANEACION ESTRATEGICA Y TERRITORIAL</t>
    </r>
  </si>
  <si>
    <r>
      <rPr>
        <b/>
        <sz val="16"/>
        <rFont val="Arial"/>
        <family val="2"/>
        <charset val="1"/>
      </rPr>
      <t xml:space="preserve">Codigo: </t>
    </r>
    <r>
      <rPr>
        <sz val="16"/>
        <rFont val="Arial"/>
        <family val="2"/>
        <charset val="1"/>
      </rPr>
      <t>FOR-08-PRO-PET-01</t>
    </r>
  </si>
  <si>
    <r>
      <rPr>
        <b/>
        <sz val="16"/>
        <rFont val="Arial"/>
        <family val="2"/>
        <charset val="1"/>
      </rPr>
      <t>Version:</t>
    </r>
    <r>
      <rPr>
        <sz val="16"/>
        <rFont val="Arial"/>
        <family val="2"/>
        <charset val="1"/>
      </rPr>
      <t xml:space="preserve"> 01</t>
    </r>
  </si>
  <si>
    <r>
      <rPr>
        <b/>
        <sz val="16"/>
        <rFont val="Arial"/>
        <family val="2"/>
        <charset val="1"/>
      </rPr>
      <t>FORMATO:</t>
    </r>
    <r>
      <rPr>
        <sz val="16"/>
        <rFont val="Arial"/>
        <family val="2"/>
        <charset val="1"/>
      </rPr>
      <t xml:space="preserve"> PLAN DE ACCION</t>
    </r>
  </si>
  <si>
    <r>
      <rPr>
        <b/>
        <sz val="16"/>
        <rFont val="Arial"/>
        <family val="2"/>
        <charset val="1"/>
      </rPr>
      <t xml:space="preserve">Fecha: </t>
    </r>
    <r>
      <rPr>
        <sz val="16"/>
        <rFont val="Arial"/>
        <family val="2"/>
        <charset val="1"/>
      </rPr>
      <t>31/08/2017</t>
    </r>
  </si>
  <si>
    <r>
      <rPr>
        <b/>
        <sz val="16"/>
        <rFont val="Arial"/>
        <family val="2"/>
        <charset val="1"/>
      </rPr>
      <t xml:space="preserve">Pagina: </t>
    </r>
    <r>
      <rPr>
        <sz val="16"/>
        <rFont val="Arial"/>
        <family val="2"/>
        <charset val="1"/>
      </rPr>
      <t>1 de  1</t>
    </r>
  </si>
  <si>
    <t>SETP</t>
  </si>
  <si>
    <t>01 de enero del 2024</t>
  </si>
  <si>
    <t>FECHA DE  SEGUIMIENTO:  11 de Octubre del 2024</t>
  </si>
  <si>
    <t>TERRITORIO PARA TODOS</t>
  </si>
  <si>
    <t xml:space="preserve">Objetivos: </t>
  </si>
  <si>
    <t xml:space="preserve"> Prestación del servcio público de pasajeros</t>
  </si>
  <si>
    <t xml:space="preserve">NOMBRE  DEL PROYECTO POAI:  </t>
  </si>
  <si>
    <t>SISTEMA ESTRATÉGICO DE TRANSPORTE PUBLICO</t>
  </si>
  <si>
    <t xml:space="preserve">2020730010083 </t>
  </si>
  <si>
    <t xml:space="preserve">CODIGO PRESUPUESTAL:   2.10.3.3.05.09.099                                                   RUBROS: 2.10.3.3.05.09.054  </t>
  </si>
  <si>
    <r>
      <rPr>
        <b/>
        <sz val="12"/>
        <rFont val="Arial MT"/>
        <charset val="1"/>
      </rPr>
      <t xml:space="preserve">FISICO
</t>
    </r>
    <r>
      <rPr>
        <b/>
        <u/>
        <sz val="12"/>
        <rFont val="Arial MT"/>
        <charset val="1"/>
      </rPr>
      <t xml:space="preserve">PROG  
</t>
    </r>
    <r>
      <rPr>
        <b/>
        <sz val="12"/>
        <rFont val="Arial MT"/>
        <charset val="1"/>
      </rPr>
      <t>EJEC</t>
    </r>
  </si>
  <si>
    <r>
      <rPr>
        <b/>
        <sz val="12"/>
        <rFont val="Arial MT"/>
        <charset val="1"/>
      </rPr>
      <t xml:space="preserve">FINANCIERO
</t>
    </r>
    <r>
      <rPr>
        <b/>
        <u/>
        <sz val="12"/>
        <rFont val="Arial MT"/>
        <charset val="1"/>
      </rPr>
      <t xml:space="preserve">
PROG  
OBLIGADO</t>
    </r>
  </si>
  <si>
    <t>PRESENTACION DE PROYECTO A LA UMUS Y CONCEPTO ELEGIBILIDAD POR PARTE  DEL MISMO PARA LA CONTRATACION  DEL MEJORAMIENTO Y REHABILITACIÓN DE LA MALLA VIAL DE LA CARRERA QUINTA DESDE LA CALLE 10 HASTA LA CALLE 58  PARA LA OPTIMIZACIÓN DE LA INFRAESTRUCTURA VIAL DEL SISTEMA ESTRATÉGICO DE TRANSPORTE - SETP DE IBAGUÉ S.A,S. LA CUÁL INCLUYE OBRAS COMPLEMENTARIAS, DIAGNÓSTICO Y ESTUDIOS Y DISEÑOS</t>
  </si>
  <si>
    <t>UND</t>
  </si>
  <si>
    <t>Presenatcion de proyecto a la UMUS</t>
  </si>
  <si>
    <t>PRESENTACION DE PROYECTO A LA UMUS Y CONCEPTO ELEGIBILIDAD POR PARTE  DEL MISMO PARA ADQUISICION PREDIAL PARA PATIO TALLERES EN EL MARCO DEL SISTEMA ESTRATÉGICO DE TRANSPORTE PÚBLICO DE IBAGUÉ SAS</t>
  </si>
  <si>
    <t>Elegibilidad</t>
  </si>
  <si>
    <t>Adjudicación</t>
  </si>
  <si>
    <t>PRESENTACION DE PROYECTO A LA UMUS Y CONCEPTO ELEGIBILIDAD POR PARTE  DEL MISMO PARA SUMINISTRO, OBRA E INSTALACIÓN PARA LA PUESTA EN FUNCIONAMIENTO DE FASE I DE RED SEMAFORICA DEL MUNICIPIO DE IBAGUÉ, INCLUYE OBRAS CIVILES DE SUBTERRANIZACIÓN.</t>
  </si>
  <si>
    <t>GESTIONAR EL DESARROLLO DE CAMPAÑAS DE SENSIBILIZACION PARA FOMENTAR LA CULTURA CIUDADANA EN EL MARCO DE LA IMPLEMENTACION DEL SISTEMA ESTRATEGICO DE TRANSPORTE PUBLICO</t>
  </si>
  <si>
    <t>PRESENTACION DE PROYECTO A LA UMUS Y CONCEPTO ELEGIBILIDAD POR PARTE  DEL MISMO PARA REALIZACION DE ESTUDIOS Y DISEÑOS</t>
  </si>
  <si>
    <t>PRESENTACION DE PROYECTO A LA UMUS Y CONCEPTO ELEGIBILIDAD POR PARTE  DEL MISMO PARA CONTRATAR EL SUMINISTRO E INSTALACIÓN DE PARADEROS TIPO III (SEÑAL VERTICAL TIPO BANDERÍN) DEL SISTEMA ESTRATÉGICO DE TRANSPORTE PUBLICO DE IBAGUÉ EN CORREDORES PRINCIPALES DE LA CIUDAD DE IBAGUÉ ETAPA I, INCLUIDAS OBRAS DE MEJORAMIENTO DE ANDENES</t>
  </si>
  <si>
    <t xml:space="preserve">INTERVENTORIA OBRAS Y GERENCIA - IMPULSO AL PROYECTO DE IMPLEMENTACION DEL SETP  A TRAVES DELA CONTRATACION DE PERSONAL  NECESARIO PARA REALIZAR SEGUIMIENTO A LA EJECUCION DEL PROYECTO </t>
  </si>
  <si>
    <t>TRANSFERENCIA DE RECURSOS MUNICIPIO CONPES 4017</t>
  </si>
  <si>
    <t>FUNCIONAMIENTO SISTEMA ESTRATÉGICO TRANSMUSICAL</t>
  </si>
  <si>
    <t>Número de pasajeros transportados por día</t>
  </si>
  <si>
    <t xml:space="preserve">NOMBRE: AQUILEO MEDINA ARTEAGA </t>
  </si>
  <si>
    <r>
      <t xml:space="preserve">Objetivos: </t>
    </r>
    <r>
      <rPr>
        <sz val="16"/>
        <rFont val="Arial"/>
        <family val="2"/>
      </rPr>
      <t>Implementar un conjunto de acciones de mejora en la infraestructura vial de Ibagué con el fin de optimizar la movilidad en la ciudad, garantizar la seguridad de los usuarios de las vías y fomentar una convivencia vial armoniosa.</t>
    </r>
  </si>
  <si>
    <r>
      <t>Código MGA</t>
    </r>
    <r>
      <rPr>
        <sz val="12"/>
        <rFont val="Arial"/>
        <family val="2"/>
        <charset val="1"/>
      </rPr>
      <t>: 240800101 -
Servicio de  transporte público organizado
implementados  (SITM. SITP. SETP, SITR)</t>
    </r>
  </si>
  <si>
    <r>
      <t xml:space="preserve">META DE RESULTADO  No. </t>
    </r>
    <r>
      <rPr>
        <sz val="12"/>
        <rFont val="Arial"/>
        <family val="2"/>
        <charset val="1"/>
      </rPr>
      <t>Número de pasajeros transportados por día</t>
    </r>
  </si>
  <si>
    <r>
      <rPr>
        <b/>
        <sz val="12"/>
        <rFont val="Arial"/>
        <family val="2"/>
      </rPr>
      <t>Código MGA:</t>
    </r>
    <r>
      <rPr>
        <sz val="12"/>
        <rFont val="Arial"/>
        <family val="2"/>
      </rPr>
      <t xml:space="preserve"> 240902202 Estrategias de promoción de la cultura ciudadana implementadas - 240906300 Estrategias implementadas</t>
    </r>
  </si>
  <si>
    <r>
      <rPr>
        <b/>
        <sz val="12"/>
        <rFont val="Arial"/>
        <family val="2"/>
      </rPr>
      <t>Código MGA:</t>
    </r>
    <r>
      <rPr>
        <sz val="12"/>
        <rFont val="Arial"/>
        <family val="2"/>
      </rPr>
      <t xml:space="preserve">: 240902900 Estrategias Implementadas </t>
    </r>
  </si>
  <si>
    <t>Implementar campañas y estrategias formativas e informativas visuales, auditivas y audiovisuales para la promoción del transporte seguro, sostenible y eficiente</t>
  </si>
  <si>
    <t xml:space="preserve">Nùmero </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</si>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</sst>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4" formatCode="_-&quot;$&quot;\ * #,##0.00_-;\-&quot;$&quot;\ * #,##0.00_-;_-&quot;$&quot;\ * &quot;-&quot;??_-;_-@_-"/>
    <numFmt numFmtId="164" formatCode="_-&quot;$&quot;* #,##0.00_-;\-&quot;$&quot;* #,##0.00_-;_-&quot;$&quot;* &quot;-&quot;??_-;_-@_-"/>
    <numFmt numFmtId="165" formatCode="_ &quot;$&quot;\ * #,##0.00_ ;_ &quot;$&quot;\ * \-#,##0.00_ ;_ &quot;$&quot;\ * &quot;-&quot;??_ ;_ @_ "/>
    <numFmt numFmtId="166" formatCode="&quot;$&quot;\ #,##0"/>
    <numFmt numFmtId="167" formatCode="0.0%"/>
    <numFmt numFmtId="168" formatCode="#,##0.0_);\(#,##0.0\)"/>
    <numFmt numFmtId="169" formatCode="#,##0.000_);\(#,##0.000\)"/>
    <numFmt numFmtId="170" formatCode="_ &quot;$&quot;\ * #,##0_ ;_ &quot;$&quot;\ * \-#,##0_ ;_ &quot;$&quot;\ * &quot;-&quot;??_ ;_ @_ "/>
    <numFmt numFmtId="171" formatCode="_ * #,##0.00_ ;_ * \-#,##0.00_ ;_ * &quot;-&quot;??_ ;_ @_ "/>
    <numFmt numFmtId="172" formatCode="_-* #,##0_-;\-* #,##0_-;_-* &quot;-&quot;??_-;_-@_-"/>
    <numFmt numFmtId="173" formatCode="#,##0_);\(#,##0\)"/>
    <numFmt numFmtId="174" formatCode="_-&quot;$&quot;\ * #,##0_-;\-&quot;$&quot;\ * #,##0_-;_-&quot;$&quot;\ * &quot;-&quot;??_-;_-@"/>
    <numFmt numFmtId="175" formatCode="_-&quot;$&quot;\ * #,##0_-;\-&quot;$&quot;\ * #,##0_-;_-&quot;$&quot;\ * &quot;-&quot;??_-;_-@_-"/>
    <numFmt numFmtId="176" formatCode="_-&quot;$&quot;* #,##0_-;\-&quot;$&quot;* #,##0_-;_-&quot;$&quot;* &quot;-&quot;??_-;_-@_-"/>
    <numFmt numFmtId="177" formatCode="&quot;$ &quot;#,##0"/>
    <numFmt numFmtId="178" formatCode="_-\$* #,##0.00_-;&quot;-$&quot;* #,##0.00_-;_-\$* \-??_-;_-@_-"/>
    <numFmt numFmtId="179" formatCode="_ &quot;$ &quot;* #,##0_ ;_ &quot;$ &quot;* \-#,##0_ ;_ &quot;$ &quot;* \-??_ ;_ @_ "/>
    <numFmt numFmtId="180" formatCode="_ &quot;$ &quot;* #,##0.00000000_ ;_ &quot;$ &quot;* \-#,##0.00000000_ ;_ &quot;$ &quot;* \-??_ ;_ @_ "/>
    <numFmt numFmtId="181" formatCode="0.000000"/>
    <numFmt numFmtId="182" formatCode="0.0000000"/>
    <numFmt numFmtId="183" formatCode="_-* #,##0_-;\-* #,##0_-;_-* \-??_-;_-@_-"/>
    <numFmt numFmtId="184" formatCode="0.00000000"/>
    <numFmt numFmtId="185" formatCode="_ &quot;$ &quot;* #,##0.00000000000_ ;_ &quot;$ &quot;* \-#,##0.00000000000_ ;_ &quot;$ &quot;* \-??_ ;_ @_ "/>
    <numFmt numFmtId="186" formatCode="_ &quot;$ &quot;* #,##0.0000000000_ ;_ &quot;$ &quot;* \-#,##0.0000000000_ ;_ &quot;$ &quot;* \-??_ ;_ @_ "/>
    <numFmt numFmtId="187" formatCode="_-&quot;$ &quot;* #,##0.0000000_-;&quot;-$ &quot;* #,##0.0000000_-;_-&quot;$ &quot;* \-???????_-;_-@_-"/>
    <numFmt numFmtId="188" formatCode="0.000"/>
    <numFmt numFmtId="189" formatCode="#,##0.00_);\(#,##0.00\)"/>
  </numFmts>
  <fonts count="58">
    <font>
      <sz val="11"/>
      <color theme="1"/>
      <name val="Calibri"/>
      <family val="2"/>
      <scheme val="minor"/>
    </font>
    <font>
      <sz val="10"/>
      <name val="Arial"/>
      <family val="2"/>
    </font>
    <font>
      <sz val="12"/>
      <name val="Arial"/>
      <family val="2"/>
    </font>
    <font>
      <sz val="12"/>
      <name val="Arial MT"/>
    </font>
    <font>
      <b/>
      <sz val="12"/>
      <name val="Arial"/>
      <family val="2"/>
    </font>
    <font>
      <b/>
      <sz val="12"/>
      <name val="Arial MT"/>
    </font>
    <font>
      <b/>
      <u/>
      <sz val="12"/>
      <name val="Arial MT"/>
    </font>
    <font>
      <sz val="16"/>
      <name val="Arial"/>
      <family val="2"/>
    </font>
    <font>
      <sz val="16"/>
      <name val="Arial MT"/>
    </font>
    <font>
      <b/>
      <sz val="16"/>
      <name val="Arial MT"/>
    </font>
    <font>
      <b/>
      <sz val="16"/>
      <name val="Arial"/>
      <family val="2"/>
    </font>
    <font>
      <sz val="11"/>
      <color theme="1"/>
      <name val="Calibri"/>
      <family val="2"/>
      <scheme val="minor"/>
    </font>
    <font>
      <sz val="9"/>
      <color indexed="81"/>
      <name val="Tahoma"/>
      <family val="2"/>
    </font>
    <font>
      <b/>
      <sz val="9"/>
      <color indexed="81"/>
      <name val="Tahoma"/>
      <family val="2"/>
    </font>
    <font>
      <sz val="10"/>
      <color indexed="81"/>
      <name val="Tahoma"/>
      <family val="2"/>
    </font>
    <font>
      <b/>
      <sz val="11"/>
      <color theme="1"/>
      <name val="Calibri"/>
      <family val="2"/>
      <scheme val="minor"/>
    </font>
    <font>
      <sz val="10"/>
      <color theme="1"/>
      <name val="Arial"/>
      <family val="2"/>
    </font>
    <font>
      <b/>
      <sz val="7"/>
      <color theme="1"/>
      <name val="Arial"/>
      <family val="2"/>
    </font>
    <font>
      <b/>
      <sz val="10"/>
      <color theme="1"/>
      <name val="Arial"/>
      <family val="2"/>
    </font>
    <font>
      <sz val="7"/>
      <color theme="1"/>
      <name val="Arial"/>
      <family val="2"/>
    </font>
    <font>
      <sz val="10"/>
      <color rgb="FF000000"/>
      <name val="Arial"/>
      <family val="2"/>
    </font>
    <font>
      <sz val="11"/>
      <color rgb="FF000000"/>
      <name val="Arial"/>
      <family val="2"/>
    </font>
    <font>
      <sz val="7"/>
      <color rgb="FF000000"/>
      <name val="Arial"/>
      <family val="2"/>
    </font>
    <font>
      <b/>
      <sz val="11"/>
      <color rgb="FF000000"/>
      <name val="Arial"/>
      <family val="2"/>
    </font>
    <font>
      <sz val="7"/>
      <color rgb="FFFF0000"/>
      <name val="Arial"/>
      <family val="2"/>
    </font>
    <font>
      <sz val="10"/>
      <color rgb="FFFF0000"/>
      <name val="Arial"/>
      <family val="2"/>
    </font>
    <font>
      <sz val="10"/>
      <color theme="1"/>
      <name val="Arial"/>
      <family val="2"/>
    </font>
    <font>
      <sz val="7"/>
      <color theme="1"/>
      <name val="Arial"/>
      <family val="2"/>
    </font>
    <font>
      <b/>
      <sz val="11"/>
      <color theme="1"/>
      <name val="Calibri"/>
      <family val="2"/>
      <scheme val="minor"/>
    </font>
    <font>
      <b/>
      <sz val="10"/>
      <color theme="1"/>
      <name val="Arial"/>
      <family val="2"/>
    </font>
    <font>
      <sz val="7"/>
      <color rgb="FF000000"/>
      <name val="Arial"/>
      <family val="2"/>
    </font>
    <font>
      <sz val="10"/>
      <color rgb="FF000000"/>
      <name val="Arial"/>
      <family val="2"/>
    </font>
    <font>
      <sz val="11"/>
      <color theme="1"/>
      <name val="Calibri"/>
      <family val="2"/>
      <scheme val="minor"/>
    </font>
    <font>
      <sz val="11"/>
      <color rgb="FF000000"/>
      <name val="Arial"/>
      <family val="2"/>
    </font>
    <font>
      <sz val="10"/>
      <color rgb="FFFF0000"/>
      <name val="Arial"/>
      <family val="2"/>
    </font>
    <font>
      <b/>
      <sz val="7"/>
      <color theme="1"/>
      <name val="Arial"/>
      <family val="2"/>
    </font>
    <font>
      <b/>
      <sz val="11"/>
      <color rgb="FF000000"/>
      <name val="Arial"/>
      <family val="2"/>
    </font>
    <font>
      <sz val="12"/>
      <name val="Arial"/>
      <family val="2"/>
      <charset val="1"/>
    </font>
    <font>
      <sz val="12"/>
      <name val="Arial MT"/>
      <charset val="1"/>
    </font>
    <font>
      <sz val="11"/>
      <color rgb="FF000000"/>
      <name val="Calibri"/>
      <family val="2"/>
      <charset val="1"/>
    </font>
    <font>
      <sz val="16"/>
      <name val="Arial"/>
      <family val="2"/>
      <charset val="1"/>
    </font>
    <font>
      <b/>
      <sz val="16"/>
      <name val="Arial"/>
      <family val="2"/>
      <charset val="1"/>
    </font>
    <font>
      <b/>
      <sz val="16"/>
      <name val="Arial MT"/>
      <charset val="1"/>
    </font>
    <font>
      <sz val="16"/>
      <name val="Arial MT"/>
      <charset val="1"/>
    </font>
    <font>
      <b/>
      <sz val="12"/>
      <name val="Arial MT"/>
      <charset val="1"/>
    </font>
    <font>
      <b/>
      <u/>
      <sz val="12"/>
      <name val="Arial MT"/>
      <charset val="1"/>
    </font>
    <font>
      <b/>
      <sz val="14"/>
      <name val="Arial"/>
      <family val="2"/>
    </font>
    <font>
      <b/>
      <sz val="12"/>
      <name val="Arial"/>
      <family val="2"/>
      <charset val="1"/>
    </font>
    <font>
      <sz val="14"/>
      <name val="Arial"/>
      <family val="2"/>
    </font>
    <font>
      <sz val="18"/>
      <name val="Arial MT"/>
      <charset val="1"/>
    </font>
    <font>
      <sz val="18"/>
      <name val="Arial"/>
      <family val="2"/>
      <charset val="1"/>
    </font>
    <font>
      <sz val="20"/>
      <name val="Arial"/>
      <family val="2"/>
      <charset val="1"/>
    </font>
    <font>
      <b/>
      <sz val="20"/>
      <name val="Arial"/>
      <family val="2"/>
    </font>
    <font>
      <sz val="20"/>
      <name val="Arial"/>
      <family val="2"/>
    </font>
    <font>
      <b/>
      <sz val="18"/>
      <name val="Arial"/>
      <family val="2"/>
      <charset val="1"/>
    </font>
    <font>
      <sz val="22"/>
      <name val="Arial"/>
      <family val="2"/>
      <charset val="1"/>
    </font>
    <font>
      <sz val="12"/>
      <color rgb="FF000000"/>
      <name val="Arial"/>
      <family val="2"/>
    </font>
    <font>
      <sz val="10"/>
      <color rgb="FF000000"/>
      <name val="Tahoma"/>
      <family val="2"/>
      <charset val="1"/>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D5A6BD"/>
        <bgColor rgb="FFD5A6BD"/>
      </patternFill>
    </fill>
    <fill>
      <patternFill patternType="solid">
        <fgColor rgb="FF9FC5E8"/>
        <bgColor rgb="FF9FC5E8"/>
      </patternFill>
    </fill>
    <fill>
      <patternFill patternType="solid">
        <fgColor rgb="FFFFFFFF"/>
        <bgColor rgb="FFFFFFFF"/>
      </patternFill>
    </fill>
    <fill>
      <patternFill patternType="solid">
        <fgColor theme="0"/>
        <bgColor theme="0"/>
      </patternFill>
    </fill>
    <fill>
      <patternFill patternType="solid">
        <fgColor rgb="FFCFE2F3"/>
        <bgColor rgb="FFCFE2F3"/>
      </patternFill>
    </fill>
    <fill>
      <patternFill patternType="solid">
        <fgColor rgb="FFFFF2CC"/>
        <bgColor rgb="FFFFF2CC"/>
      </patternFill>
    </fill>
    <fill>
      <patternFill patternType="solid">
        <fgColor rgb="FFC9DAF8"/>
        <bgColor rgb="FFC9DAF8"/>
      </patternFill>
    </fill>
    <fill>
      <patternFill patternType="solid">
        <fgColor rgb="FFFFFFFF"/>
        <bgColor rgb="FFFFFFCC"/>
      </patternFill>
    </fill>
    <fill>
      <patternFill patternType="solid">
        <fgColor rgb="FFFFFF00"/>
        <bgColor rgb="FFFFFF00"/>
      </patternFill>
    </fill>
    <fill>
      <patternFill patternType="solid">
        <fgColor theme="0"/>
        <bgColor rgb="FFFFFF00"/>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bottom style="medium">
        <color auto="1"/>
      </bottom>
      <diagonal/>
    </border>
  </borders>
  <cellStyleXfs count="7">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cellStyleXfs>
  <cellXfs count="441">
    <xf numFmtId="0" fontId="0" fillId="0" borderId="0" xfId="0"/>
    <xf numFmtId="0" fontId="2" fillId="0" borderId="0" xfId="1" applyFont="1"/>
    <xf numFmtId="10" fontId="3" fillId="0" borderId="0" xfId="2" applyNumberFormat="1" applyFont="1"/>
    <xf numFmtId="0" fontId="3" fillId="0" borderId="0" xfId="1" applyFont="1"/>
    <xf numFmtId="165" fontId="3" fillId="0" borderId="0" xfId="3" applyFont="1" applyFill="1" applyBorder="1" applyAlignment="1" applyProtection="1">
      <alignment vertical="center"/>
    </xf>
    <xf numFmtId="0" fontId="2" fillId="0" borderId="0" xfId="1" applyFont="1" applyAlignment="1">
      <alignment wrapText="1"/>
    </xf>
    <xf numFmtId="165" fontId="2" fillId="0" borderId="0" xfId="3" applyFont="1" applyBorder="1"/>
    <xf numFmtId="165" fontId="3" fillId="0" borderId="0" xfId="3" applyFont="1" applyBorder="1"/>
    <xf numFmtId="0" fontId="3" fillId="0" borderId="0" xfId="1" applyFont="1" applyAlignment="1">
      <alignment wrapText="1"/>
    </xf>
    <xf numFmtId="165" fontId="3" fillId="0" borderId="0" xfId="3" applyFont="1" applyBorder="1" applyAlignment="1" applyProtection="1">
      <alignment vertical="center"/>
    </xf>
    <xf numFmtId="0" fontId="3" fillId="0" borderId="0" xfId="1" applyFont="1" applyAlignment="1">
      <alignment horizontal="left" wrapText="1"/>
    </xf>
    <xf numFmtId="10" fontId="3" fillId="0" borderId="0" xfId="2" applyNumberFormat="1" applyFont="1" applyBorder="1"/>
    <xf numFmtId="0" fontId="4" fillId="0" borderId="1" xfId="1" applyFont="1" applyBorder="1" applyAlignment="1">
      <alignment horizontal="left" vertical="center"/>
    </xf>
    <xf numFmtId="39" fontId="3" fillId="0" borderId="0" xfId="1" applyNumberFormat="1" applyFont="1"/>
    <xf numFmtId="39" fontId="3" fillId="0" borderId="8" xfId="1" applyNumberFormat="1" applyFont="1" applyBorder="1"/>
    <xf numFmtId="168" fontId="2" fillId="0" borderId="0" xfId="1" applyNumberFormat="1" applyFont="1"/>
    <xf numFmtId="10" fontId="3" fillId="0" borderId="0" xfId="2" applyNumberFormat="1" applyFont="1" applyBorder="1" applyProtection="1"/>
    <xf numFmtId="2" fontId="3" fillId="0" borderId="0" xfId="1" applyNumberFormat="1" applyFont="1"/>
    <xf numFmtId="0" fontId="2" fillId="0" borderId="0" xfId="1" applyFont="1" applyAlignment="1">
      <alignment horizontal="left" vertical="center"/>
    </xf>
    <xf numFmtId="0" fontId="2" fillId="0" borderId="9" xfId="1" applyFont="1" applyBorder="1"/>
    <xf numFmtId="39" fontId="3" fillId="0" borderId="1" xfId="1" applyNumberFormat="1" applyFont="1" applyBorder="1" applyAlignment="1">
      <alignment vertical="center"/>
    </xf>
    <xf numFmtId="2" fontId="3" fillId="0" borderId="1" xfId="1" applyNumberFormat="1" applyFont="1" applyBorder="1" applyAlignment="1">
      <alignment vertical="center"/>
    </xf>
    <xf numFmtId="10" fontId="3" fillId="0" borderId="1" xfId="2" applyNumberFormat="1" applyFont="1" applyBorder="1" applyAlignment="1" applyProtection="1">
      <alignment vertical="center"/>
    </xf>
    <xf numFmtId="170" fontId="3" fillId="0" borderId="1" xfId="3" applyNumberFormat="1" applyFont="1" applyBorder="1" applyAlignment="1" applyProtection="1">
      <alignment vertical="center"/>
    </xf>
    <xf numFmtId="0" fontId="3" fillId="0" borderId="1" xfId="1" applyFont="1" applyBorder="1" applyAlignment="1">
      <alignment horizontal="center" vertical="center" wrapText="1"/>
    </xf>
    <xf numFmtId="2" fontId="2" fillId="0" borderId="1" xfId="1" applyNumberFormat="1" applyFont="1" applyBorder="1" applyAlignment="1">
      <alignment vertical="center"/>
    </xf>
    <xf numFmtId="170" fontId="3" fillId="0" borderId="1" xfId="3" applyNumberFormat="1" applyFont="1" applyBorder="1" applyAlignment="1">
      <alignment horizontal="center" vertical="center" wrapText="1"/>
    </xf>
    <xf numFmtId="2" fontId="3" fillId="0" borderId="1" xfId="2" applyNumberFormat="1" applyFont="1" applyBorder="1" applyAlignment="1" applyProtection="1">
      <alignment vertical="center"/>
    </xf>
    <xf numFmtId="172" fontId="3" fillId="0" borderId="1" xfId="4" applyNumberFormat="1" applyFont="1" applyBorder="1" applyAlignment="1" applyProtection="1">
      <alignment vertical="center"/>
    </xf>
    <xf numFmtId="14" fontId="2" fillId="0" borderId="1" xfId="1" applyNumberFormat="1" applyFont="1" applyBorder="1" applyAlignment="1">
      <alignment vertical="center"/>
    </xf>
    <xf numFmtId="14" fontId="2" fillId="0" borderId="10" xfId="1" applyNumberFormat="1" applyFont="1" applyBorder="1" applyAlignment="1">
      <alignment vertical="center"/>
    </xf>
    <xf numFmtId="10" fontId="3" fillId="0" borderId="1" xfId="2" applyNumberFormat="1" applyFont="1" applyBorder="1" applyAlignment="1">
      <alignment vertical="center"/>
    </xf>
    <xf numFmtId="14" fontId="2" fillId="0" borderId="10" xfId="1" applyNumberFormat="1" applyFont="1" applyBorder="1" applyAlignment="1">
      <alignment horizontal="center" vertical="center"/>
    </xf>
    <xf numFmtId="1" fontId="3" fillId="0" borderId="1" xfId="1" applyNumberFormat="1" applyFont="1" applyBorder="1" applyAlignment="1">
      <alignment horizontal="center" vertical="center" wrapText="1"/>
    </xf>
    <xf numFmtId="164" fontId="2" fillId="0" borderId="0" xfId="1" applyNumberFormat="1" applyFont="1"/>
    <xf numFmtId="2" fontId="3" fillId="0" borderId="1" xfId="1" applyNumberFormat="1" applyFont="1" applyBorder="1" applyAlignment="1">
      <alignment horizontal="center" vertical="center" wrapText="1"/>
    </xf>
    <xf numFmtId="165" fontId="2" fillId="0" borderId="0" xfId="1" applyNumberFormat="1" applyFont="1"/>
    <xf numFmtId="2" fontId="2" fillId="0" borderId="0" xfId="1" applyNumberFormat="1" applyFont="1"/>
    <xf numFmtId="39" fontId="3" fillId="0" borderId="10" xfId="1" applyNumberFormat="1" applyFont="1" applyBorder="1" applyAlignment="1">
      <alignment vertical="center"/>
    </xf>
    <xf numFmtId="2" fontId="3" fillId="0" borderId="10" xfId="1" applyNumberFormat="1" applyFont="1" applyBorder="1" applyAlignment="1">
      <alignment vertical="center"/>
    </xf>
    <xf numFmtId="14" fontId="2"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7" fillId="0" borderId="0" xfId="1" applyFont="1"/>
    <xf numFmtId="164" fontId="7" fillId="0" borderId="0" xfId="1" applyNumberFormat="1" applyFont="1"/>
    <xf numFmtId="165" fontId="7" fillId="0" borderId="0" xfId="3" applyFont="1" applyBorder="1"/>
    <xf numFmtId="2" fontId="7" fillId="0" borderId="0" xfId="1" applyNumberFormat="1" applyFont="1"/>
    <xf numFmtId="0" fontId="8" fillId="0" borderId="0" xfId="1" applyFont="1" applyAlignment="1">
      <alignment wrapText="1"/>
    </xf>
    <xf numFmtId="165" fontId="8" fillId="0" borderId="0" xfId="3" applyFont="1" applyBorder="1" applyAlignment="1" applyProtection="1">
      <alignment vertical="center"/>
    </xf>
    <xf numFmtId="2" fontId="8" fillId="0" borderId="0" xfId="1" applyNumberFormat="1" applyFont="1" applyAlignment="1">
      <alignment horizontal="left" vertical="center" wrapText="1"/>
    </xf>
    <xf numFmtId="2" fontId="8" fillId="0" borderId="0" xfId="1" applyNumberFormat="1" applyFont="1" applyAlignment="1">
      <alignment vertical="center"/>
    </xf>
    <xf numFmtId="2" fontId="9" fillId="0" borderId="0" xfId="1" applyNumberFormat="1" applyFont="1" applyAlignment="1">
      <alignment vertical="center"/>
    </xf>
    <xf numFmtId="170" fontId="7" fillId="2" borderId="1" xfId="3" applyNumberFormat="1" applyFont="1" applyFill="1" applyBorder="1" applyAlignment="1">
      <alignment horizontal="center" vertical="center"/>
    </xf>
    <xf numFmtId="0" fontId="7" fillId="2" borderId="1" xfId="1" applyFont="1" applyFill="1" applyBorder="1" applyAlignment="1">
      <alignment horizontal="center" vertical="center"/>
    </xf>
    <xf numFmtId="2" fontId="8" fillId="0" borderId="0" xfId="1" applyNumberFormat="1" applyFont="1" applyAlignment="1">
      <alignment vertical="center" wrapText="1"/>
    </xf>
    <xf numFmtId="166" fontId="7" fillId="2" borderId="1"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xf>
    <xf numFmtId="166"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0" xfId="1" applyFont="1" applyAlignment="1">
      <alignment horizontal="center"/>
    </xf>
    <xf numFmtId="2" fontId="9" fillId="0" borderId="0" xfId="1" applyNumberFormat="1" applyFont="1" applyAlignment="1">
      <alignment horizontal="center" vertical="center"/>
    </xf>
    <xf numFmtId="0" fontId="7" fillId="0" borderId="8" xfId="1" applyFont="1" applyBorder="1"/>
    <xf numFmtId="10" fontId="7" fillId="0" borderId="1" xfId="2" applyNumberFormat="1" applyFont="1" applyBorder="1"/>
    <xf numFmtId="2" fontId="9" fillId="0" borderId="0" xfId="1" applyNumberFormat="1" applyFont="1" applyAlignment="1">
      <alignment horizontal="center" vertical="center" wrapText="1"/>
    </xf>
    <xf numFmtId="2" fontId="10" fillId="0" borderId="1" xfId="1" applyNumberFormat="1" applyFont="1" applyBorder="1" applyAlignment="1">
      <alignment horizontal="center" vertical="center"/>
    </xf>
    <xf numFmtId="0" fontId="9" fillId="0" borderId="0" xfId="1" applyFont="1"/>
    <xf numFmtId="2" fontId="3" fillId="0" borderId="0" xfId="1" applyNumberFormat="1" applyFont="1" applyAlignment="1">
      <alignment horizontal="left" vertical="top" wrapText="1"/>
    </xf>
    <xf numFmtId="0" fontId="10" fillId="0" borderId="1" xfId="1" applyFont="1" applyBorder="1"/>
    <xf numFmtId="0" fontId="4" fillId="0" borderId="1" xfId="1" applyFont="1" applyBorder="1" applyAlignment="1">
      <alignment horizontal="center" vertical="center"/>
    </xf>
    <xf numFmtId="168" fontId="5" fillId="0" borderId="1" xfId="1" applyNumberFormat="1" applyFont="1" applyBorder="1" applyAlignment="1">
      <alignment horizontal="left" vertical="top"/>
    </xf>
    <xf numFmtId="169" fontId="5" fillId="0" borderId="1" xfId="1" applyNumberFormat="1" applyFont="1" applyBorder="1" applyAlignment="1">
      <alignment horizontal="left" vertical="top"/>
    </xf>
    <xf numFmtId="0" fontId="5" fillId="2" borderId="1" xfId="1" applyFont="1" applyFill="1" applyBorder="1" applyAlignment="1">
      <alignment horizontal="center" vertical="center"/>
    </xf>
    <xf numFmtId="10" fontId="5" fillId="2" borderId="1" xfId="2" applyNumberFormat="1" applyFont="1" applyFill="1" applyBorder="1" applyAlignment="1">
      <alignment horizontal="center" vertical="center"/>
    </xf>
    <xf numFmtId="1" fontId="5" fillId="0" borderId="1" xfId="1" applyNumberFormat="1" applyFont="1" applyBorder="1" applyAlignment="1">
      <alignment horizontal="center" vertical="center" wrapText="1"/>
    </xf>
    <xf numFmtId="172" fontId="5" fillId="0" borderId="1" xfId="4" applyNumberFormat="1" applyFont="1" applyBorder="1" applyAlignment="1" applyProtection="1">
      <alignment vertical="center"/>
    </xf>
    <xf numFmtId="168" fontId="5" fillId="0" borderId="1" xfId="1" applyNumberFormat="1" applyFont="1" applyBorder="1" applyAlignment="1">
      <alignment vertical="top" wrapText="1"/>
    </xf>
    <xf numFmtId="0" fontId="10" fillId="0" borderId="13" xfId="1" applyFont="1" applyBorder="1" applyAlignment="1">
      <alignment vertical="center"/>
    </xf>
    <xf numFmtId="0" fontId="10" fillId="0" borderId="12" xfId="1" applyFont="1" applyBorder="1" applyAlignment="1">
      <alignment vertical="center"/>
    </xf>
    <xf numFmtId="37" fontId="5" fillId="0" borderId="1" xfId="1" applyNumberFormat="1" applyFont="1" applyBorder="1" applyAlignment="1">
      <alignment horizontal="left" vertical="top"/>
    </xf>
    <xf numFmtId="173" fontId="5" fillId="0" borderId="1" xfId="1" applyNumberFormat="1" applyFont="1" applyBorder="1" applyAlignment="1">
      <alignment horizontal="left" vertical="top"/>
    </xf>
    <xf numFmtId="0" fontId="16" fillId="4" borderId="16" xfId="0" applyFont="1" applyFill="1" applyBorder="1" applyAlignment="1">
      <alignment horizontal="center" vertical="center"/>
    </xf>
    <xf numFmtId="0" fontId="17" fillId="4" borderId="16" xfId="0" applyFont="1" applyFill="1" applyBorder="1" applyAlignment="1">
      <alignment horizontal="center" vertical="center" wrapText="1"/>
    </xf>
    <xf numFmtId="174" fontId="18" fillId="4" borderId="16" xfId="0" applyNumberFormat="1" applyFont="1" applyFill="1" applyBorder="1" applyAlignment="1">
      <alignment horizontal="right" vertical="center" wrapText="1"/>
    </xf>
    <xf numFmtId="0" fontId="18" fillId="4" borderId="16" xfId="0" applyFont="1" applyFill="1" applyBorder="1" applyAlignment="1">
      <alignment horizontal="center" vertical="center" wrapText="1"/>
    </xf>
    <xf numFmtId="174" fontId="18" fillId="4" borderId="16" xfId="0" applyNumberFormat="1" applyFont="1" applyFill="1" applyBorder="1" applyAlignment="1">
      <alignment horizontal="center" vertical="center" wrapText="1"/>
    </xf>
    <xf numFmtId="0" fontId="16" fillId="5" borderId="16" xfId="0" applyFont="1" applyFill="1" applyBorder="1" applyAlignment="1">
      <alignment horizontal="center" vertical="center"/>
    </xf>
    <xf numFmtId="0" fontId="19" fillId="6" borderId="16" xfId="0" applyFont="1" applyFill="1" applyBorder="1" applyAlignment="1">
      <alignment horizontal="left" vertical="center" wrapText="1"/>
    </xf>
    <xf numFmtId="174" fontId="16" fillId="7" borderId="16" xfId="0" applyNumberFormat="1" applyFont="1" applyFill="1" applyBorder="1" applyAlignment="1">
      <alignment horizontal="right" vertical="center" wrapText="1"/>
    </xf>
    <xf numFmtId="0" fontId="16" fillId="7" borderId="16" xfId="0" applyFont="1" applyFill="1" applyBorder="1" applyAlignment="1">
      <alignment horizontal="center" vertical="center" wrapText="1"/>
    </xf>
    <xf numFmtId="174" fontId="16" fillId="7" borderId="16" xfId="0" applyNumberFormat="1" applyFont="1" applyFill="1" applyBorder="1" applyAlignment="1">
      <alignment vertical="center" wrapText="1"/>
    </xf>
    <xf numFmtId="0" fontId="18" fillId="5" borderId="16" xfId="0" applyFont="1" applyFill="1" applyBorder="1" applyAlignment="1">
      <alignment horizontal="center" vertical="center"/>
    </xf>
    <xf numFmtId="174" fontId="16" fillId="0" borderId="16" xfId="0" applyNumberFormat="1" applyFont="1" applyBorder="1" applyAlignment="1">
      <alignment horizontal="right" vertical="center" wrapText="1"/>
    </xf>
    <xf numFmtId="0" fontId="20" fillId="0" borderId="16" xfId="0" applyFont="1" applyBorder="1" applyAlignment="1">
      <alignment horizontal="center" vertical="center" wrapText="1"/>
    </xf>
    <xf numFmtId="174" fontId="20" fillId="7" borderId="16" xfId="0" applyNumberFormat="1" applyFont="1" applyFill="1" applyBorder="1" applyAlignment="1">
      <alignment vertical="center" wrapText="1"/>
    </xf>
    <xf numFmtId="0" fontId="19" fillId="6" borderId="16" xfId="0" applyFont="1" applyFill="1" applyBorder="1" applyAlignment="1">
      <alignment wrapText="1"/>
    </xf>
    <xf numFmtId="174" fontId="20" fillId="0" borderId="16" xfId="0" applyNumberFormat="1" applyFont="1" applyBorder="1" applyAlignment="1">
      <alignment horizontal="right" vertical="center" wrapText="1"/>
    </xf>
    <xf numFmtId="0" fontId="16" fillId="0" borderId="16" xfId="0" applyFont="1" applyBorder="1" applyAlignment="1">
      <alignment horizontal="center" vertical="center" wrapText="1"/>
    </xf>
    <xf numFmtId="174" fontId="16" fillId="0" borderId="16" xfId="0" applyNumberFormat="1" applyFont="1" applyBorder="1" applyAlignment="1">
      <alignment vertical="center" wrapText="1"/>
    </xf>
    <xf numFmtId="0" fontId="19" fillId="7" borderId="16" xfId="0" applyFont="1" applyFill="1" applyBorder="1" applyAlignment="1">
      <alignment horizontal="left" vertical="center" wrapText="1"/>
    </xf>
    <xf numFmtId="174" fontId="20" fillId="7" borderId="16" xfId="0" applyNumberFormat="1" applyFont="1" applyFill="1" applyBorder="1" applyAlignment="1">
      <alignment horizontal="right" vertical="center" wrapText="1"/>
    </xf>
    <xf numFmtId="0" fontId="22" fillId="6" borderId="16" xfId="0" applyFont="1" applyFill="1" applyBorder="1" applyAlignment="1">
      <alignment wrapText="1"/>
    </xf>
    <xf numFmtId="0" fontId="18" fillId="8" borderId="16" xfId="0" applyFont="1" applyFill="1" applyBorder="1" applyAlignment="1">
      <alignment horizontal="center" vertical="center"/>
    </xf>
    <xf numFmtId="0" fontId="16" fillId="8" borderId="16" xfId="0" applyFont="1" applyFill="1" applyBorder="1" applyAlignment="1">
      <alignment horizontal="center" vertical="center"/>
    </xf>
    <xf numFmtId="0" fontId="20" fillId="7" borderId="16" xfId="0" applyFont="1" applyFill="1" applyBorder="1" applyAlignment="1">
      <alignment horizontal="center" vertical="center" wrapText="1"/>
    </xf>
    <xf numFmtId="0" fontId="23" fillId="8" borderId="16" xfId="0" applyFont="1" applyFill="1" applyBorder="1" applyAlignment="1">
      <alignment horizontal="center" vertical="center"/>
    </xf>
    <xf numFmtId="0" fontId="21" fillId="9" borderId="16" xfId="0" applyFont="1" applyFill="1" applyBorder="1" applyAlignment="1">
      <alignment horizontal="center"/>
    </xf>
    <xf numFmtId="0" fontId="25" fillId="0" borderId="16" xfId="0" applyFont="1" applyBorder="1" applyAlignment="1">
      <alignment horizontal="center" vertical="center" wrapText="1"/>
    </xf>
    <xf numFmtId="0" fontId="18" fillId="10" borderId="16" xfId="0" applyFont="1" applyFill="1" applyBorder="1" applyAlignment="1">
      <alignment horizontal="center" vertical="center"/>
    </xf>
    <xf numFmtId="0" fontId="15" fillId="8" borderId="16" xfId="0" applyFont="1" applyFill="1" applyBorder="1" applyAlignment="1">
      <alignment horizontal="center"/>
    </xf>
    <xf numFmtId="0" fontId="19" fillId="0" borderId="16" xfId="0" applyFont="1" applyBorder="1" applyAlignment="1">
      <alignment wrapText="1"/>
    </xf>
    <xf numFmtId="0" fontId="0" fillId="0" borderId="0" xfId="0" applyAlignment="1">
      <alignment wrapText="1"/>
    </xf>
    <xf numFmtId="166" fontId="5" fillId="0" borderId="1" xfId="4" applyNumberFormat="1" applyFont="1" applyBorder="1" applyAlignment="1" applyProtection="1">
      <alignment vertical="center"/>
    </xf>
    <xf numFmtId="49" fontId="2" fillId="0" borderId="0" xfId="1" applyNumberFormat="1" applyFont="1"/>
    <xf numFmtId="166" fontId="2" fillId="0" borderId="0" xfId="1" applyNumberFormat="1" applyFont="1"/>
    <xf numFmtId="166" fontId="2" fillId="0" borderId="0" xfId="6" applyNumberFormat="1" applyFont="1"/>
    <xf numFmtId="166" fontId="0" fillId="0" borderId="0" xfId="0" applyNumberFormat="1"/>
    <xf numFmtId="174" fontId="26" fillId="0" borderId="16" xfId="0" applyNumberFormat="1" applyFont="1" applyBorder="1" applyAlignment="1">
      <alignment vertical="center" wrapText="1"/>
    </xf>
    <xf numFmtId="0" fontId="26" fillId="0" borderId="16" xfId="0" applyFont="1" applyBorder="1" applyAlignment="1">
      <alignment horizontal="center" vertical="center" wrapText="1"/>
    </xf>
    <xf numFmtId="174" fontId="26" fillId="0" borderId="16" xfId="0" applyNumberFormat="1" applyFont="1" applyBorder="1" applyAlignment="1">
      <alignment horizontal="right" vertical="center" wrapText="1"/>
    </xf>
    <xf numFmtId="0" fontId="26" fillId="0" borderId="16" xfId="0" applyFont="1" applyBorder="1" applyAlignment="1">
      <alignment horizontal="center" vertical="center"/>
    </xf>
    <xf numFmtId="0" fontId="27" fillId="0" borderId="16" xfId="0" applyFont="1" applyBorder="1" applyAlignment="1">
      <alignment wrapText="1"/>
    </xf>
    <xf numFmtId="0" fontId="26" fillId="8" borderId="16" xfId="0" applyFont="1" applyFill="1" applyBorder="1" applyAlignment="1">
      <alignment horizontal="center" vertical="center"/>
    </xf>
    <xf numFmtId="0" fontId="28" fillId="8" borderId="16" xfId="0" applyFont="1" applyFill="1" applyBorder="1" applyAlignment="1">
      <alignment horizontal="center"/>
    </xf>
    <xf numFmtId="0" fontId="27" fillId="6" borderId="16" xfId="0" applyFont="1" applyFill="1" applyBorder="1" applyAlignment="1">
      <alignment wrapText="1"/>
    </xf>
    <xf numFmtId="0" fontId="29" fillId="8" borderId="16" xfId="0" applyFont="1" applyFill="1" applyBorder="1" applyAlignment="1">
      <alignment horizontal="center" vertical="center"/>
    </xf>
    <xf numFmtId="0" fontId="29" fillId="10" borderId="16" xfId="0" applyFont="1" applyFill="1" applyBorder="1" applyAlignment="1">
      <alignment horizontal="center" vertical="center"/>
    </xf>
    <xf numFmtId="0" fontId="30" fillId="6" borderId="16" xfId="0" applyFont="1" applyFill="1" applyBorder="1" applyAlignment="1">
      <alignment wrapText="1"/>
    </xf>
    <xf numFmtId="0" fontId="28" fillId="8" borderId="16" xfId="0" applyFont="1" applyFill="1" applyBorder="1" applyAlignment="1">
      <alignment horizontal="center" vertical="center"/>
    </xf>
    <xf numFmtId="0" fontId="27" fillId="6" borderId="16" xfId="0" applyFont="1" applyFill="1" applyBorder="1" applyAlignment="1">
      <alignment horizontal="left" vertical="center" wrapText="1"/>
    </xf>
    <xf numFmtId="0" fontId="29" fillId="5" borderId="16" xfId="0" applyFont="1" applyFill="1" applyBorder="1" applyAlignment="1">
      <alignment horizontal="center" vertical="center"/>
    </xf>
    <xf numFmtId="174" fontId="31" fillId="0" borderId="16" xfId="0" applyNumberFormat="1" applyFont="1" applyBorder="1" applyAlignment="1">
      <alignment horizontal="right" vertical="center" wrapText="1"/>
    </xf>
    <xf numFmtId="174" fontId="31" fillId="7" borderId="16" xfId="0" applyNumberFormat="1" applyFont="1" applyFill="1" applyBorder="1" applyAlignment="1">
      <alignment vertical="center" wrapText="1"/>
    </xf>
    <xf numFmtId="0" fontId="31" fillId="0" borderId="16" xfId="0" applyFont="1" applyBorder="1" applyAlignment="1">
      <alignment horizontal="center" vertical="center" wrapText="1"/>
    </xf>
    <xf numFmtId="0" fontId="32" fillId="0" borderId="0" xfId="0" applyFont="1" applyAlignment="1">
      <alignment horizontal="center"/>
    </xf>
    <xf numFmtId="0" fontId="26" fillId="5" borderId="16" xfId="0" applyFont="1" applyFill="1" applyBorder="1" applyAlignment="1">
      <alignment horizontal="center" vertical="center"/>
    </xf>
    <xf numFmtId="0" fontId="26" fillId="7" borderId="16" xfId="0" applyFont="1" applyFill="1" applyBorder="1" applyAlignment="1">
      <alignment horizontal="center" vertical="center"/>
    </xf>
    <xf numFmtId="0" fontId="34" fillId="0" borderId="16" xfId="0" applyFont="1" applyBorder="1" applyAlignment="1">
      <alignment horizontal="center" vertical="center" wrapText="1"/>
    </xf>
    <xf numFmtId="0" fontId="35" fillId="6" borderId="16" xfId="0" applyFont="1" applyFill="1" applyBorder="1" applyAlignment="1">
      <alignment wrapText="1"/>
    </xf>
    <xf numFmtId="0" fontId="33" fillId="9" borderId="16" xfId="0" applyFont="1" applyFill="1" applyBorder="1" applyAlignment="1">
      <alignment horizontal="center"/>
    </xf>
    <xf numFmtId="0" fontId="36" fillId="8" borderId="16" xfId="0" applyFont="1" applyFill="1" applyBorder="1" applyAlignment="1">
      <alignment horizontal="center" vertical="center"/>
    </xf>
    <xf numFmtId="0" fontId="31" fillId="7" borderId="16" xfId="0" applyFont="1" applyFill="1" applyBorder="1" applyAlignment="1">
      <alignment horizontal="center" vertical="center" wrapText="1"/>
    </xf>
    <xf numFmtId="174" fontId="26" fillId="7" borderId="16" xfId="0" applyNumberFormat="1" applyFont="1" applyFill="1" applyBorder="1" applyAlignment="1">
      <alignment horizontal="right" vertical="center" wrapText="1"/>
    </xf>
    <xf numFmtId="174" fontId="26" fillId="7" borderId="16" xfId="0" applyNumberFormat="1" applyFont="1" applyFill="1" applyBorder="1" applyAlignment="1">
      <alignment vertical="center" wrapText="1"/>
    </xf>
    <xf numFmtId="0" fontId="26" fillId="7" borderId="16" xfId="0" applyFont="1" applyFill="1" applyBorder="1" applyAlignment="1">
      <alignment horizontal="center" vertical="center" wrapText="1"/>
    </xf>
    <xf numFmtId="174" fontId="31" fillId="7" borderId="16" xfId="0" applyNumberFormat="1" applyFont="1" applyFill="1" applyBorder="1" applyAlignment="1">
      <alignment horizontal="right" vertical="center" wrapText="1"/>
    </xf>
    <xf numFmtId="0" fontId="27" fillId="7" borderId="16" xfId="0" applyFont="1" applyFill="1" applyBorder="1" applyAlignment="1">
      <alignment horizontal="left" vertical="center" wrapText="1"/>
    </xf>
    <xf numFmtId="174" fontId="29" fillId="4" borderId="16" xfId="0" applyNumberFormat="1" applyFont="1" applyFill="1" applyBorder="1" applyAlignment="1">
      <alignment horizontal="center" vertical="center" wrapText="1"/>
    </xf>
    <xf numFmtId="0" fontId="29" fillId="4" borderId="16" xfId="0" applyFont="1" applyFill="1" applyBorder="1" applyAlignment="1">
      <alignment horizontal="center" vertical="center" wrapText="1"/>
    </xf>
    <xf numFmtId="174" fontId="29"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xf>
    <xf numFmtId="0" fontId="35" fillId="4" borderId="16" xfId="0" applyFont="1" applyFill="1" applyBorder="1" applyAlignment="1">
      <alignment horizontal="center" vertical="center" wrapText="1"/>
    </xf>
    <xf numFmtId="0" fontId="26" fillId="4" borderId="16" xfId="0" applyFont="1" applyFill="1" applyBorder="1" applyAlignment="1">
      <alignment horizontal="center" vertical="center"/>
    </xf>
    <xf numFmtId="166" fontId="3" fillId="0" borderId="1" xfId="3" applyNumberFormat="1" applyFont="1" applyBorder="1" applyAlignment="1" applyProtection="1">
      <alignment vertical="center"/>
    </xf>
    <xf numFmtId="175" fontId="0" fillId="0" borderId="0" xfId="6" applyNumberFormat="1" applyFont="1"/>
    <xf numFmtId="166" fontId="2" fillId="0" borderId="1" xfId="1" applyNumberFormat="1" applyFont="1" applyBorder="1" applyAlignment="1">
      <alignment vertical="center"/>
    </xf>
    <xf numFmtId="166" fontId="3" fillId="0" borderId="1" xfId="3" applyNumberFormat="1" applyFont="1" applyBorder="1" applyAlignment="1">
      <alignment horizontal="center" vertical="center" wrapText="1"/>
    </xf>
    <xf numFmtId="0" fontId="37" fillId="0" borderId="0" xfId="1" applyFont="1"/>
    <xf numFmtId="176" fontId="11" fillId="0" borderId="0" xfId="6" applyNumberFormat="1"/>
    <xf numFmtId="0" fontId="38" fillId="0" borderId="0" xfId="1" applyFont="1"/>
    <xf numFmtId="10" fontId="38" fillId="0" borderId="0" xfId="2" applyNumberFormat="1" applyFont="1" applyBorder="1" applyProtection="1"/>
    <xf numFmtId="0" fontId="42" fillId="0" borderId="0" xfId="1" applyFont="1"/>
    <xf numFmtId="0" fontId="40" fillId="0" borderId="0" xfId="1" applyFont="1"/>
    <xf numFmtId="0" fontId="41" fillId="0" borderId="1" xfId="1" applyFont="1" applyBorder="1"/>
    <xf numFmtId="2" fontId="42" fillId="0" borderId="0" xfId="1" applyNumberFormat="1" applyFont="1" applyAlignment="1">
      <alignment vertical="center"/>
    </xf>
    <xf numFmtId="2" fontId="41" fillId="0" borderId="1" xfId="1" applyNumberFormat="1" applyFont="1" applyBorder="1" applyAlignment="1">
      <alignment horizontal="center" vertical="center"/>
    </xf>
    <xf numFmtId="2" fontId="42" fillId="0" borderId="0" xfId="1" applyNumberFormat="1" applyFont="1" applyAlignment="1">
      <alignment horizontal="center" vertical="center" wrapText="1"/>
    </xf>
    <xf numFmtId="10" fontId="40" fillId="0" borderId="1" xfId="2" applyNumberFormat="1" applyFont="1" applyBorder="1" applyProtection="1"/>
    <xf numFmtId="0" fontId="40" fillId="0" borderId="8" xfId="1" applyFont="1" applyBorder="1"/>
    <xf numFmtId="2" fontId="42" fillId="0" borderId="0" xfId="1" applyNumberFormat="1" applyFont="1" applyAlignment="1">
      <alignment horizontal="center" vertical="center"/>
    </xf>
    <xf numFmtId="0" fontId="40" fillId="0" borderId="0" xfId="1" applyFont="1" applyAlignment="1">
      <alignment horizontal="center"/>
    </xf>
    <xf numFmtId="0" fontId="40" fillId="0" borderId="1" xfId="1" applyFont="1" applyBorder="1" applyAlignment="1">
      <alignment horizontal="center" vertical="center"/>
    </xf>
    <xf numFmtId="177" fontId="40" fillId="0" borderId="1" xfId="1" applyNumberFormat="1" applyFont="1" applyBorder="1" applyAlignment="1">
      <alignment horizontal="center" vertical="center" wrapText="1"/>
    </xf>
    <xf numFmtId="2" fontId="43" fillId="0" borderId="0" xfId="1" applyNumberFormat="1" applyFont="1" applyAlignment="1">
      <alignment vertical="center" wrapText="1"/>
    </xf>
    <xf numFmtId="165" fontId="43" fillId="0" borderId="0" xfId="3" applyFont="1" applyBorder="1" applyAlignment="1" applyProtection="1">
      <alignment vertical="center"/>
    </xf>
    <xf numFmtId="2" fontId="40" fillId="0" borderId="0" xfId="1" applyNumberFormat="1" applyFont="1"/>
    <xf numFmtId="165" fontId="40" fillId="0" borderId="0" xfId="3" applyFont="1" applyBorder="1" applyProtection="1"/>
    <xf numFmtId="178" fontId="40" fillId="0" borderId="0" xfId="1" applyNumberFormat="1" applyFont="1"/>
    <xf numFmtId="3" fontId="40" fillId="11" borderId="1" xfId="1" applyNumberFormat="1" applyFont="1" applyFill="1" applyBorder="1" applyAlignment="1">
      <alignment horizontal="center" vertical="center"/>
    </xf>
    <xf numFmtId="177" fontId="40" fillId="11" borderId="1" xfId="1" applyNumberFormat="1" applyFont="1" applyFill="1" applyBorder="1" applyAlignment="1">
      <alignment horizontal="center" vertical="center" wrapText="1"/>
    </xf>
    <xf numFmtId="0" fontId="40" fillId="11" borderId="1" xfId="1" applyFont="1" applyFill="1" applyBorder="1" applyAlignment="1">
      <alignment horizontal="center" vertical="center"/>
    </xf>
    <xf numFmtId="179" fontId="40" fillId="11" borderId="1" xfId="3" applyNumberFormat="1" applyFont="1" applyFill="1" applyBorder="1" applyAlignment="1" applyProtection="1">
      <alignment horizontal="center" vertical="center"/>
    </xf>
    <xf numFmtId="2" fontId="43" fillId="0" borderId="0" xfId="1" applyNumberFormat="1" applyFont="1" applyAlignment="1">
      <alignment vertical="center"/>
    </xf>
    <xf numFmtId="2" fontId="43" fillId="0" borderId="0" xfId="1" applyNumberFormat="1" applyFont="1" applyAlignment="1">
      <alignment horizontal="left" vertical="center" wrapText="1"/>
    </xf>
    <xf numFmtId="0" fontId="43" fillId="0" borderId="0" xfId="1" applyFont="1" applyAlignment="1">
      <alignment wrapText="1"/>
    </xf>
    <xf numFmtId="0" fontId="38" fillId="0" borderId="0" xfId="1" applyFont="1" applyAlignment="1">
      <alignment horizontal="left" wrapText="1"/>
    </xf>
    <xf numFmtId="165" fontId="38" fillId="0" borderId="0" xfId="3" applyFont="1" applyBorder="1" applyAlignment="1" applyProtection="1">
      <alignment vertical="center"/>
    </xf>
    <xf numFmtId="2" fontId="38" fillId="0" borderId="0" xfId="1" applyNumberFormat="1" applyFont="1"/>
    <xf numFmtId="165" fontId="37" fillId="0" borderId="0" xfId="3" applyFont="1" applyBorder="1" applyProtection="1"/>
    <xf numFmtId="178" fontId="37" fillId="0" borderId="0" xfId="1" applyNumberFormat="1" applyFont="1"/>
    <xf numFmtId="0" fontId="38" fillId="0" borderId="0" xfId="1" applyFont="1" applyAlignment="1">
      <alignment wrapText="1"/>
    </xf>
    <xf numFmtId="180" fontId="38" fillId="0" borderId="0" xfId="3" applyNumberFormat="1" applyFont="1" applyBorder="1" applyAlignment="1" applyProtection="1">
      <alignment horizontal="left" indent="1"/>
    </xf>
    <xf numFmtId="0" fontId="44" fillId="11" borderId="1" xfId="1" applyFont="1" applyFill="1" applyBorder="1" applyAlignment="1">
      <alignment horizontal="center" vertical="center"/>
    </xf>
    <xf numFmtId="10" fontId="44" fillId="11" borderId="1" xfId="2" applyNumberFormat="1" applyFont="1" applyFill="1" applyBorder="1" applyAlignment="1" applyProtection="1">
      <alignment horizontal="center" vertical="center"/>
    </xf>
    <xf numFmtId="0" fontId="44" fillId="0" borderId="1" xfId="1" applyFont="1" applyBorder="1" applyAlignment="1">
      <alignment horizontal="center" vertical="center"/>
    </xf>
    <xf numFmtId="0" fontId="44" fillId="0" borderId="1" xfId="1" applyFont="1" applyBorder="1" applyAlignment="1">
      <alignment horizontal="center" vertical="center" wrapText="1"/>
    </xf>
    <xf numFmtId="0" fontId="37" fillId="0" borderId="0" xfId="1" applyFont="1" applyAlignment="1">
      <alignment wrapText="1"/>
    </xf>
    <xf numFmtId="0" fontId="47" fillId="0" borderId="1" xfId="1" applyFont="1" applyBorder="1" applyAlignment="1">
      <alignment horizontal="center" vertical="center"/>
    </xf>
    <xf numFmtId="182" fontId="38" fillId="0" borderId="1" xfId="1" applyNumberFormat="1" applyFont="1" applyBorder="1" applyAlignment="1">
      <alignment horizontal="center" vertical="center" wrapText="1"/>
    </xf>
    <xf numFmtId="176" fontId="48" fillId="0" borderId="1" xfId="6" applyNumberFormat="1" applyFont="1" applyBorder="1" applyAlignment="1" applyProtection="1">
      <alignment vertical="center"/>
    </xf>
    <xf numFmtId="183" fontId="38" fillId="0" borderId="1" xfId="4" applyNumberFormat="1" applyFont="1" applyBorder="1" applyAlignment="1" applyProtection="1">
      <alignment vertical="center"/>
    </xf>
    <xf numFmtId="2" fontId="37" fillId="0" borderId="1" xfId="1" applyNumberFormat="1" applyFont="1" applyBorder="1" applyAlignment="1">
      <alignment vertical="center"/>
    </xf>
    <xf numFmtId="2" fontId="38" fillId="0" borderId="1" xfId="2" applyNumberFormat="1" applyFont="1" applyBorder="1" applyAlignment="1" applyProtection="1">
      <alignment vertical="center"/>
    </xf>
    <xf numFmtId="14" fontId="37" fillId="0" borderId="1" xfId="1" applyNumberFormat="1" applyFont="1" applyBorder="1" applyAlignment="1">
      <alignment horizontal="center" vertical="center"/>
    </xf>
    <xf numFmtId="2" fontId="37" fillId="0" borderId="0" xfId="1" applyNumberFormat="1" applyFont="1"/>
    <xf numFmtId="184" fontId="5" fillId="3" borderId="0" xfId="1" applyNumberFormat="1" applyFont="1" applyFill="1" applyAlignment="1">
      <alignment horizontal="left" vertical="top" wrapText="1" indent="3"/>
    </xf>
    <xf numFmtId="2" fontId="49" fillId="0" borderId="0" xfId="1" applyNumberFormat="1" applyFont="1" applyAlignment="1">
      <alignment horizontal="left" vertical="top" wrapText="1"/>
    </xf>
    <xf numFmtId="185" fontId="43" fillId="0" borderId="0" xfId="3" applyNumberFormat="1" applyFont="1" applyBorder="1" applyAlignment="1" applyProtection="1">
      <alignment vertical="center"/>
    </xf>
    <xf numFmtId="181" fontId="38" fillId="0" borderId="1" xfId="1" applyNumberFormat="1" applyFont="1" applyBorder="1" applyAlignment="1">
      <alignment horizontal="center" vertical="center" wrapText="1"/>
    </xf>
    <xf numFmtId="2" fontId="38" fillId="0" borderId="1" xfId="1" applyNumberFormat="1" applyFont="1" applyBorder="1" applyAlignment="1">
      <alignment vertical="center"/>
    </xf>
    <xf numFmtId="0" fontId="50" fillId="0" borderId="0" xfId="1" applyFont="1"/>
    <xf numFmtId="186" fontId="43" fillId="0" borderId="0" xfId="3" applyNumberFormat="1" applyFont="1" applyBorder="1" applyAlignment="1" applyProtection="1">
      <alignment vertical="center"/>
    </xf>
    <xf numFmtId="179" fontId="38" fillId="0" borderId="1" xfId="3" applyNumberFormat="1" applyFont="1" applyBorder="1" applyAlignment="1" applyProtection="1">
      <alignment vertical="center"/>
    </xf>
    <xf numFmtId="180" fontId="42" fillId="12" borderId="17" xfId="3" applyNumberFormat="1" applyFont="1" applyFill="1" applyBorder="1" applyAlignment="1" applyProtection="1">
      <alignment vertical="center"/>
    </xf>
    <xf numFmtId="187" fontId="40" fillId="0" borderId="0" xfId="1" applyNumberFormat="1" applyFont="1"/>
    <xf numFmtId="184" fontId="38" fillId="0" borderId="1" xfId="1" applyNumberFormat="1" applyFont="1" applyBorder="1" applyAlignment="1">
      <alignment horizontal="center" vertical="center" wrapText="1"/>
    </xf>
    <xf numFmtId="0" fontId="51" fillId="11" borderId="0" xfId="1" applyFont="1" applyFill="1"/>
    <xf numFmtId="0" fontId="38" fillId="0" borderId="1" xfId="1" applyFont="1" applyBorder="1" applyAlignment="1">
      <alignment horizontal="center" vertical="center" wrapText="1"/>
    </xf>
    <xf numFmtId="0" fontId="52" fillId="3" borderId="18" xfId="1" applyFont="1" applyFill="1" applyBorder="1" applyAlignment="1">
      <alignment horizontal="center"/>
    </xf>
    <xf numFmtId="0" fontId="52" fillId="3" borderId="19" xfId="1" applyFont="1" applyFill="1" applyBorder="1" applyAlignment="1">
      <alignment horizontal="center"/>
    </xf>
    <xf numFmtId="0" fontId="52" fillId="3" borderId="20" xfId="1" applyFont="1" applyFill="1" applyBorder="1" applyAlignment="1">
      <alignment horizontal="center"/>
    </xf>
    <xf numFmtId="0" fontId="53" fillId="0" borderId="21" xfId="1" applyFont="1" applyBorder="1" applyAlignment="1">
      <alignment horizontal="center"/>
    </xf>
    <xf numFmtId="0" fontId="53" fillId="0" borderId="22" xfId="1" applyFont="1" applyBorder="1" applyAlignment="1">
      <alignment horizontal="center"/>
    </xf>
    <xf numFmtId="0" fontId="53" fillId="0" borderId="23" xfId="1" applyFont="1" applyBorder="1" applyAlignment="1">
      <alignment horizontal="center"/>
    </xf>
    <xf numFmtId="0" fontId="54" fillId="12" borderId="24" xfId="1" applyFont="1" applyFill="1" applyBorder="1"/>
    <xf numFmtId="0" fontId="55" fillId="0" borderId="0" xfId="1" applyFont="1"/>
    <xf numFmtId="14" fontId="38" fillId="0" borderId="0" xfId="2" applyNumberFormat="1" applyFont="1" applyBorder="1" applyAlignment="1" applyProtection="1">
      <alignment horizontal="center"/>
    </xf>
    <xf numFmtId="2" fontId="42" fillId="13" borderId="1" xfId="1" applyNumberFormat="1" applyFont="1" applyFill="1" applyBorder="1" applyAlignment="1">
      <alignment horizontal="center" vertical="center" wrapText="1"/>
    </xf>
    <xf numFmtId="0" fontId="41" fillId="2" borderId="1" xfId="1" applyFont="1" applyFill="1" applyBorder="1" applyAlignment="1">
      <alignment horizontal="center" vertical="center"/>
    </xf>
    <xf numFmtId="176" fontId="9" fillId="2" borderId="1" xfId="6" applyNumberFormat="1" applyFont="1" applyFill="1" applyBorder="1" applyAlignment="1" applyProtection="1">
      <alignment horizontal="center" vertical="center" wrapText="1"/>
    </xf>
    <xf numFmtId="179" fontId="38" fillId="0" borderId="1" xfId="3" applyNumberFormat="1" applyFont="1" applyBorder="1" applyAlignment="1" applyProtection="1">
      <alignment horizontal="center" vertical="center" wrapText="1"/>
    </xf>
    <xf numFmtId="14" fontId="38" fillId="0" borderId="1" xfId="1" applyNumberFormat="1" applyFont="1" applyBorder="1" applyAlignment="1">
      <alignment horizontal="center" vertical="center"/>
    </xf>
    <xf numFmtId="0" fontId="54" fillId="0" borderId="0" xfId="1" applyFont="1"/>
    <xf numFmtId="188" fontId="42" fillId="13" borderId="1" xfId="1" applyNumberFormat="1" applyFont="1" applyFill="1" applyBorder="1" applyAlignment="1">
      <alignment horizontal="center" vertical="center" wrapText="1"/>
    </xf>
    <xf numFmtId="176" fontId="9" fillId="2" borderId="1" xfId="6" applyNumberFormat="1" applyFont="1" applyFill="1" applyBorder="1" applyAlignment="1" applyProtection="1">
      <alignment vertical="center"/>
    </xf>
    <xf numFmtId="10" fontId="38" fillId="0" borderId="1" xfId="2" applyNumberFormat="1" applyFont="1" applyBorder="1" applyAlignment="1" applyProtection="1">
      <alignment vertical="center"/>
    </xf>
    <xf numFmtId="0" fontId="37" fillId="0" borderId="9" xfId="1" applyFont="1" applyBorder="1"/>
    <xf numFmtId="176" fontId="11" fillId="0" borderId="0" xfId="6" applyNumberFormat="1" applyAlignment="1">
      <alignment horizontal="left" vertical="center"/>
    </xf>
    <xf numFmtId="168" fontId="37" fillId="0" borderId="0" xfId="1" applyNumberFormat="1" applyFont="1"/>
    <xf numFmtId="189" fontId="38" fillId="0" borderId="0" xfId="1" applyNumberFormat="1" applyFont="1"/>
    <xf numFmtId="189" fontId="38" fillId="0" borderId="8" xfId="1" applyNumberFormat="1" applyFont="1" applyBorder="1"/>
    <xf numFmtId="168" fontId="44" fillId="0" borderId="1" xfId="1" applyNumberFormat="1" applyFont="1" applyBorder="1" applyAlignment="1">
      <alignment vertical="top" wrapText="1"/>
    </xf>
    <xf numFmtId="0" fontId="47" fillId="0" borderId="1" xfId="1" applyFont="1" applyBorder="1" applyAlignment="1">
      <alignment horizontal="left" vertical="center"/>
    </xf>
    <xf numFmtId="173" fontId="44" fillId="0" borderId="1" xfId="1" applyNumberFormat="1" applyFont="1" applyBorder="1" applyAlignment="1">
      <alignment horizontal="left" vertical="top"/>
    </xf>
    <xf numFmtId="2" fontId="4" fillId="3" borderId="17" xfId="1" applyNumberFormat="1" applyFont="1" applyFill="1" applyBorder="1"/>
    <xf numFmtId="166" fontId="37" fillId="0" borderId="0" xfId="1" applyNumberFormat="1" applyFont="1"/>
    <xf numFmtId="170" fontId="3" fillId="2" borderId="1" xfId="3" applyNumberFormat="1" applyFont="1" applyFill="1" applyBorder="1" applyAlignment="1">
      <alignment horizontal="center" vertical="center" wrapText="1"/>
    </xf>
    <xf numFmtId="170" fontId="3" fillId="2" borderId="1" xfId="3" applyNumberFormat="1" applyFont="1" applyFill="1" applyBorder="1" applyAlignment="1" applyProtection="1">
      <alignment vertical="center"/>
    </xf>
    <xf numFmtId="166" fontId="3" fillId="0" borderId="1" xfId="4" applyNumberFormat="1" applyFont="1" applyBorder="1" applyAlignment="1" applyProtection="1">
      <alignment vertical="center"/>
    </xf>
    <xf numFmtId="166" fontId="3" fillId="2" borderId="1" xfId="0" applyNumberFormat="1" applyFont="1" applyFill="1" applyBorder="1"/>
    <xf numFmtId="166" fontId="3" fillId="0" borderId="1" xfId="6" applyNumberFormat="1" applyFont="1" applyBorder="1" applyAlignment="1" applyProtection="1">
      <alignment vertical="center"/>
    </xf>
    <xf numFmtId="0" fontId="7" fillId="0" borderId="1" xfId="1" applyFont="1" applyBorder="1" applyAlignment="1">
      <alignment horizont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10" fillId="3" borderId="13" xfId="1" applyFont="1" applyFill="1" applyBorder="1" applyAlignment="1">
      <alignment horizontal="left"/>
    </xf>
    <xf numFmtId="0" fontId="10" fillId="3" borderId="12" xfId="1" applyFont="1" applyFill="1" applyBorder="1" applyAlignment="1">
      <alignment horizontal="left"/>
    </xf>
    <xf numFmtId="0" fontId="10" fillId="3" borderId="11" xfId="1" applyFont="1" applyFill="1" applyBorder="1" applyAlignment="1">
      <alignment horizontal="left"/>
    </xf>
    <xf numFmtId="0" fontId="7" fillId="0" borderId="7" xfId="1" applyFont="1" applyBorder="1" applyAlignment="1">
      <alignment horizontal="center"/>
    </xf>
    <xf numFmtId="0" fontId="7" fillId="0" borderId="5" xfId="1" applyFont="1" applyBorder="1" applyAlignment="1">
      <alignment horizontal="center"/>
    </xf>
    <xf numFmtId="0" fontId="7" fillId="0" borderId="9" xfId="1" applyFont="1" applyBorder="1" applyAlignment="1">
      <alignment horizontal="center"/>
    </xf>
    <xf numFmtId="0" fontId="7" fillId="0" borderId="8" xfId="1" applyFont="1" applyBorder="1" applyAlignment="1">
      <alignment horizontal="center"/>
    </xf>
    <xf numFmtId="0" fontId="7" fillId="0" borderId="4" xfId="1" applyFont="1" applyBorder="1" applyAlignment="1">
      <alignment horizontal="center"/>
    </xf>
    <xf numFmtId="0" fontId="7" fillId="0" borderId="2" xfId="1" applyFont="1" applyBorder="1" applyAlignment="1">
      <alignment horizontal="center"/>
    </xf>
    <xf numFmtId="2" fontId="9" fillId="0" borderId="0" xfId="1" applyNumberFormat="1" applyFont="1" applyAlignment="1">
      <alignment horizontal="center" vertical="center" wrapText="1"/>
    </xf>
    <xf numFmtId="0" fontId="10" fillId="0" borderId="13" xfId="1" applyFont="1" applyBorder="1" applyAlignment="1">
      <alignment horizontal="left" vertical="center"/>
    </xf>
    <xf numFmtId="0" fontId="10" fillId="0" borderId="11" xfId="1" applyFont="1" applyBorder="1" applyAlignment="1">
      <alignment horizontal="left"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2" fontId="10" fillId="0" borderId="1" xfId="1" applyNumberFormat="1" applyFont="1" applyBorder="1" applyAlignment="1">
      <alignment horizontal="center" vertical="center"/>
    </xf>
    <xf numFmtId="0" fontId="10" fillId="0" borderId="13" xfId="1" applyFont="1" applyBorder="1" applyAlignment="1">
      <alignment horizontal="left" vertical="center" wrapText="1"/>
    </xf>
    <xf numFmtId="0" fontId="10" fillId="0" borderId="11" xfId="1" applyFont="1" applyBorder="1" applyAlignment="1">
      <alignment horizontal="left" vertical="center" wrapText="1"/>
    </xf>
    <xf numFmtId="0" fontId="7" fillId="0" borderId="12" xfId="1" applyFont="1" applyBorder="1" applyAlignment="1">
      <alignment horizontal="center" vertical="center" wrapText="1"/>
    </xf>
    <xf numFmtId="0" fontId="7" fillId="0" borderId="11" xfId="1" applyFont="1" applyBorder="1" applyAlignment="1">
      <alignment horizontal="center" vertical="center" wrapText="1"/>
    </xf>
    <xf numFmtId="10" fontId="7" fillId="0" borderId="13" xfId="2" applyNumberFormat="1" applyFont="1" applyBorder="1" applyAlignment="1">
      <alignment horizontal="left" wrapText="1"/>
    </xf>
    <xf numFmtId="10" fontId="7" fillId="0" borderId="12" xfId="2" applyNumberFormat="1" applyFont="1" applyBorder="1" applyAlignment="1">
      <alignment horizontal="left" wrapText="1"/>
    </xf>
    <xf numFmtId="10" fontId="7" fillId="0" borderId="11" xfId="2" applyNumberFormat="1" applyFont="1" applyBorder="1" applyAlignment="1">
      <alignment horizontal="left" wrapText="1"/>
    </xf>
    <xf numFmtId="2" fontId="9" fillId="0" borderId="0" xfId="1" applyNumberFormat="1" applyFont="1" applyAlignment="1">
      <alignment horizontal="center" vertical="center"/>
    </xf>
    <xf numFmtId="0" fontId="7" fillId="0" borderId="0" xfId="1" applyFont="1" applyAlignment="1">
      <alignment horizontal="center"/>
    </xf>
    <xf numFmtId="0" fontId="10" fillId="0" borderId="13" xfId="1" applyFont="1" applyBorder="1" applyAlignment="1">
      <alignment horizontal="left"/>
    </xf>
    <xf numFmtId="0" fontId="10" fillId="0" borderId="12" xfId="1" applyFont="1" applyBorder="1" applyAlignment="1">
      <alignment horizontal="left"/>
    </xf>
    <xf numFmtId="0" fontId="10" fillId="0" borderId="11" xfId="1" applyFont="1" applyBorder="1" applyAlignment="1">
      <alignment horizontal="left"/>
    </xf>
    <xf numFmtId="0" fontId="10" fillId="0" borderId="6" xfId="1" applyFont="1" applyBorder="1" applyAlignment="1">
      <alignment horizontal="left"/>
    </xf>
    <xf numFmtId="0" fontId="10" fillId="0" borderId="7"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left" vertical="top" wrapText="1"/>
    </xf>
    <xf numFmtId="0" fontId="10" fillId="0" borderId="9" xfId="1" applyFont="1" applyBorder="1" applyAlignment="1">
      <alignment horizontal="left" vertical="top" wrapText="1"/>
    </xf>
    <xf numFmtId="0" fontId="10" fillId="0" borderId="0" xfId="1" applyFont="1" applyAlignment="1">
      <alignment horizontal="left" vertical="top" wrapText="1"/>
    </xf>
    <xf numFmtId="0" fontId="10" fillId="0" borderId="8" xfId="1" applyFont="1" applyBorder="1" applyAlignment="1">
      <alignment horizontal="left" vertical="top" wrapText="1"/>
    </xf>
    <xf numFmtId="0" fontId="10" fillId="0" borderId="4" xfId="1" applyFont="1" applyBorder="1" applyAlignment="1">
      <alignment horizontal="left" vertical="top"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xf numFmtId="2" fontId="10" fillId="0" borderId="13" xfId="1" applyNumberFormat="1" applyFont="1" applyBorder="1" applyAlignment="1">
      <alignment horizontal="center" vertical="center" wrapText="1"/>
    </xf>
    <xf numFmtId="2" fontId="10" fillId="0" borderId="12" xfId="1" applyNumberFormat="1" applyFont="1" applyBorder="1" applyAlignment="1">
      <alignment horizontal="center" vertical="center" wrapText="1"/>
    </xf>
    <xf numFmtId="2" fontId="10" fillId="0" borderId="11" xfId="1" applyNumberFormat="1" applyFont="1" applyBorder="1" applyAlignment="1">
      <alignment horizontal="center" vertical="center" wrapText="1"/>
    </xf>
    <xf numFmtId="0" fontId="10" fillId="0" borderId="13" xfId="1" applyFont="1" applyBorder="1" applyAlignment="1">
      <alignment horizontal="left" vertical="top" wrapText="1"/>
    </xf>
    <xf numFmtId="0" fontId="10" fillId="0" borderId="11" xfId="1" applyFont="1" applyBorder="1" applyAlignment="1">
      <alignment horizontal="left" vertical="top" wrapText="1"/>
    </xf>
    <xf numFmtId="2" fontId="7" fillId="0" borderId="13" xfId="1" applyNumberFormat="1" applyFont="1" applyBorder="1" applyAlignment="1">
      <alignment horizontal="center" vertical="center" wrapText="1"/>
    </xf>
    <xf numFmtId="2" fontId="7" fillId="0" borderId="12" xfId="1" applyNumberFormat="1" applyFont="1" applyBorder="1" applyAlignment="1">
      <alignment horizontal="center" vertical="center" wrapText="1"/>
    </xf>
    <xf numFmtId="2" fontId="7" fillId="0" borderId="11" xfId="1" applyNumberFormat="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6" fillId="0" borderId="1" xfId="1" applyFont="1" applyBorder="1" applyAlignment="1">
      <alignment horizontal="center" vertical="center" wrapText="1"/>
    </xf>
    <xf numFmtId="2" fontId="8" fillId="0" borderId="0" xfId="1" applyNumberFormat="1" applyFont="1" applyAlignment="1">
      <alignment horizontal="left" vertical="center" wrapText="1"/>
    </xf>
    <xf numFmtId="0" fontId="10" fillId="0" borderId="13" xfId="1" applyFont="1" applyBorder="1" applyAlignment="1">
      <alignment horizontal="left" vertical="top"/>
    </xf>
    <xf numFmtId="0" fontId="10" fillId="0" borderId="11" xfId="1" applyFont="1" applyBorder="1" applyAlignment="1">
      <alignment horizontal="left" vertical="top"/>
    </xf>
    <xf numFmtId="49" fontId="7" fillId="0" borderId="12" xfId="1" applyNumberFormat="1" applyFont="1" applyBorder="1" applyAlignment="1">
      <alignment horizontal="center" vertical="center"/>
    </xf>
    <xf numFmtId="49" fontId="7" fillId="0" borderId="11" xfId="1" applyNumberFormat="1" applyFont="1" applyBorder="1" applyAlignment="1">
      <alignment horizontal="center" vertical="center"/>
    </xf>
    <xf numFmtId="2" fontId="7" fillId="0" borderId="13" xfId="1" applyNumberFormat="1" applyFont="1" applyBorder="1" applyAlignment="1">
      <alignment horizontal="left" vertical="center" wrapText="1"/>
    </xf>
    <xf numFmtId="2" fontId="7" fillId="0" borderId="12" xfId="1" applyNumberFormat="1" applyFont="1" applyBorder="1" applyAlignment="1">
      <alignment horizontal="left" vertical="center" wrapText="1"/>
    </xf>
    <xf numFmtId="2" fontId="7" fillId="0" borderId="11" xfId="1" applyNumberFormat="1" applyFont="1" applyBorder="1" applyAlignment="1">
      <alignment horizontal="left" vertical="center" wrapText="1"/>
    </xf>
    <xf numFmtId="0" fontId="10" fillId="0" borderId="12" xfId="1" applyFont="1" applyBorder="1" applyAlignment="1">
      <alignment horizontal="center" vertical="center"/>
    </xf>
    <xf numFmtId="0" fontId="10" fillId="0" borderId="11" xfId="1" applyFont="1" applyBorder="1" applyAlignment="1">
      <alignment horizontal="center" vertical="center"/>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xf>
    <xf numFmtId="2" fontId="3" fillId="0" borderId="0" xfId="1" applyNumberFormat="1" applyFont="1" applyAlignment="1">
      <alignment horizontal="left" vertical="top" wrapText="1"/>
    </xf>
    <xf numFmtId="0" fontId="2" fillId="0" borderId="3" xfId="1" applyFont="1" applyBorder="1" applyAlignment="1">
      <alignment horizontal="left" vertical="center" wrapText="1"/>
    </xf>
    <xf numFmtId="0" fontId="2" fillId="0" borderId="12" xfId="1" applyFont="1" applyBorder="1" applyAlignment="1">
      <alignment horizontal="left" vertical="center" wrapText="1"/>
    </xf>
    <xf numFmtId="0" fontId="3" fillId="0" borderId="14" xfId="1" applyFont="1" applyBorder="1" applyAlignment="1">
      <alignment horizontal="center" vertical="center" wrapText="1"/>
    </xf>
    <xf numFmtId="0" fontId="3" fillId="0" borderId="10" xfId="1" applyFont="1" applyBorder="1" applyAlignment="1">
      <alignment horizontal="center" vertical="center" wrapText="1"/>
    </xf>
    <xf numFmtId="9" fontId="3" fillId="0" borderId="1" xfId="5" applyFont="1" applyBorder="1" applyAlignment="1" applyProtection="1">
      <alignment horizontal="center" vertical="center"/>
    </xf>
    <xf numFmtId="9" fontId="2" fillId="0" borderId="1" xfId="1" applyNumberFormat="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horizontal="left" vertical="top" wrapText="1"/>
    </xf>
    <xf numFmtId="0" fontId="3" fillId="0" borderId="15" xfId="1" applyFont="1" applyBorder="1" applyAlignment="1">
      <alignment horizontal="center" vertical="center" wrapText="1"/>
    </xf>
    <xf numFmtId="0" fontId="2" fillId="0" borderId="1" xfId="1" applyFont="1" applyBorder="1" applyAlignment="1">
      <alignment horizontal="center"/>
    </xf>
    <xf numFmtId="0" fontId="3" fillId="0" borderId="0" xfId="1" applyFont="1" applyAlignment="1">
      <alignment horizontal="left" vertical="top" wrapText="1"/>
    </xf>
    <xf numFmtId="0" fontId="3" fillId="0" borderId="3" xfId="1" applyFont="1" applyBorder="1" applyAlignment="1">
      <alignment horizontal="left" vertical="top" wrapText="1"/>
    </xf>
    <xf numFmtId="39" fontId="3" fillId="0" borderId="14" xfId="1" applyNumberFormat="1" applyFont="1" applyBorder="1" applyAlignment="1">
      <alignment horizontal="center" vertical="center"/>
    </xf>
    <xf numFmtId="39" fontId="3" fillId="0" borderId="10" xfId="1" applyNumberFormat="1" applyFont="1" applyBorder="1" applyAlignment="1">
      <alignment horizontal="center" vertical="center"/>
    </xf>
    <xf numFmtId="0" fontId="2" fillId="0" borderId="14" xfId="1" applyFont="1" applyBorder="1" applyAlignment="1">
      <alignment horizontal="center"/>
    </xf>
    <xf numFmtId="0" fontId="2" fillId="0" borderId="10" xfId="1" applyFont="1" applyBorder="1" applyAlignment="1">
      <alignment horizontal="center"/>
    </xf>
    <xf numFmtId="0" fontId="3" fillId="0" borderId="6" xfId="1" applyFont="1" applyBorder="1" applyAlignment="1">
      <alignment horizontal="left" vertical="center" wrapText="1"/>
    </xf>
    <xf numFmtId="0" fontId="3" fillId="0" borderId="3" xfId="1" applyFont="1" applyBorder="1" applyAlignment="1">
      <alignment horizontal="left" vertical="center" wrapText="1"/>
    </xf>
    <xf numFmtId="39" fontId="3" fillId="0" borderId="1" xfId="1" applyNumberFormat="1" applyFont="1" applyBorder="1" applyAlignment="1">
      <alignment horizontal="center" vertical="center"/>
    </xf>
    <xf numFmtId="9" fontId="2" fillId="0" borderId="1" xfId="1" applyNumberFormat="1" applyFont="1" applyBorder="1" applyAlignment="1">
      <alignment horizontal="center"/>
    </xf>
    <xf numFmtId="168" fontId="5" fillId="0" borderId="1" xfId="1" applyNumberFormat="1" applyFont="1" applyBorder="1" applyAlignment="1">
      <alignment horizontal="left" vertical="center"/>
    </xf>
    <xf numFmtId="168" fontId="5" fillId="0" borderId="1" xfId="1" applyNumberFormat="1" applyFont="1" applyBorder="1" applyAlignment="1">
      <alignment horizontal="center" vertical="top"/>
    </xf>
    <xf numFmtId="2" fontId="5" fillId="0" borderId="11" xfId="1" applyNumberFormat="1" applyFont="1" applyBorder="1" applyAlignment="1">
      <alignment horizontal="left" vertical="center"/>
    </xf>
    <xf numFmtId="2" fontId="5" fillId="0" borderId="1" xfId="1" applyNumberFormat="1" applyFont="1" applyBorder="1" applyAlignment="1">
      <alignment horizontal="left" vertical="center"/>
    </xf>
    <xf numFmtId="0" fontId="5" fillId="0" borderId="7" xfId="1" applyFont="1" applyBorder="1" applyAlignment="1">
      <alignment horizontal="left" vertical="top" wrapText="1"/>
    </xf>
    <xf numFmtId="0" fontId="5" fillId="0" borderId="5" xfId="1" applyFont="1" applyBorder="1" applyAlignment="1">
      <alignment horizontal="left" vertical="top" wrapText="1"/>
    </xf>
    <xf numFmtId="0" fontId="5" fillId="0" borderId="4" xfId="1" applyFont="1" applyBorder="1" applyAlignment="1">
      <alignment horizontal="left" vertical="top" wrapText="1"/>
    </xf>
    <xf numFmtId="0" fontId="5" fillId="0" borderId="2" xfId="1" applyFont="1" applyBorder="1" applyAlignment="1">
      <alignment horizontal="left" vertical="top" wrapText="1"/>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4" fillId="0" borderId="5" xfId="1" applyFont="1" applyBorder="1" applyAlignment="1">
      <alignment horizontal="left" vertical="top" wrapText="1"/>
    </xf>
    <xf numFmtId="0" fontId="4" fillId="0" borderId="4" xfId="1" applyFont="1" applyBorder="1" applyAlignment="1">
      <alignment horizontal="left" vertical="top" wrapText="1"/>
    </xf>
    <xf numFmtId="0" fontId="4" fillId="0" borderId="3" xfId="1" applyFont="1" applyBorder="1" applyAlignment="1">
      <alignment horizontal="left" vertical="top" wrapText="1"/>
    </xf>
    <xf numFmtId="0" fontId="4" fillId="0" borderId="2" xfId="1" applyFont="1" applyBorder="1" applyAlignment="1">
      <alignment horizontal="left" vertical="top" wrapText="1"/>
    </xf>
    <xf numFmtId="0" fontId="4" fillId="0" borderId="1" xfId="1" applyFont="1" applyBorder="1" applyAlignment="1">
      <alignment horizontal="center" vertical="center" wrapText="1"/>
    </xf>
    <xf numFmtId="0" fontId="4" fillId="0" borderId="1" xfId="1" applyFont="1" applyBorder="1" applyAlignment="1">
      <alignment horizontal="left" vertical="top"/>
    </xf>
    <xf numFmtId="0" fontId="5" fillId="0" borderId="13" xfId="1" applyFont="1" applyBorder="1" applyAlignment="1">
      <alignment horizontal="center" vertical="center"/>
    </xf>
    <xf numFmtId="0" fontId="5" fillId="0" borderId="6" xfId="1" applyFont="1" applyBorder="1" applyAlignment="1">
      <alignment horizontal="left" vertical="top" wrapText="1"/>
    </xf>
    <xf numFmtId="0" fontId="5" fillId="0" borderId="3" xfId="1" applyFont="1" applyBorder="1" applyAlignment="1">
      <alignment horizontal="left" vertical="top" wrapText="1"/>
    </xf>
    <xf numFmtId="167" fontId="4" fillId="0" borderId="1" xfId="1" applyNumberFormat="1" applyFont="1" applyBorder="1" applyAlignment="1">
      <alignment horizontal="left" vertical="top"/>
    </xf>
    <xf numFmtId="0" fontId="5" fillId="0" borderId="7" xfId="1" applyFont="1" applyBorder="1" applyAlignment="1">
      <alignment horizontal="left" vertical="top"/>
    </xf>
    <xf numFmtId="0" fontId="5" fillId="0" borderId="5" xfId="1" applyFont="1" applyBorder="1" applyAlignment="1">
      <alignment horizontal="left" vertical="top"/>
    </xf>
    <xf numFmtId="0" fontId="5" fillId="0" borderId="4" xfId="1" applyFont="1" applyBorder="1" applyAlignment="1">
      <alignment horizontal="left" vertical="top"/>
    </xf>
    <xf numFmtId="0" fontId="5" fillId="0" borderId="2" xfId="1" applyFont="1" applyBorder="1" applyAlignment="1">
      <alignment horizontal="left" vertical="top"/>
    </xf>
    <xf numFmtId="0" fontId="4" fillId="0" borderId="7" xfId="1" applyFont="1" applyBorder="1" applyAlignment="1">
      <alignment horizontal="left" vertical="top"/>
    </xf>
    <xf numFmtId="0" fontId="4" fillId="0" borderId="6" xfId="1" applyFont="1" applyBorder="1" applyAlignment="1">
      <alignment horizontal="left" vertical="top"/>
    </xf>
    <xf numFmtId="0" fontId="4" fillId="0" borderId="5" xfId="1" applyFont="1" applyBorder="1" applyAlignment="1">
      <alignment horizontal="left" vertical="top"/>
    </xf>
    <xf numFmtId="0" fontId="4" fillId="0" borderId="4" xfId="1" applyFont="1" applyBorder="1" applyAlignment="1">
      <alignment horizontal="left" vertical="top"/>
    </xf>
    <xf numFmtId="0" fontId="4" fillId="0" borderId="3" xfId="1" applyFont="1" applyBorder="1" applyAlignment="1">
      <alignment horizontal="left" vertical="top"/>
    </xf>
    <xf numFmtId="0" fontId="4" fillId="0" borderId="2" xfId="1" applyFont="1" applyBorder="1" applyAlignment="1">
      <alignment horizontal="left" vertical="top"/>
    </xf>
    <xf numFmtId="0" fontId="4" fillId="0" borderId="1" xfId="1" applyFont="1" applyBorder="1" applyAlignment="1">
      <alignment horizontal="center" vertical="center"/>
    </xf>
    <xf numFmtId="0" fontId="5" fillId="0" borderId="1" xfId="1" applyFont="1" applyBorder="1" applyAlignment="1">
      <alignment horizontal="left" vertical="top"/>
    </xf>
    <xf numFmtId="9" fontId="2" fillId="0" borderId="14" xfId="1" applyNumberFormat="1" applyFont="1" applyBorder="1" applyAlignment="1">
      <alignment horizontal="center" vertical="center"/>
    </xf>
    <xf numFmtId="0" fontId="2" fillId="0" borderId="10" xfId="1" applyFont="1" applyBorder="1" applyAlignment="1">
      <alignment horizontal="center" vertical="center"/>
    </xf>
    <xf numFmtId="9" fontId="2" fillId="0" borderId="1" xfId="5" applyFont="1" applyBorder="1" applyAlignment="1">
      <alignment horizontal="center" vertical="center"/>
    </xf>
    <xf numFmtId="0" fontId="2" fillId="0" borderId="1"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left" vertical="center" wrapText="1"/>
    </xf>
    <xf numFmtId="0" fontId="2" fillId="0" borderId="10" xfId="1" applyFont="1" applyBorder="1" applyAlignment="1">
      <alignment horizontal="left" vertical="center" wrapText="1"/>
    </xf>
    <xf numFmtId="0" fontId="3" fillId="0" borderId="14" xfId="1" applyFont="1" applyBorder="1" applyAlignment="1">
      <alignment horizontal="left" vertical="center" wrapText="1"/>
    </xf>
    <xf numFmtId="0" fontId="3" fillId="0" borderId="15" xfId="1" applyFont="1" applyBorder="1" applyAlignment="1">
      <alignment horizontal="left" vertical="center" wrapText="1"/>
    </xf>
    <xf numFmtId="0" fontId="3" fillId="0" borderId="10" xfId="1" applyFont="1" applyBorder="1" applyAlignment="1">
      <alignment horizontal="left" vertical="center" wrapText="1"/>
    </xf>
    <xf numFmtId="0" fontId="10" fillId="0" borderId="12" xfId="1" applyFont="1" applyBorder="1" applyAlignment="1">
      <alignment horizontal="left" vertical="center"/>
    </xf>
    <xf numFmtId="0" fontId="44" fillId="0" borderId="1" xfId="1" applyFont="1" applyBorder="1" applyAlignment="1">
      <alignment horizontal="left" vertical="top" wrapText="1"/>
    </xf>
    <xf numFmtId="167" fontId="47" fillId="0" borderId="1" xfId="1" applyNumberFormat="1" applyFont="1" applyBorder="1" applyAlignment="1">
      <alignment horizontal="left" vertical="top"/>
    </xf>
    <xf numFmtId="9" fontId="37" fillId="0" borderId="14" xfId="5" applyFont="1" applyBorder="1" applyAlignment="1" applyProtection="1">
      <alignment horizontal="center" vertical="center"/>
    </xf>
    <xf numFmtId="9" fontId="37" fillId="0" borderId="10" xfId="5" applyFont="1" applyBorder="1" applyAlignment="1" applyProtection="1">
      <alignment horizontal="center" vertical="center"/>
    </xf>
    <xf numFmtId="168" fontId="44" fillId="0" borderId="1" xfId="1" applyNumberFormat="1" applyFont="1" applyBorder="1" applyAlignment="1">
      <alignment horizontal="left" vertical="center"/>
    </xf>
    <xf numFmtId="168" fontId="44" fillId="0" borderId="1" xfId="1" applyNumberFormat="1" applyFont="1" applyBorder="1" applyAlignment="1">
      <alignment horizontal="center" vertical="top"/>
    </xf>
    <xf numFmtId="2" fontId="44" fillId="0" borderId="11" xfId="1" applyNumberFormat="1" applyFont="1" applyBorder="1" applyAlignment="1">
      <alignment horizontal="left" vertical="center"/>
    </xf>
    <xf numFmtId="0" fontId="38" fillId="0" borderId="1" xfId="1" applyFont="1" applyBorder="1" applyAlignment="1">
      <alignment horizontal="left" vertical="top" wrapText="1"/>
    </xf>
    <xf numFmtId="0" fontId="47" fillId="0" borderId="1" xfId="1" applyFont="1" applyBorder="1" applyAlignment="1">
      <alignment horizontal="left" vertical="top" wrapText="1"/>
    </xf>
    <xf numFmtId="0" fontId="47" fillId="0" borderId="1" xfId="1" applyFont="1" applyBorder="1" applyAlignment="1">
      <alignment horizontal="center" vertical="center" wrapText="1"/>
    </xf>
    <xf numFmtId="0" fontId="47" fillId="0" borderId="1" xfId="1" applyFont="1" applyBorder="1" applyAlignment="1">
      <alignment horizontal="left" vertical="center"/>
    </xf>
    <xf numFmtId="0" fontId="37" fillId="0" borderId="10" xfId="1" applyFont="1" applyBorder="1" applyAlignment="1">
      <alignment horizontal="center" vertical="center" wrapText="1"/>
    </xf>
    <xf numFmtId="0" fontId="38" fillId="0" borderId="10" xfId="1" applyFont="1" applyBorder="1" applyAlignment="1">
      <alignment horizontal="center" vertical="center" wrapText="1"/>
    </xf>
    <xf numFmtId="9" fontId="38" fillId="0" borderId="14" xfId="5" applyFont="1" applyBorder="1" applyAlignment="1" applyProtection="1">
      <alignment horizontal="center" vertical="center"/>
    </xf>
    <xf numFmtId="9" fontId="38" fillId="0" borderId="10" xfId="5" applyFont="1" applyBorder="1" applyAlignment="1" applyProtection="1">
      <alignment horizontal="center" vertical="center"/>
    </xf>
    <xf numFmtId="0" fontId="37" fillId="0" borderId="1" xfId="1" applyFont="1" applyBorder="1" applyAlignment="1">
      <alignment horizontal="center"/>
    </xf>
    <xf numFmtId="0" fontId="44" fillId="0" borderId="13" xfId="1" applyFont="1" applyBorder="1" applyAlignment="1">
      <alignment horizontal="center" vertical="center"/>
    </xf>
    <xf numFmtId="0" fontId="38" fillId="0" borderId="1" xfId="1" applyFont="1" applyBorder="1" applyAlignment="1">
      <alignment horizontal="center" vertical="center" wrapText="1"/>
    </xf>
    <xf numFmtId="9" fontId="56" fillId="0" borderId="1" xfId="5" applyFont="1" applyBorder="1" applyAlignment="1">
      <alignment horizontal="center" vertical="center"/>
    </xf>
    <xf numFmtId="9" fontId="38" fillId="0" borderId="1" xfId="1" applyNumberFormat="1" applyFont="1" applyBorder="1" applyAlignment="1">
      <alignment horizontal="center" vertical="center"/>
    </xf>
    <xf numFmtId="0" fontId="37" fillId="0" borderId="1" xfId="1" applyFont="1" applyBorder="1" applyAlignment="1">
      <alignment horizontal="center" vertical="center" wrapText="1"/>
    </xf>
    <xf numFmtId="9" fontId="38" fillId="0" borderId="1" xfId="5" applyFont="1" applyBorder="1" applyAlignment="1" applyProtection="1">
      <alignment horizontal="center" vertical="center"/>
    </xf>
    <xf numFmtId="9" fontId="37" fillId="0" borderId="1" xfId="5" applyFont="1" applyBorder="1" applyAlignment="1" applyProtection="1">
      <alignment horizontal="center" vertical="center"/>
    </xf>
    <xf numFmtId="0" fontId="37" fillId="0" borderId="12" xfId="1" applyFont="1" applyBorder="1" applyAlignment="1">
      <alignment horizontal="center" vertical="center" wrapText="1"/>
    </xf>
    <xf numFmtId="2" fontId="38" fillId="0" borderId="0" xfId="1" applyNumberFormat="1" applyFont="1" applyAlignment="1">
      <alignment horizontal="left" vertical="top" wrapText="1"/>
    </xf>
    <xf numFmtId="0" fontId="37" fillId="0" borderId="3" xfId="1" applyFont="1" applyBorder="1" applyAlignment="1">
      <alignment horizontal="center" vertical="center" wrapText="1"/>
    </xf>
    <xf numFmtId="0" fontId="38" fillId="0" borderId="14" xfId="1" applyFont="1" applyBorder="1" applyAlignment="1">
      <alignment horizontal="center" vertical="center" wrapText="1"/>
    </xf>
    <xf numFmtId="0" fontId="44" fillId="0" borderId="1" xfId="1" applyFont="1" applyBorder="1" applyAlignment="1">
      <alignment horizontal="center" vertical="center" wrapText="1"/>
    </xf>
    <xf numFmtId="0" fontId="44" fillId="0" borderId="1" xfId="1" applyFont="1" applyBorder="1" applyAlignment="1">
      <alignment horizontal="center" vertical="center"/>
    </xf>
    <xf numFmtId="2" fontId="43" fillId="0" borderId="0" xfId="1" applyNumberFormat="1" applyFont="1" applyAlignment="1">
      <alignment horizontal="left" vertical="center" wrapText="1"/>
    </xf>
    <xf numFmtId="0" fontId="41" fillId="0" borderId="13" xfId="1" applyFont="1" applyBorder="1" applyAlignment="1">
      <alignment horizontal="left" vertical="center"/>
    </xf>
    <xf numFmtId="49" fontId="41" fillId="0" borderId="1" xfId="1" applyNumberFormat="1" applyFont="1" applyBorder="1" applyAlignment="1">
      <alignment horizontal="center" vertical="center"/>
    </xf>
    <xf numFmtId="2" fontId="40" fillId="0" borderId="1" xfId="1" applyNumberFormat="1" applyFont="1" applyBorder="1" applyAlignment="1">
      <alignment horizontal="left" vertical="center" wrapText="1"/>
    </xf>
    <xf numFmtId="0" fontId="41" fillId="0" borderId="1" xfId="1" applyFont="1" applyBorder="1" applyAlignment="1">
      <alignment horizontal="left" vertical="center"/>
    </xf>
    <xf numFmtId="176" fontId="46" fillId="0" borderId="1" xfId="6" applyNumberFormat="1" applyFont="1" applyBorder="1" applyAlignment="1">
      <alignment horizontal="center" vertical="center" wrapText="1"/>
    </xf>
    <xf numFmtId="0" fontId="44" fillId="0" borderId="1" xfId="1" applyFont="1" applyBorder="1" applyAlignment="1">
      <alignment horizontal="center"/>
    </xf>
    <xf numFmtId="181" fontId="42" fillId="0" borderId="0" xfId="1" applyNumberFormat="1" applyFont="1" applyAlignment="1">
      <alignment horizontal="left" vertical="top" wrapText="1"/>
    </xf>
    <xf numFmtId="0" fontId="41" fillId="0" borderId="1" xfId="1" applyFont="1" applyBorder="1" applyAlignment="1">
      <alignment horizontal="center" vertical="center"/>
    </xf>
    <xf numFmtId="2" fontId="41" fillId="0" borderId="1" xfId="1" applyNumberFormat="1" applyFont="1" applyBorder="1" applyAlignment="1">
      <alignment horizontal="center" vertical="center"/>
    </xf>
    <xf numFmtId="0" fontId="41" fillId="0" borderId="13" xfId="1" applyFont="1" applyBorder="1" applyAlignment="1">
      <alignment horizontal="left" vertical="center" wrapText="1"/>
    </xf>
    <xf numFmtId="0" fontId="41" fillId="0" borderId="1" xfId="1" applyFont="1" applyBorder="1" applyAlignment="1">
      <alignment horizontal="center" vertical="center" wrapText="1"/>
    </xf>
    <xf numFmtId="10" fontId="40" fillId="0" borderId="1" xfId="2" applyNumberFormat="1" applyFont="1" applyBorder="1" applyAlignment="1" applyProtection="1">
      <alignment horizontal="center"/>
    </xf>
    <xf numFmtId="2" fontId="42" fillId="0" borderId="0" xfId="1" applyNumberFormat="1" applyFont="1" applyAlignment="1">
      <alignment horizontal="center" vertical="center"/>
    </xf>
    <xf numFmtId="0" fontId="40" fillId="0" borderId="0" xfId="1" applyFont="1" applyAlignment="1">
      <alignment horizontal="center"/>
    </xf>
    <xf numFmtId="0" fontId="41" fillId="0" borderId="1" xfId="1" applyFont="1" applyBorder="1" applyAlignment="1">
      <alignment horizontal="left"/>
    </xf>
    <xf numFmtId="0" fontId="41" fillId="0" borderId="6" xfId="1" applyFont="1" applyBorder="1" applyAlignment="1">
      <alignment horizontal="left"/>
    </xf>
    <xf numFmtId="0" fontId="41" fillId="0" borderId="1" xfId="1" applyFont="1" applyBorder="1" applyAlignment="1">
      <alignment horizontal="left" vertical="top" wrapText="1"/>
    </xf>
    <xf numFmtId="2" fontId="41" fillId="0" borderId="1" xfId="1" applyNumberFormat="1" applyFont="1" applyBorder="1" applyAlignment="1">
      <alignment horizontal="center" vertical="center" wrapText="1"/>
    </xf>
    <xf numFmtId="2" fontId="40" fillId="0" borderId="1" xfId="1" applyNumberFormat="1" applyFont="1" applyBorder="1" applyAlignment="1">
      <alignment horizontal="center" vertical="center" wrapText="1"/>
    </xf>
    <xf numFmtId="0" fontId="40" fillId="0" borderId="1" xfId="1" applyFont="1" applyBorder="1" applyAlignment="1">
      <alignment horizontal="center"/>
    </xf>
    <xf numFmtId="0" fontId="41" fillId="11" borderId="1" xfId="1" applyFont="1" applyFill="1" applyBorder="1" applyAlignment="1">
      <alignment horizontal="left"/>
    </xf>
    <xf numFmtId="2" fontId="42" fillId="0" borderId="0" xfId="1" applyNumberFormat="1" applyFont="1" applyAlignment="1">
      <alignment horizontal="center" vertical="center" wrapText="1"/>
    </xf>
  </cellXfs>
  <cellStyles count="7">
    <cellStyle name="Millares 2" xfId="4"/>
    <cellStyle name="Moneda" xfId="6" builtinId="4"/>
    <cellStyle name="Moneda 2" xfId="3"/>
    <cellStyle name="Normal" xfId="0" builtinId="0"/>
    <cellStyle name="Normal 2" xfId="1"/>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3ECEACA5-C46A-44D7-A094-CCCB42196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9268" y="300633"/>
          <a:ext cx="1427758" cy="1630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ECEDEB09-1DF0-4AFB-B6E5-4500A519AD7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31901" y="396875"/>
          <a:ext cx="5662838" cy="1679575"/>
        </a:xfrm>
        <a:prstGeom prst="rect">
          <a:avLst/>
        </a:prstGeom>
        <a:noFill/>
        <a:ln>
          <a:noFill/>
        </a:ln>
      </xdr:spPr>
    </xdr:pic>
    <xdr:clientData/>
  </xdr:twoCellAnchor>
  <xdr:twoCellAnchor editAs="oneCell">
    <xdr:from>
      <xdr:col>13</xdr:col>
      <xdr:colOff>165099</xdr:colOff>
      <xdr:row>35</xdr:row>
      <xdr:rowOff>12320</xdr:rowOff>
    </xdr:from>
    <xdr:to>
      <xdr:col>15</xdr:col>
      <xdr:colOff>556434</xdr:colOff>
      <xdr:row>40</xdr:row>
      <xdr:rowOff>342900</xdr:rowOff>
    </xdr:to>
    <xdr:pic>
      <xdr:nvPicPr>
        <xdr:cNvPr id="4" name="Imagen 3">
          <a:extLst>
            <a:ext uri="{FF2B5EF4-FFF2-40B4-BE49-F238E27FC236}">
              <a16:creationId xmlns:a16="http://schemas.microsoft.com/office/drawing/2014/main" id="{425353DD-6485-4D34-AF52-55EF0F5D6B64}"/>
            </a:ext>
          </a:extLst>
        </xdr:cNvPr>
        <xdr:cNvPicPr>
          <a:picLocks noChangeAspect="1"/>
        </xdr:cNvPicPr>
      </xdr:nvPicPr>
      <xdr:blipFill rotWithShape="1">
        <a:blip xmlns:r="http://schemas.openxmlformats.org/officeDocument/2006/relationships" r:embed="rId3"/>
        <a:srcRect l="25251" t="49401" r="56172" b="36244"/>
        <a:stretch/>
      </xdr:blipFill>
      <xdr:spPr>
        <a:xfrm>
          <a:off x="21723349" y="13252070"/>
          <a:ext cx="3045635" cy="1327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F1F07C4A-BEE9-46A1-A2A2-1A9187F426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9268" y="300633"/>
          <a:ext cx="1427758" cy="1630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6F9FF609-83D5-45B0-AAB7-A3D6640FDE5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31901" y="396875"/>
          <a:ext cx="5662838" cy="1679575"/>
        </a:xfrm>
        <a:prstGeom prst="rect">
          <a:avLst/>
        </a:prstGeom>
        <a:noFill/>
        <a:ln>
          <a:noFill/>
        </a:ln>
      </xdr:spPr>
    </xdr:pic>
    <xdr:clientData/>
  </xdr:twoCellAnchor>
  <xdr:twoCellAnchor editAs="oneCell">
    <xdr:from>
      <xdr:col>13</xdr:col>
      <xdr:colOff>165099</xdr:colOff>
      <xdr:row>35</xdr:row>
      <xdr:rowOff>12320</xdr:rowOff>
    </xdr:from>
    <xdr:to>
      <xdr:col>15</xdr:col>
      <xdr:colOff>556434</xdr:colOff>
      <xdr:row>40</xdr:row>
      <xdr:rowOff>342900</xdr:rowOff>
    </xdr:to>
    <xdr:pic>
      <xdr:nvPicPr>
        <xdr:cNvPr id="4" name="Imagen 3">
          <a:extLst>
            <a:ext uri="{FF2B5EF4-FFF2-40B4-BE49-F238E27FC236}">
              <a16:creationId xmlns:a16="http://schemas.microsoft.com/office/drawing/2014/main" id="{86F0CC6E-ECA5-4B63-8567-85D1F6CE8789}"/>
            </a:ext>
          </a:extLst>
        </xdr:cNvPr>
        <xdr:cNvPicPr>
          <a:picLocks noChangeAspect="1"/>
        </xdr:cNvPicPr>
      </xdr:nvPicPr>
      <xdr:blipFill rotWithShape="1">
        <a:blip xmlns:r="http://schemas.openxmlformats.org/officeDocument/2006/relationships" r:embed="rId3"/>
        <a:srcRect l="25251" t="49401" r="56172" b="36244"/>
        <a:stretch/>
      </xdr:blipFill>
      <xdr:spPr>
        <a:xfrm>
          <a:off x="21723349" y="13252070"/>
          <a:ext cx="3045635" cy="13275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599003D6-C20B-4AA3-BD86-6D2A8C8B5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9268" y="300633"/>
          <a:ext cx="1427758" cy="1630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2B56B12C-695B-485A-AC02-D0939230535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31901" y="396875"/>
          <a:ext cx="5662838" cy="1679575"/>
        </a:xfrm>
        <a:prstGeom prst="rect">
          <a:avLst/>
        </a:prstGeom>
        <a:noFill/>
        <a:ln>
          <a:noFill/>
        </a:ln>
      </xdr:spPr>
    </xdr:pic>
    <xdr:clientData/>
  </xdr:twoCellAnchor>
  <xdr:twoCellAnchor editAs="oneCell">
    <xdr:from>
      <xdr:col>13</xdr:col>
      <xdr:colOff>165099</xdr:colOff>
      <xdr:row>35</xdr:row>
      <xdr:rowOff>12320</xdr:rowOff>
    </xdr:from>
    <xdr:to>
      <xdr:col>15</xdr:col>
      <xdr:colOff>556434</xdr:colOff>
      <xdr:row>40</xdr:row>
      <xdr:rowOff>342900</xdr:rowOff>
    </xdr:to>
    <xdr:pic>
      <xdr:nvPicPr>
        <xdr:cNvPr id="4" name="Imagen 3">
          <a:extLst>
            <a:ext uri="{FF2B5EF4-FFF2-40B4-BE49-F238E27FC236}">
              <a16:creationId xmlns:a16="http://schemas.microsoft.com/office/drawing/2014/main" id="{4BD7C984-2C75-48B0-A022-B5A52200AAC9}"/>
            </a:ext>
          </a:extLst>
        </xdr:cNvPr>
        <xdr:cNvPicPr>
          <a:picLocks noChangeAspect="1"/>
        </xdr:cNvPicPr>
      </xdr:nvPicPr>
      <xdr:blipFill rotWithShape="1">
        <a:blip xmlns:r="http://schemas.openxmlformats.org/officeDocument/2006/relationships" r:embed="rId3"/>
        <a:srcRect l="25251" t="49401" r="56172" b="36244"/>
        <a:stretch/>
      </xdr:blipFill>
      <xdr:spPr>
        <a:xfrm>
          <a:off x="21723349" y="13252070"/>
          <a:ext cx="3045635" cy="13275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67B60F2E-1A48-41B7-866C-B78830B8B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29268" y="300633"/>
          <a:ext cx="1427758" cy="1630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0A130580-0B78-4923-8FC5-82AC3F9F204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31901" y="396875"/>
          <a:ext cx="5662838" cy="1679575"/>
        </a:xfrm>
        <a:prstGeom prst="rect">
          <a:avLst/>
        </a:prstGeom>
        <a:noFill/>
        <a:ln>
          <a:noFill/>
        </a:ln>
      </xdr:spPr>
    </xdr:pic>
    <xdr:clientData/>
  </xdr:twoCellAnchor>
  <xdr:twoCellAnchor editAs="oneCell">
    <xdr:from>
      <xdr:col>13</xdr:col>
      <xdr:colOff>165099</xdr:colOff>
      <xdr:row>35</xdr:row>
      <xdr:rowOff>12320</xdr:rowOff>
    </xdr:from>
    <xdr:to>
      <xdr:col>15</xdr:col>
      <xdr:colOff>556433</xdr:colOff>
      <xdr:row>40</xdr:row>
      <xdr:rowOff>342900</xdr:rowOff>
    </xdr:to>
    <xdr:pic>
      <xdr:nvPicPr>
        <xdr:cNvPr id="4" name="Imagen 3">
          <a:extLst>
            <a:ext uri="{FF2B5EF4-FFF2-40B4-BE49-F238E27FC236}">
              <a16:creationId xmlns:a16="http://schemas.microsoft.com/office/drawing/2014/main" id="{D737494B-5C1F-4C18-9215-E1568139EF5C}"/>
            </a:ext>
          </a:extLst>
        </xdr:cNvPr>
        <xdr:cNvPicPr>
          <a:picLocks noChangeAspect="1"/>
        </xdr:cNvPicPr>
      </xdr:nvPicPr>
      <xdr:blipFill rotWithShape="1">
        <a:blip xmlns:r="http://schemas.openxmlformats.org/officeDocument/2006/relationships" r:embed="rId3"/>
        <a:srcRect l="25251" t="49401" r="56172" b="36244"/>
        <a:stretch/>
      </xdr:blipFill>
      <xdr:spPr>
        <a:xfrm>
          <a:off x="21723349" y="13252070"/>
          <a:ext cx="3045635" cy="13275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416880</xdr:colOff>
      <xdr:row>1</xdr:row>
      <xdr:rowOff>14760</xdr:rowOff>
    </xdr:from>
    <xdr:to>
      <xdr:col>16</xdr:col>
      <xdr:colOff>669600</xdr:colOff>
      <xdr:row>4</xdr:row>
      <xdr:rowOff>267480</xdr:rowOff>
    </xdr:to>
    <xdr:pic>
      <xdr:nvPicPr>
        <xdr:cNvPr id="2" name="Imagen 1" descr="CAPITAL">
          <a:extLst>
            <a:ext uri="{FF2B5EF4-FFF2-40B4-BE49-F238E27FC236}">
              <a16:creationId xmlns:a16="http://schemas.microsoft.com/office/drawing/2014/main" id="{16AC626E-5AE4-4131-B26D-CF2BA71B0569}"/>
            </a:ext>
          </a:extLst>
        </xdr:cNvPr>
        <xdr:cNvPicPr/>
      </xdr:nvPicPr>
      <xdr:blipFill>
        <a:blip xmlns:r="http://schemas.openxmlformats.org/officeDocument/2006/relationships" r:embed="rId1"/>
        <a:stretch/>
      </xdr:blipFill>
      <xdr:spPr>
        <a:xfrm>
          <a:off x="24600855" y="300510"/>
          <a:ext cx="1376670" cy="1633845"/>
        </a:xfrm>
        <a:prstGeom prst="rect">
          <a:avLst/>
        </a:prstGeom>
        <a:ln w="0">
          <a:noFill/>
        </a:ln>
      </xdr:spPr>
    </xdr:pic>
    <xdr:clientData/>
  </xdr:twoCellAnchor>
  <xdr:twoCellAnchor editAs="oneCell">
    <xdr:from>
      <xdr:col>1</xdr:col>
      <xdr:colOff>762120</xdr:colOff>
      <xdr:row>1</xdr:row>
      <xdr:rowOff>111240</xdr:rowOff>
    </xdr:from>
    <xdr:to>
      <xdr:col>2</xdr:col>
      <xdr:colOff>3859320</xdr:colOff>
      <xdr:row>4</xdr:row>
      <xdr:rowOff>412560</xdr:rowOff>
    </xdr:to>
    <xdr:pic>
      <xdr:nvPicPr>
        <xdr:cNvPr id="3" name="3 Imagen" descr="Membretes_2024_2-01">
          <a:extLst>
            <a:ext uri="{FF2B5EF4-FFF2-40B4-BE49-F238E27FC236}">
              <a16:creationId xmlns:a16="http://schemas.microsoft.com/office/drawing/2014/main" id="{8DC4ECE8-A466-44BD-9681-3AC7D6571062}"/>
            </a:ext>
          </a:extLst>
        </xdr:cNvPr>
        <xdr:cNvPicPr/>
      </xdr:nvPicPr>
      <xdr:blipFill>
        <a:blip xmlns:r="http://schemas.openxmlformats.org/officeDocument/2006/relationships" r:embed="rId2"/>
        <a:srcRect t="13615" r="64235" b="22041"/>
        <a:stretch/>
      </xdr:blipFill>
      <xdr:spPr>
        <a:xfrm>
          <a:off x="1209795" y="396990"/>
          <a:ext cx="5516550" cy="1682445"/>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5"/>
  <sheetViews>
    <sheetView topLeftCell="B1" zoomScale="70" zoomScaleNormal="70" workbookViewId="0">
      <selection activeCell="H31" sqref="H31"/>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43" customFormat="1" ht="37.5" customHeight="1">
      <c r="B2" s="250"/>
      <c r="C2" s="250"/>
      <c r="D2" s="251" t="s">
        <v>27</v>
      </c>
      <c r="E2" s="252"/>
      <c r="F2" s="252"/>
      <c r="G2" s="252"/>
      <c r="H2" s="252"/>
      <c r="I2" s="252"/>
      <c r="J2" s="252"/>
      <c r="K2" s="253"/>
      <c r="L2" s="257" t="s">
        <v>31</v>
      </c>
      <c r="M2" s="258"/>
      <c r="N2" s="258"/>
      <c r="O2" s="259"/>
      <c r="P2" s="260"/>
      <c r="Q2" s="261"/>
      <c r="R2" s="65"/>
    </row>
    <row r="3" spans="2:251" s="43" customFormat="1" ht="37.5" customHeight="1">
      <c r="B3" s="250"/>
      <c r="C3" s="250"/>
      <c r="D3" s="254"/>
      <c r="E3" s="255"/>
      <c r="F3" s="255"/>
      <c r="G3" s="255"/>
      <c r="H3" s="255"/>
      <c r="I3" s="255"/>
      <c r="J3" s="255"/>
      <c r="K3" s="256"/>
      <c r="L3" s="257" t="s">
        <v>28</v>
      </c>
      <c r="M3" s="258"/>
      <c r="N3" s="258"/>
      <c r="O3" s="259"/>
      <c r="P3" s="262"/>
      <c r="Q3" s="263"/>
      <c r="R3" s="65"/>
    </row>
    <row r="4" spans="2:251" s="43" customFormat="1" ht="33.75" customHeight="1">
      <c r="B4" s="250"/>
      <c r="C4" s="250"/>
      <c r="D4" s="251" t="s">
        <v>26</v>
      </c>
      <c r="E4" s="252"/>
      <c r="F4" s="252"/>
      <c r="G4" s="252"/>
      <c r="H4" s="252"/>
      <c r="I4" s="252"/>
      <c r="J4" s="252"/>
      <c r="K4" s="253"/>
      <c r="L4" s="257" t="s">
        <v>29</v>
      </c>
      <c r="M4" s="258"/>
      <c r="N4" s="258"/>
      <c r="O4" s="259"/>
      <c r="P4" s="262"/>
      <c r="Q4" s="263"/>
      <c r="R4" s="65"/>
    </row>
    <row r="5" spans="2:251" s="43" customFormat="1" ht="38.25" customHeight="1">
      <c r="B5" s="250"/>
      <c r="C5" s="250"/>
      <c r="D5" s="254"/>
      <c r="E5" s="255"/>
      <c r="F5" s="255"/>
      <c r="G5" s="255"/>
      <c r="H5" s="255"/>
      <c r="I5" s="255"/>
      <c r="J5" s="255"/>
      <c r="K5" s="256"/>
      <c r="L5" s="257" t="s">
        <v>30</v>
      </c>
      <c r="M5" s="258"/>
      <c r="N5" s="258"/>
      <c r="O5" s="259"/>
      <c r="P5" s="264"/>
      <c r="Q5" s="265"/>
      <c r="R5" s="65"/>
    </row>
    <row r="6" spans="2:251" s="43" customFormat="1" ht="23.25" customHeight="1">
      <c r="C6" s="280"/>
      <c r="D6" s="280"/>
      <c r="E6" s="280"/>
      <c r="F6" s="280"/>
      <c r="G6" s="280"/>
      <c r="H6" s="280"/>
      <c r="I6" s="280"/>
      <c r="J6" s="280"/>
      <c r="K6" s="280"/>
      <c r="L6" s="280"/>
      <c r="M6" s="280"/>
      <c r="N6" s="280"/>
      <c r="O6" s="280"/>
      <c r="P6" s="280"/>
      <c r="Q6" s="280"/>
      <c r="R6" s="65"/>
    </row>
    <row r="7" spans="2:251" s="43" customFormat="1" ht="31.5" customHeight="1">
      <c r="B7" s="67" t="s">
        <v>37</v>
      </c>
      <c r="C7" s="67" t="s">
        <v>48</v>
      </c>
      <c r="D7" s="281" t="s">
        <v>38</v>
      </c>
      <c r="E7" s="282"/>
      <c r="F7" s="282"/>
      <c r="G7" s="282"/>
      <c r="H7" s="282"/>
      <c r="I7" s="282"/>
      <c r="J7" s="282"/>
      <c r="K7" s="282"/>
      <c r="L7" s="282"/>
      <c r="M7" s="282"/>
      <c r="N7" s="282"/>
      <c r="O7" s="282"/>
      <c r="P7" s="282"/>
      <c r="Q7" s="283"/>
      <c r="R7" s="65"/>
    </row>
    <row r="8" spans="2:251" s="43" customFormat="1" ht="36" customHeight="1">
      <c r="B8" s="67" t="s">
        <v>25</v>
      </c>
      <c r="C8" s="67" t="s">
        <v>216</v>
      </c>
      <c r="D8" s="284" t="s">
        <v>215</v>
      </c>
      <c r="E8" s="284"/>
      <c r="F8" s="284"/>
      <c r="G8" s="284"/>
      <c r="H8" s="284"/>
      <c r="I8" s="284"/>
      <c r="J8" s="284"/>
      <c r="K8" s="284"/>
      <c r="L8" s="284"/>
      <c r="M8" s="284"/>
      <c r="N8" s="284"/>
      <c r="O8" s="284"/>
      <c r="P8" s="284"/>
      <c r="Q8" s="284"/>
    </row>
    <row r="9" spans="2:251" s="43" customFormat="1" ht="36" customHeight="1">
      <c r="B9" s="267" t="s">
        <v>217</v>
      </c>
      <c r="C9" s="268"/>
      <c r="D9" s="269" t="s">
        <v>232</v>
      </c>
      <c r="E9" s="269"/>
      <c r="F9" s="269"/>
      <c r="G9" s="269"/>
      <c r="H9" s="269"/>
      <c r="I9" s="270"/>
      <c r="J9" s="285" t="s">
        <v>208</v>
      </c>
      <c r="K9" s="286"/>
      <c r="L9" s="287"/>
      <c r="M9" s="294" t="s">
        <v>24</v>
      </c>
      <c r="N9" s="295"/>
      <c r="O9" s="295"/>
      <c r="P9" s="295"/>
      <c r="Q9" s="296"/>
      <c r="R9" s="51"/>
      <c r="T9" s="266"/>
      <c r="U9" s="266"/>
      <c r="V9" s="266"/>
      <c r="W9" s="266"/>
      <c r="X9" s="266"/>
    </row>
    <row r="10" spans="2:251" s="43" customFormat="1" ht="36" customHeight="1">
      <c r="B10" s="267" t="s">
        <v>219</v>
      </c>
      <c r="C10" s="268"/>
      <c r="D10" s="269" t="s">
        <v>233</v>
      </c>
      <c r="E10" s="269"/>
      <c r="F10" s="269"/>
      <c r="G10" s="269"/>
      <c r="H10" s="269"/>
      <c r="I10" s="270"/>
      <c r="J10" s="288"/>
      <c r="K10" s="289"/>
      <c r="L10" s="290"/>
      <c r="M10" s="64" t="s">
        <v>23</v>
      </c>
      <c r="N10" s="271" t="s">
        <v>22</v>
      </c>
      <c r="O10" s="271"/>
      <c r="P10" s="271"/>
      <c r="Q10" s="64" t="s">
        <v>21</v>
      </c>
      <c r="R10" s="51"/>
      <c r="T10" s="63"/>
      <c r="U10" s="63"/>
      <c r="V10" s="63"/>
      <c r="W10" s="63"/>
      <c r="X10" s="63"/>
    </row>
    <row r="11" spans="2:251" s="43" customFormat="1" ht="46.5" customHeight="1">
      <c r="B11" s="272" t="s">
        <v>234</v>
      </c>
      <c r="C11" s="273"/>
      <c r="D11" s="274" t="s">
        <v>235</v>
      </c>
      <c r="E11" s="274"/>
      <c r="F11" s="274"/>
      <c r="G11" s="274"/>
      <c r="H11" s="274"/>
      <c r="I11" s="275"/>
      <c r="J11" s="288"/>
      <c r="K11" s="289"/>
      <c r="L11" s="290"/>
      <c r="M11" s="62"/>
      <c r="N11" s="276"/>
      <c r="O11" s="277"/>
      <c r="P11" s="278"/>
      <c r="Q11" s="61"/>
      <c r="R11" s="51"/>
      <c r="T11" s="60"/>
      <c r="U11" s="279"/>
      <c r="V11" s="279"/>
      <c r="W11" s="279"/>
      <c r="X11" s="60"/>
      <c r="Z11" s="59"/>
      <c r="AA11" s="59"/>
    </row>
    <row r="12" spans="2:251" s="43" customFormat="1" ht="74.25" customHeight="1">
      <c r="B12" s="297" t="s">
        <v>236</v>
      </c>
      <c r="C12" s="298"/>
      <c r="D12" s="274" t="s">
        <v>237</v>
      </c>
      <c r="E12" s="274"/>
      <c r="F12" s="274"/>
      <c r="G12" s="274"/>
      <c r="H12" s="274"/>
      <c r="I12" s="275"/>
      <c r="J12" s="288"/>
      <c r="K12" s="289"/>
      <c r="L12" s="290"/>
      <c r="M12" s="58"/>
      <c r="N12" s="299"/>
      <c r="O12" s="300"/>
      <c r="P12" s="301"/>
      <c r="Q12" s="57"/>
      <c r="R12" s="51"/>
      <c r="T12" s="54"/>
      <c r="U12" s="308"/>
      <c r="V12" s="308"/>
      <c r="W12" s="308"/>
      <c r="X12" s="48"/>
      <c r="Z12" s="46"/>
      <c r="AA12" s="45"/>
      <c r="AB12" s="44"/>
    </row>
    <row r="13" spans="2:251" s="43" customFormat="1" ht="74.25" customHeight="1">
      <c r="B13" s="309" t="s">
        <v>238</v>
      </c>
      <c r="C13" s="310"/>
      <c r="D13" s="311" t="s">
        <v>239</v>
      </c>
      <c r="E13" s="311"/>
      <c r="F13" s="311"/>
      <c r="G13" s="311"/>
      <c r="H13" s="311"/>
      <c r="I13" s="312"/>
      <c r="J13" s="288"/>
      <c r="K13" s="289"/>
      <c r="L13" s="290"/>
      <c r="M13" s="56"/>
      <c r="N13" s="313"/>
      <c r="O13" s="314"/>
      <c r="P13" s="315"/>
      <c r="Q13" s="55"/>
      <c r="R13" s="51"/>
      <c r="T13" s="54"/>
      <c r="U13" s="308"/>
      <c r="V13" s="308"/>
      <c r="W13" s="308"/>
      <c r="X13" s="48"/>
      <c r="Z13" s="46"/>
      <c r="AA13" s="45"/>
      <c r="AB13" s="44"/>
    </row>
    <row r="14" spans="2:251" s="43" customFormat="1" ht="28.5" customHeight="1">
      <c r="B14" s="76" t="s">
        <v>47</v>
      </c>
      <c r="C14" s="77"/>
      <c r="D14" s="316"/>
      <c r="E14" s="316"/>
      <c r="F14" s="316"/>
      <c r="G14" s="316"/>
      <c r="H14" s="316"/>
      <c r="I14" s="317"/>
      <c r="J14" s="291"/>
      <c r="K14" s="292"/>
      <c r="L14" s="293"/>
      <c r="M14" s="53"/>
      <c r="N14" s="313"/>
      <c r="O14" s="314"/>
      <c r="P14" s="315"/>
      <c r="Q14" s="52"/>
      <c r="R14" s="51"/>
      <c r="T14" s="50"/>
      <c r="U14" s="308"/>
      <c r="V14" s="308"/>
      <c r="W14" s="49"/>
      <c r="X14" s="48"/>
      <c r="Y14" s="47"/>
      <c r="Z14" s="46"/>
      <c r="AA14" s="45"/>
      <c r="AB14" s="44"/>
    </row>
    <row r="15" spans="2:251" ht="28.5" customHeight="1">
      <c r="B15" s="302" t="s">
        <v>35</v>
      </c>
      <c r="C15" s="305" t="s">
        <v>33</v>
      </c>
      <c r="D15" s="306" t="s">
        <v>40</v>
      </c>
      <c r="E15" s="306" t="s">
        <v>20</v>
      </c>
      <c r="F15" s="306" t="s">
        <v>46</v>
      </c>
      <c r="G15" s="307" t="s">
        <v>42</v>
      </c>
      <c r="H15" s="306" t="s">
        <v>36</v>
      </c>
      <c r="I15" s="318" t="s">
        <v>34</v>
      </c>
      <c r="J15" s="319"/>
      <c r="K15" s="319"/>
      <c r="L15" s="320"/>
      <c r="M15" s="306" t="s">
        <v>19</v>
      </c>
      <c r="N15" s="306"/>
      <c r="O15" s="324" t="s">
        <v>18</v>
      </c>
      <c r="P15" s="324"/>
      <c r="Q15" s="324"/>
      <c r="R15" s="3"/>
      <c r="S15" s="3"/>
      <c r="T15" s="10"/>
      <c r="U15" s="325"/>
      <c r="V15" s="325"/>
      <c r="W15" s="3"/>
      <c r="X15" s="9"/>
      <c r="Y15" s="3"/>
      <c r="Z15" s="17"/>
      <c r="AA15" s="6"/>
      <c r="AB15" s="34"/>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303"/>
      <c r="C16" s="305"/>
      <c r="D16" s="306"/>
      <c r="E16" s="306"/>
      <c r="F16" s="306"/>
      <c r="G16" s="306"/>
      <c r="H16" s="306"/>
      <c r="I16" s="321"/>
      <c r="J16" s="322"/>
      <c r="K16" s="322"/>
      <c r="L16" s="323"/>
      <c r="M16" s="306"/>
      <c r="N16" s="306"/>
      <c r="O16" s="306" t="s">
        <v>17</v>
      </c>
      <c r="P16" s="306" t="s">
        <v>16</v>
      </c>
      <c r="Q16" s="305" t="s">
        <v>15</v>
      </c>
      <c r="R16" s="3"/>
      <c r="S16" s="3"/>
      <c r="T16" s="8"/>
      <c r="U16" s="325"/>
      <c r="V16" s="325"/>
      <c r="W16" s="3"/>
      <c r="X16" s="7"/>
      <c r="Y16" s="3"/>
      <c r="Z16" s="17"/>
      <c r="AA16" s="6"/>
      <c r="AB16" s="34"/>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304"/>
      <c r="C17" s="305"/>
      <c r="D17" s="306"/>
      <c r="E17" s="306"/>
      <c r="F17" s="306"/>
      <c r="G17" s="306"/>
      <c r="H17" s="306"/>
      <c r="I17" s="71" t="s">
        <v>14</v>
      </c>
      <c r="J17" s="71" t="s">
        <v>13</v>
      </c>
      <c r="K17" s="71" t="s">
        <v>12</v>
      </c>
      <c r="L17" s="72" t="s">
        <v>11</v>
      </c>
      <c r="M17" s="42" t="s">
        <v>10</v>
      </c>
      <c r="N17" s="41" t="s">
        <v>9</v>
      </c>
      <c r="O17" s="306"/>
      <c r="P17" s="306"/>
      <c r="Q17" s="305"/>
      <c r="R17" s="3"/>
      <c r="S17" s="3"/>
      <c r="T17" s="5"/>
      <c r="U17" s="325"/>
      <c r="V17" s="325"/>
      <c r="X17" s="6"/>
      <c r="Z17" s="17"/>
      <c r="AA17" s="6"/>
      <c r="AB17" s="34"/>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333" t="s">
        <v>211</v>
      </c>
      <c r="C18" s="326" t="s">
        <v>210</v>
      </c>
      <c r="D18" s="68" t="s">
        <v>39</v>
      </c>
      <c r="E18" s="328" t="s">
        <v>32</v>
      </c>
      <c r="F18" s="73">
        <v>1</v>
      </c>
      <c r="G18" s="68" t="s">
        <v>39</v>
      </c>
      <c r="H18" s="74">
        <v>44960000</v>
      </c>
      <c r="I18" s="28"/>
      <c r="J18" s="25"/>
      <c r="K18" s="27"/>
      <c r="L18" s="25"/>
      <c r="M18" s="40"/>
      <c r="N18" s="40"/>
      <c r="O18" s="330">
        <f>+F19/F18</f>
        <v>0</v>
      </c>
      <c r="P18" s="330">
        <f>+H19/H18</f>
        <v>0</v>
      </c>
      <c r="Q18" s="331">
        <v>0</v>
      </c>
      <c r="T18" s="5"/>
      <c r="U18" s="325"/>
      <c r="V18" s="325"/>
      <c r="X18" s="4"/>
      <c r="Z18" s="37"/>
      <c r="AA18" s="6"/>
      <c r="AB18" s="34"/>
    </row>
    <row r="19" spans="2:251" ht="37.5" customHeight="1">
      <c r="B19" s="333"/>
      <c r="C19" s="326"/>
      <c r="D19" s="68" t="s">
        <v>2</v>
      </c>
      <c r="E19" s="334"/>
      <c r="F19" s="73">
        <v>0</v>
      </c>
      <c r="G19" s="68" t="s">
        <v>41</v>
      </c>
      <c r="H19" s="111">
        <v>0</v>
      </c>
      <c r="I19" s="28"/>
      <c r="J19" s="25"/>
      <c r="K19" s="27"/>
      <c r="L19" s="25"/>
      <c r="M19" s="40"/>
      <c r="N19" s="40"/>
      <c r="O19" s="330"/>
      <c r="P19" s="330"/>
      <c r="Q19" s="332"/>
      <c r="T19" s="5"/>
      <c r="U19" s="66"/>
      <c r="V19" s="66"/>
      <c r="X19" s="4"/>
      <c r="Z19" s="37"/>
      <c r="AA19" s="6"/>
      <c r="AB19" s="34"/>
    </row>
    <row r="20" spans="2:251" ht="27" customHeight="1">
      <c r="B20" s="333"/>
      <c r="C20" s="326" t="s">
        <v>209</v>
      </c>
      <c r="D20" s="68" t="s">
        <v>3</v>
      </c>
      <c r="E20" s="328"/>
      <c r="F20" s="73">
        <v>1</v>
      </c>
      <c r="G20" s="68" t="s">
        <v>3</v>
      </c>
      <c r="H20" s="74">
        <v>50000000</v>
      </c>
      <c r="I20" s="28"/>
      <c r="J20" s="21"/>
      <c r="K20" s="27"/>
      <c r="L20" s="21"/>
      <c r="M20" s="32"/>
      <c r="N20" s="32"/>
      <c r="O20" s="330">
        <f>+F21/F20</f>
        <v>0</v>
      </c>
      <c r="P20" s="330">
        <f>+H21/H20</f>
        <v>0</v>
      </c>
      <c r="Q20" s="331">
        <v>0</v>
      </c>
      <c r="X20" s="36"/>
      <c r="Z20" s="37"/>
      <c r="AA20" s="6"/>
      <c r="AB20" s="34"/>
    </row>
    <row r="21" spans="2:251" ht="27" customHeight="1">
      <c r="B21" s="333"/>
      <c r="C21" s="327"/>
      <c r="D21" s="68" t="s">
        <v>2</v>
      </c>
      <c r="E21" s="329"/>
      <c r="F21" s="73">
        <v>0</v>
      </c>
      <c r="G21" s="68" t="s">
        <v>41</v>
      </c>
      <c r="H21" s="23"/>
      <c r="I21" s="23"/>
      <c r="J21" s="21"/>
      <c r="K21" s="27"/>
      <c r="L21" s="21"/>
      <c r="M21" s="39"/>
      <c r="N21" s="38"/>
      <c r="O21" s="330"/>
      <c r="P21" s="330"/>
      <c r="Q21" s="332"/>
      <c r="X21" s="36"/>
      <c r="Z21" s="37"/>
      <c r="AA21" s="6"/>
      <c r="AB21" s="34"/>
    </row>
    <row r="22" spans="2:251" ht="21" customHeight="1">
      <c r="B22" s="335"/>
      <c r="C22" s="327"/>
      <c r="D22" s="68" t="s">
        <v>3</v>
      </c>
      <c r="E22" s="328"/>
      <c r="F22" s="73"/>
      <c r="G22" s="68" t="s">
        <v>3</v>
      </c>
      <c r="H22" s="28"/>
      <c r="I22" s="28"/>
      <c r="J22" s="25"/>
      <c r="K22" s="27"/>
      <c r="L22" s="25"/>
      <c r="M22" s="32"/>
      <c r="N22" s="32"/>
      <c r="O22" s="344"/>
      <c r="P22" s="344"/>
      <c r="Q22" s="345"/>
      <c r="X22" s="36"/>
    </row>
    <row r="23" spans="2:251" ht="19.5" customHeight="1">
      <c r="B23" s="335"/>
      <c r="C23" s="327"/>
      <c r="D23" s="68" t="s">
        <v>2</v>
      </c>
      <c r="E23" s="329"/>
      <c r="F23" s="35"/>
      <c r="G23" s="68" t="s">
        <v>41</v>
      </c>
      <c r="H23" s="23"/>
      <c r="I23" s="23"/>
      <c r="J23" s="25"/>
      <c r="K23" s="27"/>
      <c r="L23" s="25"/>
      <c r="M23" s="25"/>
      <c r="N23" s="20"/>
      <c r="O23" s="344"/>
      <c r="P23" s="344"/>
      <c r="Q23" s="335"/>
      <c r="AB23" s="34"/>
    </row>
    <row r="24" spans="2:251" ht="25.5" customHeight="1">
      <c r="B24" s="335"/>
      <c r="C24" s="327"/>
      <c r="D24" s="68" t="s">
        <v>3</v>
      </c>
      <c r="E24" s="328"/>
      <c r="F24" s="33"/>
      <c r="G24" s="68" t="s">
        <v>3</v>
      </c>
      <c r="H24" s="28"/>
      <c r="I24" s="28"/>
      <c r="J24" s="25"/>
      <c r="K24" s="27"/>
      <c r="L24" s="25"/>
      <c r="M24" s="32"/>
      <c r="N24" s="32"/>
      <c r="O24" s="344"/>
      <c r="P24" s="344"/>
      <c r="Q24" s="335"/>
    </row>
    <row r="25" spans="2:251" ht="24" customHeight="1">
      <c r="B25" s="335"/>
      <c r="C25" s="327"/>
      <c r="D25" s="68" t="s">
        <v>2</v>
      </c>
      <c r="E25" s="329"/>
      <c r="F25" s="24"/>
      <c r="G25" s="68" t="s">
        <v>41</v>
      </c>
      <c r="H25" s="28"/>
      <c r="I25" s="25"/>
      <c r="J25" s="25"/>
      <c r="K25" s="27"/>
      <c r="L25" s="25"/>
      <c r="M25" s="25"/>
      <c r="N25" s="20"/>
      <c r="O25" s="344"/>
      <c r="P25" s="344"/>
      <c r="Q25" s="335"/>
    </row>
    <row r="26" spans="2:251" ht="18" customHeight="1">
      <c r="B26" s="335"/>
      <c r="C26" s="336"/>
      <c r="D26" s="68" t="s">
        <v>3</v>
      </c>
      <c r="E26" s="328"/>
      <c r="F26" s="24"/>
      <c r="G26" s="68" t="s">
        <v>3</v>
      </c>
      <c r="H26" s="28"/>
      <c r="I26" s="25"/>
      <c r="J26" s="25"/>
      <c r="K26" s="27"/>
      <c r="L26" s="31"/>
      <c r="M26" s="30"/>
      <c r="N26" s="30"/>
      <c r="O26" s="338"/>
      <c r="P26" s="338"/>
      <c r="Q26" s="340"/>
    </row>
    <row r="27" spans="2:251" ht="15.75">
      <c r="B27" s="335"/>
      <c r="C27" s="337"/>
      <c r="D27" s="68" t="s">
        <v>2</v>
      </c>
      <c r="E27" s="329"/>
      <c r="F27" s="24"/>
      <c r="G27" s="68" t="s">
        <v>41</v>
      </c>
      <c r="H27" s="28"/>
      <c r="I27" s="21"/>
      <c r="J27" s="21"/>
      <c r="K27" s="27"/>
      <c r="L27" s="25"/>
      <c r="M27" s="21"/>
      <c r="N27" s="20"/>
      <c r="O27" s="339"/>
      <c r="P27" s="339"/>
      <c r="Q27" s="341"/>
    </row>
    <row r="28" spans="2:251" ht="18" customHeight="1">
      <c r="B28" s="335"/>
      <c r="C28" s="342"/>
      <c r="D28" s="68" t="s">
        <v>3</v>
      </c>
      <c r="E28" s="328"/>
      <c r="F28" s="24"/>
      <c r="G28" s="68" t="s">
        <v>3</v>
      </c>
      <c r="H28" s="28"/>
      <c r="I28" s="25"/>
      <c r="J28" s="25"/>
      <c r="K28" s="27"/>
      <c r="L28" s="25"/>
      <c r="M28" s="29"/>
      <c r="N28" s="29"/>
      <c r="O28" s="338"/>
      <c r="P28" s="338"/>
      <c r="Q28" s="340"/>
    </row>
    <row r="29" spans="2:251" ht="21.75" customHeight="1">
      <c r="B29" s="335"/>
      <c r="C29" s="343"/>
      <c r="D29" s="68" t="s">
        <v>2</v>
      </c>
      <c r="E29" s="329"/>
      <c r="F29" s="24"/>
      <c r="G29" s="68" t="s">
        <v>41</v>
      </c>
      <c r="H29" s="28"/>
      <c r="I29" s="21"/>
      <c r="J29" s="21"/>
      <c r="K29" s="27"/>
      <c r="L29" s="21"/>
      <c r="M29" s="21"/>
      <c r="N29" s="20"/>
      <c r="O29" s="339"/>
      <c r="P29" s="339"/>
      <c r="Q29" s="341"/>
    </row>
    <row r="30" spans="2:251" ht="15.75">
      <c r="B30" s="335"/>
      <c r="C30" s="362" t="s">
        <v>8</v>
      </c>
      <c r="D30" s="68" t="s">
        <v>3</v>
      </c>
      <c r="E30" s="328"/>
      <c r="F30" s="24"/>
      <c r="G30" s="68" t="s">
        <v>3</v>
      </c>
      <c r="H30" s="26">
        <v>94960000</v>
      </c>
      <c r="I30" s="26"/>
      <c r="J30" s="25"/>
      <c r="K30" s="25"/>
      <c r="L30" s="25"/>
      <c r="M30" s="25"/>
      <c r="N30" s="20"/>
      <c r="O30" s="344"/>
      <c r="P30" s="344"/>
      <c r="Q30" s="335"/>
    </row>
    <row r="31" spans="2:251" ht="15.75">
      <c r="B31" s="335"/>
      <c r="C31" s="362"/>
      <c r="D31" s="68" t="s">
        <v>2</v>
      </c>
      <c r="E31" s="329"/>
      <c r="F31" s="24"/>
      <c r="G31" s="68" t="s">
        <v>41</v>
      </c>
      <c r="H31" s="152">
        <v>0</v>
      </c>
      <c r="I31" s="21"/>
      <c r="J31" s="21"/>
      <c r="K31" s="22"/>
      <c r="L31" s="21"/>
      <c r="M31" s="21"/>
      <c r="N31" s="20"/>
      <c r="O31" s="344"/>
      <c r="P31" s="344"/>
      <c r="Q31" s="335"/>
    </row>
    <row r="32" spans="2:251">
      <c r="D32" s="19"/>
      <c r="H32" s="18"/>
      <c r="I32" s="15"/>
      <c r="J32" s="17"/>
      <c r="K32" s="17"/>
      <c r="L32" s="17"/>
      <c r="M32" s="16"/>
      <c r="N32" s="16"/>
      <c r="O32" s="15"/>
      <c r="P32" s="13"/>
      <c r="Q32" s="14"/>
      <c r="R32" s="13"/>
    </row>
    <row r="33" spans="2:53" ht="31.5">
      <c r="B33" s="346" t="s">
        <v>43</v>
      </c>
      <c r="C33" s="346"/>
      <c r="D33" s="347" t="s">
        <v>7</v>
      </c>
      <c r="E33" s="347"/>
      <c r="F33" s="347"/>
      <c r="G33" s="347"/>
      <c r="H33" s="347"/>
      <c r="I33" s="347"/>
      <c r="J33" s="75" t="s">
        <v>44</v>
      </c>
      <c r="K33" s="347" t="s">
        <v>45</v>
      </c>
      <c r="L33" s="347"/>
      <c r="M33" s="348" t="s">
        <v>6</v>
      </c>
      <c r="N33" s="349"/>
      <c r="O33" s="349"/>
      <c r="P33" s="349"/>
      <c r="Q33" s="349"/>
    </row>
    <row r="34" spans="2:53" ht="26.25" customHeight="1">
      <c r="B34" s="350" t="s">
        <v>202</v>
      </c>
      <c r="C34" s="351"/>
      <c r="D34" s="354" t="s">
        <v>203</v>
      </c>
      <c r="E34" s="355"/>
      <c r="F34" s="355"/>
      <c r="G34" s="355"/>
      <c r="H34" s="355"/>
      <c r="I34" s="356"/>
      <c r="J34" s="360" t="s">
        <v>49</v>
      </c>
      <c r="K34" s="12" t="s">
        <v>3</v>
      </c>
      <c r="L34" s="78"/>
      <c r="M34" s="361" t="s">
        <v>50</v>
      </c>
      <c r="N34" s="361"/>
      <c r="O34" s="361"/>
      <c r="P34" s="361"/>
      <c r="Q34" s="361"/>
    </row>
    <row r="35" spans="2:53" ht="18" customHeight="1">
      <c r="B35" s="352"/>
      <c r="C35" s="353"/>
      <c r="D35" s="357"/>
      <c r="E35" s="358"/>
      <c r="F35" s="358"/>
      <c r="G35" s="358"/>
      <c r="H35" s="358"/>
      <c r="I35" s="359"/>
      <c r="J35" s="360"/>
      <c r="K35" s="12" t="s">
        <v>2</v>
      </c>
      <c r="L35" s="79"/>
      <c r="M35" s="361"/>
      <c r="N35" s="361"/>
      <c r="O35" s="361"/>
      <c r="P35" s="361"/>
      <c r="Q35" s="361"/>
    </row>
    <row r="36" spans="2:53" ht="18.75" customHeight="1">
      <c r="B36" s="366"/>
      <c r="C36" s="367"/>
      <c r="D36" s="370" t="s">
        <v>5</v>
      </c>
      <c r="E36" s="371"/>
      <c r="F36" s="371"/>
      <c r="G36" s="371"/>
      <c r="H36" s="371"/>
      <c r="I36" s="372"/>
      <c r="J36" s="376"/>
      <c r="K36" s="12" t="s">
        <v>3</v>
      </c>
      <c r="L36" s="70"/>
      <c r="M36" s="365" t="s">
        <v>4</v>
      </c>
      <c r="N36" s="365"/>
      <c r="O36" s="365"/>
      <c r="P36" s="365"/>
      <c r="Q36" s="365"/>
    </row>
    <row r="37" spans="2:53" ht="14.25" customHeight="1">
      <c r="B37" s="368"/>
      <c r="C37" s="369"/>
      <c r="D37" s="373"/>
      <c r="E37" s="374"/>
      <c r="F37" s="374"/>
      <c r="G37" s="374"/>
      <c r="H37" s="374"/>
      <c r="I37" s="375"/>
      <c r="J37" s="376"/>
      <c r="K37" s="12" t="s">
        <v>2</v>
      </c>
      <c r="L37" s="69"/>
      <c r="M37" s="365"/>
      <c r="N37" s="365"/>
      <c r="O37" s="365"/>
      <c r="P37" s="365"/>
      <c r="Q37" s="365"/>
    </row>
    <row r="38" spans="2:53" ht="15.75">
      <c r="B38" s="366"/>
      <c r="C38" s="367"/>
      <c r="D38" s="370" t="s">
        <v>5</v>
      </c>
      <c r="E38" s="371"/>
      <c r="F38" s="371"/>
      <c r="G38" s="371"/>
      <c r="H38" s="371"/>
      <c r="I38" s="372"/>
      <c r="J38" s="376"/>
      <c r="K38" s="12" t="s">
        <v>3</v>
      </c>
      <c r="L38" s="69"/>
      <c r="M38" s="377"/>
      <c r="N38" s="377"/>
      <c r="O38" s="377"/>
      <c r="P38" s="377"/>
      <c r="Q38" s="377"/>
    </row>
    <row r="39" spans="2:53" ht="15.75">
      <c r="B39" s="368"/>
      <c r="C39" s="369"/>
      <c r="D39" s="373"/>
      <c r="E39" s="374"/>
      <c r="F39" s="374"/>
      <c r="G39" s="374"/>
      <c r="H39" s="374"/>
      <c r="I39" s="375"/>
      <c r="J39" s="376"/>
      <c r="K39" s="12" t="s">
        <v>2</v>
      </c>
      <c r="L39" s="69"/>
      <c r="M39" s="377"/>
      <c r="N39" s="377"/>
      <c r="O39" s="377"/>
      <c r="P39" s="377"/>
      <c r="Q39" s="377"/>
    </row>
    <row r="40" spans="2:53" ht="15" customHeight="1">
      <c r="B40" s="350" t="s">
        <v>1</v>
      </c>
      <c r="C40" s="363"/>
      <c r="D40" s="363"/>
      <c r="E40" s="363"/>
      <c r="F40" s="363"/>
      <c r="G40" s="363"/>
      <c r="H40" s="363"/>
      <c r="I40" s="363"/>
      <c r="J40" s="363"/>
      <c r="K40" s="363"/>
      <c r="L40" s="351"/>
      <c r="M40" s="365" t="s">
        <v>0</v>
      </c>
      <c r="N40" s="365"/>
      <c r="O40" s="365"/>
      <c r="P40" s="365"/>
      <c r="Q40" s="365"/>
    </row>
    <row r="41" spans="2:53" ht="29.25" customHeight="1">
      <c r="B41" s="352"/>
      <c r="C41" s="364"/>
      <c r="D41" s="364"/>
      <c r="E41" s="364"/>
      <c r="F41" s="364"/>
      <c r="G41" s="364"/>
      <c r="H41" s="364"/>
      <c r="I41" s="364"/>
      <c r="J41" s="364"/>
      <c r="K41" s="364"/>
      <c r="L41" s="353"/>
      <c r="M41" s="365"/>
      <c r="N41" s="365"/>
      <c r="O41" s="365"/>
      <c r="P41" s="365"/>
      <c r="Q41" s="365"/>
    </row>
    <row r="42" spans="2:53">
      <c r="M42" s="11"/>
      <c r="N42" s="11"/>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C44" s="113"/>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C45" s="113"/>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C46" s="113"/>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C47" s="113"/>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C48" s="113"/>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sheetData>
  <mergeCells count="108">
    <mergeCell ref="B40:L41"/>
    <mergeCell ref="M40:Q41"/>
    <mergeCell ref="B36:C37"/>
    <mergeCell ref="D36:I37"/>
    <mergeCell ref="J36:J37"/>
    <mergeCell ref="M36:Q37"/>
    <mergeCell ref="B38:C39"/>
    <mergeCell ref="D38:I39"/>
    <mergeCell ref="J38:J39"/>
    <mergeCell ref="M38:Q39"/>
    <mergeCell ref="B33:C33"/>
    <mergeCell ref="D33:I33"/>
    <mergeCell ref="K33:L33"/>
    <mergeCell ref="M33:Q33"/>
    <mergeCell ref="B34:C35"/>
    <mergeCell ref="D34:I35"/>
    <mergeCell ref="J34:J35"/>
    <mergeCell ref="M34:Q35"/>
    <mergeCell ref="P28:P29"/>
    <mergeCell ref="Q28:Q29"/>
    <mergeCell ref="B30:B31"/>
    <mergeCell ref="C30:C31"/>
    <mergeCell ref="E30:E31"/>
    <mergeCell ref="O30:O31"/>
    <mergeCell ref="P30:P31"/>
    <mergeCell ref="Q30:Q31"/>
    <mergeCell ref="Q24:Q25"/>
    <mergeCell ref="B26:B29"/>
    <mergeCell ref="C26:C27"/>
    <mergeCell ref="E26:E27"/>
    <mergeCell ref="O26:O27"/>
    <mergeCell ref="P26:P27"/>
    <mergeCell ref="Q26:Q27"/>
    <mergeCell ref="C28:C29"/>
    <mergeCell ref="E28:E29"/>
    <mergeCell ref="O28:O29"/>
    <mergeCell ref="B22:B25"/>
    <mergeCell ref="C22:C23"/>
    <mergeCell ref="E22:E23"/>
    <mergeCell ref="O22:O23"/>
    <mergeCell ref="P22:P23"/>
    <mergeCell ref="Q22:Q23"/>
    <mergeCell ref="C24:C25"/>
    <mergeCell ref="E24:E25"/>
    <mergeCell ref="O24:O25"/>
    <mergeCell ref="P24:P25"/>
    <mergeCell ref="U18:V18"/>
    <mergeCell ref="C20:C21"/>
    <mergeCell ref="E20:E21"/>
    <mergeCell ref="O20:O21"/>
    <mergeCell ref="P20:P21"/>
    <mergeCell ref="Q20:Q21"/>
    <mergeCell ref="B18:B21"/>
    <mergeCell ref="C18:C19"/>
    <mergeCell ref="E18:E19"/>
    <mergeCell ref="O18:O19"/>
    <mergeCell ref="P18:P19"/>
    <mergeCell ref="Q18:Q19"/>
    <mergeCell ref="B15:B17"/>
    <mergeCell ref="C15:C17"/>
    <mergeCell ref="D15:D17"/>
    <mergeCell ref="E15:E17"/>
    <mergeCell ref="F15:F17"/>
    <mergeCell ref="G15:G17"/>
    <mergeCell ref="U12:W12"/>
    <mergeCell ref="B13:C13"/>
    <mergeCell ref="D13:I13"/>
    <mergeCell ref="N13:P13"/>
    <mergeCell ref="U13:W13"/>
    <mergeCell ref="D14:I14"/>
    <mergeCell ref="N14:P14"/>
    <mergeCell ref="U14:V14"/>
    <mergeCell ref="H15:H17"/>
    <mergeCell ref="I15:L16"/>
    <mergeCell ref="M15:N16"/>
    <mergeCell ref="O15:Q15"/>
    <mergeCell ref="U15:V15"/>
    <mergeCell ref="O16:O17"/>
    <mergeCell ref="P16:P17"/>
    <mergeCell ref="Q16:Q17"/>
    <mergeCell ref="U16:V16"/>
    <mergeCell ref="U17:V17"/>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2:C5"/>
    <mergeCell ref="D2:K3"/>
    <mergeCell ref="L2:O2"/>
    <mergeCell ref="P2:Q5"/>
    <mergeCell ref="L3:O3"/>
    <mergeCell ref="D4:K5"/>
    <mergeCell ref="L4:O4"/>
    <mergeCell ref="L5:O5"/>
    <mergeCell ref="T9:X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5"/>
  <sheetViews>
    <sheetView topLeftCell="A3" zoomScale="60" zoomScaleNormal="60" workbookViewId="0">
      <selection activeCell="H30" sqref="H30"/>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43" customFormat="1" ht="37.5" customHeight="1">
      <c r="B2" s="250"/>
      <c r="C2" s="250"/>
      <c r="D2" s="251" t="s">
        <v>27</v>
      </c>
      <c r="E2" s="252"/>
      <c r="F2" s="252"/>
      <c r="G2" s="252"/>
      <c r="H2" s="252"/>
      <c r="I2" s="252"/>
      <c r="J2" s="252"/>
      <c r="K2" s="253"/>
      <c r="L2" s="257" t="s">
        <v>31</v>
      </c>
      <c r="M2" s="258"/>
      <c r="N2" s="258"/>
      <c r="O2" s="259"/>
      <c r="P2" s="260"/>
      <c r="Q2" s="261"/>
      <c r="R2" s="65"/>
    </row>
    <row r="3" spans="2:251" s="43" customFormat="1" ht="37.5" customHeight="1">
      <c r="B3" s="250"/>
      <c r="C3" s="250"/>
      <c r="D3" s="254"/>
      <c r="E3" s="255"/>
      <c r="F3" s="255"/>
      <c r="G3" s="255"/>
      <c r="H3" s="255"/>
      <c r="I3" s="255"/>
      <c r="J3" s="255"/>
      <c r="K3" s="256"/>
      <c r="L3" s="257" t="s">
        <v>28</v>
      </c>
      <c r="M3" s="258"/>
      <c r="N3" s="258"/>
      <c r="O3" s="259"/>
      <c r="P3" s="262"/>
      <c r="Q3" s="263"/>
      <c r="R3" s="65"/>
    </row>
    <row r="4" spans="2:251" s="43" customFormat="1" ht="33.75" customHeight="1">
      <c r="B4" s="250"/>
      <c r="C4" s="250"/>
      <c r="D4" s="251" t="s">
        <v>26</v>
      </c>
      <c r="E4" s="252"/>
      <c r="F4" s="252"/>
      <c r="G4" s="252"/>
      <c r="H4" s="252"/>
      <c r="I4" s="252"/>
      <c r="J4" s="252"/>
      <c r="K4" s="253"/>
      <c r="L4" s="257" t="s">
        <v>29</v>
      </c>
      <c r="M4" s="258"/>
      <c r="N4" s="258"/>
      <c r="O4" s="259"/>
      <c r="P4" s="262"/>
      <c r="Q4" s="263"/>
      <c r="R4" s="65"/>
    </row>
    <row r="5" spans="2:251" s="43" customFormat="1" ht="38.25" customHeight="1">
      <c r="B5" s="250"/>
      <c r="C5" s="250"/>
      <c r="D5" s="254"/>
      <c r="E5" s="255"/>
      <c r="F5" s="255"/>
      <c r="G5" s="255"/>
      <c r="H5" s="255"/>
      <c r="I5" s="255"/>
      <c r="J5" s="255"/>
      <c r="K5" s="256"/>
      <c r="L5" s="257" t="s">
        <v>30</v>
      </c>
      <c r="M5" s="258"/>
      <c r="N5" s="258"/>
      <c r="O5" s="259"/>
      <c r="P5" s="264"/>
      <c r="Q5" s="265"/>
      <c r="R5" s="65"/>
    </row>
    <row r="6" spans="2:251" s="43" customFormat="1" ht="23.25" customHeight="1">
      <c r="C6" s="280"/>
      <c r="D6" s="280"/>
      <c r="E6" s="280"/>
      <c r="F6" s="280"/>
      <c r="G6" s="280"/>
      <c r="H6" s="280"/>
      <c r="I6" s="280"/>
      <c r="J6" s="280"/>
      <c r="K6" s="280"/>
      <c r="L6" s="280"/>
      <c r="M6" s="280"/>
      <c r="N6" s="280"/>
      <c r="O6" s="280"/>
      <c r="P6" s="280"/>
      <c r="Q6" s="280"/>
      <c r="R6" s="65"/>
    </row>
    <row r="7" spans="2:251" s="43" customFormat="1" ht="31.5" customHeight="1">
      <c r="B7" s="67" t="s">
        <v>37</v>
      </c>
      <c r="C7" s="67" t="s">
        <v>48</v>
      </c>
      <c r="D7" s="281" t="s">
        <v>38</v>
      </c>
      <c r="E7" s="282"/>
      <c r="F7" s="282"/>
      <c r="G7" s="282"/>
      <c r="H7" s="282"/>
      <c r="I7" s="282"/>
      <c r="J7" s="282"/>
      <c r="K7" s="282"/>
      <c r="L7" s="282"/>
      <c r="M7" s="282"/>
      <c r="N7" s="282"/>
      <c r="O7" s="282"/>
      <c r="P7" s="282"/>
      <c r="Q7" s="283"/>
      <c r="R7" s="65"/>
    </row>
    <row r="8" spans="2:251" s="43" customFormat="1" ht="36" customHeight="1">
      <c r="B8" s="67" t="s">
        <v>25</v>
      </c>
      <c r="C8" s="67" t="s">
        <v>216</v>
      </c>
      <c r="D8" s="284" t="s">
        <v>215</v>
      </c>
      <c r="E8" s="284"/>
      <c r="F8" s="284"/>
      <c r="G8" s="284"/>
      <c r="H8" s="284"/>
      <c r="I8" s="284"/>
      <c r="J8" s="284"/>
      <c r="K8" s="284"/>
      <c r="L8" s="284"/>
      <c r="M8" s="284"/>
      <c r="N8" s="284"/>
      <c r="O8" s="284"/>
      <c r="P8" s="284"/>
      <c r="Q8" s="284"/>
    </row>
    <row r="9" spans="2:251" s="43" customFormat="1" ht="36" customHeight="1">
      <c r="B9" s="267" t="s">
        <v>217</v>
      </c>
      <c r="C9" s="268"/>
      <c r="D9" s="269" t="s">
        <v>232</v>
      </c>
      <c r="E9" s="269"/>
      <c r="F9" s="269"/>
      <c r="G9" s="269"/>
      <c r="H9" s="269"/>
      <c r="I9" s="270"/>
      <c r="J9" s="285" t="s">
        <v>281</v>
      </c>
      <c r="K9" s="286"/>
      <c r="L9" s="287"/>
      <c r="M9" s="294" t="s">
        <v>24</v>
      </c>
      <c r="N9" s="295"/>
      <c r="O9" s="295"/>
      <c r="P9" s="295"/>
      <c r="Q9" s="296"/>
      <c r="R9" s="51"/>
      <c r="T9" s="266"/>
      <c r="U9" s="266"/>
      <c r="V9" s="266"/>
      <c r="W9" s="266"/>
      <c r="X9" s="266"/>
    </row>
    <row r="10" spans="2:251" s="43" customFormat="1" ht="36" customHeight="1">
      <c r="B10" s="267" t="s">
        <v>219</v>
      </c>
      <c r="C10" s="268"/>
      <c r="D10" s="269" t="s">
        <v>233</v>
      </c>
      <c r="E10" s="269"/>
      <c r="F10" s="269"/>
      <c r="G10" s="269"/>
      <c r="H10" s="269"/>
      <c r="I10" s="270"/>
      <c r="J10" s="288"/>
      <c r="K10" s="289"/>
      <c r="L10" s="290"/>
      <c r="M10" s="64" t="s">
        <v>23</v>
      </c>
      <c r="N10" s="271" t="s">
        <v>22</v>
      </c>
      <c r="O10" s="271"/>
      <c r="P10" s="271"/>
      <c r="Q10" s="64" t="s">
        <v>21</v>
      </c>
      <c r="R10" s="51"/>
      <c r="T10" s="63"/>
      <c r="U10" s="63"/>
      <c r="V10" s="63"/>
      <c r="W10" s="63"/>
      <c r="X10" s="63"/>
    </row>
    <row r="11" spans="2:251" s="43" customFormat="1" ht="51" customHeight="1">
      <c r="B11" s="272" t="s">
        <v>234</v>
      </c>
      <c r="C11" s="273"/>
      <c r="D11" s="274" t="s">
        <v>235</v>
      </c>
      <c r="E11" s="274"/>
      <c r="F11" s="274"/>
      <c r="G11" s="274"/>
      <c r="H11" s="274"/>
      <c r="I11" s="275"/>
      <c r="J11" s="288"/>
      <c r="K11" s="289"/>
      <c r="L11" s="290"/>
      <c r="M11" s="62"/>
      <c r="N11" s="276"/>
      <c r="O11" s="277"/>
      <c r="P11" s="278"/>
      <c r="Q11" s="61"/>
      <c r="R11" s="51"/>
      <c r="T11" s="60"/>
      <c r="U11" s="279"/>
      <c r="V11" s="279"/>
      <c r="W11" s="279"/>
      <c r="X11" s="60"/>
      <c r="Z11" s="59"/>
      <c r="AA11" s="59"/>
    </row>
    <row r="12" spans="2:251" s="43" customFormat="1" ht="74.25" customHeight="1">
      <c r="B12" s="297" t="s">
        <v>223</v>
      </c>
      <c r="C12" s="298"/>
      <c r="D12" s="274" t="s">
        <v>243</v>
      </c>
      <c r="E12" s="274"/>
      <c r="F12" s="274"/>
      <c r="G12" s="274"/>
      <c r="H12" s="274"/>
      <c r="I12" s="275"/>
      <c r="J12" s="288"/>
      <c r="K12" s="289"/>
      <c r="L12" s="290"/>
      <c r="M12" s="58"/>
      <c r="N12" s="299"/>
      <c r="O12" s="300"/>
      <c r="P12" s="301"/>
      <c r="Q12" s="57"/>
      <c r="R12" s="51"/>
      <c r="T12" s="54"/>
      <c r="U12" s="308"/>
      <c r="V12" s="308"/>
      <c r="W12" s="308"/>
      <c r="X12" s="48"/>
      <c r="Z12" s="46"/>
      <c r="AA12" s="45"/>
      <c r="AB12" s="44"/>
    </row>
    <row r="13" spans="2:251" s="43" customFormat="1" ht="74.25" customHeight="1">
      <c r="B13" s="309" t="s">
        <v>225</v>
      </c>
      <c r="C13" s="310"/>
      <c r="D13" s="311" t="s">
        <v>244</v>
      </c>
      <c r="E13" s="311"/>
      <c r="F13" s="311"/>
      <c r="G13" s="311"/>
      <c r="H13" s="311"/>
      <c r="I13" s="312"/>
      <c r="J13" s="288"/>
      <c r="K13" s="289"/>
      <c r="L13" s="290"/>
      <c r="M13" s="56"/>
      <c r="N13" s="313"/>
      <c r="O13" s="314"/>
      <c r="P13" s="315"/>
      <c r="Q13" s="55"/>
      <c r="R13" s="51"/>
      <c r="T13" s="54"/>
      <c r="U13" s="308"/>
      <c r="V13" s="308"/>
      <c r="W13" s="308"/>
      <c r="X13" s="48"/>
      <c r="Z13" s="46"/>
      <c r="AA13" s="45"/>
      <c r="AB13" s="44"/>
    </row>
    <row r="14" spans="2:251" s="43" customFormat="1" ht="28.5" customHeight="1">
      <c r="B14" s="76" t="s">
        <v>47</v>
      </c>
      <c r="C14" s="77"/>
      <c r="D14" s="316"/>
      <c r="E14" s="316"/>
      <c r="F14" s="316"/>
      <c r="G14" s="316"/>
      <c r="H14" s="316"/>
      <c r="I14" s="317"/>
      <c r="J14" s="291"/>
      <c r="K14" s="292"/>
      <c r="L14" s="293"/>
      <c r="M14" s="53"/>
      <c r="N14" s="313"/>
      <c r="O14" s="314"/>
      <c r="P14" s="315"/>
      <c r="Q14" s="52"/>
      <c r="R14" s="51"/>
      <c r="T14" s="50"/>
      <c r="U14" s="308"/>
      <c r="V14" s="308"/>
      <c r="W14" s="49"/>
      <c r="X14" s="48"/>
      <c r="Y14" s="47"/>
      <c r="Z14" s="46"/>
      <c r="AA14" s="45"/>
      <c r="AB14" s="44"/>
    </row>
    <row r="15" spans="2:251" ht="28.5" customHeight="1">
      <c r="B15" s="302" t="s">
        <v>35</v>
      </c>
      <c r="C15" s="305" t="s">
        <v>33</v>
      </c>
      <c r="D15" s="306" t="s">
        <v>40</v>
      </c>
      <c r="E15" s="306" t="s">
        <v>20</v>
      </c>
      <c r="F15" s="306" t="s">
        <v>46</v>
      </c>
      <c r="G15" s="307" t="s">
        <v>42</v>
      </c>
      <c r="H15" s="306" t="s">
        <v>36</v>
      </c>
      <c r="I15" s="318" t="s">
        <v>34</v>
      </c>
      <c r="J15" s="319"/>
      <c r="K15" s="319"/>
      <c r="L15" s="320"/>
      <c r="M15" s="306" t="s">
        <v>19</v>
      </c>
      <c r="N15" s="306"/>
      <c r="O15" s="324" t="s">
        <v>18</v>
      </c>
      <c r="P15" s="324"/>
      <c r="Q15" s="324"/>
      <c r="R15" s="3"/>
      <c r="S15" s="3"/>
      <c r="T15" s="10"/>
      <c r="U15" s="325"/>
      <c r="V15" s="325"/>
      <c r="W15" s="3"/>
      <c r="X15" s="9"/>
      <c r="Y15" s="3"/>
      <c r="Z15" s="17"/>
      <c r="AA15" s="6"/>
      <c r="AB15" s="34"/>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303"/>
      <c r="C16" s="305"/>
      <c r="D16" s="306"/>
      <c r="E16" s="306"/>
      <c r="F16" s="306"/>
      <c r="G16" s="306"/>
      <c r="H16" s="306"/>
      <c r="I16" s="321"/>
      <c r="J16" s="322"/>
      <c r="K16" s="322"/>
      <c r="L16" s="323"/>
      <c r="M16" s="306"/>
      <c r="N16" s="306"/>
      <c r="O16" s="306" t="s">
        <v>17</v>
      </c>
      <c r="P16" s="306" t="s">
        <v>16</v>
      </c>
      <c r="Q16" s="305" t="s">
        <v>15</v>
      </c>
      <c r="R16" s="3"/>
      <c r="S16" s="3"/>
      <c r="T16" s="8"/>
      <c r="U16" s="325"/>
      <c r="V16" s="325"/>
      <c r="W16" s="3"/>
      <c r="X16" s="7"/>
      <c r="Y16" s="3"/>
      <c r="Z16" s="17"/>
      <c r="AA16" s="6"/>
      <c r="AB16" s="34"/>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304"/>
      <c r="C17" s="305"/>
      <c r="D17" s="306"/>
      <c r="E17" s="306"/>
      <c r="F17" s="306"/>
      <c r="G17" s="306"/>
      <c r="H17" s="306"/>
      <c r="I17" s="71" t="s">
        <v>14</v>
      </c>
      <c r="J17" s="71" t="s">
        <v>13</v>
      </c>
      <c r="K17" s="71" t="s">
        <v>12</v>
      </c>
      <c r="L17" s="72" t="s">
        <v>11</v>
      </c>
      <c r="M17" s="42" t="s">
        <v>10</v>
      </c>
      <c r="N17" s="41" t="s">
        <v>9</v>
      </c>
      <c r="O17" s="306"/>
      <c r="P17" s="306"/>
      <c r="Q17" s="305"/>
      <c r="R17" s="3"/>
      <c r="S17" s="3"/>
      <c r="T17" s="5"/>
      <c r="U17" s="325"/>
      <c r="V17" s="325"/>
      <c r="X17" s="6"/>
      <c r="Z17" s="17"/>
      <c r="AA17" s="6"/>
      <c r="AB17" s="34"/>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333" t="s">
        <v>213</v>
      </c>
      <c r="C18" s="326" t="s">
        <v>204</v>
      </c>
      <c r="D18" s="68" t="s">
        <v>39</v>
      </c>
      <c r="E18" s="328" t="s">
        <v>32</v>
      </c>
      <c r="F18" s="73">
        <v>10</v>
      </c>
      <c r="G18" s="68" t="s">
        <v>39</v>
      </c>
      <c r="H18" s="111">
        <v>860015621</v>
      </c>
      <c r="I18" s="28"/>
      <c r="J18" s="25"/>
      <c r="K18" s="27"/>
      <c r="L18" s="25"/>
      <c r="M18" s="40"/>
      <c r="N18" s="40"/>
      <c r="O18" s="330">
        <f>+F19/F18</f>
        <v>0</v>
      </c>
      <c r="P18" s="330">
        <f>+H19/H18</f>
        <v>0</v>
      </c>
      <c r="Q18" s="378">
        <v>0</v>
      </c>
      <c r="T18" s="5"/>
      <c r="U18" s="325"/>
      <c r="V18" s="325"/>
      <c r="X18" s="4"/>
      <c r="Z18" s="37"/>
      <c r="AA18" s="6"/>
      <c r="AB18" s="34"/>
    </row>
    <row r="19" spans="2:251" ht="37.5" customHeight="1">
      <c r="B19" s="333"/>
      <c r="C19" s="326"/>
      <c r="D19" s="68" t="s">
        <v>2</v>
      </c>
      <c r="E19" s="334"/>
      <c r="F19" s="73">
        <v>0</v>
      </c>
      <c r="G19" s="68" t="s">
        <v>41</v>
      </c>
      <c r="H19" s="111">
        <v>0</v>
      </c>
      <c r="I19" s="28"/>
      <c r="J19" s="25"/>
      <c r="K19" s="27"/>
      <c r="L19" s="25"/>
      <c r="M19" s="40"/>
      <c r="N19" s="40"/>
      <c r="O19" s="330"/>
      <c r="P19" s="330"/>
      <c r="Q19" s="379"/>
      <c r="T19" s="5"/>
      <c r="U19" s="66"/>
      <c r="V19" s="66"/>
      <c r="X19" s="4"/>
      <c r="Z19" s="37"/>
      <c r="AA19" s="6"/>
      <c r="AB19" s="34"/>
    </row>
    <row r="20" spans="2:251" ht="27" customHeight="1">
      <c r="B20" s="333"/>
      <c r="C20" s="326"/>
      <c r="D20" s="68" t="s">
        <v>3</v>
      </c>
      <c r="E20" s="328"/>
      <c r="F20" s="33"/>
      <c r="G20" s="68" t="s">
        <v>3</v>
      </c>
      <c r="H20" s="28"/>
      <c r="I20" s="28"/>
      <c r="J20" s="21"/>
      <c r="K20" s="27"/>
      <c r="L20" s="21"/>
      <c r="M20" s="32"/>
      <c r="N20" s="32"/>
      <c r="O20" s="338"/>
      <c r="P20" s="338"/>
      <c r="Q20" s="340"/>
      <c r="X20" s="36"/>
      <c r="Z20" s="37"/>
      <c r="AA20" s="6"/>
      <c r="AB20" s="34"/>
    </row>
    <row r="21" spans="2:251" ht="27" customHeight="1">
      <c r="B21" s="333"/>
      <c r="C21" s="327"/>
      <c r="D21" s="68" t="s">
        <v>2</v>
      </c>
      <c r="E21" s="329"/>
      <c r="F21" s="35"/>
      <c r="G21" s="68" t="s">
        <v>41</v>
      </c>
      <c r="H21" s="23"/>
      <c r="I21" s="23"/>
      <c r="J21" s="21"/>
      <c r="K21" s="27"/>
      <c r="L21" s="21"/>
      <c r="M21" s="39"/>
      <c r="N21" s="38"/>
      <c r="O21" s="339"/>
      <c r="P21" s="339"/>
      <c r="Q21" s="341"/>
      <c r="X21" s="36"/>
      <c r="Z21" s="37"/>
      <c r="AA21" s="6"/>
      <c r="AB21" s="34"/>
    </row>
    <row r="22" spans="2:251" ht="21" customHeight="1">
      <c r="B22" s="335"/>
      <c r="C22" s="327"/>
      <c r="D22" s="68" t="s">
        <v>3</v>
      </c>
      <c r="E22" s="328"/>
      <c r="F22" s="33"/>
      <c r="G22" s="68" t="s">
        <v>3</v>
      </c>
      <c r="H22" s="28"/>
      <c r="I22" s="28"/>
      <c r="J22" s="25"/>
      <c r="K22" s="27"/>
      <c r="L22" s="25"/>
      <c r="M22" s="32"/>
      <c r="N22" s="32"/>
      <c r="O22" s="344"/>
      <c r="P22" s="344"/>
      <c r="Q22" s="335"/>
      <c r="X22" s="36"/>
    </row>
    <row r="23" spans="2:251" ht="19.5" customHeight="1">
      <c r="B23" s="335"/>
      <c r="C23" s="327"/>
      <c r="D23" s="68" t="s">
        <v>2</v>
      </c>
      <c r="E23" s="329"/>
      <c r="F23" s="35"/>
      <c r="G23" s="68" t="s">
        <v>41</v>
      </c>
      <c r="H23" s="23"/>
      <c r="I23" s="23"/>
      <c r="J23" s="25"/>
      <c r="K23" s="27"/>
      <c r="L23" s="25"/>
      <c r="M23" s="25"/>
      <c r="N23" s="20"/>
      <c r="O23" s="344"/>
      <c r="P23" s="344"/>
      <c r="Q23" s="335"/>
      <c r="AB23" s="34"/>
    </row>
    <row r="24" spans="2:251" ht="25.5" customHeight="1">
      <c r="B24" s="335"/>
      <c r="C24" s="327"/>
      <c r="D24" s="68" t="s">
        <v>3</v>
      </c>
      <c r="E24" s="328"/>
      <c r="F24" s="33"/>
      <c r="G24" s="68" t="s">
        <v>3</v>
      </c>
      <c r="H24" s="28"/>
      <c r="I24" s="28"/>
      <c r="J24" s="25"/>
      <c r="K24" s="27"/>
      <c r="L24" s="25"/>
      <c r="M24" s="32"/>
      <c r="N24" s="32"/>
      <c r="O24" s="344"/>
      <c r="P24" s="344"/>
      <c r="Q24" s="335"/>
    </row>
    <row r="25" spans="2:251" ht="24" customHeight="1">
      <c r="B25" s="335"/>
      <c r="C25" s="327"/>
      <c r="D25" s="68" t="s">
        <v>2</v>
      </c>
      <c r="E25" s="329"/>
      <c r="F25" s="24"/>
      <c r="G25" s="68" t="s">
        <v>41</v>
      </c>
      <c r="H25" s="28"/>
      <c r="I25" s="25"/>
      <c r="J25" s="25"/>
      <c r="K25" s="27"/>
      <c r="L25" s="25"/>
      <c r="M25" s="25"/>
      <c r="N25" s="20"/>
      <c r="O25" s="344"/>
      <c r="P25" s="344"/>
      <c r="Q25" s="335"/>
    </row>
    <row r="26" spans="2:251" ht="18" customHeight="1">
      <c r="B26" s="335"/>
      <c r="C26" s="336"/>
      <c r="D26" s="68" t="s">
        <v>3</v>
      </c>
      <c r="E26" s="328"/>
      <c r="F26" s="24"/>
      <c r="G26" s="68" t="s">
        <v>3</v>
      </c>
      <c r="H26" s="28"/>
      <c r="I26" s="25"/>
      <c r="J26" s="25"/>
      <c r="K26" s="27"/>
      <c r="L26" s="31"/>
      <c r="M26" s="30"/>
      <c r="N26" s="30"/>
      <c r="O26" s="338"/>
      <c r="P26" s="338"/>
      <c r="Q26" s="340"/>
    </row>
    <row r="27" spans="2:251" ht="15.75">
      <c r="B27" s="335"/>
      <c r="C27" s="337"/>
      <c r="D27" s="68" t="s">
        <v>2</v>
      </c>
      <c r="E27" s="329"/>
      <c r="F27" s="24"/>
      <c r="G27" s="68" t="s">
        <v>41</v>
      </c>
      <c r="H27" s="28"/>
      <c r="I27" s="21"/>
      <c r="J27" s="21"/>
      <c r="K27" s="27"/>
      <c r="L27" s="25"/>
      <c r="M27" s="21"/>
      <c r="N27" s="20"/>
      <c r="O27" s="339"/>
      <c r="P27" s="339"/>
      <c r="Q27" s="341"/>
    </row>
    <row r="28" spans="2:251" ht="18" customHeight="1">
      <c r="B28" s="335"/>
      <c r="C28" s="342"/>
      <c r="D28" s="68" t="s">
        <v>3</v>
      </c>
      <c r="E28" s="328"/>
      <c r="F28" s="24"/>
      <c r="G28" s="68" t="s">
        <v>3</v>
      </c>
      <c r="H28" s="28"/>
      <c r="I28" s="25"/>
      <c r="J28" s="25"/>
      <c r="K28" s="27"/>
      <c r="L28" s="25"/>
      <c r="M28" s="29"/>
      <c r="N28" s="29"/>
      <c r="O28" s="338"/>
      <c r="P28" s="338"/>
      <c r="Q28" s="340"/>
    </row>
    <row r="29" spans="2:251" ht="21.75" customHeight="1">
      <c r="B29" s="335"/>
      <c r="C29" s="343"/>
      <c r="D29" s="68" t="s">
        <v>2</v>
      </c>
      <c r="E29" s="329"/>
      <c r="F29" s="24"/>
      <c r="G29" s="68" t="s">
        <v>41</v>
      </c>
      <c r="H29" s="28"/>
      <c r="I29" s="21"/>
      <c r="J29" s="21"/>
      <c r="K29" s="27"/>
      <c r="L29" s="21"/>
      <c r="M29" s="21"/>
      <c r="N29" s="20"/>
      <c r="O29" s="339"/>
      <c r="P29" s="339"/>
      <c r="Q29" s="341"/>
    </row>
    <row r="30" spans="2:251" ht="15.75">
      <c r="B30" s="335"/>
      <c r="C30" s="362" t="s">
        <v>8</v>
      </c>
      <c r="D30" s="68" t="s">
        <v>3</v>
      </c>
      <c r="E30" s="328"/>
      <c r="F30" s="24"/>
      <c r="G30" s="68" t="s">
        <v>3</v>
      </c>
      <c r="H30" s="26">
        <v>860015621</v>
      </c>
      <c r="I30" s="26"/>
      <c r="J30" s="25"/>
      <c r="K30" s="25"/>
      <c r="L30" s="25"/>
      <c r="M30" s="25"/>
      <c r="N30" s="20"/>
      <c r="O30" s="344"/>
      <c r="P30" s="344"/>
      <c r="Q30" s="335"/>
    </row>
    <row r="31" spans="2:251" ht="15.75">
      <c r="B31" s="335"/>
      <c r="C31" s="362"/>
      <c r="D31" s="68" t="s">
        <v>2</v>
      </c>
      <c r="E31" s="329"/>
      <c r="F31" s="24"/>
      <c r="G31" s="68" t="s">
        <v>41</v>
      </c>
      <c r="H31" s="152">
        <v>0</v>
      </c>
      <c r="I31" s="21"/>
      <c r="J31" s="21"/>
      <c r="K31" s="22"/>
      <c r="L31" s="21"/>
      <c r="M31" s="21"/>
      <c r="N31" s="20"/>
      <c r="O31" s="344"/>
      <c r="P31" s="344"/>
      <c r="Q31" s="335"/>
    </row>
    <row r="32" spans="2:251">
      <c r="D32" s="19"/>
      <c r="H32" s="18"/>
      <c r="I32" s="15"/>
      <c r="J32" s="17"/>
      <c r="K32" s="17"/>
      <c r="L32" s="17"/>
      <c r="M32" s="16"/>
      <c r="N32" s="16"/>
      <c r="O32" s="15"/>
      <c r="P32" s="13"/>
      <c r="Q32" s="14"/>
      <c r="R32" s="13"/>
    </row>
    <row r="33" spans="2:53" ht="31.5">
      <c r="B33" s="346" t="s">
        <v>43</v>
      </c>
      <c r="C33" s="346"/>
      <c r="D33" s="347" t="s">
        <v>7</v>
      </c>
      <c r="E33" s="347"/>
      <c r="F33" s="347"/>
      <c r="G33" s="347"/>
      <c r="H33" s="347"/>
      <c r="I33" s="347"/>
      <c r="J33" s="75" t="s">
        <v>44</v>
      </c>
      <c r="K33" s="347" t="s">
        <v>45</v>
      </c>
      <c r="L33" s="347"/>
      <c r="M33" s="348" t="s">
        <v>6</v>
      </c>
      <c r="N33" s="349"/>
      <c r="O33" s="349"/>
      <c r="P33" s="349"/>
      <c r="Q33" s="349"/>
    </row>
    <row r="34" spans="2:53" ht="26.25" customHeight="1">
      <c r="B34" s="350" t="s">
        <v>202</v>
      </c>
      <c r="C34" s="351"/>
      <c r="D34" s="354" t="s">
        <v>203</v>
      </c>
      <c r="E34" s="355"/>
      <c r="F34" s="355"/>
      <c r="G34" s="355"/>
      <c r="H34" s="355"/>
      <c r="I34" s="356"/>
      <c r="J34" s="360" t="s">
        <v>49</v>
      </c>
      <c r="K34" s="12" t="s">
        <v>3</v>
      </c>
      <c r="L34" s="78"/>
      <c r="M34" s="361" t="s">
        <v>50</v>
      </c>
      <c r="N34" s="361"/>
      <c r="O34" s="361"/>
      <c r="P34" s="361"/>
      <c r="Q34" s="361"/>
    </row>
    <row r="35" spans="2:53" ht="18" customHeight="1">
      <c r="B35" s="352"/>
      <c r="C35" s="353"/>
      <c r="D35" s="357"/>
      <c r="E35" s="358"/>
      <c r="F35" s="358"/>
      <c r="G35" s="358"/>
      <c r="H35" s="358"/>
      <c r="I35" s="359"/>
      <c r="J35" s="360"/>
      <c r="K35" s="12" t="s">
        <v>2</v>
      </c>
      <c r="L35" s="79"/>
      <c r="M35" s="361"/>
      <c r="N35" s="361"/>
      <c r="O35" s="361"/>
      <c r="P35" s="361"/>
      <c r="Q35" s="361"/>
    </row>
    <row r="36" spans="2:53" ht="18.75" customHeight="1">
      <c r="B36" s="366"/>
      <c r="C36" s="367"/>
      <c r="D36" s="370" t="s">
        <v>5</v>
      </c>
      <c r="E36" s="371"/>
      <c r="F36" s="371"/>
      <c r="G36" s="371"/>
      <c r="H36" s="371"/>
      <c r="I36" s="372"/>
      <c r="J36" s="376"/>
      <c r="K36" s="12" t="s">
        <v>3</v>
      </c>
      <c r="L36" s="70"/>
      <c r="M36" s="365" t="s">
        <v>4</v>
      </c>
      <c r="N36" s="365"/>
      <c r="O36" s="365"/>
      <c r="P36" s="365"/>
      <c r="Q36" s="365"/>
    </row>
    <row r="37" spans="2:53" ht="14.25" customHeight="1">
      <c r="B37" s="368"/>
      <c r="C37" s="369"/>
      <c r="D37" s="373"/>
      <c r="E37" s="374"/>
      <c r="F37" s="374"/>
      <c r="G37" s="374"/>
      <c r="H37" s="374"/>
      <c r="I37" s="375"/>
      <c r="J37" s="376"/>
      <c r="K37" s="12" t="s">
        <v>2</v>
      </c>
      <c r="L37" s="69"/>
      <c r="M37" s="365"/>
      <c r="N37" s="365"/>
      <c r="O37" s="365"/>
      <c r="P37" s="365"/>
      <c r="Q37" s="365"/>
    </row>
    <row r="38" spans="2:53" ht="15.75">
      <c r="B38" s="366"/>
      <c r="C38" s="367"/>
      <c r="D38" s="370" t="s">
        <v>5</v>
      </c>
      <c r="E38" s="371"/>
      <c r="F38" s="371"/>
      <c r="G38" s="371"/>
      <c r="H38" s="371"/>
      <c r="I38" s="372"/>
      <c r="J38" s="376"/>
      <c r="K38" s="12" t="s">
        <v>3</v>
      </c>
      <c r="L38" s="69"/>
      <c r="M38" s="377"/>
      <c r="N38" s="377"/>
      <c r="O38" s="377"/>
      <c r="P38" s="377"/>
      <c r="Q38" s="377"/>
    </row>
    <row r="39" spans="2:53" ht="15.75">
      <c r="B39" s="368"/>
      <c r="C39" s="369"/>
      <c r="D39" s="373"/>
      <c r="E39" s="374"/>
      <c r="F39" s="374"/>
      <c r="G39" s="374"/>
      <c r="H39" s="374"/>
      <c r="I39" s="375"/>
      <c r="J39" s="376"/>
      <c r="K39" s="12" t="s">
        <v>2</v>
      </c>
      <c r="L39" s="69"/>
      <c r="M39" s="377"/>
      <c r="N39" s="377"/>
      <c r="O39" s="377"/>
      <c r="P39" s="377"/>
      <c r="Q39" s="377"/>
    </row>
    <row r="40" spans="2:53" ht="15" customHeight="1">
      <c r="B40" s="350" t="s">
        <v>1</v>
      </c>
      <c r="C40" s="363"/>
      <c r="D40" s="363"/>
      <c r="E40" s="363"/>
      <c r="F40" s="363"/>
      <c r="G40" s="363"/>
      <c r="H40" s="363"/>
      <c r="I40" s="363"/>
      <c r="J40" s="363"/>
      <c r="K40" s="363"/>
      <c r="L40" s="351"/>
      <c r="M40" s="365" t="s">
        <v>0</v>
      </c>
      <c r="N40" s="365"/>
      <c r="O40" s="365"/>
      <c r="P40" s="365"/>
      <c r="Q40" s="365"/>
    </row>
    <row r="41" spans="2:53" ht="29.25" customHeight="1">
      <c r="B41" s="352"/>
      <c r="C41" s="364"/>
      <c r="D41" s="364"/>
      <c r="E41" s="364"/>
      <c r="F41" s="364"/>
      <c r="G41" s="364"/>
      <c r="H41" s="364"/>
      <c r="I41" s="364"/>
      <c r="J41" s="364"/>
      <c r="K41" s="364"/>
      <c r="L41" s="353"/>
      <c r="M41" s="365"/>
      <c r="N41" s="365"/>
      <c r="O41" s="365"/>
      <c r="P41" s="365"/>
      <c r="Q41" s="365"/>
    </row>
    <row r="42" spans="2:53">
      <c r="M42" s="11"/>
      <c r="N42" s="11"/>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sheetData>
  <mergeCells count="108">
    <mergeCell ref="B40:L41"/>
    <mergeCell ref="M40:Q41"/>
    <mergeCell ref="B36:C37"/>
    <mergeCell ref="D36:I37"/>
    <mergeCell ref="J36:J37"/>
    <mergeCell ref="M36:Q37"/>
    <mergeCell ref="B38:C39"/>
    <mergeCell ref="D38:I39"/>
    <mergeCell ref="J38:J39"/>
    <mergeCell ref="M38:Q39"/>
    <mergeCell ref="B33:C33"/>
    <mergeCell ref="D33:I33"/>
    <mergeCell ref="K33:L33"/>
    <mergeCell ref="M33:Q33"/>
    <mergeCell ref="B34:C35"/>
    <mergeCell ref="D34:I35"/>
    <mergeCell ref="J34:J35"/>
    <mergeCell ref="M34:Q35"/>
    <mergeCell ref="P28:P29"/>
    <mergeCell ref="Q28:Q29"/>
    <mergeCell ref="B30:B31"/>
    <mergeCell ref="C30:C31"/>
    <mergeCell ref="E30:E31"/>
    <mergeCell ref="O30:O31"/>
    <mergeCell ref="P30:P31"/>
    <mergeCell ref="Q30:Q31"/>
    <mergeCell ref="Q24:Q25"/>
    <mergeCell ref="B26:B29"/>
    <mergeCell ref="C26:C27"/>
    <mergeCell ref="E26:E27"/>
    <mergeCell ref="O26:O27"/>
    <mergeCell ref="P26:P27"/>
    <mergeCell ref="Q26:Q27"/>
    <mergeCell ref="C28:C29"/>
    <mergeCell ref="E28:E29"/>
    <mergeCell ref="O28:O29"/>
    <mergeCell ref="B22:B25"/>
    <mergeCell ref="C22:C23"/>
    <mergeCell ref="E22:E23"/>
    <mergeCell ref="O22:O23"/>
    <mergeCell ref="P22:P23"/>
    <mergeCell ref="Q22:Q23"/>
    <mergeCell ref="C24:C25"/>
    <mergeCell ref="E24:E25"/>
    <mergeCell ref="O24:O25"/>
    <mergeCell ref="P24:P25"/>
    <mergeCell ref="U18:V18"/>
    <mergeCell ref="C20:C21"/>
    <mergeCell ref="E20:E21"/>
    <mergeCell ref="O20:O21"/>
    <mergeCell ref="P20:P21"/>
    <mergeCell ref="Q18:Q19"/>
    <mergeCell ref="B18:B21"/>
    <mergeCell ref="C18:C19"/>
    <mergeCell ref="E18:E19"/>
    <mergeCell ref="O18:O19"/>
    <mergeCell ref="P18:P19"/>
    <mergeCell ref="U14:V14"/>
    <mergeCell ref="H15:H17"/>
    <mergeCell ref="I15:L16"/>
    <mergeCell ref="M15:N16"/>
    <mergeCell ref="O15:Q15"/>
    <mergeCell ref="U15:V15"/>
    <mergeCell ref="O16:O17"/>
    <mergeCell ref="P16:P17"/>
    <mergeCell ref="Q16:Q17"/>
    <mergeCell ref="U16:V16"/>
    <mergeCell ref="U17:V17"/>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U12:W12"/>
    <mergeCell ref="B13:C13"/>
    <mergeCell ref="D13:I13"/>
    <mergeCell ref="N13:P13"/>
    <mergeCell ref="U13:W13"/>
    <mergeCell ref="D14:I14"/>
    <mergeCell ref="B2:C5"/>
    <mergeCell ref="D2:K3"/>
    <mergeCell ref="L2:O2"/>
    <mergeCell ref="P2:Q5"/>
    <mergeCell ref="L3:O3"/>
    <mergeCell ref="D4:K5"/>
    <mergeCell ref="L4:O4"/>
    <mergeCell ref="L5:O5"/>
    <mergeCell ref="Q20:Q21"/>
    <mergeCell ref="B15:B17"/>
    <mergeCell ref="C15:C17"/>
    <mergeCell ref="D15:D17"/>
    <mergeCell ref="E15:E17"/>
    <mergeCell ref="F15:F17"/>
    <mergeCell ref="G15:G17"/>
    <mergeCell ref="N14:P14"/>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5"/>
  <sheetViews>
    <sheetView zoomScale="50" zoomScaleNormal="50" workbookViewId="0">
      <selection activeCell="H30" sqref="H30"/>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43" customFormat="1" ht="37.5" customHeight="1">
      <c r="B2" s="250"/>
      <c r="C2" s="250"/>
      <c r="D2" s="251" t="s">
        <v>27</v>
      </c>
      <c r="E2" s="252"/>
      <c r="F2" s="252"/>
      <c r="G2" s="252"/>
      <c r="H2" s="252"/>
      <c r="I2" s="252"/>
      <c r="J2" s="252"/>
      <c r="K2" s="253"/>
      <c r="L2" s="257" t="s">
        <v>31</v>
      </c>
      <c r="M2" s="258"/>
      <c r="N2" s="258"/>
      <c r="O2" s="259"/>
      <c r="P2" s="260"/>
      <c r="Q2" s="261"/>
      <c r="R2" s="65"/>
    </row>
    <row r="3" spans="2:251" s="43" customFormat="1" ht="37.5" customHeight="1">
      <c r="B3" s="250"/>
      <c r="C3" s="250"/>
      <c r="D3" s="254"/>
      <c r="E3" s="255"/>
      <c r="F3" s="255"/>
      <c r="G3" s="255"/>
      <c r="H3" s="255"/>
      <c r="I3" s="255"/>
      <c r="J3" s="255"/>
      <c r="K3" s="256"/>
      <c r="L3" s="257" t="s">
        <v>28</v>
      </c>
      <c r="M3" s="258"/>
      <c r="N3" s="258"/>
      <c r="O3" s="259"/>
      <c r="P3" s="262"/>
      <c r="Q3" s="263"/>
      <c r="R3" s="65"/>
    </row>
    <row r="4" spans="2:251" s="43" customFormat="1" ht="33.75" customHeight="1">
      <c r="B4" s="250"/>
      <c r="C4" s="250"/>
      <c r="D4" s="251" t="s">
        <v>26</v>
      </c>
      <c r="E4" s="252"/>
      <c r="F4" s="252"/>
      <c r="G4" s="252"/>
      <c r="H4" s="252"/>
      <c r="I4" s="252"/>
      <c r="J4" s="252"/>
      <c r="K4" s="253"/>
      <c r="L4" s="257" t="s">
        <v>29</v>
      </c>
      <c r="M4" s="258"/>
      <c r="N4" s="258"/>
      <c r="O4" s="259"/>
      <c r="P4" s="262"/>
      <c r="Q4" s="263"/>
      <c r="R4" s="65"/>
    </row>
    <row r="5" spans="2:251" s="43" customFormat="1" ht="38.25" customHeight="1">
      <c r="B5" s="250"/>
      <c r="C5" s="250"/>
      <c r="D5" s="254"/>
      <c r="E5" s="255"/>
      <c r="F5" s="255"/>
      <c r="G5" s="255"/>
      <c r="H5" s="255"/>
      <c r="I5" s="255"/>
      <c r="J5" s="255"/>
      <c r="K5" s="256"/>
      <c r="L5" s="257" t="s">
        <v>30</v>
      </c>
      <c r="M5" s="258"/>
      <c r="N5" s="258"/>
      <c r="O5" s="259"/>
      <c r="P5" s="264"/>
      <c r="Q5" s="265"/>
      <c r="R5" s="65"/>
    </row>
    <row r="6" spans="2:251" s="43" customFormat="1" ht="23.25" customHeight="1">
      <c r="C6" s="280"/>
      <c r="D6" s="280"/>
      <c r="E6" s="280"/>
      <c r="F6" s="280"/>
      <c r="G6" s="280"/>
      <c r="H6" s="280"/>
      <c r="I6" s="280"/>
      <c r="J6" s="280"/>
      <c r="K6" s="280"/>
      <c r="L6" s="280"/>
      <c r="M6" s="280"/>
      <c r="N6" s="280"/>
      <c r="O6" s="280"/>
      <c r="P6" s="280"/>
      <c r="Q6" s="280"/>
      <c r="R6" s="65"/>
    </row>
    <row r="7" spans="2:251" s="43" customFormat="1" ht="31.5" customHeight="1">
      <c r="B7" s="67" t="s">
        <v>37</v>
      </c>
      <c r="C7" s="67" t="s">
        <v>48</v>
      </c>
      <c r="D7" s="281" t="s">
        <v>38</v>
      </c>
      <c r="E7" s="282"/>
      <c r="F7" s="282"/>
      <c r="G7" s="282"/>
      <c r="H7" s="282"/>
      <c r="I7" s="282"/>
      <c r="J7" s="282"/>
      <c r="K7" s="282"/>
      <c r="L7" s="282"/>
      <c r="M7" s="282"/>
      <c r="N7" s="282"/>
      <c r="O7" s="282"/>
      <c r="P7" s="282"/>
      <c r="Q7" s="283"/>
      <c r="R7" s="65"/>
    </row>
    <row r="8" spans="2:251" s="43" customFormat="1" ht="36" customHeight="1">
      <c r="B8" s="67" t="s">
        <v>25</v>
      </c>
      <c r="C8" s="67" t="s">
        <v>216</v>
      </c>
      <c r="D8" s="284" t="s">
        <v>215</v>
      </c>
      <c r="E8" s="284"/>
      <c r="F8" s="284"/>
      <c r="G8" s="284"/>
      <c r="H8" s="284"/>
      <c r="I8" s="284"/>
      <c r="J8" s="284"/>
      <c r="K8" s="284"/>
      <c r="L8" s="284"/>
      <c r="M8" s="284"/>
      <c r="N8" s="284"/>
      <c r="O8" s="284"/>
      <c r="P8" s="284"/>
      <c r="Q8" s="284"/>
    </row>
    <row r="9" spans="2:251" s="43" customFormat="1" ht="36" customHeight="1">
      <c r="B9" s="267" t="s">
        <v>217</v>
      </c>
      <c r="C9" s="268"/>
      <c r="D9" s="269" t="s">
        <v>232</v>
      </c>
      <c r="E9" s="269"/>
      <c r="F9" s="269"/>
      <c r="G9" s="269"/>
      <c r="H9" s="269"/>
      <c r="I9" s="270"/>
      <c r="J9" s="285" t="s">
        <v>206</v>
      </c>
      <c r="K9" s="286"/>
      <c r="L9" s="287"/>
      <c r="M9" s="294" t="s">
        <v>24</v>
      </c>
      <c r="N9" s="295"/>
      <c r="O9" s="295"/>
      <c r="P9" s="295"/>
      <c r="Q9" s="296"/>
      <c r="R9" s="51"/>
      <c r="T9" s="266"/>
      <c r="U9" s="266"/>
      <c r="V9" s="266"/>
      <c r="W9" s="266"/>
      <c r="X9" s="266"/>
    </row>
    <row r="10" spans="2:251" s="43" customFormat="1" ht="36" customHeight="1">
      <c r="B10" s="267" t="s">
        <v>219</v>
      </c>
      <c r="C10" s="268"/>
      <c r="D10" s="269" t="s">
        <v>233</v>
      </c>
      <c r="E10" s="269"/>
      <c r="F10" s="269"/>
      <c r="G10" s="269"/>
      <c r="H10" s="269"/>
      <c r="I10" s="270"/>
      <c r="J10" s="288"/>
      <c r="K10" s="289"/>
      <c r="L10" s="290"/>
      <c r="M10" s="64" t="s">
        <v>23</v>
      </c>
      <c r="N10" s="271" t="s">
        <v>22</v>
      </c>
      <c r="O10" s="271"/>
      <c r="P10" s="271"/>
      <c r="Q10" s="64" t="s">
        <v>21</v>
      </c>
      <c r="R10" s="51"/>
      <c r="T10" s="63"/>
      <c r="U10" s="63"/>
      <c r="V10" s="63"/>
      <c r="W10" s="63"/>
      <c r="X10" s="63"/>
    </row>
    <row r="11" spans="2:251" s="43" customFormat="1" ht="39.6" customHeight="1">
      <c r="B11" s="272" t="s">
        <v>221</v>
      </c>
      <c r="C11" s="273"/>
      <c r="D11" s="274" t="s">
        <v>240</v>
      </c>
      <c r="E11" s="274"/>
      <c r="F11" s="274"/>
      <c r="G11" s="274"/>
      <c r="H11" s="274"/>
      <c r="I11" s="275"/>
      <c r="J11" s="288"/>
      <c r="K11" s="289"/>
      <c r="L11" s="290"/>
      <c r="M11" s="62"/>
      <c r="N11" s="276" t="s">
        <v>205</v>
      </c>
      <c r="O11" s="277"/>
      <c r="P11" s="278"/>
      <c r="Q11" s="61"/>
      <c r="R11" s="51"/>
      <c r="T11" s="60"/>
      <c r="U11" s="279"/>
      <c r="V11" s="279"/>
      <c r="W11" s="279"/>
      <c r="X11" s="60"/>
      <c r="Z11" s="59"/>
      <c r="AA11" s="59"/>
    </row>
    <row r="12" spans="2:251" s="43" customFormat="1" ht="74.25" customHeight="1">
      <c r="B12" s="297" t="s">
        <v>236</v>
      </c>
      <c r="C12" s="298"/>
      <c r="D12" s="274" t="s">
        <v>241</v>
      </c>
      <c r="E12" s="274"/>
      <c r="F12" s="274"/>
      <c r="G12" s="274"/>
      <c r="H12" s="274"/>
      <c r="I12" s="275"/>
      <c r="J12" s="288"/>
      <c r="K12" s="289"/>
      <c r="L12" s="290"/>
      <c r="M12" s="58"/>
      <c r="N12" s="299"/>
      <c r="O12" s="300"/>
      <c r="P12" s="301"/>
      <c r="Q12" s="57"/>
      <c r="R12" s="51"/>
      <c r="T12" s="54"/>
      <c r="U12" s="308"/>
      <c r="V12" s="308"/>
      <c r="W12" s="308"/>
      <c r="X12" s="48"/>
      <c r="Z12" s="46"/>
      <c r="AA12" s="45"/>
      <c r="AB12" s="44"/>
    </row>
    <row r="13" spans="2:251" s="43" customFormat="1" ht="74.25" customHeight="1">
      <c r="B13" s="309" t="s">
        <v>225</v>
      </c>
      <c r="C13" s="310"/>
      <c r="D13" s="311" t="s">
        <v>242</v>
      </c>
      <c r="E13" s="311"/>
      <c r="F13" s="311"/>
      <c r="G13" s="311"/>
      <c r="H13" s="311"/>
      <c r="I13" s="312"/>
      <c r="J13" s="288"/>
      <c r="K13" s="289"/>
      <c r="L13" s="290"/>
      <c r="M13" s="56"/>
      <c r="N13" s="313"/>
      <c r="O13" s="314"/>
      <c r="P13" s="315"/>
      <c r="Q13" s="55"/>
      <c r="R13" s="51"/>
      <c r="T13" s="54"/>
      <c r="U13" s="308"/>
      <c r="V13" s="308"/>
      <c r="W13" s="308"/>
      <c r="X13" s="48"/>
      <c r="Z13" s="46"/>
      <c r="AA13" s="45"/>
      <c r="AB13" s="44"/>
    </row>
    <row r="14" spans="2:251" s="43" customFormat="1" ht="28.5" customHeight="1">
      <c r="B14" s="76" t="s">
        <v>47</v>
      </c>
      <c r="C14" s="77"/>
      <c r="D14" s="316"/>
      <c r="E14" s="316"/>
      <c r="F14" s="316"/>
      <c r="G14" s="316"/>
      <c r="H14" s="316"/>
      <c r="I14" s="317"/>
      <c r="J14" s="291"/>
      <c r="K14" s="292"/>
      <c r="L14" s="293"/>
      <c r="M14" s="53"/>
      <c r="N14" s="313"/>
      <c r="O14" s="314"/>
      <c r="P14" s="315"/>
      <c r="Q14" s="52"/>
      <c r="R14" s="51"/>
      <c r="T14" s="50"/>
      <c r="U14" s="308"/>
      <c r="V14" s="308"/>
      <c r="W14" s="49"/>
      <c r="X14" s="48"/>
      <c r="Y14" s="47"/>
      <c r="Z14" s="46"/>
      <c r="AA14" s="45"/>
      <c r="AB14" s="44"/>
    </row>
    <row r="15" spans="2:251" ht="28.5" customHeight="1">
      <c r="B15" s="302" t="s">
        <v>35</v>
      </c>
      <c r="C15" s="305" t="s">
        <v>33</v>
      </c>
      <c r="D15" s="306" t="s">
        <v>40</v>
      </c>
      <c r="E15" s="306" t="s">
        <v>20</v>
      </c>
      <c r="F15" s="306" t="s">
        <v>46</v>
      </c>
      <c r="G15" s="307" t="s">
        <v>42</v>
      </c>
      <c r="H15" s="306" t="s">
        <v>36</v>
      </c>
      <c r="I15" s="318" t="s">
        <v>34</v>
      </c>
      <c r="J15" s="319"/>
      <c r="K15" s="319"/>
      <c r="L15" s="320"/>
      <c r="M15" s="306" t="s">
        <v>19</v>
      </c>
      <c r="N15" s="306"/>
      <c r="O15" s="324" t="s">
        <v>18</v>
      </c>
      <c r="P15" s="324"/>
      <c r="Q15" s="324"/>
      <c r="R15" s="3"/>
      <c r="S15" s="3"/>
      <c r="T15" s="10"/>
      <c r="U15" s="325"/>
      <c r="V15" s="325"/>
      <c r="W15" s="3"/>
      <c r="X15" s="9"/>
      <c r="Y15" s="3"/>
      <c r="Z15" s="17"/>
      <c r="AA15" s="6"/>
      <c r="AB15" s="34"/>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303"/>
      <c r="C16" s="305"/>
      <c r="D16" s="306"/>
      <c r="E16" s="306"/>
      <c r="F16" s="306"/>
      <c r="G16" s="306"/>
      <c r="H16" s="306"/>
      <c r="I16" s="321"/>
      <c r="J16" s="322"/>
      <c r="K16" s="322"/>
      <c r="L16" s="323"/>
      <c r="M16" s="306"/>
      <c r="N16" s="306"/>
      <c r="O16" s="306" t="s">
        <v>17</v>
      </c>
      <c r="P16" s="306" t="s">
        <v>16</v>
      </c>
      <c r="Q16" s="305" t="s">
        <v>15</v>
      </c>
      <c r="R16" s="3"/>
      <c r="S16" s="3"/>
      <c r="T16" s="8"/>
      <c r="U16" s="325"/>
      <c r="V16" s="325"/>
      <c r="W16" s="3"/>
      <c r="X16" s="7"/>
      <c r="Y16" s="3"/>
      <c r="Z16" s="17"/>
      <c r="AA16" s="6"/>
      <c r="AB16" s="34"/>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304"/>
      <c r="C17" s="305"/>
      <c r="D17" s="306"/>
      <c r="E17" s="306"/>
      <c r="F17" s="306"/>
      <c r="G17" s="306"/>
      <c r="H17" s="306"/>
      <c r="I17" s="71" t="s">
        <v>14</v>
      </c>
      <c r="J17" s="71" t="s">
        <v>13</v>
      </c>
      <c r="K17" s="71" t="s">
        <v>12</v>
      </c>
      <c r="L17" s="72" t="s">
        <v>11</v>
      </c>
      <c r="M17" s="42" t="s">
        <v>10</v>
      </c>
      <c r="N17" s="41" t="s">
        <v>9</v>
      </c>
      <c r="O17" s="306"/>
      <c r="P17" s="306"/>
      <c r="Q17" s="305"/>
      <c r="R17" s="3"/>
      <c r="S17" s="3"/>
      <c r="T17" s="5"/>
      <c r="U17" s="325"/>
      <c r="V17" s="325"/>
      <c r="X17" s="6"/>
      <c r="Z17" s="17"/>
      <c r="AA17" s="6"/>
      <c r="AB17" s="34"/>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333" t="s">
        <v>212</v>
      </c>
      <c r="C18" s="326" t="s">
        <v>207</v>
      </c>
      <c r="D18" s="68" t="s">
        <v>39</v>
      </c>
      <c r="E18" s="328" t="s">
        <v>32</v>
      </c>
      <c r="F18" s="73">
        <v>1</v>
      </c>
      <c r="G18" s="68" t="s">
        <v>39</v>
      </c>
      <c r="H18" s="74">
        <v>400000000</v>
      </c>
      <c r="I18" s="28"/>
      <c r="J18" s="25"/>
      <c r="K18" s="27"/>
      <c r="L18" s="25"/>
      <c r="M18" s="40"/>
      <c r="N18" s="40"/>
      <c r="O18" s="330">
        <f>+F19/F18</f>
        <v>0</v>
      </c>
      <c r="P18" s="330">
        <f>+H19/H18</f>
        <v>0</v>
      </c>
      <c r="Q18" s="378">
        <v>0</v>
      </c>
      <c r="T18" s="5"/>
      <c r="U18" s="325"/>
      <c r="V18" s="325"/>
      <c r="X18" s="4"/>
      <c r="Z18" s="37"/>
      <c r="AA18" s="6"/>
      <c r="AB18" s="34"/>
    </row>
    <row r="19" spans="2:251" ht="37.5" customHeight="1">
      <c r="B19" s="333"/>
      <c r="C19" s="326"/>
      <c r="D19" s="68" t="s">
        <v>2</v>
      </c>
      <c r="E19" s="334"/>
      <c r="F19" s="73">
        <v>0</v>
      </c>
      <c r="G19" s="68" t="s">
        <v>41</v>
      </c>
      <c r="H19" s="111">
        <v>0</v>
      </c>
      <c r="I19" s="28"/>
      <c r="J19" s="25"/>
      <c r="K19" s="27"/>
      <c r="L19" s="25"/>
      <c r="M19" s="40"/>
      <c r="N19" s="40"/>
      <c r="O19" s="330"/>
      <c r="P19" s="330"/>
      <c r="Q19" s="379"/>
      <c r="T19" s="5"/>
      <c r="U19" s="66"/>
      <c r="V19" s="66"/>
      <c r="X19" s="4"/>
      <c r="Z19" s="37"/>
      <c r="AA19" s="6"/>
      <c r="AB19" s="34"/>
    </row>
    <row r="20" spans="2:251" ht="27" customHeight="1">
      <c r="B20" s="333"/>
      <c r="C20" s="326"/>
      <c r="D20" s="68" t="s">
        <v>3</v>
      </c>
      <c r="E20" s="328"/>
      <c r="F20" s="33"/>
      <c r="G20" s="68" t="s">
        <v>3</v>
      </c>
      <c r="H20" s="28"/>
      <c r="I20" s="28"/>
      <c r="J20" s="21"/>
      <c r="K20" s="27"/>
      <c r="L20" s="21"/>
      <c r="M20" s="32"/>
      <c r="N20" s="32"/>
      <c r="O20" s="338"/>
      <c r="P20" s="338"/>
      <c r="Q20" s="340"/>
      <c r="X20" s="36"/>
      <c r="Z20" s="37"/>
      <c r="AA20" s="6"/>
      <c r="AB20" s="34"/>
    </row>
    <row r="21" spans="2:251" ht="27" customHeight="1">
      <c r="B21" s="333"/>
      <c r="C21" s="327"/>
      <c r="D21" s="68" t="s">
        <v>2</v>
      </c>
      <c r="E21" s="329"/>
      <c r="F21" s="35"/>
      <c r="G21" s="68" t="s">
        <v>41</v>
      </c>
      <c r="H21" s="23"/>
      <c r="I21" s="23"/>
      <c r="J21" s="21"/>
      <c r="K21" s="27"/>
      <c r="L21" s="21"/>
      <c r="M21" s="39"/>
      <c r="N21" s="38"/>
      <c r="O21" s="339"/>
      <c r="P21" s="339"/>
      <c r="Q21" s="341"/>
      <c r="X21" s="36"/>
      <c r="Z21" s="37"/>
      <c r="AA21" s="6"/>
      <c r="AB21" s="34"/>
    </row>
    <row r="22" spans="2:251" ht="21" customHeight="1">
      <c r="B22" s="335"/>
      <c r="C22" s="327"/>
      <c r="D22" s="68" t="s">
        <v>3</v>
      </c>
      <c r="E22" s="328"/>
      <c r="F22" s="33"/>
      <c r="G22" s="68" t="s">
        <v>3</v>
      </c>
      <c r="H22" s="28"/>
      <c r="I22" s="28"/>
      <c r="J22" s="25"/>
      <c r="K22" s="27"/>
      <c r="L22" s="25"/>
      <c r="M22" s="32"/>
      <c r="N22" s="32"/>
      <c r="O22" s="344"/>
      <c r="P22" s="344"/>
      <c r="Q22" s="335"/>
      <c r="X22" s="36"/>
    </row>
    <row r="23" spans="2:251" ht="19.5" customHeight="1">
      <c r="B23" s="335"/>
      <c r="C23" s="327"/>
      <c r="D23" s="68" t="s">
        <v>2</v>
      </c>
      <c r="E23" s="329"/>
      <c r="F23" s="35"/>
      <c r="G23" s="68" t="s">
        <v>41</v>
      </c>
      <c r="H23" s="23"/>
      <c r="I23" s="23"/>
      <c r="J23" s="25"/>
      <c r="K23" s="27"/>
      <c r="L23" s="25"/>
      <c r="M23" s="25"/>
      <c r="N23" s="20"/>
      <c r="O23" s="344"/>
      <c r="P23" s="344"/>
      <c r="Q23" s="335"/>
      <c r="AB23" s="34"/>
    </row>
    <row r="24" spans="2:251" ht="25.5" customHeight="1">
      <c r="B24" s="335"/>
      <c r="C24" s="327"/>
      <c r="D24" s="68" t="s">
        <v>3</v>
      </c>
      <c r="E24" s="328"/>
      <c r="F24" s="33"/>
      <c r="G24" s="68" t="s">
        <v>3</v>
      </c>
      <c r="H24" s="28"/>
      <c r="I24" s="28"/>
      <c r="J24" s="25"/>
      <c r="K24" s="27"/>
      <c r="L24" s="25"/>
      <c r="M24" s="32"/>
      <c r="N24" s="32"/>
      <c r="O24" s="344"/>
      <c r="P24" s="344"/>
      <c r="Q24" s="335"/>
    </row>
    <row r="25" spans="2:251" ht="24" customHeight="1">
      <c r="B25" s="335"/>
      <c r="C25" s="327"/>
      <c r="D25" s="68" t="s">
        <v>2</v>
      </c>
      <c r="E25" s="329"/>
      <c r="F25" s="24"/>
      <c r="G25" s="68" t="s">
        <v>41</v>
      </c>
      <c r="H25" s="28"/>
      <c r="I25" s="25"/>
      <c r="J25" s="25"/>
      <c r="K25" s="27"/>
      <c r="L25" s="25"/>
      <c r="M25" s="25"/>
      <c r="N25" s="20"/>
      <c r="O25" s="344"/>
      <c r="P25" s="344"/>
      <c r="Q25" s="335"/>
    </row>
    <row r="26" spans="2:251" ht="18" customHeight="1">
      <c r="B26" s="335"/>
      <c r="C26" s="336"/>
      <c r="D26" s="68" t="s">
        <v>3</v>
      </c>
      <c r="E26" s="328"/>
      <c r="F26" s="24"/>
      <c r="G26" s="68" t="s">
        <v>3</v>
      </c>
      <c r="H26" s="28"/>
      <c r="I26" s="25"/>
      <c r="J26" s="25"/>
      <c r="K26" s="27"/>
      <c r="L26" s="31"/>
      <c r="M26" s="30"/>
      <c r="N26" s="30"/>
      <c r="O26" s="338"/>
      <c r="P26" s="338"/>
      <c r="Q26" s="340"/>
    </row>
    <row r="27" spans="2:251" ht="15.75">
      <c r="B27" s="335"/>
      <c r="C27" s="337"/>
      <c r="D27" s="68" t="s">
        <v>2</v>
      </c>
      <c r="E27" s="329"/>
      <c r="F27" s="24"/>
      <c r="G27" s="68" t="s">
        <v>41</v>
      </c>
      <c r="H27" s="28"/>
      <c r="I27" s="21"/>
      <c r="J27" s="21"/>
      <c r="K27" s="27"/>
      <c r="L27" s="25"/>
      <c r="M27" s="21"/>
      <c r="N27" s="20"/>
      <c r="O27" s="339"/>
      <c r="P27" s="339"/>
      <c r="Q27" s="341"/>
    </row>
    <row r="28" spans="2:251" ht="18" customHeight="1">
      <c r="B28" s="335"/>
      <c r="C28" s="342"/>
      <c r="D28" s="68" t="s">
        <v>3</v>
      </c>
      <c r="E28" s="328"/>
      <c r="F28" s="24"/>
      <c r="G28" s="68" t="s">
        <v>3</v>
      </c>
      <c r="H28" s="28"/>
      <c r="I28" s="25"/>
      <c r="J28" s="25"/>
      <c r="K28" s="27"/>
      <c r="L28" s="25"/>
      <c r="M28" s="29"/>
      <c r="N28" s="29"/>
      <c r="O28" s="338"/>
      <c r="P28" s="338"/>
      <c r="Q28" s="340"/>
    </row>
    <row r="29" spans="2:251" ht="21.75" customHeight="1">
      <c r="B29" s="335"/>
      <c r="C29" s="343"/>
      <c r="D29" s="68" t="s">
        <v>2</v>
      </c>
      <c r="E29" s="329"/>
      <c r="F29" s="24"/>
      <c r="G29" s="68" t="s">
        <v>41</v>
      </c>
      <c r="H29" s="28"/>
      <c r="I29" s="21"/>
      <c r="J29" s="21"/>
      <c r="K29" s="27"/>
      <c r="L29" s="21"/>
      <c r="M29" s="21"/>
      <c r="N29" s="20"/>
      <c r="O29" s="339"/>
      <c r="P29" s="339"/>
      <c r="Q29" s="341"/>
    </row>
    <row r="30" spans="2:251" ht="15.75">
      <c r="B30" s="335"/>
      <c r="C30" s="362" t="s">
        <v>8</v>
      </c>
      <c r="D30" s="68" t="s">
        <v>3</v>
      </c>
      <c r="E30" s="328"/>
      <c r="F30" s="24"/>
      <c r="G30" s="68" t="s">
        <v>3</v>
      </c>
      <c r="H30" s="26">
        <v>400000000</v>
      </c>
      <c r="I30" s="26"/>
      <c r="J30" s="25"/>
      <c r="K30" s="25"/>
      <c r="L30" s="25"/>
      <c r="M30" s="25"/>
      <c r="N30" s="20"/>
      <c r="O30" s="344"/>
      <c r="P30" s="344"/>
      <c r="Q30" s="335"/>
    </row>
    <row r="31" spans="2:251" ht="15.75">
      <c r="B31" s="335"/>
      <c r="C31" s="362"/>
      <c r="D31" s="68" t="s">
        <v>2</v>
      </c>
      <c r="E31" s="329"/>
      <c r="F31" s="24"/>
      <c r="G31" s="68" t="s">
        <v>41</v>
      </c>
      <c r="H31" s="152">
        <v>0</v>
      </c>
      <c r="I31" s="21"/>
      <c r="J31" s="21"/>
      <c r="K31" s="22"/>
      <c r="L31" s="21"/>
      <c r="M31" s="21"/>
      <c r="N31" s="20"/>
      <c r="O31" s="344"/>
      <c r="P31" s="344"/>
      <c r="Q31" s="335"/>
    </row>
    <row r="32" spans="2:251">
      <c r="D32" s="19"/>
      <c r="H32" s="18"/>
      <c r="I32" s="15"/>
      <c r="J32" s="17"/>
      <c r="K32" s="17"/>
      <c r="L32" s="17"/>
      <c r="M32" s="16"/>
      <c r="N32" s="16"/>
      <c r="O32" s="15"/>
      <c r="P32" s="13"/>
      <c r="Q32" s="14"/>
      <c r="R32" s="13"/>
    </row>
    <row r="33" spans="2:53" ht="31.5">
      <c r="B33" s="346" t="s">
        <v>43</v>
      </c>
      <c r="C33" s="346"/>
      <c r="D33" s="347" t="s">
        <v>7</v>
      </c>
      <c r="E33" s="347"/>
      <c r="F33" s="347"/>
      <c r="G33" s="347"/>
      <c r="H33" s="347"/>
      <c r="I33" s="347"/>
      <c r="J33" s="75" t="s">
        <v>44</v>
      </c>
      <c r="K33" s="347" t="s">
        <v>45</v>
      </c>
      <c r="L33" s="347"/>
      <c r="M33" s="348" t="s">
        <v>6</v>
      </c>
      <c r="N33" s="349"/>
      <c r="O33" s="349"/>
      <c r="P33" s="349"/>
      <c r="Q33" s="349"/>
    </row>
    <row r="34" spans="2:53" ht="26.25" customHeight="1">
      <c r="B34" s="350" t="s">
        <v>202</v>
      </c>
      <c r="C34" s="351"/>
      <c r="D34" s="354" t="s">
        <v>203</v>
      </c>
      <c r="E34" s="355"/>
      <c r="F34" s="355"/>
      <c r="G34" s="355"/>
      <c r="H34" s="355"/>
      <c r="I34" s="356"/>
      <c r="J34" s="360" t="s">
        <v>49</v>
      </c>
      <c r="K34" s="12" t="s">
        <v>3</v>
      </c>
      <c r="L34" s="78"/>
      <c r="M34" s="361" t="s">
        <v>50</v>
      </c>
      <c r="N34" s="361"/>
      <c r="O34" s="361"/>
      <c r="P34" s="361"/>
      <c r="Q34" s="361"/>
    </row>
    <row r="35" spans="2:53" ht="18" customHeight="1">
      <c r="B35" s="352"/>
      <c r="C35" s="353"/>
      <c r="D35" s="357"/>
      <c r="E35" s="358"/>
      <c r="F35" s="358"/>
      <c r="G35" s="358"/>
      <c r="H35" s="358"/>
      <c r="I35" s="359"/>
      <c r="J35" s="360"/>
      <c r="K35" s="12" t="s">
        <v>2</v>
      </c>
      <c r="L35" s="79"/>
      <c r="M35" s="361"/>
      <c r="N35" s="361"/>
      <c r="O35" s="361"/>
      <c r="P35" s="361"/>
      <c r="Q35" s="361"/>
    </row>
    <row r="36" spans="2:53" ht="18.75" customHeight="1">
      <c r="B36" s="366"/>
      <c r="C36" s="367"/>
      <c r="D36" s="370" t="s">
        <v>5</v>
      </c>
      <c r="E36" s="371"/>
      <c r="F36" s="371"/>
      <c r="G36" s="371"/>
      <c r="H36" s="371"/>
      <c r="I36" s="372"/>
      <c r="J36" s="376"/>
      <c r="K36" s="12" t="s">
        <v>3</v>
      </c>
      <c r="L36" s="70"/>
      <c r="M36" s="365" t="s">
        <v>4</v>
      </c>
      <c r="N36" s="365"/>
      <c r="O36" s="365"/>
      <c r="P36" s="365"/>
      <c r="Q36" s="365"/>
    </row>
    <row r="37" spans="2:53" ht="14.25" customHeight="1">
      <c r="B37" s="368"/>
      <c r="C37" s="369"/>
      <c r="D37" s="373"/>
      <c r="E37" s="374"/>
      <c r="F37" s="374"/>
      <c r="G37" s="374"/>
      <c r="H37" s="374"/>
      <c r="I37" s="375"/>
      <c r="J37" s="376"/>
      <c r="K37" s="12" t="s">
        <v>2</v>
      </c>
      <c r="L37" s="69"/>
      <c r="M37" s="365"/>
      <c r="N37" s="365"/>
      <c r="O37" s="365"/>
      <c r="P37" s="365"/>
      <c r="Q37" s="365"/>
    </row>
    <row r="38" spans="2:53" ht="15.75">
      <c r="B38" s="366"/>
      <c r="C38" s="367"/>
      <c r="D38" s="370" t="s">
        <v>5</v>
      </c>
      <c r="E38" s="371"/>
      <c r="F38" s="371"/>
      <c r="G38" s="371"/>
      <c r="H38" s="371"/>
      <c r="I38" s="372"/>
      <c r="J38" s="376"/>
      <c r="K38" s="12" t="s">
        <v>3</v>
      </c>
      <c r="L38" s="69"/>
      <c r="M38" s="377"/>
      <c r="N38" s="377"/>
      <c r="O38" s="377"/>
      <c r="P38" s="377"/>
      <c r="Q38" s="377"/>
    </row>
    <row r="39" spans="2:53" ht="15.75">
      <c r="B39" s="368"/>
      <c r="C39" s="369"/>
      <c r="D39" s="373"/>
      <c r="E39" s="374"/>
      <c r="F39" s="374"/>
      <c r="G39" s="374"/>
      <c r="H39" s="374"/>
      <c r="I39" s="375"/>
      <c r="J39" s="376"/>
      <c r="K39" s="12" t="s">
        <v>2</v>
      </c>
      <c r="L39" s="69"/>
      <c r="M39" s="377"/>
      <c r="N39" s="377"/>
      <c r="O39" s="377"/>
      <c r="P39" s="377"/>
      <c r="Q39" s="377"/>
    </row>
    <row r="40" spans="2:53" ht="15" customHeight="1">
      <c r="B40" s="350" t="s">
        <v>1</v>
      </c>
      <c r="C40" s="363"/>
      <c r="D40" s="363"/>
      <c r="E40" s="363"/>
      <c r="F40" s="363"/>
      <c r="G40" s="363"/>
      <c r="H40" s="363"/>
      <c r="I40" s="363"/>
      <c r="J40" s="363"/>
      <c r="K40" s="363"/>
      <c r="L40" s="351"/>
      <c r="M40" s="365" t="s">
        <v>0</v>
      </c>
      <c r="N40" s="365"/>
      <c r="O40" s="365"/>
      <c r="P40" s="365"/>
      <c r="Q40" s="365"/>
    </row>
    <row r="41" spans="2:53" ht="29.25" customHeight="1">
      <c r="B41" s="352"/>
      <c r="C41" s="364"/>
      <c r="D41" s="364"/>
      <c r="E41" s="364"/>
      <c r="F41" s="364"/>
      <c r="G41" s="364"/>
      <c r="H41" s="364"/>
      <c r="I41" s="364"/>
      <c r="J41" s="364"/>
      <c r="K41" s="364"/>
      <c r="L41" s="353"/>
      <c r="M41" s="365"/>
      <c r="N41" s="365"/>
      <c r="O41" s="365"/>
      <c r="P41" s="365"/>
      <c r="Q41" s="365"/>
    </row>
    <row r="42" spans="2:53">
      <c r="M42" s="11"/>
      <c r="N42" s="11"/>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sheetData>
  <mergeCells count="108">
    <mergeCell ref="B40:L41"/>
    <mergeCell ref="M40:Q41"/>
    <mergeCell ref="B36:C37"/>
    <mergeCell ref="D36:I37"/>
    <mergeCell ref="J36:J37"/>
    <mergeCell ref="M36:Q37"/>
    <mergeCell ref="B38:C39"/>
    <mergeCell ref="D38:I39"/>
    <mergeCell ref="J38:J39"/>
    <mergeCell ref="M38:Q39"/>
    <mergeCell ref="B33:C33"/>
    <mergeCell ref="D33:I33"/>
    <mergeCell ref="K33:L33"/>
    <mergeCell ref="M33:Q33"/>
    <mergeCell ref="B34:C35"/>
    <mergeCell ref="D34:I35"/>
    <mergeCell ref="J34:J35"/>
    <mergeCell ref="M34:Q35"/>
    <mergeCell ref="P28:P29"/>
    <mergeCell ref="Q28:Q29"/>
    <mergeCell ref="B30:B31"/>
    <mergeCell ref="C30:C31"/>
    <mergeCell ref="E30:E31"/>
    <mergeCell ref="O30:O31"/>
    <mergeCell ref="P30:P31"/>
    <mergeCell ref="Q30:Q31"/>
    <mergeCell ref="Q24:Q25"/>
    <mergeCell ref="B26:B29"/>
    <mergeCell ref="C26:C27"/>
    <mergeCell ref="E26:E27"/>
    <mergeCell ref="O26:O27"/>
    <mergeCell ref="P26:P27"/>
    <mergeCell ref="Q26:Q27"/>
    <mergeCell ref="C28:C29"/>
    <mergeCell ref="E28:E29"/>
    <mergeCell ref="O28:O29"/>
    <mergeCell ref="B22:B25"/>
    <mergeCell ref="C22:C23"/>
    <mergeCell ref="E22:E23"/>
    <mergeCell ref="O22:O23"/>
    <mergeCell ref="P22:P23"/>
    <mergeCell ref="Q22:Q23"/>
    <mergeCell ref="C24:C25"/>
    <mergeCell ref="E24:E25"/>
    <mergeCell ref="O24:O25"/>
    <mergeCell ref="P24:P25"/>
    <mergeCell ref="U18:V18"/>
    <mergeCell ref="C20:C21"/>
    <mergeCell ref="E20:E21"/>
    <mergeCell ref="O20:O21"/>
    <mergeCell ref="P20:P21"/>
    <mergeCell ref="Q18:Q19"/>
    <mergeCell ref="B18:B21"/>
    <mergeCell ref="C18:C19"/>
    <mergeCell ref="E18:E19"/>
    <mergeCell ref="O18:O19"/>
    <mergeCell ref="P18:P19"/>
    <mergeCell ref="U14:V14"/>
    <mergeCell ref="H15:H17"/>
    <mergeCell ref="I15:L16"/>
    <mergeCell ref="M15:N16"/>
    <mergeCell ref="O15:Q15"/>
    <mergeCell ref="U15:V15"/>
    <mergeCell ref="O16:O17"/>
    <mergeCell ref="P16:P17"/>
    <mergeCell ref="Q16:Q17"/>
    <mergeCell ref="U16:V16"/>
    <mergeCell ref="U17:V17"/>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U12:W12"/>
    <mergeCell ref="B13:C13"/>
    <mergeCell ref="D13:I13"/>
    <mergeCell ref="N13:P13"/>
    <mergeCell ref="U13:W13"/>
    <mergeCell ref="D14:I14"/>
    <mergeCell ref="B2:C5"/>
    <mergeCell ref="D2:K3"/>
    <mergeCell ref="L2:O2"/>
    <mergeCell ref="P2:Q5"/>
    <mergeCell ref="L3:O3"/>
    <mergeCell ref="D4:K5"/>
    <mergeCell ref="L4:O4"/>
    <mergeCell ref="L5:O5"/>
    <mergeCell ref="Q20:Q21"/>
    <mergeCell ref="B15:B17"/>
    <mergeCell ref="C15:C17"/>
    <mergeCell ref="D15:D17"/>
    <mergeCell ref="E15:E17"/>
    <mergeCell ref="F15:F17"/>
    <mergeCell ref="G15:G17"/>
    <mergeCell ref="N14:P14"/>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5"/>
  <sheetViews>
    <sheetView zoomScale="50" zoomScaleNormal="50" workbookViewId="0">
      <selection activeCell="C32" sqref="C32"/>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21.42578125" style="1" customWidth="1"/>
    <col min="8" max="8" width="22.85546875" style="1" customWidth="1"/>
    <col min="9" max="9" width="16.42578125" style="1" customWidth="1"/>
    <col min="10" max="10" width="20.85546875" style="3" customWidth="1"/>
    <col min="11" max="11" width="13.5703125" style="1" customWidth="1"/>
    <col min="12" max="12" width="19.2851562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43" customFormat="1" ht="37.5" customHeight="1">
      <c r="B2" s="250"/>
      <c r="C2" s="250"/>
      <c r="D2" s="251" t="s">
        <v>27</v>
      </c>
      <c r="E2" s="252"/>
      <c r="F2" s="252"/>
      <c r="G2" s="252"/>
      <c r="H2" s="252"/>
      <c r="I2" s="252"/>
      <c r="J2" s="252"/>
      <c r="K2" s="253"/>
      <c r="L2" s="257" t="s">
        <v>31</v>
      </c>
      <c r="M2" s="258"/>
      <c r="N2" s="258"/>
      <c r="O2" s="259"/>
      <c r="P2" s="260"/>
      <c r="Q2" s="261"/>
      <c r="R2" s="65"/>
    </row>
    <row r="3" spans="2:251" s="43" customFormat="1" ht="37.5" customHeight="1">
      <c r="B3" s="250"/>
      <c r="C3" s="250"/>
      <c r="D3" s="254"/>
      <c r="E3" s="255"/>
      <c r="F3" s="255"/>
      <c r="G3" s="255"/>
      <c r="H3" s="255"/>
      <c r="I3" s="255"/>
      <c r="J3" s="255"/>
      <c r="K3" s="256"/>
      <c r="L3" s="257" t="s">
        <v>28</v>
      </c>
      <c r="M3" s="258"/>
      <c r="N3" s="258"/>
      <c r="O3" s="259"/>
      <c r="P3" s="262"/>
      <c r="Q3" s="263"/>
      <c r="R3" s="65"/>
    </row>
    <row r="4" spans="2:251" s="43" customFormat="1" ht="33.75" customHeight="1">
      <c r="B4" s="250"/>
      <c r="C4" s="250"/>
      <c r="D4" s="251" t="s">
        <v>26</v>
      </c>
      <c r="E4" s="252"/>
      <c r="F4" s="252"/>
      <c r="G4" s="252"/>
      <c r="H4" s="252"/>
      <c r="I4" s="252"/>
      <c r="J4" s="252"/>
      <c r="K4" s="253"/>
      <c r="L4" s="257" t="s">
        <v>29</v>
      </c>
      <c r="M4" s="258"/>
      <c r="N4" s="258"/>
      <c r="O4" s="259"/>
      <c r="P4" s="262"/>
      <c r="Q4" s="263"/>
      <c r="R4" s="65"/>
    </row>
    <row r="5" spans="2:251" s="43" customFormat="1" ht="38.25" customHeight="1">
      <c r="B5" s="250"/>
      <c r="C5" s="250"/>
      <c r="D5" s="254"/>
      <c r="E5" s="255"/>
      <c r="F5" s="255"/>
      <c r="G5" s="255"/>
      <c r="H5" s="255"/>
      <c r="I5" s="255"/>
      <c r="J5" s="255"/>
      <c r="K5" s="256"/>
      <c r="L5" s="257" t="s">
        <v>30</v>
      </c>
      <c r="M5" s="258"/>
      <c r="N5" s="258"/>
      <c r="O5" s="259"/>
      <c r="P5" s="264"/>
      <c r="Q5" s="265"/>
      <c r="R5" s="65"/>
    </row>
    <row r="6" spans="2:251" s="43" customFormat="1" ht="23.25" customHeight="1">
      <c r="C6" s="280"/>
      <c r="D6" s="280"/>
      <c r="E6" s="280"/>
      <c r="F6" s="280"/>
      <c r="G6" s="280"/>
      <c r="H6" s="280"/>
      <c r="I6" s="280"/>
      <c r="J6" s="280"/>
      <c r="K6" s="280"/>
      <c r="L6" s="280"/>
      <c r="M6" s="280"/>
      <c r="N6" s="280"/>
      <c r="O6" s="280"/>
      <c r="P6" s="280"/>
      <c r="Q6" s="280"/>
      <c r="R6" s="65"/>
    </row>
    <row r="7" spans="2:251" s="43" customFormat="1" ht="31.5" customHeight="1">
      <c r="B7" s="67" t="s">
        <v>37</v>
      </c>
      <c r="C7" s="67" t="s">
        <v>48</v>
      </c>
      <c r="D7" s="281" t="s">
        <v>38</v>
      </c>
      <c r="E7" s="282"/>
      <c r="F7" s="282"/>
      <c r="G7" s="282"/>
      <c r="H7" s="282"/>
      <c r="I7" s="282"/>
      <c r="J7" s="282"/>
      <c r="K7" s="282"/>
      <c r="L7" s="282"/>
      <c r="M7" s="282"/>
      <c r="N7" s="282"/>
      <c r="O7" s="282"/>
      <c r="P7" s="282"/>
      <c r="Q7" s="283"/>
      <c r="R7" s="65"/>
    </row>
    <row r="8" spans="2:251" s="43" customFormat="1" ht="36" customHeight="1">
      <c r="B8" s="67" t="s">
        <v>25</v>
      </c>
      <c r="C8" s="67" t="s">
        <v>216</v>
      </c>
      <c r="D8" s="284" t="s">
        <v>215</v>
      </c>
      <c r="E8" s="284"/>
      <c r="F8" s="284"/>
      <c r="G8" s="284"/>
      <c r="H8" s="284"/>
      <c r="I8" s="284"/>
      <c r="J8" s="284"/>
      <c r="K8" s="284"/>
      <c r="L8" s="284"/>
      <c r="M8" s="284"/>
      <c r="N8" s="284"/>
      <c r="O8" s="284"/>
      <c r="P8" s="284"/>
      <c r="Q8" s="284"/>
    </row>
    <row r="9" spans="2:251" s="43" customFormat="1" ht="36" customHeight="1">
      <c r="B9" s="267" t="s">
        <v>217</v>
      </c>
      <c r="C9" s="268"/>
      <c r="D9" s="269" t="s">
        <v>218</v>
      </c>
      <c r="E9" s="269"/>
      <c r="F9" s="269"/>
      <c r="G9" s="269"/>
      <c r="H9" s="269"/>
      <c r="I9" s="270"/>
      <c r="J9" s="285" t="s">
        <v>197</v>
      </c>
      <c r="K9" s="286"/>
      <c r="L9" s="287"/>
      <c r="M9" s="294" t="s">
        <v>24</v>
      </c>
      <c r="N9" s="295"/>
      <c r="O9" s="295"/>
      <c r="P9" s="295"/>
      <c r="Q9" s="296"/>
      <c r="R9" s="51"/>
      <c r="T9" s="266"/>
      <c r="U9" s="266"/>
      <c r="V9" s="266"/>
      <c r="W9" s="266"/>
      <c r="X9" s="266"/>
    </row>
    <row r="10" spans="2:251" s="43" customFormat="1" ht="36" customHeight="1">
      <c r="B10" s="267" t="s">
        <v>219</v>
      </c>
      <c r="C10" s="268"/>
      <c r="D10" s="269" t="s">
        <v>220</v>
      </c>
      <c r="E10" s="269"/>
      <c r="F10" s="269"/>
      <c r="G10" s="269"/>
      <c r="H10" s="269"/>
      <c r="I10" s="270"/>
      <c r="J10" s="288"/>
      <c r="K10" s="289"/>
      <c r="L10" s="290"/>
      <c r="M10" s="64" t="s">
        <v>23</v>
      </c>
      <c r="N10" s="271" t="s">
        <v>22</v>
      </c>
      <c r="O10" s="271"/>
      <c r="P10" s="271"/>
      <c r="Q10" s="64" t="s">
        <v>21</v>
      </c>
      <c r="R10" s="51"/>
      <c r="T10" s="63"/>
      <c r="U10" s="63"/>
      <c r="V10" s="63"/>
      <c r="W10" s="63"/>
      <c r="X10" s="63"/>
    </row>
    <row r="11" spans="2:251" s="43" customFormat="1" ht="39.6" customHeight="1">
      <c r="B11" s="272" t="s">
        <v>221</v>
      </c>
      <c r="C11" s="273"/>
      <c r="D11" s="274" t="s">
        <v>222</v>
      </c>
      <c r="E11" s="274"/>
      <c r="F11" s="274"/>
      <c r="G11" s="274"/>
      <c r="H11" s="274"/>
      <c r="I11" s="275"/>
      <c r="J11" s="288"/>
      <c r="K11" s="289"/>
      <c r="L11" s="290"/>
      <c r="M11" s="62"/>
      <c r="N11" s="276" t="s">
        <v>84</v>
      </c>
      <c r="O11" s="277"/>
      <c r="P11" s="278"/>
      <c r="Q11" s="61"/>
      <c r="R11" s="51"/>
      <c r="T11" s="60"/>
      <c r="U11" s="279"/>
      <c r="V11" s="279"/>
      <c r="W11" s="279"/>
      <c r="X11" s="60"/>
      <c r="Z11" s="59"/>
      <c r="AA11" s="59"/>
    </row>
    <row r="12" spans="2:251" s="43" customFormat="1" ht="74.25" customHeight="1">
      <c r="B12" s="297" t="s">
        <v>223</v>
      </c>
      <c r="C12" s="298"/>
      <c r="D12" s="274" t="s">
        <v>224</v>
      </c>
      <c r="E12" s="274"/>
      <c r="F12" s="274"/>
      <c r="G12" s="274"/>
      <c r="H12" s="274"/>
      <c r="I12" s="275"/>
      <c r="J12" s="288"/>
      <c r="K12" s="289"/>
      <c r="L12" s="290"/>
      <c r="M12" s="58"/>
      <c r="N12" s="299"/>
      <c r="O12" s="300"/>
      <c r="P12" s="301"/>
      <c r="Q12" s="57"/>
      <c r="R12" s="51"/>
      <c r="T12" s="54"/>
      <c r="U12" s="308"/>
      <c r="V12" s="308"/>
      <c r="W12" s="308"/>
      <c r="X12" s="48"/>
      <c r="Z12" s="46"/>
      <c r="AA12" s="45"/>
      <c r="AB12" s="44"/>
    </row>
    <row r="13" spans="2:251" s="43" customFormat="1" ht="74.25" customHeight="1">
      <c r="B13" s="309" t="s">
        <v>225</v>
      </c>
      <c r="C13" s="310"/>
      <c r="D13" s="311" t="s">
        <v>247</v>
      </c>
      <c r="E13" s="311"/>
      <c r="F13" s="311"/>
      <c r="G13" s="311"/>
      <c r="H13" s="311"/>
      <c r="I13" s="312"/>
      <c r="J13" s="288"/>
      <c r="K13" s="289"/>
      <c r="L13" s="290"/>
      <c r="M13" s="56"/>
      <c r="N13" s="313"/>
      <c r="O13" s="314"/>
      <c r="P13" s="315"/>
      <c r="Q13" s="55"/>
      <c r="R13" s="51"/>
      <c r="T13" s="54"/>
      <c r="U13" s="308"/>
      <c r="V13" s="308"/>
      <c r="W13" s="308"/>
      <c r="X13" s="48"/>
      <c r="Z13" s="46"/>
      <c r="AA13" s="45"/>
      <c r="AB13" s="44"/>
    </row>
    <row r="14" spans="2:251" s="43" customFormat="1" ht="28.5" customHeight="1">
      <c r="B14" s="267" t="s">
        <v>245</v>
      </c>
      <c r="C14" s="388"/>
      <c r="D14" s="388"/>
      <c r="E14" s="388"/>
      <c r="F14" s="388"/>
      <c r="G14" s="388"/>
      <c r="H14" s="388"/>
      <c r="I14" s="268"/>
      <c r="J14" s="291"/>
      <c r="K14" s="292"/>
      <c r="L14" s="293"/>
      <c r="M14" s="53"/>
      <c r="N14" s="313"/>
      <c r="O14" s="314"/>
      <c r="P14" s="315"/>
      <c r="Q14" s="52"/>
      <c r="R14" s="51"/>
      <c r="T14" s="50"/>
      <c r="U14" s="308"/>
      <c r="V14" s="308"/>
      <c r="W14" s="49"/>
      <c r="X14" s="48"/>
      <c r="Y14" s="47"/>
      <c r="Z14" s="46"/>
      <c r="AA14" s="45"/>
      <c r="AB14" s="44"/>
    </row>
    <row r="15" spans="2:251" ht="28.5" customHeight="1">
      <c r="B15" s="302" t="s">
        <v>35</v>
      </c>
      <c r="C15" s="305" t="s">
        <v>33</v>
      </c>
      <c r="D15" s="306" t="s">
        <v>40</v>
      </c>
      <c r="E15" s="306" t="s">
        <v>20</v>
      </c>
      <c r="F15" s="306" t="s">
        <v>46</v>
      </c>
      <c r="G15" s="307" t="s">
        <v>42</v>
      </c>
      <c r="H15" s="306" t="s">
        <v>36</v>
      </c>
      <c r="I15" s="318" t="s">
        <v>34</v>
      </c>
      <c r="J15" s="319"/>
      <c r="K15" s="319"/>
      <c r="L15" s="320"/>
      <c r="M15" s="306" t="s">
        <v>19</v>
      </c>
      <c r="N15" s="306"/>
      <c r="O15" s="324" t="s">
        <v>18</v>
      </c>
      <c r="P15" s="324"/>
      <c r="Q15" s="324"/>
      <c r="R15" s="3"/>
      <c r="S15" s="3"/>
      <c r="T15" s="10"/>
      <c r="U15" s="325"/>
      <c r="V15" s="325"/>
      <c r="W15" s="3"/>
      <c r="X15" s="9"/>
      <c r="Y15" s="3"/>
      <c r="Z15" s="17"/>
      <c r="AA15" s="6"/>
      <c r="AB15" s="34"/>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303"/>
      <c r="C16" s="305"/>
      <c r="D16" s="306"/>
      <c r="E16" s="306"/>
      <c r="F16" s="306"/>
      <c r="G16" s="306"/>
      <c r="H16" s="306"/>
      <c r="I16" s="321"/>
      <c r="J16" s="322"/>
      <c r="K16" s="322"/>
      <c r="L16" s="323"/>
      <c r="M16" s="306"/>
      <c r="N16" s="306"/>
      <c r="O16" s="306" t="s">
        <v>17</v>
      </c>
      <c r="P16" s="306" t="s">
        <v>16</v>
      </c>
      <c r="Q16" s="305" t="s">
        <v>15</v>
      </c>
      <c r="R16" s="3"/>
      <c r="S16" s="3"/>
      <c r="T16" s="8"/>
      <c r="U16" s="325"/>
      <c r="V16" s="325"/>
      <c r="W16" s="3"/>
      <c r="X16" s="7"/>
      <c r="Y16" s="3"/>
      <c r="Z16" s="17"/>
      <c r="AA16" s="6"/>
      <c r="AB16" s="34"/>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304"/>
      <c r="C17" s="305"/>
      <c r="D17" s="306"/>
      <c r="E17" s="306"/>
      <c r="F17" s="306"/>
      <c r="G17" s="306"/>
      <c r="H17" s="306"/>
      <c r="I17" s="71" t="s">
        <v>14</v>
      </c>
      <c r="J17" s="71" t="s">
        <v>13</v>
      </c>
      <c r="K17" s="71" t="s">
        <v>12</v>
      </c>
      <c r="L17" s="72" t="s">
        <v>11</v>
      </c>
      <c r="M17" s="42" t="s">
        <v>10</v>
      </c>
      <c r="N17" s="41" t="s">
        <v>9</v>
      </c>
      <c r="O17" s="306"/>
      <c r="P17" s="306"/>
      <c r="Q17" s="305"/>
      <c r="R17" s="3"/>
      <c r="S17" s="3"/>
      <c r="T17" s="5"/>
      <c r="U17" s="325"/>
      <c r="V17" s="325"/>
      <c r="X17" s="6"/>
      <c r="Z17" s="17"/>
      <c r="AA17" s="6"/>
      <c r="AB17" s="34"/>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381" t="s">
        <v>214</v>
      </c>
      <c r="C18" s="326" t="s">
        <v>198</v>
      </c>
      <c r="D18" s="68" t="s">
        <v>39</v>
      </c>
      <c r="E18" s="328" t="s">
        <v>32</v>
      </c>
      <c r="F18" s="73">
        <v>2</v>
      </c>
      <c r="G18" s="68" t="s">
        <v>39</v>
      </c>
      <c r="H18" s="247">
        <v>395000000</v>
      </c>
      <c r="I18" s="28"/>
      <c r="J18" s="25"/>
      <c r="K18" s="27"/>
      <c r="L18" s="25"/>
      <c r="M18" s="40"/>
      <c r="N18" s="40"/>
      <c r="O18" s="330">
        <f>+F19/F18</f>
        <v>0.5</v>
      </c>
      <c r="P18" s="330">
        <f>+H19/H18</f>
        <v>0.49367088607594939</v>
      </c>
      <c r="Q18" s="380">
        <f>+(O18*O18)/P18</f>
        <v>0.50641025641025639</v>
      </c>
      <c r="T18" s="5"/>
      <c r="U18" s="325"/>
      <c r="V18" s="325"/>
      <c r="X18" s="4"/>
      <c r="Z18" s="37"/>
      <c r="AA18" s="6"/>
      <c r="AB18" s="34"/>
    </row>
    <row r="19" spans="2:251" ht="37.5" customHeight="1">
      <c r="B19" s="381"/>
      <c r="C19" s="326"/>
      <c r="D19" s="68" t="s">
        <v>2</v>
      </c>
      <c r="E19" s="334"/>
      <c r="F19" s="73">
        <v>1</v>
      </c>
      <c r="G19" s="68" t="s">
        <v>41</v>
      </c>
      <c r="H19" s="247">
        <v>195000000</v>
      </c>
      <c r="I19" s="28"/>
      <c r="J19" s="154"/>
      <c r="K19" s="27"/>
      <c r="L19" s="25"/>
      <c r="M19" s="40"/>
      <c r="N19" s="40"/>
      <c r="O19" s="330"/>
      <c r="P19" s="330"/>
      <c r="Q19" s="380"/>
      <c r="T19" s="5"/>
      <c r="U19" s="66"/>
      <c r="V19" s="66"/>
      <c r="X19" s="4"/>
      <c r="Z19" s="37"/>
      <c r="AA19" s="6"/>
      <c r="AB19" s="34"/>
    </row>
    <row r="20" spans="2:251" ht="27" customHeight="1">
      <c r="B20" s="381"/>
      <c r="C20" s="326" t="s">
        <v>199</v>
      </c>
      <c r="D20" s="68" t="s">
        <v>3</v>
      </c>
      <c r="E20" s="328" t="s">
        <v>246</v>
      </c>
      <c r="F20" s="73">
        <v>60</v>
      </c>
      <c r="G20" s="68" t="s">
        <v>3</v>
      </c>
      <c r="H20" s="247">
        <v>1400000000</v>
      </c>
      <c r="I20" s="28"/>
      <c r="J20" s="21"/>
      <c r="K20" s="27"/>
      <c r="L20" s="21"/>
      <c r="M20" s="32"/>
      <c r="N20" s="32"/>
      <c r="O20" s="330">
        <f t="shared" ref="O20" si="0">+F21/F20</f>
        <v>0.91666666666666663</v>
      </c>
      <c r="P20" s="330">
        <f t="shared" ref="P20" si="1">+H21/H20</f>
        <v>0.91328390214285715</v>
      </c>
      <c r="Q20" s="380">
        <f t="shared" ref="Q20" si="2">+(O20*O20)/P20</f>
        <v>0.92006196080563374</v>
      </c>
      <c r="X20" s="36"/>
      <c r="Z20" s="37"/>
      <c r="AA20" s="6"/>
      <c r="AB20" s="34"/>
    </row>
    <row r="21" spans="2:251" ht="27" customHeight="1">
      <c r="B21" s="381"/>
      <c r="C21" s="327"/>
      <c r="D21" s="68" t="s">
        <v>2</v>
      </c>
      <c r="E21" s="329"/>
      <c r="F21" s="73">
        <v>55</v>
      </c>
      <c r="G21" s="68" t="s">
        <v>41</v>
      </c>
      <c r="H21" s="152">
        <v>1278597463</v>
      </c>
      <c r="I21" s="23"/>
      <c r="J21" s="21"/>
      <c r="K21" s="27"/>
      <c r="L21" s="21"/>
      <c r="M21" s="39"/>
      <c r="N21" s="38"/>
      <c r="O21" s="330"/>
      <c r="P21" s="330"/>
      <c r="Q21" s="380"/>
      <c r="X21" s="36"/>
      <c r="Z21" s="37"/>
      <c r="AA21" s="6"/>
      <c r="AB21" s="34"/>
    </row>
    <row r="22" spans="2:251" ht="21" customHeight="1">
      <c r="B22" s="382" t="s">
        <v>284</v>
      </c>
      <c r="C22" s="327" t="s">
        <v>200</v>
      </c>
      <c r="D22" s="68" t="s">
        <v>3</v>
      </c>
      <c r="E22" s="328" t="s">
        <v>32</v>
      </c>
      <c r="F22" s="73">
        <v>2</v>
      </c>
      <c r="G22" s="68" t="s">
        <v>3</v>
      </c>
      <c r="H22" s="247">
        <v>850000000</v>
      </c>
      <c r="I22" s="28"/>
      <c r="J22" s="25"/>
      <c r="K22" s="27"/>
      <c r="L22" s="25"/>
      <c r="M22" s="32"/>
      <c r="N22" s="32"/>
      <c r="O22" s="330">
        <f t="shared" ref="O22" si="3">+F23/F22</f>
        <v>0.5</v>
      </c>
      <c r="P22" s="330">
        <f t="shared" ref="P22" si="4">+H23/H22</f>
        <v>0.82352941176470584</v>
      </c>
      <c r="Q22" s="380">
        <f t="shared" ref="Q22" si="5">+(O22*O22)/P22</f>
        <v>0.3035714285714286</v>
      </c>
      <c r="X22" s="36"/>
    </row>
    <row r="23" spans="2:251" ht="19.5" customHeight="1">
      <c r="B23" s="383"/>
      <c r="C23" s="327"/>
      <c r="D23" s="68" t="s">
        <v>2</v>
      </c>
      <c r="E23" s="334"/>
      <c r="F23" s="73">
        <v>1</v>
      </c>
      <c r="G23" s="68" t="s">
        <v>41</v>
      </c>
      <c r="H23" s="152">
        <v>700000000</v>
      </c>
      <c r="I23" s="23"/>
      <c r="J23" s="25"/>
      <c r="K23" s="27"/>
      <c r="L23" s="25"/>
      <c r="M23" s="25"/>
      <c r="N23" s="20"/>
      <c r="O23" s="330"/>
      <c r="P23" s="330"/>
      <c r="Q23" s="380"/>
      <c r="AB23" s="34"/>
    </row>
    <row r="24" spans="2:251" ht="25.5" customHeight="1">
      <c r="B24" s="383"/>
      <c r="C24" s="327" t="s">
        <v>201</v>
      </c>
      <c r="D24" s="68" t="s">
        <v>3</v>
      </c>
      <c r="E24" s="328" t="s">
        <v>32</v>
      </c>
      <c r="F24" s="73">
        <v>1</v>
      </c>
      <c r="G24" s="68" t="s">
        <v>3</v>
      </c>
      <c r="H24" s="248">
        <v>450000000</v>
      </c>
      <c r="I24" s="28"/>
      <c r="J24" s="25"/>
      <c r="K24" s="27"/>
      <c r="L24" s="25"/>
      <c r="M24" s="32"/>
      <c r="N24" s="32"/>
      <c r="O24" s="330">
        <f t="shared" ref="O24" si="6">+F25/F24</f>
        <v>1</v>
      </c>
      <c r="P24" s="330">
        <f t="shared" ref="P24" si="7">+H25/H24</f>
        <v>0.64444444444444449</v>
      </c>
      <c r="Q24" s="380">
        <f t="shared" ref="Q24" si="8">+(O24*O24)/P24</f>
        <v>1.5517241379310345</v>
      </c>
    </row>
    <row r="25" spans="2:251" ht="24" customHeight="1">
      <c r="B25" s="384"/>
      <c r="C25" s="327"/>
      <c r="D25" s="68" t="s">
        <v>2</v>
      </c>
      <c r="E25" s="334"/>
      <c r="F25" s="41">
        <v>1</v>
      </c>
      <c r="G25" s="68" t="s">
        <v>41</v>
      </c>
      <c r="H25" s="248">
        <v>290000000</v>
      </c>
      <c r="I25" s="25"/>
      <c r="J25" s="25"/>
      <c r="K25" s="27"/>
      <c r="L25" s="25"/>
      <c r="M25" s="25"/>
      <c r="N25" s="20"/>
      <c r="O25" s="330"/>
      <c r="P25" s="330"/>
      <c r="Q25" s="380"/>
    </row>
    <row r="26" spans="2:251" ht="18" customHeight="1">
      <c r="B26" s="381" t="s">
        <v>285</v>
      </c>
      <c r="C26" s="385" t="s">
        <v>286</v>
      </c>
      <c r="D26" s="68" t="s">
        <v>3</v>
      </c>
      <c r="E26" s="328" t="s">
        <v>287</v>
      </c>
      <c r="F26" s="41">
        <v>1</v>
      </c>
      <c r="G26" s="68" t="s">
        <v>3</v>
      </c>
      <c r="H26" s="247">
        <v>800822179</v>
      </c>
      <c r="I26" s="25"/>
      <c r="J26" s="25"/>
      <c r="K26" s="27"/>
      <c r="L26" s="31"/>
      <c r="M26" s="30"/>
      <c r="N26" s="30"/>
      <c r="O26" s="338"/>
      <c r="P26" s="338"/>
      <c r="Q26" s="340"/>
    </row>
    <row r="27" spans="2:251" ht="15.75">
      <c r="B27" s="381"/>
      <c r="C27" s="386"/>
      <c r="D27" s="68" t="s">
        <v>2</v>
      </c>
      <c r="E27" s="329"/>
      <c r="F27" s="41">
        <v>1</v>
      </c>
      <c r="G27" s="68" t="s">
        <v>41</v>
      </c>
      <c r="H27" s="249">
        <v>500822179</v>
      </c>
      <c r="I27" s="21"/>
      <c r="J27" s="21"/>
      <c r="K27" s="27"/>
      <c r="L27" s="25"/>
      <c r="M27" s="21"/>
      <c r="N27" s="20"/>
      <c r="O27" s="339"/>
      <c r="P27" s="339"/>
      <c r="Q27" s="341"/>
    </row>
    <row r="28" spans="2:251" ht="18" customHeight="1">
      <c r="B28" s="381"/>
      <c r="C28" s="386"/>
      <c r="D28" s="68" t="s">
        <v>3</v>
      </c>
      <c r="E28" s="328"/>
      <c r="F28" s="24"/>
      <c r="G28" s="68" t="s">
        <v>3</v>
      </c>
      <c r="H28" s="28"/>
      <c r="I28" s="25"/>
      <c r="J28" s="25"/>
      <c r="K28" s="27"/>
      <c r="L28" s="25"/>
      <c r="M28" s="29"/>
      <c r="N28" s="29"/>
      <c r="O28" s="338"/>
      <c r="P28" s="338"/>
      <c r="Q28" s="340"/>
    </row>
    <row r="29" spans="2:251" ht="21.75" customHeight="1">
      <c r="B29" s="381"/>
      <c r="C29" s="387"/>
      <c r="D29" s="68" t="s">
        <v>2</v>
      </c>
      <c r="E29" s="329"/>
      <c r="F29" s="24"/>
      <c r="G29" s="68" t="s">
        <v>41</v>
      </c>
      <c r="H29" s="28"/>
      <c r="I29" s="21"/>
      <c r="J29" s="21"/>
      <c r="K29" s="27"/>
      <c r="L29" s="21"/>
      <c r="M29" s="21"/>
      <c r="N29" s="20"/>
      <c r="O29" s="339"/>
      <c r="P29" s="339"/>
      <c r="Q29" s="341"/>
    </row>
    <row r="30" spans="2:251" ht="15.75">
      <c r="B30" s="335"/>
      <c r="C30" s="362" t="s">
        <v>8</v>
      </c>
      <c r="D30" s="68" t="s">
        <v>3</v>
      </c>
      <c r="E30" s="328"/>
      <c r="F30" s="24"/>
      <c r="G30" s="68" t="s">
        <v>3</v>
      </c>
      <c r="H30" s="245">
        <v>3895822179</v>
      </c>
      <c r="I30" s="26"/>
      <c r="J30" s="154"/>
      <c r="K30" s="25"/>
      <c r="L30" s="154"/>
      <c r="M30" s="25"/>
      <c r="N30" s="20"/>
      <c r="O30" s="344"/>
      <c r="P30" s="344"/>
      <c r="Q30" s="335"/>
    </row>
    <row r="31" spans="2:251" ht="15.75">
      <c r="B31" s="335"/>
      <c r="C31" s="362"/>
      <c r="D31" s="68" t="s">
        <v>2</v>
      </c>
      <c r="E31" s="329"/>
      <c r="F31" s="24"/>
      <c r="G31" s="68" t="s">
        <v>41</v>
      </c>
      <c r="H31" s="246">
        <v>2964419642</v>
      </c>
      <c r="I31" s="21"/>
      <c r="J31" s="21"/>
      <c r="K31" s="22"/>
      <c r="L31" s="21"/>
      <c r="M31" s="21"/>
      <c r="N31" s="20"/>
      <c r="O31" s="344"/>
      <c r="P31" s="344"/>
      <c r="Q31" s="335"/>
    </row>
    <row r="32" spans="2:251">
      <c r="C32" s="1" t="s">
        <v>288</v>
      </c>
      <c r="D32" s="19"/>
      <c r="H32" s="18"/>
      <c r="I32" s="15"/>
      <c r="J32" s="17"/>
      <c r="K32" s="17"/>
      <c r="L32" s="17"/>
      <c r="M32" s="16"/>
      <c r="N32" s="16"/>
      <c r="O32" s="15"/>
      <c r="P32" s="13"/>
      <c r="Q32" s="14"/>
      <c r="R32" s="13"/>
    </row>
    <row r="33" spans="2:53" ht="31.5">
      <c r="B33" s="346" t="s">
        <v>43</v>
      </c>
      <c r="C33" s="346"/>
      <c r="D33" s="347" t="s">
        <v>7</v>
      </c>
      <c r="E33" s="347"/>
      <c r="F33" s="347"/>
      <c r="G33" s="347"/>
      <c r="H33" s="347"/>
      <c r="I33" s="347"/>
      <c r="J33" s="75" t="s">
        <v>44</v>
      </c>
      <c r="K33" s="347" t="s">
        <v>45</v>
      </c>
      <c r="L33" s="347"/>
      <c r="M33" s="348" t="s">
        <v>6</v>
      </c>
      <c r="N33" s="349"/>
      <c r="O33" s="349"/>
      <c r="P33" s="349"/>
      <c r="Q33" s="349"/>
    </row>
    <row r="34" spans="2:53" ht="26.25" customHeight="1">
      <c r="B34" s="350" t="s">
        <v>202</v>
      </c>
      <c r="C34" s="351"/>
      <c r="D34" s="354" t="s">
        <v>203</v>
      </c>
      <c r="E34" s="355"/>
      <c r="F34" s="355"/>
      <c r="G34" s="355"/>
      <c r="H34" s="355"/>
      <c r="I34" s="356"/>
      <c r="J34" s="360" t="s">
        <v>49</v>
      </c>
      <c r="K34" s="12" t="s">
        <v>3</v>
      </c>
      <c r="L34" s="78"/>
      <c r="M34" s="361" t="s">
        <v>50</v>
      </c>
      <c r="N34" s="361"/>
      <c r="O34" s="361"/>
      <c r="P34" s="361"/>
      <c r="Q34" s="361"/>
    </row>
    <row r="35" spans="2:53" ht="18" customHeight="1">
      <c r="B35" s="352"/>
      <c r="C35" s="353"/>
      <c r="D35" s="357"/>
      <c r="E35" s="358"/>
      <c r="F35" s="358"/>
      <c r="G35" s="358"/>
      <c r="H35" s="358"/>
      <c r="I35" s="359"/>
      <c r="J35" s="360"/>
      <c r="K35" s="12" t="s">
        <v>2</v>
      </c>
      <c r="L35" s="79"/>
      <c r="M35" s="361"/>
      <c r="N35" s="361"/>
      <c r="O35" s="361"/>
      <c r="P35" s="361"/>
      <c r="Q35" s="361"/>
    </row>
    <row r="36" spans="2:53" ht="18.75" customHeight="1">
      <c r="B36" s="366"/>
      <c r="C36" s="367"/>
      <c r="D36" s="370" t="s">
        <v>5</v>
      </c>
      <c r="E36" s="371"/>
      <c r="F36" s="371"/>
      <c r="G36" s="371"/>
      <c r="H36" s="371"/>
      <c r="I36" s="372"/>
      <c r="J36" s="376"/>
      <c r="K36" s="12" t="s">
        <v>3</v>
      </c>
      <c r="L36" s="70"/>
      <c r="M36" s="365" t="s">
        <v>4</v>
      </c>
      <c r="N36" s="365"/>
      <c r="O36" s="365"/>
      <c r="P36" s="365"/>
      <c r="Q36" s="365"/>
    </row>
    <row r="37" spans="2:53" ht="14.25" customHeight="1">
      <c r="B37" s="368"/>
      <c r="C37" s="369"/>
      <c r="D37" s="373"/>
      <c r="E37" s="374"/>
      <c r="F37" s="374"/>
      <c r="G37" s="374"/>
      <c r="H37" s="374"/>
      <c r="I37" s="375"/>
      <c r="J37" s="376"/>
      <c r="K37" s="12" t="s">
        <v>2</v>
      </c>
      <c r="L37" s="69"/>
      <c r="M37" s="365"/>
      <c r="N37" s="365"/>
      <c r="O37" s="365"/>
      <c r="P37" s="365"/>
      <c r="Q37" s="365"/>
    </row>
    <row r="38" spans="2:53" ht="15.75">
      <c r="B38" s="366"/>
      <c r="C38" s="367"/>
      <c r="D38" s="370" t="s">
        <v>5</v>
      </c>
      <c r="E38" s="371"/>
      <c r="F38" s="371"/>
      <c r="G38" s="371"/>
      <c r="H38" s="371"/>
      <c r="I38" s="372"/>
      <c r="J38" s="376"/>
      <c r="K38" s="12" t="s">
        <v>3</v>
      </c>
      <c r="L38" s="69"/>
      <c r="M38" s="377"/>
      <c r="N38" s="377"/>
      <c r="O38" s="377"/>
      <c r="P38" s="377"/>
      <c r="Q38" s="377"/>
    </row>
    <row r="39" spans="2:53" ht="15.75">
      <c r="B39" s="368"/>
      <c r="C39" s="369"/>
      <c r="D39" s="373"/>
      <c r="E39" s="374"/>
      <c r="F39" s="374"/>
      <c r="G39" s="374"/>
      <c r="H39" s="374"/>
      <c r="I39" s="375"/>
      <c r="J39" s="376"/>
      <c r="K39" s="12" t="s">
        <v>2</v>
      </c>
      <c r="L39" s="69"/>
      <c r="M39" s="377"/>
      <c r="N39" s="377"/>
      <c r="O39" s="377"/>
      <c r="P39" s="377"/>
      <c r="Q39" s="377"/>
    </row>
    <row r="40" spans="2:53" ht="15" customHeight="1">
      <c r="B40" s="350" t="s">
        <v>1</v>
      </c>
      <c r="C40" s="363"/>
      <c r="D40" s="363"/>
      <c r="E40" s="363"/>
      <c r="F40" s="363"/>
      <c r="G40" s="363"/>
      <c r="H40" s="363"/>
      <c r="I40" s="363"/>
      <c r="J40" s="363"/>
      <c r="K40" s="363"/>
      <c r="L40" s="351"/>
      <c r="M40" s="365" t="s">
        <v>0</v>
      </c>
      <c r="N40" s="365"/>
      <c r="O40" s="365"/>
      <c r="P40" s="365"/>
      <c r="Q40" s="365"/>
    </row>
    <row r="41" spans="2:53" ht="29.25" customHeight="1">
      <c r="B41" s="352"/>
      <c r="C41" s="364"/>
      <c r="D41" s="364"/>
      <c r="E41" s="364"/>
      <c r="F41" s="364"/>
      <c r="G41" s="364"/>
      <c r="H41" s="364"/>
      <c r="I41" s="364"/>
      <c r="J41" s="364"/>
      <c r="K41" s="364"/>
      <c r="L41" s="353"/>
      <c r="M41" s="365"/>
      <c r="N41" s="365"/>
      <c r="O41" s="365"/>
      <c r="P41" s="365"/>
      <c r="Q41" s="365"/>
    </row>
    <row r="42" spans="2:53">
      <c r="H42" s="113"/>
      <c r="M42" s="11"/>
      <c r="N42" s="11"/>
    </row>
    <row r="43" spans="2:53" ht="15.75">
      <c r="H43" s="11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G44" s="113"/>
      <c r="H44" s="113"/>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hidden="1">
      <c r="B45" s="112"/>
      <c r="C45" s="114"/>
      <c r="G45" s="113"/>
      <c r="H45" s="15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B46" s="112"/>
      <c r="C46" s="113"/>
      <c r="G46" s="113"/>
      <c r="H46" s="113"/>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B47" s="112"/>
      <c r="C47" s="113"/>
      <c r="G47" s="113"/>
      <c r="H47" s="113"/>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B48" s="112"/>
      <c r="C48" s="113"/>
      <c r="G48" s="113"/>
      <c r="H48" s="113"/>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ht="15.75">
      <c r="B49" s="112"/>
      <c r="C49" s="113"/>
      <c r="G49" s="113"/>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ht="15.75">
      <c r="B50" s="112"/>
      <c r="C50" s="113"/>
      <c r="G50" s="113"/>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ht="15.75">
      <c r="B51" s="112"/>
      <c r="C51" s="113"/>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ht="15.75">
      <c r="B52" s="112"/>
      <c r="C52" s="113"/>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ht="15.75">
      <c r="B53" s="112"/>
      <c r="C53" s="11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ht="15.75">
      <c r="B54" s="112"/>
      <c r="C54" s="113"/>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ht="15.75">
      <c r="B55" s="112"/>
      <c r="C55" s="113"/>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ht="15.75">
      <c r="B56" s="112"/>
      <c r="C56" s="113"/>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sheetData>
  <mergeCells count="107">
    <mergeCell ref="B2:C5"/>
    <mergeCell ref="D2:K3"/>
    <mergeCell ref="L2:O2"/>
    <mergeCell ref="P2:Q5"/>
    <mergeCell ref="L3:O3"/>
    <mergeCell ref="D4:K5"/>
    <mergeCell ref="L4:O4"/>
    <mergeCell ref="L5:O5"/>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14:I14"/>
    <mergeCell ref="B15:B17"/>
    <mergeCell ref="C15:C17"/>
    <mergeCell ref="D15:D17"/>
    <mergeCell ref="E15:E17"/>
    <mergeCell ref="F15:F17"/>
    <mergeCell ref="G15:G17"/>
    <mergeCell ref="U12:W12"/>
    <mergeCell ref="B13:C13"/>
    <mergeCell ref="D13:I13"/>
    <mergeCell ref="N13:P13"/>
    <mergeCell ref="U13:W13"/>
    <mergeCell ref="N14:P14"/>
    <mergeCell ref="U14:V14"/>
    <mergeCell ref="H15:H17"/>
    <mergeCell ref="I15:L16"/>
    <mergeCell ref="M15:N16"/>
    <mergeCell ref="O15:Q15"/>
    <mergeCell ref="U15:V15"/>
    <mergeCell ref="O16:O17"/>
    <mergeCell ref="P16:P17"/>
    <mergeCell ref="Q16:Q17"/>
    <mergeCell ref="U16:V16"/>
    <mergeCell ref="U17:V17"/>
    <mergeCell ref="U18:V18"/>
    <mergeCell ref="C20:C21"/>
    <mergeCell ref="E20:E21"/>
    <mergeCell ref="O20:O21"/>
    <mergeCell ref="P20:P21"/>
    <mergeCell ref="Q20:Q21"/>
    <mergeCell ref="B18:B21"/>
    <mergeCell ref="C18:C19"/>
    <mergeCell ref="E18:E19"/>
    <mergeCell ref="O18:O19"/>
    <mergeCell ref="P18:P19"/>
    <mergeCell ref="Q18:Q19"/>
    <mergeCell ref="Q24:Q25"/>
    <mergeCell ref="B26:B29"/>
    <mergeCell ref="E26:E27"/>
    <mergeCell ref="O26:O27"/>
    <mergeCell ref="P26:P27"/>
    <mergeCell ref="Q26:Q27"/>
    <mergeCell ref="E28:E29"/>
    <mergeCell ref="O28:O29"/>
    <mergeCell ref="B22:B25"/>
    <mergeCell ref="C22:C23"/>
    <mergeCell ref="E22:E23"/>
    <mergeCell ref="O22:O23"/>
    <mergeCell ref="P22:P23"/>
    <mergeCell ref="Q22:Q23"/>
    <mergeCell ref="C24:C25"/>
    <mergeCell ref="E24:E25"/>
    <mergeCell ref="O24:O25"/>
    <mergeCell ref="P24:P25"/>
    <mergeCell ref="C26:C29"/>
    <mergeCell ref="B33:C33"/>
    <mergeCell ref="D33:I33"/>
    <mergeCell ref="K33:L33"/>
    <mergeCell ref="M33:Q33"/>
    <mergeCell ref="B34:C35"/>
    <mergeCell ref="D34:I35"/>
    <mergeCell ref="J34:J35"/>
    <mergeCell ref="M34:Q35"/>
    <mergeCell ref="P28:P29"/>
    <mergeCell ref="Q28:Q29"/>
    <mergeCell ref="B30:B31"/>
    <mergeCell ref="C30:C31"/>
    <mergeCell ref="E30:E31"/>
    <mergeCell ref="O30:O31"/>
    <mergeCell ref="P30:P31"/>
    <mergeCell ref="Q30:Q31"/>
    <mergeCell ref="B40:L41"/>
    <mergeCell ref="M40:Q41"/>
    <mergeCell ref="B36:C37"/>
    <mergeCell ref="D36:I37"/>
    <mergeCell ref="J36:J37"/>
    <mergeCell ref="M36:Q37"/>
    <mergeCell ref="B38:C39"/>
    <mergeCell ref="D38:I39"/>
    <mergeCell ref="J38:J39"/>
    <mergeCell ref="M38:Q3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workbookViewId="0">
      <selection activeCell="G122" sqref="G122"/>
    </sheetView>
  </sheetViews>
  <sheetFormatPr baseColWidth="10" defaultRowHeight="15"/>
  <cols>
    <col min="1" max="1" width="43.5703125" customWidth="1"/>
    <col min="3" max="3" width="35.85546875" style="110" customWidth="1"/>
    <col min="4" max="4" width="11.5703125" bestFit="1" customWidth="1"/>
    <col min="6" max="6" width="12.5703125" bestFit="1" customWidth="1"/>
    <col min="7" max="7" width="16.85546875" bestFit="1" customWidth="1"/>
  </cols>
  <sheetData>
    <row r="1" spans="1:7" ht="25.5">
      <c r="A1" s="80" t="s">
        <v>51</v>
      </c>
      <c r="B1" s="81" t="s">
        <v>52</v>
      </c>
      <c r="C1" s="83" t="s">
        <v>53</v>
      </c>
      <c r="D1" s="82" t="s">
        <v>54</v>
      </c>
      <c r="E1" s="83" t="s">
        <v>55</v>
      </c>
      <c r="F1" s="84" t="s">
        <v>56</v>
      </c>
      <c r="G1" s="115"/>
    </row>
    <row r="2" spans="1:7" ht="252">
      <c r="A2" s="90" t="s">
        <v>85</v>
      </c>
      <c r="B2" s="98" t="s">
        <v>86</v>
      </c>
      <c r="C2" s="88" t="s">
        <v>87</v>
      </c>
      <c r="D2" s="87">
        <v>6350000</v>
      </c>
      <c r="E2" s="88">
        <v>7</v>
      </c>
      <c r="F2" s="89">
        <v>44450000</v>
      </c>
    </row>
    <row r="3" spans="1:7" ht="252">
      <c r="A3" s="90" t="s">
        <v>88</v>
      </c>
      <c r="B3" s="98" t="s">
        <v>89</v>
      </c>
      <c r="C3" s="88" t="s">
        <v>90</v>
      </c>
      <c r="D3" s="87">
        <v>5000000</v>
      </c>
      <c r="E3" s="88">
        <v>7</v>
      </c>
      <c r="F3" s="89">
        <v>35000000</v>
      </c>
    </row>
    <row r="4" spans="1:7" ht="252">
      <c r="A4" s="90" t="s">
        <v>91</v>
      </c>
      <c r="B4" s="86" t="s">
        <v>92</v>
      </c>
      <c r="C4" s="88" t="s">
        <v>59</v>
      </c>
      <c r="D4" s="87">
        <v>3400000</v>
      </c>
      <c r="E4" s="88">
        <v>7</v>
      </c>
      <c r="F4" s="89">
        <v>23800000</v>
      </c>
    </row>
    <row r="5" spans="1:7" ht="252">
      <c r="A5" s="90" t="s">
        <v>93</v>
      </c>
      <c r="B5" s="86" t="s">
        <v>94</v>
      </c>
      <c r="C5" s="88" t="s">
        <v>59</v>
      </c>
      <c r="D5" s="99">
        <v>4200000</v>
      </c>
      <c r="E5" s="88">
        <v>7</v>
      </c>
      <c r="F5" s="89">
        <v>29400000</v>
      </c>
    </row>
    <row r="6" spans="1:7" ht="262.5">
      <c r="A6" s="85" t="s">
        <v>95</v>
      </c>
      <c r="B6" s="100" t="s">
        <v>96</v>
      </c>
      <c r="C6" s="88" t="s">
        <v>59</v>
      </c>
      <c r="D6" s="99">
        <v>3200000</v>
      </c>
      <c r="E6" s="88">
        <v>7</v>
      </c>
      <c r="F6" s="89">
        <v>22400000</v>
      </c>
    </row>
    <row r="7" spans="1:7" ht="252">
      <c r="A7" s="90" t="s">
        <v>97</v>
      </c>
      <c r="B7" s="86" t="s">
        <v>98</v>
      </c>
      <c r="C7" s="88" t="s">
        <v>59</v>
      </c>
      <c r="D7" s="87">
        <v>3400000</v>
      </c>
      <c r="E7" s="88">
        <v>7</v>
      </c>
      <c r="F7" s="89">
        <v>23800000</v>
      </c>
    </row>
    <row r="8" spans="1:7" ht="252">
      <c r="A8" s="90" t="s">
        <v>99</v>
      </c>
      <c r="B8" s="86" t="s">
        <v>100</v>
      </c>
      <c r="C8" s="88" t="s">
        <v>59</v>
      </c>
      <c r="D8" s="87">
        <v>5300000</v>
      </c>
      <c r="E8" s="88">
        <v>7</v>
      </c>
      <c r="F8" s="93">
        <v>37100000</v>
      </c>
    </row>
    <row r="9" spans="1:7" ht="252">
      <c r="A9" s="101" t="s">
        <v>101</v>
      </c>
      <c r="B9" s="86" t="s">
        <v>102</v>
      </c>
      <c r="C9" s="88" t="s">
        <v>103</v>
      </c>
      <c r="D9" s="87">
        <v>4500000</v>
      </c>
      <c r="E9" s="88">
        <v>7</v>
      </c>
      <c r="F9" s="89">
        <v>31500000</v>
      </c>
    </row>
    <row r="10" spans="1:7" ht="261">
      <c r="A10" s="101" t="s">
        <v>104</v>
      </c>
      <c r="B10" s="86" t="s">
        <v>105</v>
      </c>
      <c r="C10" s="88" t="s">
        <v>106</v>
      </c>
      <c r="D10" s="87">
        <v>3200000</v>
      </c>
      <c r="E10" s="88">
        <v>7</v>
      </c>
      <c r="F10" s="89">
        <v>22400000</v>
      </c>
    </row>
    <row r="11" spans="1:7" ht="252">
      <c r="A11" s="101" t="s">
        <v>107</v>
      </c>
      <c r="B11" s="86" t="s">
        <v>108</v>
      </c>
      <c r="C11" s="88" t="s">
        <v>103</v>
      </c>
      <c r="D11" s="87">
        <v>6350000</v>
      </c>
      <c r="E11" s="88">
        <v>7</v>
      </c>
      <c r="F11" s="89">
        <v>44450000</v>
      </c>
    </row>
    <row r="12" spans="1:7" ht="252">
      <c r="A12" s="101" t="s">
        <v>109</v>
      </c>
      <c r="B12" s="86" t="s">
        <v>110</v>
      </c>
      <c r="C12" s="88" t="s">
        <v>103</v>
      </c>
      <c r="D12" s="87">
        <v>6350000</v>
      </c>
      <c r="E12" s="88">
        <v>7</v>
      </c>
      <c r="F12" s="89">
        <v>44450000</v>
      </c>
    </row>
    <row r="13" spans="1:7" ht="288">
      <c r="A13" s="101" t="s">
        <v>111</v>
      </c>
      <c r="B13" s="86" t="s">
        <v>112</v>
      </c>
      <c r="C13" s="88" t="s">
        <v>103</v>
      </c>
      <c r="D13" s="99">
        <v>2200000</v>
      </c>
      <c r="E13" s="88">
        <v>7</v>
      </c>
      <c r="F13" s="89">
        <v>15400000</v>
      </c>
    </row>
    <row r="14" spans="1:7" ht="288">
      <c r="A14" s="101" t="s">
        <v>113</v>
      </c>
      <c r="B14" s="86" t="s">
        <v>114</v>
      </c>
      <c r="C14" s="88" t="s">
        <v>103</v>
      </c>
      <c r="D14" s="87">
        <v>2200000</v>
      </c>
      <c r="E14" s="88">
        <v>7</v>
      </c>
      <c r="F14" s="89">
        <v>15400000</v>
      </c>
    </row>
    <row r="15" spans="1:7" ht="288">
      <c r="A15" s="102" t="s">
        <v>115</v>
      </c>
      <c r="B15" s="86" t="s">
        <v>116</v>
      </c>
      <c r="C15" s="88" t="s">
        <v>103</v>
      </c>
      <c r="D15" s="87">
        <v>1900000</v>
      </c>
      <c r="E15" s="88">
        <v>7</v>
      </c>
      <c r="F15" s="89">
        <v>13300000</v>
      </c>
    </row>
    <row r="16" spans="1:7" ht="252">
      <c r="A16" s="90" t="s">
        <v>117</v>
      </c>
      <c r="B16" s="86" t="s">
        <v>118</v>
      </c>
      <c r="C16" s="88" t="s">
        <v>119</v>
      </c>
      <c r="D16" s="87">
        <v>4000000</v>
      </c>
      <c r="E16" s="88">
        <v>7</v>
      </c>
      <c r="F16" s="89">
        <v>28000000</v>
      </c>
    </row>
    <row r="17" spans="1:6" ht="252">
      <c r="A17" s="90" t="s">
        <v>120</v>
      </c>
      <c r="B17" s="86" t="s">
        <v>121</v>
      </c>
      <c r="C17" s="88" t="s">
        <v>122</v>
      </c>
      <c r="D17" s="87">
        <v>3800000</v>
      </c>
      <c r="E17" s="103">
        <v>7</v>
      </c>
      <c r="F17" s="93">
        <v>26600000</v>
      </c>
    </row>
    <row r="18" spans="1:6" ht="252">
      <c r="A18" s="90" t="s">
        <v>123</v>
      </c>
      <c r="B18" s="86" t="s">
        <v>124</v>
      </c>
      <c r="C18" s="88" t="s">
        <v>122</v>
      </c>
      <c r="D18" s="87">
        <v>4100000</v>
      </c>
      <c r="E18" s="103">
        <v>7</v>
      </c>
      <c r="F18" s="93">
        <v>28700000</v>
      </c>
    </row>
    <row r="19" spans="1:6" ht="252">
      <c r="A19" s="90" t="s">
        <v>125</v>
      </c>
      <c r="B19" s="86" t="s">
        <v>126</v>
      </c>
      <c r="C19" s="88" t="s">
        <v>122</v>
      </c>
      <c r="D19" s="87">
        <v>4100000</v>
      </c>
      <c r="E19" s="103">
        <v>7</v>
      </c>
      <c r="F19" s="93">
        <v>28700000</v>
      </c>
    </row>
    <row r="20" spans="1:6" ht="252">
      <c r="A20" s="90" t="s">
        <v>127</v>
      </c>
      <c r="B20" s="86" t="s">
        <v>128</v>
      </c>
      <c r="C20" s="88" t="s">
        <v>59</v>
      </c>
      <c r="D20" s="91">
        <v>5300000</v>
      </c>
      <c r="E20" s="92">
        <v>7</v>
      </c>
      <c r="F20" s="93">
        <v>37100000</v>
      </c>
    </row>
    <row r="21" spans="1:6" ht="261">
      <c r="A21" s="102" t="s">
        <v>129</v>
      </c>
      <c r="B21" s="86" t="s">
        <v>130</v>
      </c>
      <c r="C21" s="96" t="s">
        <v>103</v>
      </c>
      <c r="D21" s="91">
        <v>4000000</v>
      </c>
      <c r="E21" s="92">
        <v>7</v>
      </c>
      <c r="F21" s="93">
        <v>28000000</v>
      </c>
    </row>
    <row r="22" spans="1:6" ht="252">
      <c r="A22" s="90" t="s">
        <v>131</v>
      </c>
      <c r="B22" s="86" t="s">
        <v>132</v>
      </c>
      <c r="C22" s="88" t="s">
        <v>59</v>
      </c>
      <c r="D22" s="91">
        <v>4500000</v>
      </c>
      <c r="E22" s="92">
        <v>5</v>
      </c>
      <c r="F22" s="93">
        <v>22500000</v>
      </c>
    </row>
    <row r="23" spans="1:6" ht="252">
      <c r="A23" s="90" t="s">
        <v>133</v>
      </c>
      <c r="B23" s="86" t="s">
        <v>134</v>
      </c>
      <c r="C23" s="88" t="s">
        <v>59</v>
      </c>
      <c r="D23" s="91">
        <v>3000000</v>
      </c>
      <c r="E23" s="92">
        <v>5</v>
      </c>
      <c r="F23" s="93">
        <v>15000000</v>
      </c>
    </row>
    <row r="24" spans="1:6" ht="288">
      <c r="A24" s="90" t="s">
        <v>135</v>
      </c>
      <c r="B24" s="86" t="s">
        <v>136</v>
      </c>
      <c r="C24" s="96" t="s">
        <v>137</v>
      </c>
      <c r="D24" s="91">
        <v>2200000</v>
      </c>
      <c r="E24" s="92">
        <v>5</v>
      </c>
      <c r="F24" s="93">
        <v>11000000</v>
      </c>
    </row>
    <row r="25" spans="1:6" ht="261">
      <c r="A25" s="90" t="s">
        <v>138</v>
      </c>
      <c r="B25" s="86" t="s">
        <v>139</v>
      </c>
      <c r="C25" s="96" t="s">
        <v>59</v>
      </c>
      <c r="D25" s="91">
        <v>8350000</v>
      </c>
      <c r="E25" s="92">
        <v>7</v>
      </c>
      <c r="F25" s="93">
        <v>58450000</v>
      </c>
    </row>
    <row r="26" spans="1:6" ht="262.5">
      <c r="A26" s="104" t="s">
        <v>140</v>
      </c>
      <c r="B26" s="94" t="s">
        <v>141</v>
      </c>
      <c r="C26" s="96" t="s">
        <v>103</v>
      </c>
      <c r="D26" s="91">
        <v>6350000</v>
      </c>
      <c r="E26" s="92">
        <v>7</v>
      </c>
      <c r="F26" s="93">
        <v>44450000</v>
      </c>
    </row>
    <row r="27" spans="1:6" ht="261">
      <c r="A27" s="105" t="s">
        <v>142</v>
      </c>
      <c r="B27" s="86" t="s">
        <v>143</v>
      </c>
      <c r="C27" s="96" t="s">
        <v>59</v>
      </c>
      <c r="D27" s="91">
        <v>6350000</v>
      </c>
      <c r="E27" s="92">
        <v>7</v>
      </c>
      <c r="F27" s="93">
        <v>44450000</v>
      </c>
    </row>
    <row r="28" spans="1:6" ht="261">
      <c r="A28" s="85" t="s">
        <v>144</v>
      </c>
      <c r="B28" s="86" t="s">
        <v>145</v>
      </c>
      <c r="C28" s="96" t="s">
        <v>59</v>
      </c>
      <c r="D28" s="91">
        <v>3000000</v>
      </c>
      <c r="E28" s="92">
        <v>7</v>
      </c>
      <c r="F28" s="93">
        <v>21000000</v>
      </c>
    </row>
    <row r="29" spans="1:6" ht="297">
      <c r="A29" s="90" t="s">
        <v>146</v>
      </c>
      <c r="B29" s="86" t="s">
        <v>147</v>
      </c>
      <c r="C29" s="96" t="s">
        <v>59</v>
      </c>
      <c r="D29" s="91">
        <v>3000000</v>
      </c>
      <c r="E29" s="92">
        <v>7</v>
      </c>
      <c r="F29" s="93">
        <v>21000000</v>
      </c>
    </row>
    <row r="30" spans="1:6" ht="252">
      <c r="A30" s="90" t="s">
        <v>148</v>
      </c>
      <c r="B30" s="86" t="s">
        <v>149</v>
      </c>
      <c r="C30" s="96" t="s">
        <v>59</v>
      </c>
      <c r="D30" s="91">
        <v>4500000</v>
      </c>
      <c r="E30" s="106">
        <v>7</v>
      </c>
      <c r="F30" s="93">
        <v>31500000</v>
      </c>
    </row>
    <row r="31" spans="1:6" ht="261">
      <c r="A31" s="90" t="s">
        <v>150</v>
      </c>
      <c r="B31" s="86" t="s">
        <v>151</v>
      </c>
      <c r="C31" s="96" t="s">
        <v>137</v>
      </c>
      <c r="D31" s="91">
        <v>3000000</v>
      </c>
      <c r="E31" s="92">
        <v>7</v>
      </c>
      <c r="F31" s="93">
        <v>21000000</v>
      </c>
    </row>
    <row r="32" spans="1:6" ht="261">
      <c r="A32" s="90" t="s">
        <v>152</v>
      </c>
      <c r="B32" s="86" t="s">
        <v>153</v>
      </c>
      <c r="C32" s="96" t="s">
        <v>59</v>
      </c>
      <c r="D32" s="91">
        <v>5300000</v>
      </c>
      <c r="E32" s="92">
        <v>7</v>
      </c>
      <c r="F32" s="93">
        <v>37100000</v>
      </c>
    </row>
    <row r="33" spans="1:6" ht="261">
      <c r="A33" s="85" t="s">
        <v>154</v>
      </c>
      <c r="B33" s="86" t="s">
        <v>155</v>
      </c>
      <c r="C33" s="96" t="s">
        <v>122</v>
      </c>
      <c r="D33" s="91">
        <v>3800000</v>
      </c>
      <c r="E33" s="92">
        <v>7</v>
      </c>
      <c r="F33" s="93">
        <v>26600000</v>
      </c>
    </row>
    <row r="34" spans="1:6" ht="289.5">
      <c r="A34" s="90" t="s">
        <v>156</v>
      </c>
      <c r="B34" s="94" t="s">
        <v>157</v>
      </c>
      <c r="C34" s="96" t="s">
        <v>103</v>
      </c>
      <c r="D34" s="91">
        <v>2600000</v>
      </c>
      <c r="E34" s="92">
        <v>7</v>
      </c>
      <c r="F34" s="93">
        <v>18200000</v>
      </c>
    </row>
    <row r="35" spans="1:6" ht="261">
      <c r="A35" s="90" t="s">
        <v>158</v>
      </c>
      <c r="B35" s="86" t="s">
        <v>159</v>
      </c>
      <c r="C35" s="96" t="s">
        <v>122</v>
      </c>
      <c r="D35" s="91">
        <v>3000000</v>
      </c>
      <c r="E35" s="92">
        <v>7</v>
      </c>
      <c r="F35" s="93">
        <v>21000000</v>
      </c>
    </row>
    <row r="36" spans="1:6" ht="261">
      <c r="A36" s="90" t="s">
        <v>160</v>
      </c>
      <c r="B36" s="86" t="s">
        <v>161</v>
      </c>
      <c r="C36" s="96" t="s">
        <v>59</v>
      </c>
      <c r="D36" s="91">
        <v>3000000</v>
      </c>
      <c r="E36" s="92">
        <v>7</v>
      </c>
      <c r="F36" s="93">
        <v>21000000</v>
      </c>
    </row>
    <row r="37" spans="1:6" ht="261">
      <c r="A37" s="90" t="s">
        <v>162</v>
      </c>
      <c r="B37" s="86" t="s">
        <v>163</v>
      </c>
      <c r="C37" s="96" t="s">
        <v>122</v>
      </c>
      <c r="D37" s="91">
        <v>3800000</v>
      </c>
      <c r="E37" s="92">
        <v>7</v>
      </c>
      <c r="F37" s="93">
        <v>26600000</v>
      </c>
    </row>
    <row r="38" spans="1:6" ht="261">
      <c r="A38" s="90" t="s">
        <v>164</v>
      </c>
      <c r="B38" s="86" t="s">
        <v>165</v>
      </c>
      <c r="C38" s="96" t="s">
        <v>122</v>
      </c>
      <c r="D38" s="91">
        <v>4000000</v>
      </c>
      <c r="E38" s="92">
        <v>7</v>
      </c>
      <c r="F38" s="93">
        <v>28000000</v>
      </c>
    </row>
    <row r="39" spans="1:6" ht="261">
      <c r="A39" s="90" t="s">
        <v>166</v>
      </c>
      <c r="B39" s="86" t="s">
        <v>167</v>
      </c>
      <c r="C39" s="96" t="s">
        <v>122</v>
      </c>
      <c r="D39" s="91">
        <v>3000000</v>
      </c>
      <c r="E39" s="92">
        <v>7</v>
      </c>
      <c r="F39" s="93">
        <v>21000000</v>
      </c>
    </row>
    <row r="40" spans="1:6" ht="261">
      <c r="A40" s="90" t="s">
        <v>168</v>
      </c>
      <c r="B40" s="86" t="s">
        <v>169</v>
      </c>
      <c r="C40" s="96" t="s">
        <v>122</v>
      </c>
      <c r="D40" s="91">
        <v>3200000</v>
      </c>
      <c r="E40" s="96">
        <v>7</v>
      </c>
      <c r="F40" s="93">
        <v>22400000</v>
      </c>
    </row>
    <row r="41" spans="1:6" ht="261">
      <c r="A41" s="90" t="s">
        <v>170</v>
      </c>
      <c r="B41" s="86" t="s">
        <v>171</v>
      </c>
      <c r="C41" s="96" t="s">
        <v>59</v>
      </c>
      <c r="D41" s="91">
        <v>3200000</v>
      </c>
      <c r="E41" s="96">
        <v>7</v>
      </c>
      <c r="F41" s="93">
        <v>22400000</v>
      </c>
    </row>
    <row r="42" spans="1:6" ht="261">
      <c r="A42" s="90" t="s">
        <v>172</v>
      </c>
      <c r="B42" s="86" t="s">
        <v>173</v>
      </c>
      <c r="C42" s="96" t="s">
        <v>122</v>
      </c>
      <c r="D42" s="91">
        <v>3000000</v>
      </c>
      <c r="E42" s="96">
        <v>7</v>
      </c>
      <c r="F42" s="93">
        <v>21000000</v>
      </c>
    </row>
    <row r="43" spans="1:6" ht="261">
      <c r="A43" s="101" t="s">
        <v>174</v>
      </c>
      <c r="B43" s="86" t="s">
        <v>175</v>
      </c>
      <c r="C43" s="96" t="s">
        <v>103</v>
      </c>
      <c r="D43" s="91">
        <v>3400000</v>
      </c>
      <c r="E43" s="96">
        <v>7</v>
      </c>
      <c r="F43" s="93">
        <v>23800000</v>
      </c>
    </row>
    <row r="44" spans="1:6" ht="288">
      <c r="A44" s="101" t="s">
        <v>176</v>
      </c>
      <c r="B44" s="86" t="s">
        <v>177</v>
      </c>
      <c r="C44" s="96" t="s">
        <v>103</v>
      </c>
      <c r="D44" s="95">
        <v>2200000</v>
      </c>
      <c r="E44" s="96">
        <v>7</v>
      </c>
      <c r="F44" s="97">
        <v>15400000</v>
      </c>
    </row>
    <row r="45" spans="1:6" ht="288">
      <c r="A45" s="101" t="s">
        <v>178</v>
      </c>
      <c r="B45" s="86" t="s">
        <v>179</v>
      </c>
      <c r="C45" s="96" t="s">
        <v>103</v>
      </c>
      <c r="D45" s="91">
        <v>2500000</v>
      </c>
      <c r="E45" s="96">
        <v>7</v>
      </c>
      <c r="F45" s="97">
        <v>17500000</v>
      </c>
    </row>
    <row r="46" spans="1:6" ht="262.5">
      <c r="A46" s="101" t="s">
        <v>180</v>
      </c>
      <c r="B46" s="100" t="s">
        <v>181</v>
      </c>
      <c r="C46" s="96" t="s">
        <v>103</v>
      </c>
      <c r="D46" s="91">
        <v>3000000</v>
      </c>
      <c r="E46" s="96">
        <v>7</v>
      </c>
      <c r="F46" s="97">
        <v>21000000</v>
      </c>
    </row>
    <row r="47" spans="1:6" ht="262.5">
      <c r="A47" s="101" t="s">
        <v>182</v>
      </c>
      <c r="B47" s="100" t="s">
        <v>183</v>
      </c>
      <c r="C47" s="96" t="s">
        <v>103</v>
      </c>
      <c r="D47" s="91">
        <v>3000000</v>
      </c>
      <c r="E47" s="96">
        <v>6</v>
      </c>
      <c r="F47" s="97">
        <v>18000000</v>
      </c>
    </row>
    <row r="48" spans="1:6" ht="288">
      <c r="A48" s="101" t="s">
        <v>184</v>
      </c>
      <c r="B48" s="86" t="s">
        <v>185</v>
      </c>
      <c r="C48" s="96" t="s">
        <v>103</v>
      </c>
      <c r="D48" s="91">
        <v>2800000</v>
      </c>
      <c r="E48" s="96">
        <v>6</v>
      </c>
      <c r="F48" s="97">
        <v>16800000</v>
      </c>
    </row>
    <row r="49" spans="1:7" ht="297">
      <c r="A49" s="101" t="s">
        <v>186</v>
      </c>
      <c r="B49" s="86" t="s">
        <v>61</v>
      </c>
      <c r="C49" s="96" t="s">
        <v>59</v>
      </c>
      <c r="D49" s="91">
        <v>2300000</v>
      </c>
      <c r="E49" s="96">
        <v>6</v>
      </c>
      <c r="F49" s="97">
        <v>13800000</v>
      </c>
    </row>
    <row r="50" spans="1:7" ht="262.5">
      <c r="A50" s="101" t="s">
        <v>187</v>
      </c>
      <c r="B50" s="100" t="s">
        <v>188</v>
      </c>
      <c r="C50" s="96" t="s">
        <v>103</v>
      </c>
      <c r="D50" s="91">
        <v>2800000</v>
      </c>
      <c r="E50" s="96">
        <v>6</v>
      </c>
      <c r="F50" s="97">
        <v>16800000</v>
      </c>
    </row>
    <row r="51" spans="1:7" ht="262.5">
      <c r="A51" s="107" t="s">
        <v>189</v>
      </c>
      <c r="B51" s="94" t="s">
        <v>190</v>
      </c>
      <c r="C51" s="96" t="s">
        <v>191</v>
      </c>
      <c r="D51" s="91">
        <v>3000000</v>
      </c>
      <c r="E51" s="96">
        <v>5</v>
      </c>
      <c r="F51" s="97">
        <v>15000000</v>
      </c>
    </row>
    <row r="52" spans="1:7" ht="262.5">
      <c r="A52" s="108" t="s">
        <v>192</v>
      </c>
      <c r="B52" s="109" t="s">
        <v>193</v>
      </c>
      <c r="C52" s="96" t="s">
        <v>103</v>
      </c>
      <c r="D52" s="91">
        <v>3200000</v>
      </c>
      <c r="E52" s="96">
        <v>5</v>
      </c>
      <c r="F52" s="97">
        <v>16000000</v>
      </c>
    </row>
    <row r="53" spans="1:7" ht="262.5">
      <c r="A53" s="102" t="s">
        <v>194</v>
      </c>
      <c r="B53" s="109" t="s">
        <v>195</v>
      </c>
      <c r="C53" s="96" t="s">
        <v>196</v>
      </c>
      <c r="D53" s="91">
        <v>5300000</v>
      </c>
      <c r="E53" s="96">
        <v>4</v>
      </c>
      <c r="F53" s="97">
        <v>21200000</v>
      </c>
    </row>
    <row r="54" spans="1:7" ht="25.5" hidden="1">
      <c r="A54" s="151" t="s">
        <v>51</v>
      </c>
      <c r="B54" s="150" t="s">
        <v>52</v>
      </c>
      <c r="C54" s="149" t="s">
        <v>53</v>
      </c>
      <c r="D54" s="148" t="s">
        <v>54</v>
      </c>
      <c r="E54" s="147" t="s">
        <v>55</v>
      </c>
      <c r="F54" s="146" t="s">
        <v>56</v>
      </c>
    </row>
    <row r="55" spans="1:7" ht="252">
      <c r="A55" s="129" t="s">
        <v>85</v>
      </c>
      <c r="B55" s="145" t="s">
        <v>86</v>
      </c>
      <c r="C55" s="135" t="s">
        <v>87</v>
      </c>
      <c r="D55" s="141">
        <v>6350000</v>
      </c>
      <c r="E55" s="143">
        <v>7</v>
      </c>
      <c r="F55" s="142">
        <f t="shared" ref="F55:F78" si="0">D55*E55</f>
        <v>44450000</v>
      </c>
      <c r="G55" s="115"/>
    </row>
    <row r="56" spans="1:7" ht="252">
      <c r="A56" s="129" t="s">
        <v>88</v>
      </c>
      <c r="B56" s="145" t="s">
        <v>89</v>
      </c>
      <c r="C56" s="135" t="s">
        <v>90</v>
      </c>
      <c r="D56" s="141">
        <v>5000000</v>
      </c>
      <c r="E56" s="143">
        <v>7</v>
      </c>
      <c r="F56" s="142">
        <f t="shared" si="0"/>
        <v>35000000</v>
      </c>
    </row>
    <row r="57" spans="1:7" ht="297">
      <c r="A57" s="134" t="s">
        <v>57</v>
      </c>
      <c r="B57" s="128" t="s">
        <v>58</v>
      </c>
      <c r="C57" s="135" t="s">
        <v>59</v>
      </c>
      <c r="D57" s="141">
        <v>2200000</v>
      </c>
      <c r="E57" s="143">
        <v>7</v>
      </c>
      <c r="F57" s="142">
        <f t="shared" si="0"/>
        <v>15400000</v>
      </c>
    </row>
    <row r="58" spans="1:7" ht="252">
      <c r="A58" s="129" t="s">
        <v>91</v>
      </c>
      <c r="B58" s="128" t="s">
        <v>92</v>
      </c>
      <c r="C58" s="135" t="s">
        <v>59</v>
      </c>
      <c r="D58" s="141">
        <v>3400000</v>
      </c>
      <c r="E58" s="143">
        <v>7</v>
      </c>
      <c r="F58" s="142">
        <f t="shared" si="0"/>
        <v>23800000</v>
      </c>
    </row>
    <row r="59" spans="1:7" ht="252">
      <c r="A59" s="129" t="s">
        <v>93</v>
      </c>
      <c r="B59" s="128" t="s">
        <v>94</v>
      </c>
      <c r="C59" s="135" t="s">
        <v>59</v>
      </c>
      <c r="D59" s="144">
        <v>4200000</v>
      </c>
      <c r="E59" s="143">
        <v>7</v>
      </c>
      <c r="F59" s="142">
        <f t="shared" si="0"/>
        <v>29400000</v>
      </c>
    </row>
    <row r="60" spans="1:7" ht="262.5">
      <c r="A60" s="134" t="s">
        <v>95</v>
      </c>
      <c r="B60" s="126" t="s">
        <v>96</v>
      </c>
      <c r="C60" s="135" t="s">
        <v>59</v>
      </c>
      <c r="D60" s="144">
        <v>3200000</v>
      </c>
      <c r="E60" s="143">
        <v>7</v>
      </c>
      <c r="F60" s="142">
        <f t="shared" si="0"/>
        <v>22400000</v>
      </c>
    </row>
    <row r="61" spans="1:7" ht="297">
      <c r="A61" s="129" t="s">
        <v>60</v>
      </c>
      <c r="B61" s="128" t="s">
        <v>61</v>
      </c>
      <c r="C61" s="135" t="s">
        <v>59</v>
      </c>
      <c r="D61" s="141">
        <v>2400000</v>
      </c>
      <c r="E61" s="143">
        <v>7</v>
      </c>
      <c r="F61" s="142">
        <f t="shared" si="0"/>
        <v>16800000</v>
      </c>
    </row>
    <row r="62" spans="1:7" ht="252">
      <c r="A62" s="129" t="s">
        <v>97</v>
      </c>
      <c r="B62" s="128" t="s">
        <v>98</v>
      </c>
      <c r="C62" s="135" t="s">
        <v>59</v>
      </c>
      <c r="D62" s="141">
        <v>3400000</v>
      </c>
      <c r="E62" s="143">
        <v>7</v>
      </c>
      <c r="F62" s="142">
        <f t="shared" si="0"/>
        <v>23800000</v>
      </c>
    </row>
    <row r="63" spans="1:7" ht="252">
      <c r="A63" s="129" t="s">
        <v>99</v>
      </c>
      <c r="B63" s="128" t="s">
        <v>100</v>
      </c>
      <c r="C63" s="135" t="s">
        <v>59</v>
      </c>
      <c r="D63" s="141">
        <v>5300000</v>
      </c>
      <c r="E63" s="143">
        <v>7</v>
      </c>
      <c r="F63" s="131">
        <f t="shared" si="0"/>
        <v>37100000</v>
      </c>
    </row>
    <row r="64" spans="1:7" ht="252">
      <c r="A64" s="124" t="s">
        <v>101</v>
      </c>
      <c r="B64" s="128" t="s">
        <v>102</v>
      </c>
      <c r="C64" s="135" t="s">
        <v>103</v>
      </c>
      <c r="D64" s="141">
        <v>4500000</v>
      </c>
      <c r="E64" s="143">
        <v>7</v>
      </c>
      <c r="F64" s="142">
        <f t="shared" si="0"/>
        <v>31500000</v>
      </c>
    </row>
    <row r="65" spans="1:6" ht="261">
      <c r="A65" s="124" t="s">
        <v>104</v>
      </c>
      <c r="B65" s="128" t="s">
        <v>105</v>
      </c>
      <c r="C65" s="135" t="s">
        <v>106</v>
      </c>
      <c r="D65" s="141">
        <v>3200000</v>
      </c>
      <c r="E65" s="143">
        <v>7</v>
      </c>
      <c r="F65" s="142">
        <f t="shared" si="0"/>
        <v>22400000</v>
      </c>
    </row>
    <row r="66" spans="1:6" ht="252">
      <c r="A66" s="124" t="s">
        <v>107</v>
      </c>
      <c r="B66" s="128" t="s">
        <v>108</v>
      </c>
      <c r="C66" s="135" t="s">
        <v>103</v>
      </c>
      <c r="D66" s="141">
        <v>6350000</v>
      </c>
      <c r="E66" s="143">
        <v>7</v>
      </c>
      <c r="F66" s="142">
        <f t="shared" si="0"/>
        <v>44450000</v>
      </c>
    </row>
    <row r="67" spans="1:6" ht="252">
      <c r="A67" s="124" t="s">
        <v>109</v>
      </c>
      <c r="B67" s="128" t="s">
        <v>110</v>
      </c>
      <c r="C67" s="135" t="s">
        <v>103</v>
      </c>
      <c r="D67" s="141">
        <v>6350000</v>
      </c>
      <c r="E67" s="143">
        <v>7</v>
      </c>
      <c r="F67" s="142">
        <f t="shared" si="0"/>
        <v>44450000</v>
      </c>
    </row>
    <row r="68" spans="1:6" ht="288">
      <c r="A68" s="124" t="s">
        <v>111</v>
      </c>
      <c r="B68" s="128" t="s">
        <v>112</v>
      </c>
      <c r="C68" s="135" t="s">
        <v>103</v>
      </c>
      <c r="D68" s="144">
        <v>2200000</v>
      </c>
      <c r="E68" s="143">
        <v>7</v>
      </c>
      <c r="F68" s="142">
        <f t="shared" si="0"/>
        <v>15400000</v>
      </c>
    </row>
    <row r="69" spans="1:6" ht="288">
      <c r="A69" s="124" t="s">
        <v>113</v>
      </c>
      <c r="B69" s="128" t="s">
        <v>114</v>
      </c>
      <c r="C69" s="135" t="s">
        <v>103</v>
      </c>
      <c r="D69" s="141">
        <v>2200000</v>
      </c>
      <c r="E69" s="143">
        <v>7</v>
      </c>
      <c r="F69" s="142">
        <f t="shared" si="0"/>
        <v>15400000</v>
      </c>
    </row>
    <row r="70" spans="1:6" ht="288">
      <c r="A70" s="121" t="s">
        <v>115</v>
      </c>
      <c r="B70" s="128" t="s">
        <v>116</v>
      </c>
      <c r="C70" s="135" t="s">
        <v>103</v>
      </c>
      <c r="D70" s="141">
        <v>1900000</v>
      </c>
      <c r="E70" s="143">
        <v>7</v>
      </c>
      <c r="F70" s="142">
        <f t="shared" si="0"/>
        <v>13300000</v>
      </c>
    </row>
    <row r="71" spans="1:6" ht="252">
      <c r="A71" s="129" t="s">
        <v>117</v>
      </c>
      <c r="B71" s="128" t="s">
        <v>118</v>
      </c>
      <c r="C71" s="135" t="s">
        <v>119</v>
      </c>
      <c r="D71" s="141">
        <v>4000000</v>
      </c>
      <c r="E71" s="143">
        <v>7</v>
      </c>
      <c r="F71" s="142">
        <f t="shared" si="0"/>
        <v>28000000</v>
      </c>
    </row>
    <row r="72" spans="1:6" ht="252">
      <c r="A72" s="129" t="s">
        <v>120</v>
      </c>
      <c r="B72" s="128" t="s">
        <v>121</v>
      </c>
      <c r="C72" s="135" t="s">
        <v>122</v>
      </c>
      <c r="D72" s="141">
        <v>3800000</v>
      </c>
      <c r="E72" s="140">
        <v>7</v>
      </c>
      <c r="F72" s="131">
        <f t="shared" si="0"/>
        <v>26600000</v>
      </c>
    </row>
    <row r="73" spans="1:6" ht="252">
      <c r="A73" s="129" t="s">
        <v>123</v>
      </c>
      <c r="B73" s="128" t="s">
        <v>124</v>
      </c>
      <c r="C73" s="135" t="s">
        <v>122</v>
      </c>
      <c r="D73" s="141">
        <v>4100000</v>
      </c>
      <c r="E73" s="140">
        <v>7</v>
      </c>
      <c r="F73" s="131">
        <f t="shared" si="0"/>
        <v>28700000</v>
      </c>
    </row>
    <row r="74" spans="1:6" ht="252">
      <c r="A74" s="129" t="s">
        <v>125</v>
      </c>
      <c r="B74" s="128" t="s">
        <v>126</v>
      </c>
      <c r="C74" s="135" t="s">
        <v>122</v>
      </c>
      <c r="D74" s="141">
        <v>4100000</v>
      </c>
      <c r="E74" s="140">
        <v>7</v>
      </c>
      <c r="F74" s="131">
        <f t="shared" si="0"/>
        <v>28700000</v>
      </c>
    </row>
    <row r="75" spans="1:6" ht="252">
      <c r="A75" s="129" t="s">
        <v>127</v>
      </c>
      <c r="B75" s="128" t="s">
        <v>128</v>
      </c>
      <c r="C75" s="135" t="s">
        <v>59</v>
      </c>
      <c r="D75" s="118">
        <v>5300000</v>
      </c>
      <c r="E75" s="132">
        <v>7</v>
      </c>
      <c r="F75" s="131">
        <f t="shared" si="0"/>
        <v>37100000</v>
      </c>
    </row>
    <row r="76" spans="1:6" ht="261">
      <c r="A76" s="121" t="s">
        <v>129</v>
      </c>
      <c r="B76" s="128" t="s">
        <v>130</v>
      </c>
      <c r="C76" s="119" t="s">
        <v>103</v>
      </c>
      <c r="D76" s="118">
        <v>4000000</v>
      </c>
      <c r="E76" s="132">
        <v>7</v>
      </c>
      <c r="F76" s="131">
        <f t="shared" si="0"/>
        <v>28000000</v>
      </c>
    </row>
    <row r="77" spans="1:6" ht="252">
      <c r="A77" s="129" t="s">
        <v>131</v>
      </c>
      <c r="B77" s="128" t="s">
        <v>132</v>
      </c>
      <c r="C77" s="135" t="s">
        <v>59</v>
      </c>
      <c r="D77" s="118">
        <v>4500000</v>
      </c>
      <c r="E77" s="132">
        <v>5</v>
      </c>
      <c r="F77" s="131">
        <f t="shared" si="0"/>
        <v>22500000</v>
      </c>
    </row>
    <row r="78" spans="1:6" ht="252">
      <c r="A78" s="129" t="s">
        <v>133</v>
      </c>
      <c r="B78" s="128" t="s">
        <v>134</v>
      </c>
      <c r="C78" s="135" t="s">
        <v>59</v>
      </c>
      <c r="D78" s="118">
        <v>3000000</v>
      </c>
      <c r="E78" s="132">
        <v>5</v>
      </c>
      <c r="F78" s="131">
        <f t="shared" si="0"/>
        <v>15000000</v>
      </c>
    </row>
    <row r="79" spans="1:6" ht="288">
      <c r="A79" s="129" t="s">
        <v>135</v>
      </c>
      <c r="B79" s="128" t="s">
        <v>136</v>
      </c>
      <c r="C79" s="119" t="s">
        <v>137</v>
      </c>
      <c r="D79" s="118">
        <v>2200000</v>
      </c>
      <c r="E79" s="132">
        <v>5</v>
      </c>
      <c r="F79" s="131">
        <v>11000000</v>
      </c>
    </row>
    <row r="80" spans="1:6" ht="261">
      <c r="A80" s="129" t="s">
        <v>138</v>
      </c>
      <c r="B80" s="128" t="s">
        <v>139</v>
      </c>
      <c r="C80" s="119" t="s">
        <v>59</v>
      </c>
      <c r="D80" s="118">
        <v>8350000</v>
      </c>
      <c r="E80" s="132">
        <v>7</v>
      </c>
      <c r="F80" s="131">
        <f t="shared" ref="F80:F106" si="1">D80*E80</f>
        <v>58450000</v>
      </c>
    </row>
    <row r="81" spans="1:6" ht="262.5">
      <c r="A81" s="139" t="s">
        <v>140</v>
      </c>
      <c r="B81" s="123" t="s">
        <v>141</v>
      </c>
      <c r="C81" s="119" t="s">
        <v>103</v>
      </c>
      <c r="D81" s="118">
        <v>6350000</v>
      </c>
      <c r="E81" s="132">
        <v>7</v>
      </c>
      <c r="F81" s="131">
        <f t="shared" si="1"/>
        <v>44450000</v>
      </c>
    </row>
    <row r="82" spans="1:6" ht="261">
      <c r="A82" s="138" t="s">
        <v>142</v>
      </c>
      <c r="B82" s="128" t="s">
        <v>231</v>
      </c>
      <c r="C82" s="119" t="s">
        <v>59</v>
      </c>
      <c r="D82" s="118">
        <v>6350000</v>
      </c>
      <c r="E82" s="132">
        <v>7</v>
      </c>
      <c r="F82" s="131">
        <f t="shared" si="1"/>
        <v>44450000</v>
      </c>
    </row>
    <row r="83" spans="1:6" ht="261">
      <c r="A83" s="134" t="s">
        <v>144</v>
      </c>
      <c r="B83" s="128" t="s">
        <v>145</v>
      </c>
      <c r="C83" s="119" t="s">
        <v>59</v>
      </c>
      <c r="D83" s="118">
        <v>3000000</v>
      </c>
      <c r="E83" s="132">
        <v>7</v>
      </c>
      <c r="F83" s="131">
        <f t="shared" si="1"/>
        <v>21000000</v>
      </c>
    </row>
    <row r="84" spans="1:6" ht="370.5">
      <c r="A84" s="129" t="s">
        <v>62</v>
      </c>
      <c r="B84" s="137" t="s">
        <v>63</v>
      </c>
      <c r="C84" s="119" t="s">
        <v>59</v>
      </c>
      <c r="D84" s="118">
        <v>2200000</v>
      </c>
      <c r="E84" s="132">
        <v>7</v>
      </c>
      <c r="F84" s="131">
        <f t="shared" si="1"/>
        <v>15400000</v>
      </c>
    </row>
    <row r="85" spans="1:6" ht="298.5">
      <c r="A85" s="129" t="s">
        <v>64</v>
      </c>
      <c r="B85" s="123" t="s">
        <v>65</v>
      </c>
      <c r="C85" s="119" t="s">
        <v>59</v>
      </c>
      <c r="D85" s="118">
        <v>1900000</v>
      </c>
      <c r="E85" s="132">
        <v>7</v>
      </c>
      <c r="F85" s="131">
        <f t="shared" si="1"/>
        <v>13300000</v>
      </c>
    </row>
    <row r="86" spans="1:6" ht="297">
      <c r="A86" s="129" t="s">
        <v>146</v>
      </c>
      <c r="B86" s="128" t="s">
        <v>147</v>
      </c>
      <c r="C86" s="119" t="s">
        <v>59</v>
      </c>
      <c r="D86" s="118">
        <v>3000000</v>
      </c>
      <c r="E86" s="132">
        <v>7</v>
      </c>
      <c r="F86" s="131">
        <f t="shared" si="1"/>
        <v>21000000</v>
      </c>
    </row>
    <row r="87" spans="1:6" ht="298.5">
      <c r="A87" s="129" t="s">
        <v>66</v>
      </c>
      <c r="B87" s="123" t="s">
        <v>67</v>
      </c>
      <c r="C87" s="119" t="s">
        <v>59</v>
      </c>
      <c r="D87" s="118">
        <v>2200000</v>
      </c>
      <c r="E87" s="132">
        <v>7</v>
      </c>
      <c r="F87" s="131">
        <f t="shared" si="1"/>
        <v>15400000</v>
      </c>
    </row>
    <row r="88" spans="1:6" ht="252">
      <c r="A88" s="129" t="s">
        <v>148</v>
      </c>
      <c r="B88" s="128" t="s">
        <v>149</v>
      </c>
      <c r="C88" s="119" t="s">
        <v>59</v>
      </c>
      <c r="D88" s="118">
        <v>4500000</v>
      </c>
      <c r="E88" s="136">
        <v>7</v>
      </c>
      <c r="F88" s="131">
        <f t="shared" si="1"/>
        <v>31500000</v>
      </c>
    </row>
    <row r="89" spans="1:6" ht="261">
      <c r="A89" s="129" t="s">
        <v>150</v>
      </c>
      <c r="B89" s="128" t="s">
        <v>151</v>
      </c>
      <c r="C89" s="119" t="s">
        <v>137</v>
      </c>
      <c r="D89" s="118">
        <v>3000000</v>
      </c>
      <c r="E89" s="132">
        <v>7</v>
      </c>
      <c r="F89" s="131">
        <f t="shared" si="1"/>
        <v>21000000</v>
      </c>
    </row>
    <row r="90" spans="1:6" ht="261">
      <c r="A90" s="129" t="s">
        <v>152</v>
      </c>
      <c r="B90" s="128" t="s">
        <v>153</v>
      </c>
      <c r="C90" s="119" t="s">
        <v>59</v>
      </c>
      <c r="D90" s="118">
        <v>5300000</v>
      </c>
      <c r="E90" s="132">
        <v>7</v>
      </c>
      <c r="F90" s="131">
        <f t="shared" si="1"/>
        <v>37100000</v>
      </c>
    </row>
    <row r="91" spans="1:6" ht="297">
      <c r="A91" s="129" t="s">
        <v>68</v>
      </c>
      <c r="B91" s="128" t="s">
        <v>69</v>
      </c>
      <c r="C91" s="119" t="s">
        <v>59</v>
      </c>
      <c r="D91" s="118">
        <v>2200000</v>
      </c>
      <c r="E91" s="132">
        <v>7</v>
      </c>
      <c r="F91" s="131">
        <f t="shared" si="1"/>
        <v>15400000</v>
      </c>
    </row>
    <row r="92" spans="1:6" ht="297">
      <c r="A92" s="129" t="s">
        <v>70</v>
      </c>
      <c r="B92" s="128" t="s">
        <v>71</v>
      </c>
      <c r="C92" s="119" t="s">
        <v>59</v>
      </c>
      <c r="D92" s="118">
        <v>2200000</v>
      </c>
      <c r="E92" s="132">
        <v>7</v>
      </c>
      <c r="F92" s="131">
        <f t="shared" si="1"/>
        <v>15400000</v>
      </c>
    </row>
    <row r="93" spans="1:6" ht="261">
      <c r="A93" s="134" t="s">
        <v>154</v>
      </c>
      <c r="B93" s="128" t="s">
        <v>155</v>
      </c>
      <c r="C93" s="119" t="s">
        <v>122</v>
      </c>
      <c r="D93" s="118">
        <v>3800000</v>
      </c>
      <c r="E93" s="132">
        <v>7</v>
      </c>
      <c r="F93" s="131">
        <f t="shared" si="1"/>
        <v>26600000</v>
      </c>
    </row>
    <row r="94" spans="1:6" ht="297">
      <c r="A94" s="134" t="s">
        <v>72</v>
      </c>
      <c r="B94" s="128" t="s">
        <v>73</v>
      </c>
      <c r="C94" s="135" t="s">
        <v>59</v>
      </c>
      <c r="D94" s="118">
        <v>2200000</v>
      </c>
      <c r="E94" s="132">
        <v>7</v>
      </c>
      <c r="F94" s="131">
        <f t="shared" si="1"/>
        <v>15400000</v>
      </c>
    </row>
    <row r="95" spans="1:6" ht="289.5">
      <c r="A95" s="129" t="s">
        <v>156</v>
      </c>
      <c r="B95" s="123" t="s">
        <v>157</v>
      </c>
      <c r="C95" s="119" t="s">
        <v>103</v>
      </c>
      <c r="D95" s="118">
        <v>2600000</v>
      </c>
      <c r="E95" s="132">
        <v>7</v>
      </c>
      <c r="F95" s="131">
        <f t="shared" si="1"/>
        <v>18200000</v>
      </c>
    </row>
    <row r="96" spans="1:6" ht="297">
      <c r="A96" s="129" t="s">
        <v>74</v>
      </c>
      <c r="B96" s="128" t="s">
        <v>75</v>
      </c>
      <c r="C96" s="135" t="s">
        <v>59</v>
      </c>
      <c r="D96" s="118">
        <v>2800000</v>
      </c>
      <c r="E96" s="132">
        <v>7</v>
      </c>
      <c r="F96" s="131">
        <f t="shared" si="1"/>
        <v>19600000</v>
      </c>
    </row>
    <row r="97" spans="1:6" ht="297">
      <c r="A97" s="129" t="s">
        <v>76</v>
      </c>
      <c r="B97" s="128" t="s">
        <v>77</v>
      </c>
      <c r="C97" s="119" t="s">
        <v>59</v>
      </c>
      <c r="D97" s="118">
        <v>2600000</v>
      </c>
      <c r="E97" s="132">
        <v>7</v>
      </c>
      <c r="F97" s="131">
        <f t="shared" si="1"/>
        <v>18200000</v>
      </c>
    </row>
    <row r="98" spans="1:6" ht="261">
      <c r="A98" s="129" t="s">
        <v>158</v>
      </c>
      <c r="B98" s="128" t="s">
        <v>159</v>
      </c>
      <c r="C98" s="119" t="s">
        <v>122</v>
      </c>
      <c r="D98" s="118">
        <v>3000000</v>
      </c>
      <c r="E98" s="132">
        <v>7</v>
      </c>
      <c r="F98" s="131">
        <f t="shared" si="1"/>
        <v>21000000</v>
      </c>
    </row>
    <row r="99" spans="1:6" ht="261">
      <c r="A99" s="129" t="s">
        <v>160</v>
      </c>
      <c r="B99" s="128" t="s">
        <v>161</v>
      </c>
      <c r="C99" s="119" t="s">
        <v>59</v>
      </c>
      <c r="D99" s="118">
        <v>3000000</v>
      </c>
      <c r="E99" s="132">
        <v>7</v>
      </c>
      <c r="F99" s="131">
        <f t="shared" si="1"/>
        <v>21000000</v>
      </c>
    </row>
    <row r="100" spans="1:6" ht="252">
      <c r="A100" s="134" t="s">
        <v>78</v>
      </c>
      <c r="B100" s="128" t="s">
        <v>79</v>
      </c>
      <c r="C100" s="133" t="s">
        <v>230</v>
      </c>
      <c r="D100" s="118">
        <v>3200000</v>
      </c>
      <c r="E100" s="132">
        <v>7</v>
      </c>
      <c r="F100" s="131">
        <f t="shared" si="1"/>
        <v>22400000</v>
      </c>
    </row>
    <row r="101" spans="1:6" ht="261">
      <c r="A101" s="129" t="s">
        <v>162</v>
      </c>
      <c r="B101" s="128" t="s">
        <v>163</v>
      </c>
      <c r="C101" s="119" t="s">
        <v>122</v>
      </c>
      <c r="D101" s="118">
        <v>3800000</v>
      </c>
      <c r="E101" s="132">
        <v>7</v>
      </c>
      <c r="F101" s="131">
        <f t="shared" si="1"/>
        <v>26600000</v>
      </c>
    </row>
    <row r="102" spans="1:6" ht="261">
      <c r="A102" s="129" t="s">
        <v>164</v>
      </c>
      <c r="B102" s="128" t="s">
        <v>165</v>
      </c>
      <c r="C102" s="119" t="s">
        <v>122</v>
      </c>
      <c r="D102" s="118">
        <v>4000000</v>
      </c>
      <c r="E102" s="132">
        <v>7</v>
      </c>
      <c r="F102" s="131">
        <f t="shared" si="1"/>
        <v>28000000</v>
      </c>
    </row>
    <row r="103" spans="1:6" ht="261">
      <c r="A103" s="129" t="s">
        <v>166</v>
      </c>
      <c r="B103" s="128" t="s">
        <v>167</v>
      </c>
      <c r="C103" s="119" t="s">
        <v>122</v>
      </c>
      <c r="D103" s="118">
        <v>3000000</v>
      </c>
      <c r="E103" s="132">
        <v>7</v>
      </c>
      <c r="F103" s="131">
        <f t="shared" si="1"/>
        <v>21000000</v>
      </c>
    </row>
    <row r="104" spans="1:6" ht="261">
      <c r="A104" s="129" t="s">
        <v>168</v>
      </c>
      <c r="B104" s="128" t="s">
        <v>169</v>
      </c>
      <c r="C104" s="119" t="s">
        <v>122</v>
      </c>
      <c r="D104" s="118">
        <v>3200000</v>
      </c>
      <c r="E104" s="117">
        <v>7</v>
      </c>
      <c r="F104" s="131">
        <f t="shared" si="1"/>
        <v>22400000</v>
      </c>
    </row>
    <row r="105" spans="1:6" ht="261">
      <c r="A105" s="129" t="s">
        <v>170</v>
      </c>
      <c r="B105" s="128" t="s">
        <v>171</v>
      </c>
      <c r="C105" s="119" t="s">
        <v>59</v>
      </c>
      <c r="D105" s="118">
        <v>3200000</v>
      </c>
      <c r="E105" s="117">
        <v>7</v>
      </c>
      <c r="F105" s="131">
        <f t="shared" si="1"/>
        <v>22400000</v>
      </c>
    </row>
    <row r="106" spans="1:6" ht="261">
      <c r="A106" s="129" t="s">
        <v>172</v>
      </c>
      <c r="B106" s="128" t="s">
        <v>173</v>
      </c>
      <c r="C106" s="119" t="s">
        <v>122</v>
      </c>
      <c r="D106" s="118">
        <v>3000000</v>
      </c>
      <c r="E106" s="117">
        <v>7</v>
      </c>
      <c r="F106" s="131">
        <f t="shared" si="1"/>
        <v>21000000</v>
      </c>
    </row>
    <row r="107" spans="1:6" ht="297">
      <c r="A107" s="129" t="s">
        <v>80</v>
      </c>
      <c r="B107" s="128" t="s">
        <v>81</v>
      </c>
      <c r="C107" s="119" t="s">
        <v>59</v>
      </c>
      <c r="D107" s="130">
        <v>2300000</v>
      </c>
      <c r="E107" s="117">
        <v>7</v>
      </c>
      <c r="F107" s="131">
        <v>15400000</v>
      </c>
    </row>
    <row r="108" spans="1:6" ht="261">
      <c r="A108" s="124" t="s">
        <v>174</v>
      </c>
      <c r="B108" s="128" t="s">
        <v>175</v>
      </c>
      <c r="C108" s="119" t="s">
        <v>103</v>
      </c>
      <c r="D108" s="118">
        <v>3400000</v>
      </c>
      <c r="E108" s="117">
        <v>7</v>
      </c>
      <c r="F108" s="131">
        <f>D108*E108</f>
        <v>23800000</v>
      </c>
    </row>
    <row r="109" spans="1:6" ht="288">
      <c r="A109" s="124" t="s">
        <v>176</v>
      </c>
      <c r="B109" s="128" t="s">
        <v>177</v>
      </c>
      <c r="C109" s="119" t="s">
        <v>103</v>
      </c>
      <c r="D109" s="130">
        <v>2200000</v>
      </c>
      <c r="E109" s="117">
        <v>7</v>
      </c>
      <c r="F109" s="116">
        <v>15400000</v>
      </c>
    </row>
    <row r="110" spans="1:6" ht="297">
      <c r="A110" s="129" t="s">
        <v>82</v>
      </c>
      <c r="B110" s="128" t="s">
        <v>83</v>
      </c>
      <c r="C110" s="119" t="s">
        <v>59</v>
      </c>
      <c r="D110" s="118">
        <v>2300000</v>
      </c>
      <c r="E110" s="117">
        <v>7</v>
      </c>
      <c r="F110" s="116">
        <f>D110*E110</f>
        <v>16100000</v>
      </c>
    </row>
    <row r="111" spans="1:6" ht="288">
      <c r="A111" s="124" t="s">
        <v>178</v>
      </c>
      <c r="B111" s="128" t="s">
        <v>179</v>
      </c>
      <c r="C111" s="119" t="s">
        <v>103</v>
      </c>
      <c r="D111" s="118">
        <v>2500000</v>
      </c>
      <c r="E111" s="117">
        <v>7</v>
      </c>
      <c r="F111" s="116">
        <f>D111*E111</f>
        <v>17500000</v>
      </c>
    </row>
    <row r="112" spans="1:6" ht="262.5">
      <c r="A112" s="124" t="s">
        <v>180</v>
      </c>
      <c r="B112" s="126" t="s">
        <v>181</v>
      </c>
      <c r="C112" s="119" t="s">
        <v>103</v>
      </c>
      <c r="D112" s="118">
        <v>3000000</v>
      </c>
      <c r="E112" s="117">
        <v>7</v>
      </c>
      <c r="F112" s="116">
        <v>21000000</v>
      </c>
    </row>
    <row r="113" spans="1:7" ht="262.5">
      <c r="A113" s="124" t="s">
        <v>182</v>
      </c>
      <c r="B113" s="126" t="s">
        <v>183</v>
      </c>
      <c r="C113" s="119" t="s">
        <v>103</v>
      </c>
      <c r="D113" s="118">
        <v>3000000</v>
      </c>
      <c r="E113" s="117">
        <v>6</v>
      </c>
      <c r="F113" s="116">
        <f t="shared" ref="F113:F118" si="2">D113*E113</f>
        <v>18000000</v>
      </c>
    </row>
    <row r="114" spans="1:7" ht="288">
      <c r="A114" s="124" t="s">
        <v>184</v>
      </c>
      <c r="B114" s="128" t="s">
        <v>185</v>
      </c>
      <c r="C114" s="119" t="s">
        <v>103</v>
      </c>
      <c r="D114" s="118">
        <v>2800000</v>
      </c>
      <c r="E114" s="117">
        <v>6</v>
      </c>
      <c r="F114" s="116">
        <f t="shared" si="2"/>
        <v>16800000</v>
      </c>
    </row>
    <row r="115" spans="1:7" ht="297">
      <c r="A115" s="124" t="s">
        <v>186</v>
      </c>
      <c r="B115" s="128" t="s">
        <v>61</v>
      </c>
      <c r="C115" s="119" t="s">
        <v>59</v>
      </c>
      <c r="D115" s="118">
        <v>2300000</v>
      </c>
      <c r="E115" s="117">
        <v>6</v>
      </c>
      <c r="F115" s="116">
        <f t="shared" si="2"/>
        <v>13800000</v>
      </c>
    </row>
    <row r="116" spans="1:7" ht="262.5">
      <c r="A116" s="124" t="s">
        <v>187</v>
      </c>
      <c r="B116" s="126" t="s">
        <v>188</v>
      </c>
      <c r="C116" s="119" t="s">
        <v>103</v>
      </c>
      <c r="D116" s="118">
        <v>2800000</v>
      </c>
      <c r="E116" s="117">
        <v>6</v>
      </c>
      <c r="F116" s="116">
        <f t="shared" si="2"/>
        <v>16800000</v>
      </c>
    </row>
    <row r="117" spans="1:7" ht="271.5">
      <c r="A117" s="127" t="s">
        <v>229</v>
      </c>
      <c r="B117" s="126" t="s">
        <v>228</v>
      </c>
      <c r="C117" s="119" t="s">
        <v>103</v>
      </c>
      <c r="D117" s="118">
        <v>5000000</v>
      </c>
      <c r="E117" s="117">
        <v>6</v>
      </c>
      <c r="F117" s="116">
        <f t="shared" si="2"/>
        <v>30000000</v>
      </c>
    </row>
    <row r="118" spans="1:7" ht="262.5">
      <c r="A118" s="125" t="s">
        <v>189</v>
      </c>
      <c r="B118" s="123" t="s">
        <v>190</v>
      </c>
      <c r="C118" s="119" t="s">
        <v>191</v>
      </c>
      <c r="D118" s="118">
        <v>3000000</v>
      </c>
      <c r="E118" s="117">
        <v>5</v>
      </c>
      <c r="F118" s="116">
        <f t="shared" si="2"/>
        <v>15000000</v>
      </c>
    </row>
    <row r="119" spans="1:7" ht="289.5">
      <c r="A119" s="124" t="s">
        <v>227</v>
      </c>
      <c r="B119" s="123" t="s">
        <v>226</v>
      </c>
      <c r="C119" s="119" t="s">
        <v>103</v>
      </c>
      <c r="D119" s="118">
        <v>2900000</v>
      </c>
      <c r="E119" s="117">
        <v>6</v>
      </c>
      <c r="F119" s="116">
        <v>17400000</v>
      </c>
    </row>
    <row r="120" spans="1:7" ht="262.5">
      <c r="A120" s="122" t="s">
        <v>192</v>
      </c>
      <c r="B120" s="120" t="s">
        <v>193</v>
      </c>
      <c r="C120" s="119" t="s">
        <v>103</v>
      </c>
      <c r="D120" s="118">
        <v>3200000</v>
      </c>
      <c r="E120" s="117">
        <v>5</v>
      </c>
      <c r="F120" s="116">
        <v>16000000</v>
      </c>
    </row>
    <row r="121" spans="1:7" ht="262.5">
      <c r="A121" s="121" t="s">
        <v>194</v>
      </c>
      <c r="B121" s="120" t="s">
        <v>195</v>
      </c>
      <c r="C121" s="119" t="s">
        <v>196</v>
      </c>
      <c r="D121" s="118">
        <v>5300000</v>
      </c>
      <c r="E121" s="117">
        <v>4</v>
      </c>
      <c r="F121" s="116">
        <v>21200000</v>
      </c>
    </row>
    <row r="124" spans="1:7">
      <c r="G124" s="15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47"/>
  <sheetViews>
    <sheetView tabSelected="1" topLeftCell="A25" zoomScale="50" zoomScaleNormal="50" workbookViewId="0">
      <selection activeCell="D49" sqref="D49"/>
    </sheetView>
  </sheetViews>
  <sheetFormatPr baseColWidth="10" defaultColWidth="12.5703125" defaultRowHeight="15.75"/>
  <cols>
    <col min="1" max="1" width="6.7109375" style="156" customWidth="1"/>
    <col min="2" max="2" width="45.42578125" style="156" customWidth="1"/>
    <col min="3" max="3" width="86.85546875" style="156" customWidth="1"/>
    <col min="4" max="4" width="16.85546875" style="156" customWidth="1"/>
    <col min="5" max="5" width="13.85546875" style="156" customWidth="1"/>
    <col min="6" max="6" width="20.5703125" style="156" customWidth="1"/>
    <col min="7" max="7" width="20.28515625" style="156" customWidth="1"/>
    <col min="8" max="8" width="32.5703125" style="157" customWidth="1"/>
    <col min="9" max="9" width="16.42578125" style="156" customWidth="1"/>
    <col min="10" max="10" width="20.85546875" style="158" customWidth="1"/>
    <col min="11" max="11" width="13.5703125" style="156" customWidth="1"/>
    <col min="12" max="12" width="15.85546875" style="156" customWidth="1"/>
    <col min="13" max="13" width="14.85546875" style="159" customWidth="1"/>
    <col min="14" max="14" width="21.140625" style="159" customWidth="1"/>
    <col min="15" max="17" width="16.85546875" style="156" customWidth="1"/>
    <col min="18" max="18" width="16.42578125" style="156" customWidth="1"/>
    <col min="19" max="19" width="12.5703125" style="156"/>
    <col min="20" max="20" width="14.42578125" style="156" customWidth="1"/>
    <col min="21" max="21" width="26.85546875" style="156" customWidth="1"/>
    <col min="22" max="22" width="30.7109375" style="156" customWidth="1"/>
    <col min="23" max="23" width="12.5703125" style="156"/>
    <col min="24" max="24" width="28.28515625" style="156" customWidth="1"/>
    <col min="25" max="25" width="22.5703125" style="156" customWidth="1"/>
    <col min="26" max="27" width="12.5703125" style="156"/>
    <col min="28" max="28" width="16.85546875" style="156" customWidth="1"/>
    <col min="29" max="29" width="12.5703125" style="156"/>
    <col min="30" max="30" width="30.140625" style="156" customWidth="1"/>
    <col min="31" max="31" width="15.42578125" style="156" customWidth="1"/>
    <col min="32" max="32" width="15.85546875" style="156" customWidth="1"/>
    <col min="33" max="33" width="24.42578125" style="156" customWidth="1"/>
    <col min="34" max="34" width="17.140625" style="156" customWidth="1"/>
    <col min="35" max="16384" width="12.5703125" style="156"/>
  </cols>
  <sheetData>
    <row r="1" spans="2:251" ht="22.5" customHeight="1"/>
    <row r="2" spans="2:251" s="161" customFormat="1" ht="37.5" customHeight="1">
      <c r="B2" s="438"/>
      <c r="C2" s="438"/>
      <c r="D2" s="426" t="s">
        <v>248</v>
      </c>
      <c r="E2" s="426"/>
      <c r="F2" s="426"/>
      <c r="G2" s="426"/>
      <c r="H2" s="426"/>
      <c r="I2" s="426"/>
      <c r="J2" s="426"/>
      <c r="K2" s="426"/>
      <c r="L2" s="439" t="s">
        <v>249</v>
      </c>
      <c r="M2" s="439"/>
      <c r="N2" s="439"/>
      <c r="O2" s="439"/>
      <c r="P2" s="438"/>
      <c r="Q2" s="438"/>
      <c r="R2" s="160"/>
    </row>
    <row r="3" spans="2:251" s="161" customFormat="1" ht="37.5" customHeight="1">
      <c r="B3" s="438"/>
      <c r="C3" s="438"/>
      <c r="D3" s="426"/>
      <c r="E3" s="426"/>
      <c r="F3" s="426"/>
      <c r="G3" s="426"/>
      <c r="H3" s="426"/>
      <c r="I3" s="426"/>
      <c r="J3" s="426"/>
      <c r="K3" s="426"/>
      <c r="L3" s="439" t="s">
        <v>250</v>
      </c>
      <c r="M3" s="439"/>
      <c r="N3" s="439"/>
      <c r="O3" s="439"/>
      <c r="P3" s="438"/>
      <c r="Q3" s="438"/>
      <c r="R3" s="160"/>
    </row>
    <row r="4" spans="2:251" s="161" customFormat="1" ht="33.75" customHeight="1">
      <c r="B4" s="438"/>
      <c r="C4" s="438"/>
      <c r="D4" s="426" t="s">
        <v>251</v>
      </c>
      <c r="E4" s="426"/>
      <c r="F4" s="426"/>
      <c r="G4" s="426"/>
      <c r="H4" s="426"/>
      <c r="I4" s="426"/>
      <c r="J4" s="426"/>
      <c r="K4" s="426"/>
      <c r="L4" s="439" t="s">
        <v>252</v>
      </c>
      <c r="M4" s="439"/>
      <c r="N4" s="439"/>
      <c r="O4" s="439"/>
      <c r="P4" s="438"/>
      <c r="Q4" s="438"/>
      <c r="R4" s="160"/>
    </row>
    <row r="5" spans="2:251" s="161" customFormat="1" ht="38.25" customHeight="1">
      <c r="B5" s="438"/>
      <c r="C5" s="438"/>
      <c r="D5" s="426"/>
      <c r="E5" s="426"/>
      <c r="F5" s="426"/>
      <c r="G5" s="426"/>
      <c r="H5" s="426"/>
      <c r="I5" s="426"/>
      <c r="J5" s="426"/>
      <c r="K5" s="426"/>
      <c r="L5" s="439" t="s">
        <v>253</v>
      </c>
      <c r="M5" s="439"/>
      <c r="N5" s="439"/>
      <c r="O5" s="439"/>
      <c r="P5" s="438"/>
      <c r="Q5" s="438"/>
      <c r="R5" s="160"/>
    </row>
    <row r="6" spans="2:251" s="161" customFormat="1" ht="23.25" customHeight="1">
      <c r="C6" s="432"/>
      <c r="D6" s="432"/>
      <c r="E6" s="432"/>
      <c r="F6" s="432"/>
      <c r="G6" s="432"/>
      <c r="H6" s="432"/>
      <c r="I6" s="432"/>
      <c r="J6" s="432"/>
      <c r="K6" s="432"/>
      <c r="L6" s="432"/>
      <c r="M6" s="432"/>
      <c r="N6" s="432"/>
      <c r="O6" s="432"/>
      <c r="P6" s="432"/>
      <c r="Q6" s="432"/>
      <c r="R6" s="160"/>
    </row>
    <row r="7" spans="2:251" s="161" customFormat="1" ht="31.5" customHeight="1">
      <c r="B7" s="162" t="s">
        <v>37</v>
      </c>
      <c r="C7" s="162" t="s">
        <v>254</v>
      </c>
      <c r="D7" s="433" t="s">
        <v>38</v>
      </c>
      <c r="E7" s="433"/>
      <c r="F7" s="433"/>
      <c r="G7" s="433"/>
      <c r="H7" s="433"/>
      <c r="I7" s="433"/>
      <c r="J7" s="433"/>
      <c r="K7" s="433"/>
      <c r="L7" s="433"/>
      <c r="M7" s="433"/>
      <c r="N7" s="433"/>
      <c r="O7" s="433"/>
      <c r="P7" s="433"/>
      <c r="Q7" s="433"/>
      <c r="R7" s="160"/>
    </row>
    <row r="8" spans="2:251" s="161" customFormat="1" ht="36" customHeight="1">
      <c r="B8" s="162" t="s">
        <v>25</v>
      </c>
      <c r="C8" s="162" t="s">
        <v>255</v>
      </c>
      <c r="D8" s="434" t="s">
        <v>256</v>
      </c>
      <c r="E8" s="434"/>
      <c r="F8" s="434"/>
      <c r="G8" s="434"/>
      <c r="H8" s="434"/>
      <c r="I8" s="434"/>
      <c r="J8" s="434"/>
      <c r="K8" s="434"/>
      <c r="L8" s="434"/>
      <c r="M8" s="434"/>
      <c r="N8" s="434"/>
      <c r="O8" s="434"/>
      <c r="P8" s="434"/>
      <c r="Q8" s="434"/>
    </row>
    <row r="9" spans="2:251" s="161" customFormat="1" ht="36" customHeight="1">
      <c r="B9" s="419" t="s">
        <v>217</v>
      </c>
      <c r="C9" s="419"/>
      <c r="D9" s="426" t="s">
        <v>257</v>
      </c>
      <c r="E9" s="426"/>
      <c r="F9" s="426"/>
      <c r="G9" s="426"/>
      <c r="H9" s="426"/>
      <c r="I9" s="426"/>
      <c r="J9" s="435" t="s">
        <v>258</v>
      </c>
      <c r="K9" s="435"/>
      <c r="L9" s="435"/>
      <c r="M9" s="436" t="s">
        <v>24</v>
      </c>
      <c r="N9" s="436"/>
      <c r="O9" s="436"/>
      <c r="P9" s="436"/>
      <c r="Q9" s="436"/>
      <c r="R9" s="163"/>
      <c r="T9" s="440"/>
      <c r="U9" s="440"/>
      <c r="V9" s="440"/>
      <c r="W9" s="440"/>
      <c r="X9" s="440"/>
    </row>
    <row r="10" spans="2:251" s="161" customFormat="1" ht="36" customHeight="1">
      <c r="B10" s="419" t="s">
        <v>219</v>
      </c>
      <c r="C10" s="419"/>
      <c r="D10" s="426" t="s">
        <v>220</v>
      </c>
      <c r="E10" s="426"/>
      <c r="F10" s="426"/>
      <c r="G10" s="426"/>
      <c r="H10" s="426"/>
      <c r="I10" s="426"/>
      <c r="J10" s="435"/>
      <c r="K10" s="435"/>
      <c r="L10" s="435"/>
      <c r="M10" s="164" t="s">
        <v>23</v>
      </c>
      <c r="N10" s="427" t="s">
        <v>22</v>
      </c>
      <c r="O10" s="427"/>
      <c r="P10" s="427"/>
      <c r="Q10" s="164" t="s">
        <v>21</v>
      </c>
      <c r="R10" s="163"/>
      <c r="T10" s="165"/>
      <c r="U10" s="165"/>
      <c r="V10" s="165"/>
      <c r="W10" s="165"/>
      <c r="X10" s="165"/>
    </row>
    <row r="11" spans="2:251" s="161" customFormat="1" ht="31.5" customHeight="1">
      <c r="B11" s="428" t="s">
        <v>221</v>
      </c>
      <c r="C11" s="428"/>
      <c r="D11" s="429" t="s">
        <v>259</v>
      </c>
      <c r="E11" s="429"/>
      <c r="F11" s="429"/>
      <c r="G11" s="429"/>
      <c r="H11" s="429"/>
      <c r="I11" s="429"/>
      <c r="J11" s="435"/>
      <c r="K11" s="435"/>
      <c r="L11" s="435"/>
      <c r="M11" s="166"/>
      <c r="N11" s="430"/>
      <c r="O11" s="430"/>
      <c r="P11" s="430"/>
      <c r="Q11" s="167"/>
      <c r="R11" s="163"/>
      <c r="T11" s="168"/>
      <c r="U11" s="431"/>
      <c r="V11" s="431"/>
      <c r="W11" s="431"/>
      <c r="X11" s="168"/>
      <c r="Z11" s="169"/>
      <c r="AA11" s="169"/>
    </row>
    <row r="12" spans="2:251" s="161" customFormat="1" ht="74.25" customHeight="1">
      <c r="B12" s="428" t="s">
        <v>260</v>
      </c>
      <c r="C12" s="428"/>
      <c r="D12" s="429" t="s">
        <v>261</v>
      </c>
      <c r="E12" s="429"/>
      <c r="F12" s="429"/>
      <c r="G12" s="429"/>
      <c r="H12" s="429"/>
      <c r="I12" s="429"/>
      <c r="J12" s="435"/>
      <c r="K12" s="435"/>
      <c r="L12" s="435"/>
      <c r="M12" s="170"/>
      <c r="N12" s="437"/>
      <c r="O12" s="437"/>
      <c r="P12" s="437"/>
      <c r="Q12" s="171"/>
      <c r="R12" s="163"/>
      <c r="T12" s="172"/>
      <c r="U12" s="418"/>
      <c r="V12" s="418"/>
      <c r="W12" s="418"/>
      <c r="X12" s="173"/>
      <c r="Z12" s="174"/>
      <c r="AA12" s="175"/>
      <c r="AB12" s="176"/>
    </row>
    <row r="13" spans="2:251" s="161" customFormat="1" ht="74.25" customHeight="1">
      <c r="B13" s="419" t="s">
        <v>225</v>
      </c>
      <c r="C13" s="419"/>
      <c r="D13" s="420" t="s">
        <v>262</v>
      </c>
      <c r="E13" s="420"/>
      <c r="F13" s="420"/>
      <c r="G13" s="420"/>
      <c r="H13" s="420"/>
      <c r="I13" s="420"/>
      <c r="J13" s="435"/>
      <c r="K13" s="435"/>
      <c r="L13" s="435"/>
      <c r="M13" s="177"/>
      <c r="N13" s="421"/>
      <c r="O13" s="421"/>
      <c r="P13" s="421"/>
      <c r="Q13" s="178"/>
      <c r="R13" s="163"/>
      <c r="T13" s="172"/>
      <c r="U13" s="418"/>
      <c r="V13" s="418"/>
      <c r="W13" s="418"/>
      <c r="X13" s="173"/>
      <c r="Z13" s="174"/>
      <c r="AA13" s="175"/>
      <c r="AB13" s="176"/>
    </row>
    <row r="14" spans="2:251" s="161" customFormat="1" ht="28.5" customHeight="1">
      <c r="B14" s="422" t="s">
        <v>263</v>
      </c>
      <c r="C14" s="422"/>
      <c r="D14" s="422"/>
      <c r="E14" s="422"/>
      <c r="F14" s="422"/>
      <c r="G14" s="422"/>
      <c r="H14" s="422"/>
      <c r="I14" s="422"/>
      <c r="J14" s="435"/>
      <c r="K14" s="435"/>
      <c r="L14" s="435"/>
      <c r="M14" s="179"/>
      <c r="N14" s="421"/>
      <c r="O14" s="421"/>
      <c r="P14" s="421"/>
      <c r="Q14" s="180"/>
      <c r="R14" s="163"/>
      <c r="T14" s="181"/>
      <c r="U14" s="418"/>
      <c r="V14" s="418"/>
      <c r="W14" s="182"/>
      <c r="X14" s="173"/>
      <c r="Y14" s="183"/>
      <c r="Z14" s="174"/>
      <c r="AA14" s="175"/>
      <c r="AB14" s="176"/>
    </row>
    <row r="15" spans="2:251" ht="28.5" customHeight="1">
      <c r="B15" s="416" t="s">
        <v>35</v>
      </c>
      <c r="C15" s="417" t="s">
        <v>33</v>
      </c>
      <c r="D15" s="416" t="s">
        <v>264</v>
      </c>
      <c r="E15" s="416" t="s">
        <v>20</v>
      </c>
      <c r="F15" s="416" t="s">
        <v>46</v>
      </c>
      <c r="G15" s="416" t="s">
        <v>265</v>
      </c>
      <c r="H15" s="423" t="s">
        <v>36</v>
      </c>
      <c r="I15" s="416" t="s">
        <v>34</v>
      </c>
      <c r="J15" s="416"/>
      <c r="K15" s="416"/>
      <c r="L15" s="416"/>
      <c r="M15" s="416" t="s">
        <v>19</v>
      </c>
      <c r="N15" s="416"/>
      <c r="O15" s="424" t="s">
        <v>18</v>
      </c>
      <c r="P15" s="424"/>
      <c r="Q15" s="424"/>
      <c r="R15" s="158"/>
      <c r="S15" s="158"/>
      <c r="T15" s="184"/>
      <c r="U15" s="413"/>
      <c r="V15" s="413"/>
      <c r="W15" s="158"/>
      <c r="X15" s="185"/>
      <c r="Y15" s="158"/>
      <c r="Z15" s="186"/>
      <c r="AA15" s="187"/>
      <c r="AB15" s="18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c r="EG15" s="158"/>
      <c r="EH15" s="158"/>
      <c r="EI15" s="158"/>
      <c r="EJ15" s="158"/>
      <c r="EK15" s="158"/>
      <c r="EL15" s="158"/>
      <c r="EM15" s="158"/>
      <c r="EN15" s="158"/>
      <c r="EO15" s="158"/>
      <c r="EP15" s="158"/>
      <c r="EQ15" s="158"/>
      <c r="ER15" s="158"/>
      <c r="ES15" s="158"/>
      <c r="ET15" s="158"/>
      <c r="EU15" s="158"/>
      <c r="EV15" s="158"/>
      <c r="EW15" s="158"/>
      <c r="EX15" s="158"/>
      <c r="EY15" s="158"/>
      <c r="EZ15" s="158"/>
      <c r="FA15" s="158"/>
      <c r="FB15" s="158"/>
      <c r="FC15" s="158"/>
      <c r="FD15" s="158"/>
      <c r="FE15" s="158"/>
      <c r="FF15" s="158"/>
      <c r="FG15" s="158"/>
      <c r="FH15" s="158"/>
      <c r="FI15" s="158"/>
      <c r="FJ15" s="158"/>
      <c r="FK15" s="158"/>
      <c r="FL15" s="158"/>
      <c r="FM15" s="158"/>
      <c r="FN15" s="158"/>
      <c r="FO15" s="158"/>
      <c r="FP15" s="158"/>
      <c r="FQ15" s="158"/>
      <c r="FR15" s="158"/>
      <c r="FS15" s="158"/>
      <c r="FT15" s="158"/>
      <c r="FU15" s="158"/>
      <c r="FV15" s="158"/>
      <c r="FW15" s="158"/>
      <c r="FX15" s="158"/>
      <c r="FY15" s="158"/>
      <c r="FZ15" s="158"/>
      <c r="GA15" s="158"/>
      <c r="GB15" s="158"/>
      <c r="GC15" s="158"/>
      <c r="GD15" s="158"/>
      <c r="GE15" s="158"/>
      <c r="GF15" s="158"/>
      <c r="GG15" s="158"/>
      <c r="GH15" s="158"/>
      <c r="GI15" s="158"/>
      <c r="GJ15" s="158"/>
      <c r="GK15" s="158"/>
      <c r="GL15" s="158"/>
      <c r="GM15" s="158"/>
      <c r="GN15" s="158"/>
      <c r="GO15" s="158"/>
      <c r="GP15" s="158"/>
      <c r="GQ15" s="158"/>
      <c r="GR15" s="158"/>
      <c r="GS15" s="158"/>
      <c r="GT15" s="158"/>
      <c r="GU15" s="158"/>
      <c r="GV15" s="158"/>
      <c r="GW15" s="158"/>
      <c r="GX15" s="158"/>
      <c r="GY15" s="158"/>
      <c r="GZ15" s="158"/>
      <c r="HA15" s="158"/>
      <c r="HB15" s="158"/>
      <c r="HC15" s="158"/>
      <c r="HD15" s="158"/>
      <c r="HE15" s="158"/>
      <c r="HF15" s="158"/>
      <c r="HG15" s="158"/>
      <c r="HH15" s="158"/>
      <c r="HI15" s="158"/>
      <c r="HJ15" s="158"/>
      <c r="HK15" s="158"/>
      <c r="HL15" s="158"/>
      <c r="HM15" s="158"/>
      <c r="HN15" s="158"/>
      <c r="HO15" s="158"/>
      <c r="HP15" s="158"/>
      <c r="HQ15" s="158"/>
      <c r="HR15" s="158"/>
      <c r="HS15" s="158"/>
      <c r="HT15" s="158"/>
      <c r="HU15" s="158"/>
      <c r="HV15" s="158"/>
      <c r="HW15" s="158"/>
      <c r="HX15" s="158"/>
      <c r="HY15" s="158"/>
      <c r="HZ15" s="158"/>
      <c r="IA15" s="158"/>
      <c r="IB15" s="158"/>
      <c r="IC15" s="158"/>
      <c r="ID15" s="158"/>
      <c r="IE15" s="158"/>
      <c r="IF15" s="158"/>
      <c r="IG15" s="158"/>
      <c r="IH15" s="158"/>
      <c r="II15" s="158"/>
      <c r="IJ15" s="158"/>
      <c r="IK15" s="158"/>
      <c r="IL15" s="158"/>
      <c r="IM15" s="158"/>
      <c r="IN15" s="158"/>
      <c r="IO15" s="158"/>
      <c r="IP15" s="158"/>
      <c r="IQ15" s="158"/>
    </row>
    <row r="16" spans="2:251" ht="33.75" customHeight="1">
      <c r="B16" s="416"/>
      <c r="C16" s="417"/>
      <c r="D16" s="416"/>
      <c r="E16" s="416"/>
      <c r="F16" s="416"/>
      <c r="G16" s="416"/>
      <c r="H16" s="423"/>
      <c r="I16" s="416"/>
      <c r="J16" s="416"/>
      <c r="K16" s="416"/>
      <c r="L16" s="416"/>
      <c r="M16" s="416"/>
      <c r="N16" s="416"/>
      <c r="O16" s="416" t="s">
        <v>17</v>
      </c>
      <c r="P16" s="416" t="s">
        <v>16</v>
      </c>
      <c r="Q16" s="417" t="s">
        <v>15</v>
      </c>
      <c r="R16" s="158"/>
      <c r="S16" s="158"/>
      <c r="T16" s="189"/>
      <c r="U16" s="413"/>
      <c r="V16" s="413"/>
      <c r="W16" s="158"/>
      <c r="X16" s="190">
        <f>0.00555556/3</f>
        <v>1.8518533333333335E-3</v>
      </c>
      <c r="Y16" s="158"/>
      <c r="Z16" s="186"/>
      <c r="AA16" s="187"/>
      <c r="AB16" s="18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c r="FA16" s="158"/>
      <c r="FB16" s="158"/>
      <c r="FC16" s="158"/>
      <c r="FD16" s="158"/>
      <c r="FE16" s="158"/>
      <c r="FF16" s="158"/>
      <c r="FG16" s="158"/>
      <c r="FH16" s="158"/>
      <c r="FI16" s="158"/>
      <c r="FJ16" s="158"/>
      <c r="FK16" s="158"/>
      <c r="FL16" s="158"/>
      <c r="FM16" s="158"/>
      <c r="FN16" s="158"/>
      <c r="FO16" s="158"/>
      <c r="FP16" s="158"/>
      <c r="FQ16" s="158"/>
      <c r="FR16" s="158"/>
      <c r="FS16" s="158"/>
      <c r="FT16" s="158"/>
      <c r="FU16" s="158"/>
      <c r="FV16" s="158"/>
      <c r="FW16" s="158"/>
      <c r="FX16" s="158"/>
      <c r="FY16" s="158"/>
      <c r="FZ16" s="158"/>
      <c r="GA16" s="158"/>
      <c r="GB16" s="158"/>
      <c r="GC16" s="158"/>
      <c r="GD16" s="158"/>
      <c r="GE16" s="158"/>
      <c r="GF16" s="158"/>
      <c r="GG16" s="158"/>
      <c r="GH16" s="158"/>
      <c r="GI16" s="158"/>
      <c r="GJ16" s="158"/>
      <c r="GK16" s="158"/>
      <c r="GL16" s="158"/>
      <c r="GM16" s="158"/>
      <c r="GN16" s="158"/>
      <c r="GO16" s="158"/>
      <c r="GP16" s="158"/>
      <c r="GQ16" s="158"/>
      <c r="GR16" s="158"/>
      <c r="GS16" s="158"/>
      <c r="GT16" s="158"/>
      <c r="GU16" s="158"/>
      <c r="GV16" s="158"/>
      <c r="GW16" s="158"/>
      <c r="GX16" s="158"/>
      <c r="GY16" s="158"/>
      <c r="GZ16" s="158"/>
      <c r="HA16" s="158"/>
      <c r="HB16" s="158"/>
      <c r="HC16" s="158"/>
      <c r="HD16" s="158"/>
      <c r="HE16" s="158"/>
      <c r="HF16" s="158"/>
      <c r="HG16" s="158"/>
      <c r="HH16" s="158"/>
      <c r="HI16" s="158"/>
      <c r="HJ16" s="158"/>
      <c r="HK16" s="158"/>
      <c r="HL16" s="158"/>
      <c r="HM16" s="158"/>
      <c r="HN16" s="158"/>
      <c r="HO16" s="158"/>
      <c r="HP16" s="158"/>
      <c r="HQ16" s="158"/>
      <c r="HR16" s="158"/>
      <c r="HS16" s="158"/>
      <c r="HT16" s="158"/>
      <c r="HU16" s="158"/>
      <c r="HV16" s="158"/>
      <c r="HW16" s="158"/>
      <c r="HX16" s="158"/>
      <c r="HY16" s="158"/>
      <c r="HZ16" s="158"/>
      <c r="IA16" s="158"/>
      <c r="IB16" s="158"/>
      <c r="IC16" s="158"/>
      <c r="ID16" s="158"/>
      <c r="IE16" s="158"/>
      <c r="IF16" s="158"/>
      <c r="IG16" s="158"/>
      <c r="IH16" s="158"/>
      <c r="II16" s="158"/>
      <c r="IJ16" s="158"/>
      <c r="IK16" s="158"/>
      <c r="IL16" s="158"/>
      <c r="IM16" s="158"/>
      <c r="IN16" s="158"/>
      <c r="IO16" s="158"/>
      <c r="IP16" s="158"/>
      <c r="IQ16" s="158"/>
    </row>
    <row r="17" spans="2:251" ht="39.75" customHeight="1">
      <c r="B17" s="416"/>
      <c r="C17" s="417"/>
      <c r="D17" s="416"/>
      <c r="E17" s="416"/>
      <c r="F17" s="416"/>
      <c r="G17" s="416"/>
      <c r="H17" s="423"/>
      <c r="I17" s="191" t="s">
        <v>14</v>
      </c>
      <c r="J17" s="191" t="s">
        <v>13</v>
      </c>
      <c r="K17" s="191" t="s">
        <v>12</v>
      </c>
      <c r="L17" s="192" t="s">
        <v>11</v>
      </c>
      <c r="M17" s="193" t="s">
        <v>10</v>
      </c>
      <c r="N17" s="194" t="s">
        <v>9</v>
      </c>
      <c r="O17" s="416"/>
      <c r="P17" s="416"/>
      <c r="Q17" s="417"/>
      <c r="R17" s="158"/>
      <c r="S17" s="158"/>
      <c r="T17" s="195"/>
      <c r="U17" s="425"/>
      <c r="V17" s="425"/>
      <c r="X17" s="187"/>
      <c r="Z17" s="186"/>
      <c r="AA17" s="187"/>
      <c r="AB17" s="18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c r="EF17" s="158"/>
      <c r="EG17" s="158"/>
      <c r="EH17" s="158"/>
      <c r="EI17" s="158"/>
      <c r="EJ17" s="158"/>
      <c r="EK17" s="158"/>
      <c r="EL17" s="158"/>
      <c r="EM17" s="158"/>
      <c r="EN17" s="158"/>
      <c r="EO17" s="158"/>
      <c r="EP17" s="158"/>
      <c r="EQ17" s="158"/>
      <c r="ER17" s="158"/>
      <c r="ES17" s="158"/>
      <c r="ET17" s="158"/>
      <c r="EU17" s="158"/>
      <c r="EV17" s="158"/>
      <c r="EW17" s="158"/>
      <c r="EX17" s="158"/>
      <c r="EY17" s="158"/>
      <c r="EZ17" s="158"/>
      <c r="FA17" s="158"/>
      <c r="FB17" s="158"/>
      <c r="FC17" s="158"/>
      <c r="FD17" s="158"/>
      <c r="FE17" s="158"/>
      <c r="FF17" s="158"/>
      <c r="FG17" s="158"/>
      <c r="FH17" s="158"/>
      <c r="FI17" s="158"/>
      <c r="FJ17" s="158"/>
      <c r="FK17" s="158"/>
      <c r="FL17" s="158"/>
      <c r="FM17" s="158"/>
      <c r="FN17" s="158"/>
      <c r="FO17" s="158"/>
      <c r="FP17" s="158"/>
      <c r="FQ17" s="158"/>
      <c r="FR17" s="158"/>
      <c r="FS17" s="158"/>
      <c r="FT17" s="158"/>
      <c r="FU17" s="158"/>
      <c r="FV17" s="158"/>
      <c r="FW17" s="158"/>
      <c r="FX17" s="158"/>
      <c r="FY17" s="158"/>
      <c r="FZ17" s="158"/>
      <c r="GA17" s="158"/>
      <c r="GB17" s="158"/>
      <c r="GC17" s="158"/>
      <c r="GD17" s="158"/>
      <c r="GE17" s="158"/>
      <c r="GF17" s="158"/>
      <c r="GG17" s="158"/>
      <c r="GH17" s="158"/>
      <c r="GI17" s="158"/>
      <c r="GJ17" s="158"/>
      <c r="GK17" s="158"/>
      <c r="GL17" s="158"/>
      <c r="GM17" s="158"/>
      <c r="GN17" s="158"/>
      <c r="GO17" s="158"/>
      <c r="GP17" s="158"/>
      <c r="GQ17" s="158"/>
      <c r="GR17" s="158"/>
      <c r="GS17" s="158"/>
      <c r="GT17" s="158"/>
      <c r="GU17" s="158"/>
      <c r="GV17" s="158"/>
      <c r="GW17" s="158"/>
      <c r="GX17" s="158"/>
      <c r="GY17" s="158"/>
      <c r="GZ17" s="158"/>
      <c r="HA17" s="158"/>
      <c r="HB17" s="158"/>
      <c r="HC17" s="158"/>
      <c r="HD17" s="158"/>
      <c r="HE17" s="158"/>
      <c r="HF17" s="158"/>
      <c r="HG17" s="158"/>
      <c r="HH17" s="158"/>
      <c r="HI17" s="158"/>
      <c r="HJ17" s="158"/>
      <c r="HK17" s="158"/>
      <c r="HL17" s="158"/>
      <c r="HM17" s="158"/>
      <c r="HN17" s="158"/>
      <c r="HO17" s="158"/>
      <c r="HP17" s="158"/>
      <c r="HQ17" s="158"/>
      <c r="HR17" s="158"/>
      <c r="HS17" s="158"/>
      <c r="HT17" s="158"/>
      <c r="HU17" s="158"/>
      <c r="HV17" s="158"/>
      <c r="HW17" s="158"/>
      <c r="HX17" s="158"/>
      <c r="HY17" s="158"/>
      <c r="HZ17" s="158"/>
      <c r="IA17" s="158"/>
      <c r="IB17" s="158"/>
      <c r="IC17" s="158"/>
      <c r="ID17" s="158"/>
      <c r="IE17" s="158"/>
      <c r="IF17" s="158"/>
      <c r="IG17" s="158"/>
      <c r="IH17" s="158"/>
      <c r="II17" s="158"/>
      <c r="IJ17" s="158"/>
      <c r="IK17" s="158"/>
      <c r="IL17" s="158"/>
      <c r="IM17" s="158"/>
      <c r="IN17" s="158"/>
      <c r="IO17" s="158"/>
      <c r="IP17" s="158"/>
      <c r="IQ17" s="158"/>
    </row>
    <row r="18" spans="2:251" ht="66.75" customHeight="1">
      <c r="B18" s="398" t="s">
        <v>282</v>
      </c>
      <c r="C18" s="414" t="s">
        <v>266</v>
      </c>
      <c r="D18" s="196" t="s">
        <v>39</v>
      </c>
      <c r="E18" s="415" t="s">
        <v>267</v>
      </c>
      <c r="F18" s="197">
        <v>5.5555500000000002E-3</v>
      </c>
      <c r="G18" s="196" t="s">
        <v>39</v>
      </c>
      <c r="H18" s="198"/>
      <c r="I18" s="199"/>
      <c r="J18" s="200"/>
      <c r="K18" s="201"/>
      <c r="L18" s="200"/>
      <c r="M18" s="202">
        <v>45292</v>
      </c>
      <c r="N18" s="202">
        <v>45657</v>
      </c>
      <c r="O18" s="410">
        <f>+F19/F18</f>
        <v>0.66666666666666663</v>
      </c>
      <c r="P18" s="410" t="e">
        <f>+H19/H18</f>
        <v>#DIV/0!</v>
      </c>
      <c r="Q18" s="411" t="e">
        <f>+(O18*O18)/P18</f>
        <v>#DIV/0!</v>
      </c>
      <c r="T18" s="195"/>
      <c r="U18" s="413"/>
      <c r="V18" s="413"/>
      <c r="X18" s="185"/>
      <c r="Z18" s="203"/>
      <c r="AA18" s="187"/>
      <c r="AB18" s="188"/>
    </row>
    <row r="19" spans="2:251" ht="57.75" customHeight="1">
      <c r="B19" s="398"/>
      <c r="C19" s="414"/>
      <c r="D19" s="196" t="s">
        <v>2</v>
      </c>
      <c r="E19" s="415"/>
      <c r="F19" s="197">
        <f>0.00185185*2</f>
        <v>3.7036999999999999E-3</v>
      </c>
      <c r="G19" s="196" t="s">
        <v>41</v>
      </c>
      <c r="H19" s="198"/>
      <c r="I19" s="199"/>
      <c r="J19" s="200"/>
      <c r="K19" s="201"/>
      <c r="L19" s="200"/>
      <c r="M19" s="202">
        <v>45292</v>
      </c>
      <c r="N19" s="202">
        <v>45657</v>
      </c>
      <c r="O19" s="410"/>
      <c r="P19" s="410"/>
      <c r="Q19" s="411"/>
      <c r="T19" s="195"/>
      <c r="U19" s="204">
        <f>0.05/9</f>
        <v>5.5555555555555558E-3</v>
      </c>
      <c r="V19" s="205" t="s">
        <v>268</v>
      </c>
      <c r="X19" s="206">
        <v>1.8518499999999999E-3</v>
      </c>
      <c r="Z19" s="203"/>
      <c r="AA19" s="187"/>
      <c r="AB19" s="188"/>
    </row>
    <row r="20" spans="2:251" ht="38.25" customHeight="1">
      <c r="B20" s="398"/>
      <c r="C20" s="414" t="s">
        <v>269</v>
      </c>
      <c r="D20" s="196" t="s">
        <v>3</v>
      </c>
      <c r="E20" s="406" t="s">
        <v>267</v>
      </c>
      <c r="F20" s="207">
        <v>5.5555500000000002E-3</v>
      </c>
      <c r="G20" s="196" t="s">
        <v>3</v>
      </c>
      <c r="H20" s="198"/>
      <c r="I20" s="199"/>
      <c r="J20" s="208"/>
      <c r="K20" s="201"/>
      <c r="L20" s="208"/>
      <c r="M20" s="202">
        <v>45292</v>
      </c>
      <c r="N20" s="202">
        <v>45657</v>
      </c>
      <c r="O20" s="410">
        <f>+F21/F20</f>
        <v>0.33333333333333331</v>
      </c>
      <c r="P20" s="410" t="e">
        <f>+H21/H20</f>
        <v>#DIV/0!</v>
      </c>
      <c r="Q20" s="411" t="e">
        <f>+(O20*O20)/P20</f>
        <v>#DIV/0!</v>
      </c>
      <c r="V20" s="209" t="s">
        <v>270</v>
      </c>
      <c r="X20" s="210">
        <v>1.8518499999999999E-3</v>
      </c>
      <c r="Z20" s="203"/>
      <c r="AA20" s="187"/>
      <c r="AB20" s="188"/>
    </row>
    <row r="21" spans="2:251" ht="27" customHeight="1" thickBot="1">
      <c r="B21" s="398"/>
      <c r="C21" s="414"/>
      <c r="D21" s="196" t="s">
        <v>2</v>
      </c>
      <c r="E21" s="406"/>
      <c r="F21" s="197">
        <v>1.8518499999999999E-3</v>
      </c>
      <c r="G21" s="196" t="s">
        <v>41</v>
      </c>
      <c r="H21" s="198"/>
      <c r="I21" s="211"/>
      <c r="J21" s="208"/>
      <c r="K21" s="201"/>
      <c r="L21" s="208"/>
      <c r="M21" s="202">
        <v>45292</v>
      </c>
      <c r="N21" s="202">
        <v>45657</v>
      </c>
      <c r="O21" s="410"/>
      <c r="P21" s="410"/>
      <c r="Q21" s="411"/>
      <c r="V21" s="209" t="s">
        <v>271</v>
      </c>
      <c r="X21" s="206">
        <v>1.8518499999999999E-3</v>
      </c>
      <c r="Z21" s="203"/>
      <c r="AA21" s="187"/>
      <c r="AB21" s="188"/>
    </row>
    <row r="22" spans="2:251" ht="40.5" customHeight="1" thickBot="1">
      <c r="B22" s="398"/>
      <c r="C22" s="412" t="s">
        <v>272</v>
      </c>
      <c r="D22" s="196" t="s">
        <v>3</v>
      </c>
      <c r="E22" s="406" t="s">
        <v>267</v>
      </c>
      <c r="F22" s="207">
        <v>5.5555500000000002E-3</v>
      </c>
      <c r="G22" s="196" t="s">
        <v>3</v>
      </c>
      <c r="H22" s="198"/>
      <c r="I22" s="199"/>
      <c r="J22" s="200"/>
      <c r="K22" s="201"/>
      <c r="L22" s="200"/>
      <c r="M22" s="202">
        <v>45292</v>
      </c>
      <c r="N22" s="202">
        <v>45657</v>
      </c>
      <c r="O22" s="410">
        <f>+F23/F22</f>
        <v>0.99999999999999989</v>
      </c>
      <c r="P22" s="410" t="e">
        <f>+H23/H22</f>
        <v>#DIV/0!</v>
      </c>
      <c r="Q22" s="411" t="e">
        <f>+(O22*O22)/P22</f>
        <v>#DIV/0!</v>
      </c>
      <c r="S22" s="156">
        <f>0.24+0.04048</f>
        <v>0.28048000000000001</v>
      </c>
      <c r="U22" s="209"/>
      <c r="V22" s="209"/>
      <c r="X22" s="212">
        <f>SUM(X19:X21)</f>
        <v>5.5555499999999994E-3</v>
      </c>
    </row>
    <row r="23" spans="2:251" ht="30" customHeight="1">
      <c r="B23" s="398"/>
      <c r="C23" s="412"/>
      <c r="D23" s="196" t="s">
        <v>2</v>
      </c>
      <c r="E23" s="406"/>
      <c r="F23" s="197">
        <f>0.00185185*3</f>
        <v>5.5555499999999994E-3</v>
      </c>
      <c r="G23" s="196" t="s">
        <v>41</v>
      </c>
      <c r="H23" s="198"/>
      <c r="I23" s="211"/>
      <c r="J23" s="200"/>
      <c r="K23" s="201"/>
      <c r="L23" s="200"/>
      <c r="M23" s="202">
        <v>45292</v>
      </c>
      <c r="N23" s="202">
        <v>45657</v>
      </c>
      <c r="O23" s="410"/>
      <c r="P23" s="410"/>
      <c r="Q23" s="411"/>
      <c r="X23" s="213"/>
      <c r="AB23" s="188"/>
    </row>
    <row r="24" spans="2:251" ht="25.5" customHeight="1">
      <c r="B24" s="398"/>
      <c r="C24" s="412" t="s">
        <v>273</v>
      </c>
      <c r="D24" s="196" t="s">
        <v>3</v>
      </c>
      <c r="E24" s="406" t="s">
        <v>267</v>
      </c>
      <c r="F24" s="207">
        <v>5.5555500000000002E-3</v>
      </c>
      <c r="G24" s="196" t="s">
        <v>3</v>
      </c>
      <c r="H24" s="198"/>
      <c r="I24" s="199"/>
      <c r="J24" s="200"/>
      <c r="K24" s="201"/>
      <c r="L24" s="200"/>
      <c r="M24" s="202">
        <v>45292</v>
      </c>
      <c r="N24" s="202">
        <v>45657</v>
      </c>
      <c r="O24" s="410">
        <f>+F25/F24</f>
        <v>1</v>
      </c>
      <c r="P24" s="410" t="e">
        <f>+H25/H24</f>
        <v>#DIV/0!</v>
      </c>
      <c r="Q24" s="411" t="e">
        <f>+(O24*O24)/P24</f>
        <v>#DIV/0!</v>
      </c>
      <c r="X24" s="156">
        <v>0</v>
      </c>
    </row>
    <row r="25" spans="2:251" ht="34.5" customHeight="1">
      <c r="B25" s="398"/>
      <c r="C25" s="412"/>
      <c r="D25" s="196" t="s">
        <v>2</v>
      </c>
      <c r="E25" s="406"/>
      <c r="F25" s="197">
        <v>5.5555500000000002E-3</v>
      </c>
      <c r="G25" s="196" t="s">
        <v>41</v>
      </c>
      <c r="H25" s="198"/>
      <c r="I25" s="200"/>
      <c r="J25" s="200"/>
      <c r="K25" s="201"/>
      <c r="L25" s="200"/>
      <c r="M25" s="202">
        <v>45292</v>
      </c>
      <c r="N25" s="202">
        <v>45657</v>
      </c>
      <c r="O25" s="410"/>
      <c r="P25" s="410"/>
      <c r="Q25" s="411"/>
    </row>
    <row r="26" spans="2:251" ht="27" customHeight="1">
      <c r="B26" s="398"/>
      <c r="C26" s="409" t="s">
        <v>274</v>
      </c>
      <c r="D26" s="196" t="s">
        <v>3</v>
      </c>
      <c r="E26" s="406" t="s">
        <v>267</v>
      </c>
      <c r="F26" s="197">
        <v>5.5555500000000002E-3</v>
      </c>
      <c r="G26" s="196" t="s">
        <v>3</v>
      </c>
      <c r="H26" s="198"/>
      <c r="I26" s="200"/>
      <c r="J26" s="200"/>
      <c r="K26" s="201"/>
      <c r="L26" s="200"/>
      <c r="M26" s="202">
        <v>45292</v>
      </c>
      <c r="N26" s="202">
        <v>45657</v>
      </c>
      <c r="O26" s="410">
        <f>+F27/F26</f>
        <v>0.33333333333333331</v>
      </c>
      <c r="P26" s="410" t="e">
        <f>+H27/H26</f>
        <v>#DIV/0!</v>
      </c>
      <c r="Q26" s="411" t="e">
        <f>+(O26*O26)/P26</f>
        <v>#DIV/0!</v>
      </c>
    </row>
    <row r="27" spans="2:251" ht="42" customHeight="1">
      <c r="B27" s="398"/>
      <c r="C27" s="409"/>
      <c r="D27" s="196" t="s">
        <v>2</v>
      </c>
      <c r="E27" s="406"/>
      <c r="F27" s="214">
        <v>1.8518499999999999E-3</v>
      </c>
      <c r="G27" s="196" t="s">
        <v>41</v>
      </c>
      <c r="H27" s="198"/>
      <c r="I27" s="200"/>
      <c r="J27" s="200"/>
      <c r="K27" s="201"/>
      <c r="L27" s="200"/>
      <c r="M27" s="202">
        <v>45292</v>
      </c>
      <c r="N27" s="202">
        <v>45657</v>
      </c>
      <c r="O27" s="410"/>
      <c r="P27" s="410"/>
      <c r="Q27" s="411"/>
    </row>
    <row r="28" spans="2:251" ht="64.5" customHeight="1">
      <c r="B28" s="398"/>
      <c r="C28" s="409" t="s">
        <v>275</v>
      </c>
      <c r="D28" s="196" t="s">
        <v>3</v>
      </c>
      <c r="E28" s="406" t="s">
        <v>267</v>
      </c>
      <c r="F28" s="197">
        <v>5.5555500000000002E-3</v>
      </c>
      <c r="G28" s="196" t="s">
        <v>3</v>
      </c>
      <c r="H28" s="198"/>
      <c r="I28" s="200"/>
      <c r="J28" s="200"/>
      <c r="K28" s="201"/>
      <c r="L28" s="200"/>
      <c r="M28" s="202">
        <v>45292</v>
      </c>
      <c r="N28" s="202">
        <v>45657</v>
      </c>
      <c r="O28" s="410">
        <f>+F29/F28</f>
        <v>0.66666666666666663</v>
      </c>
      <c r="P28" s="410" t="e">
        <f>+H29/H28</f>
        <v>#DIV/0!</v>
      </c>
      <c r="Q28" s="411" t="e">
        <f>+(O28*O28)/P28</f>
        <v>#DIV/0!</v>
      </c>
      <c r="U28" s="215"/>
    </row>
    <row r="29" spans="2:251" ht="39" customHeight="1" thickBot="1">
      <c r="B29" s="398"/>
      <c r="C29" s="409"/>
      <c r="D29" s="196" t="s">
        <v>2</v>
      </c>
      <c r="E29" s="406"/>
      <c r="F29" s="216">
        <f>0.00185185*2</f>
        <v>3.7036999999999999E-3</v>
      </c>
      <c r="G29" s="196" t="s">
        <v>41</v>
      </c>
      <c r="H29" s="198"/>
      <c r="I29" s="200"/>
      <c r="J29" s="200"/>
      <c r="K29" s="201"/>
      <c r="L29" s="200"/>
      <c r="M29" s="202">
        <v>45292</v>
      </c>
      <c r="N29" s="202">
        <v>45657</v>
      </c>
      <c r="O29" s="410"/>
      <c r="P29" s="410"/>
      <c r="Q29" s="411"/>
    </row>
    <row r="30" spans="2:251" ht="31.5" customHeight="1">
      <c r="B30" s="398"/>
      <c r="C30" s="409" t="s">
        <v>276</v>
      </c>
      <c r="D30" s="196" t="s">
        <v>3</v>
      </c>
      <c r="E30" s="401" t="s">
        <v>267</v>
      </c>
      <c r="F30" s="207">
        <v>5.5555500000000002E-3</v>
      </c>
      <c r="G30" s="196" t="s">
        <v>3</v>
      </c>
      <c r="H30" s="198"/>
      <c r="I30" s="200"/>
      <c r="J30" s="200"/>
      <c r="K30" s="201"/>
      <c r="L30" s="200"/>
      <c r="M30" s="202">
        <v>45292</v>
      </c>
      <c r="N30" s="202">
        <v>45657</v>
      </c>
      <c r="O30" s="410">
        <f>+F31/F30</f>
        <v>0.66666666666666663</v>
      </c>
      <c r="P30" s="410" t="e">
        <f>+H31/H30</f>
        <v>#DIV/0!</v>
      </c>
      <c r="Q30" s="411" t="e">
        <f>+(O30*O30)/P30</f>
        <v>#DIV/0!</v>
      </c>
      <c r="U30" s="217">
        <v>2024</v>
      </c>
      <c r="V30" s="218">
        <v>2025</v>
      </c>
      <c r="W30" s="218"/>
      <c r="X30" s="218">
        <v>2026</v>
      </c>
      <c r="Y30" s="219">
        <v>2027</v>
      </c>
    </row>
    <row r="31" spans="2:251" ht="28.5" customHeight="1" thickBot="1">
      <c r="B31" s="398"/>
      <c r="C31" s="409"/>
      <c r="D31" s="196" t="s">
        <v>2</v>
      </c>
      <c r="E31" s="401"/>
      <c r="F31" s="216">
        <f>0.00185185*2</f>
        <v>3.7036999999999999E-3</v>
      </c>
      <c r="G31" s="196" t="s">
        <v>41</v>
      </c>
      <c r="H31" s="198"/>
      <c r="I31" s="200"/>
      <c r="J31" s="200"/>
      <c r="K31" s="201"/>
      <c r="L31" s="200"/>
      <c r="M31" s="202">
        <v>45292</v>
      </c>
      <c r="N31" s="202">
        <v>45657</v>
      </c>
      <c r="O31" s="410"/>
      <c r="P31" s="410"/>
      <c r="Q31" s="411"/>
      <c r="U31" s="220">
        <v>0.05</v>
      </c>
      <c r="V31" s="221">
        <v>0.11</v>
      </c>
      <c r="W31" s="221"/>
      <c r="X31" s="221">
        <v>0.11</v>
      </c>
      <c r="Y31" s="222">
        <v>0.09</v>
      </c>
    </row>
    <row r="32" spans="2:251" ht="28.5" customHeight="1" thickBot="1">
      <c r="B32" s="398"/>
      <c r="C32" s="400" t="s">
        <v>277</v>
      </c>
      <c r="D32" s="196" t="s">
        <v>3</v>
      </c>
      <c r="E32" s="401" t="s">
        <v>267</v>
      </c>
      <c r="F32" s="207">
        <v>5.5555500000000002E-3</v>
      </c>
      <c r="G32" s="196" t="s">
        <v>3</v>
      </c>
      <c r="H32" s="198">
        <v>20198323485</v>
      </c>
      <c r="I32" s="200"/>
      <c r="J32" s="200"/>
      <c r="K32" s="201"/>
      <c r="L32" s="200"/>
      <c r="M32" s="202">
        <v>45292</v>
      </c>
      <c r="N32" s="202">
        <v>45657</v>
      </c>
      <c r="O32" s="410">
        <f>F33/F32</f>
        <v>1</v>
      </c>
      <c r="P32" s="402">
        <f>H33/H32</f>
        <v>1</v>
      </c>
      <c r="Q32" s="391">
        <f>+(O32*O32)/P32</f>
        <v>1</v>
      </c>
      <c r="U32" s="223">
        <f>U31+V31+X31+Y31</f>
        <v>0.36</v>
      </c>
      <c r="V32" s="224"/>
      <c r="W32" s="224"/>
      <c r="X32" s="224"/>
      <c r="Y32" s="224"/>
    </row>
    <row r="33" spans="2:25" ht="28.5" customHeight="1">
      <c r="B33" s="398"/>
      <c r="C33" s="400"/>
      <c r="D33" s="196" t="s">
        <v>2</v>
      </c>
      <c r="E33" s="401"/>
      <c r="F33" s="216">
        <v>5.5555500000000002E-3</v>
      </c>
      <c r="G33" s="196" t="s">
        <v>41</v>
      </c>
      <c r="H33" s="198">
        <v>20198323485</v>
      </c>
      <c r="I33" s="200"/>
      <c r="J33" s="200"/>
      <c r="K33" s="201"/>
      <c r="L33" s="200"/>
      <c r="M33" s="202">
        <v>45292</v>
      </c>
      <c r="N33" s="202">
        <v>45657</v>
      </c>
      <c r="O33" s="410"/>
      <c r="P33" s="403"/>
      <c r="Q33" s="392"/>
      <c r="U33" s="224"/>
      <c r="V33" s="224"/>
      <c r="W33" s="224"/>
      <c r="X33" s="224"/>
      <c r="Y33" s="224"/>
    </row>
    <row r="34" spans="2:25" ht="28.5" customHeight="1">
      <c r="B34" s="398"/>
      <c r="C34" s="400" t="s">
        <v>278</v>
      </c>
      <c r="D34" s="196" t="s">
        <v>3</v>
      </c>
      <c r="E34" s="401" t="s">
        <v>267</v>
      </c>
      <c r="F34" s="207">
        <v>5.5555500000000002E-3</v>
      </c>
      <c r="G34" s="196" t="s">
        <v>3</v>
      </c>
      <c r="H34" s="198">
        <v>3055440216</v>
      </c>
      <c r="I34" s="200"/>
      <c r="J34" s="200"/>
      <c r="K34" s="201"/>
      <c r="L34" s="200"/>
      <c r="M34" s="202">
        <v>45292</v>
      </c>
      <c r="N34" s="202">
        <v>45657</v>
      </c>
      <c r="O34" s="402">
        <f>F35/F34</f>
        <v>1</v>
      </c>
      <c r="P34" s="402">
        <f>H35/H34</f>
        <v>1.0967720576798221</v>
      </c>
      <c r="Q34" s="391">
        <f>+(O34*O34)/P34</f>
        <v>0.91176648146512818</v>
      </c>
      <c r="U34" s="224"/>
      <c r="V34" s="224"/>
      <c r="W34" s="224"/>
      <c r="X34" s="224"/>
      <c r="Y34" s="224"/>
    </row>
    <row r="35" spans="2:25" ht="28.5" customHeight="1">
      <c r="B35" s="398"/>
      <c r="C35" s="400"/>
      <c r="D35" s="196" t="s">
        <v>2</v>
      </c>
      <c r="E35" s="401"/>
      <c r="F35" s="216">
        <v>5.5555500000000002E-3</v>
      </c>
      <c r="G35" s="196" t="s">
        <v>41</v>
      </c>
      <c r="H35" s="198">
        <v>3351121452.8200002</v>
      </c>
      <c r="I35" s="200"/>
      <c r="J35" s="200"/>
      <c r="K35" s="201"/>
      <c r="L35" s="200"/>
      <c r="M35" s="225">
        <v>45292</v>
      </c>
      <c r="N35" s="202">
        <v>45657</v>
      </c>
      <c r="O35" s="403"/>
      <c r="P35" s="403"/>
      <c r="Q35" s="392"/>
      <c r="U35" s="224"/>
      <c r="V35" s="224"/>
      <c r="W35" s="224"/>
      <c r="X35" s="224"/>
      <c r="Y35" s="224"/>
    </row>
    <row r="36" spans="2:25" ht="23.25">
      <c r="B36" s="404"/>
      <c r="C36" s="405" t="s">
        <v>8</v>
      </c>
      <c r="D36" s="196" t="s">
        <v>3</v>
      </c>
      <c r="E36" s="406"/>
      <c r="F36" s="226">
        <f>F18+F20+F22+F24+F26+F28+F30+F32+F34</f>
        <v>4.9999950000000001E-2</v>
      </c>
      <c r="G36" s="227" t="s">
        <v>3</v>
      </c>
      <c r="H36" s="228">
        <v>23253763701</v>
      </c>
      <c r="I36" s="229"/>
      <c r="J36" s="200"/>
      <c r="K36" s="200"/>
      <c r="L36" s="200"/>
      <c r="M36" s="202">
        <v>45292</v>
      </c>
      <c r="N36" s="230">
        <v>45657</v>
      </c>
      <c r="O36" s="407">
        <f>F37/F36</f>
        <v>0.7407407407407407</v>
      </c>
      <c r="P36" s="408">
        <f>H37/H36</f>
        <v>1</v>
      </c>
      <c r="Q36" s="391">
        <f>+(O36*O36)/P36</f>
        <v>0.5486968449931412</v>
      </c>
      <c r="U36" s="231"/>
    </row>
    <row r="37" spans="2:25" ht="20.25">
      <c r="B37" s="404"/>
      <c r="C37" s="405"/>
      <c r="D37" s="196" t="s">
        <v>2</v>
      </c>
      <c r="E37" s="406"/>
      <c r="F37" s="232">
        <f>F19+F21+F23+F25+F27+F29+F31+F33+F35</f>
        <v>3.7037E-2</v>
      </c>
      <c r="G37" s="227" t="s">
        <v>41</v>
      </c>
      <c r="H37" s="233">
        <v>23253763701</v>
      </c>
      <c r="I37" s="208"/>
      <c r="J37" s="208"/>
      <c r="K37" s="234"/>
      <c r="L37" s="208"/>
      <c r="M37" s="202">
        <v>45292</v>
      </c>
      <c r="N37" s="230">
        <v>45657</v>
      </c>
      <c r="O37" s="407"/>
      <c r="P37" s="408"/>
      <c r="Q37" s="392"/>
    </row>
    <row r="38" spans="2:25" ht="15">
      <c r="D38" s="235"/>
      <c r="H38" s="236"/>
      <c r="I38" s="237"/>
      <c r="J38" s="186"/>
      <c r="K38" s="186"/>
      <c r="L38" s="186"/>
      <c r="O38" s="237"/>
      <c r="P38" s="238"/>
      <c r="Q38" s="239"/>
      <c r="R38" s="238"/>
    </row>
    <row r="39" spans="2:25" ht="31.5">
      <c r="B39" s="393" t="s">
        <v>43</v>
      </c>
      <c r="C39" s="393"/>
      <c r="D39" s="394" t="s">
        <v>7</v>
      </c>
      <c r="E39" s="394"/>
      <c r="F39" s="394"/>
      <c r="G39" s="394"/>
      <c r="H39" s="394"/>
      <c r="I39" s="394"/>
      <c r="J39" s="240" t="s">
        <v>44</v>
      </c>
      <c r="K39" s="394" t="s">
        <v>45</v>
      </c>
      <c r="L39" s="394"/>
      <c r="M39" s="395" t="s">
        <v>6</v>
      </c>
      <c r="N39" s="395"/>
      <c r="O39" s="395"/>
      <c r="P39" s="395"/>
      <c r="Q39" s="395"/>
      <c r="U39" s="209"/>
    </row>
    <row r="40" spans="2:25" ht="26.25" customHeight="1">
      <c r="B40" s="396" t="s">
        <v>279</v>
      </c>
      <c r="C40" s="396"/>
      <c r="D40" s="397" t="s">
        <v>283</v>
      </c>
      <c r="E40" s="397"/>
      <c r="F40" s="397"/>
      <c r="G40" s="397"/>
      <c r="H40" s="397"/>
      <c r="I40" s="397"/>
      <c r="J40" s="398" t="s">
        <v>32</v>
      </c>
      <c r="K40" s="241" t="s">
        <v>3</v>
      </c>
      <c r="L40" s="242">
        <v>180000</v>
      </c>
      <c r="M40" s="399" t="s">
        <v>280</v>
      </c>
      <c r="N40" s="399"/>
      <c r="O40" s="399"/>
      <c r="P40" s="399"/>
      <c r="Q40" s="399"/>
      <c r="U40" s="209">
        <f>U39/3</f>
        <v>0</v>
      </c>
    </row>
    <row r="41" spans="2:25" ht="18" customHeight="1">
      <c r="B41" s="396"/>
      <c r="C41" s="396"/>
      <c r="D41" s="397"/>
      <c r="E41" s="397"/>
      <c r="F41" s="397"/>
      <c r="G41" s="397"/>
      <c r="H41" s="397"/>
      <c r="I41" s="397"/>
      <c r="J41" s="398"/>
      <c r="K41" s="241" t="s">
        <v>2</v>
      </c>
      <c r="L41" s="242">
        <v>129189</v>
      </c>
      <c r="M41" s="399"/>
      <c r="N41" s="399"/>
      <c r="O41" s="399"/>
      <c r="P41" s="399"/>
      <c r="Q41" s="399"/>
    </row>
    <row r="42" spans="2:25" ht="15" customHeight="1" thickBot="1">
      <c r="B42" s="389" t="s">
        <v>1</v>
      </c>
      <c r="C42" s="389"/>
      <c r="D42" s="389"/>
      <c r="E42" s="389"/>
      <c r="F42" s="389"/>
      <c r="G42" s="389"/>
      <c r="H42" s="389"/>
      <c r="I42" s="389"/>
      <c r="J42" s="389"/>
      <c r="K42" s="389"/>
      <c r="L42" s="389"/>
      <c r="M42" s="390" t="s">
        <v>0</v>
      </c>
      <c r="N42" s="390"/>
      <c r="O42" s="390"/>
      <c r="P42" s="390"/>
      <c r="Q42" s="390"/>
    </row>
    <row r="43" spans="2:25" ht="29.25" customHeight="1" thickBot="1">
      <c r="B43" s="389"/>
      <c r="C43" s="389"/>
      <c r="D43" s="389"/>
      <c r="E43" s="389"/>
      <c r="F43" s="389"/>
      <c r="G43" s="389"/>
      <c r="H43" s="389"/>
      <c r="I43" s="389"/>
      <c r="J43" s="389"/>
      <c r="K43" s="389"/>
      <c r="L43" s="389"/>
      <c r="M43" s="390"/>
      <c r="N43" s="390"/>
      <c r="O43" s="390"/>
      <c r="P43" s="390"/>
      <c r="Q43" s="390"/>
      <c r="U43" s="243">
        <f>0.24+0.03704</f>
        <v>0.27704000000000001</v>
      </c>
    </row>
    <row r="46" spans="2:25">
      <c r="C46" s="244"/>
    </row>
    <row r="47" spans="2:25">
      <c r="C47" s="244"/>
    </row>
  </sheetData>
  <mergeCells count="113">
    <mergeCell ref="B2:C5"/>
    <mergeCell ref="D2:K3"/>
    <mergeCell ref="L2:O2"/>
    <mergeCell ref="P2:Q5"/>
    <mergeCell ref="L3:O3"/>
    <mergeCell ref="D4:K5"/>
    <mergeCell ref="L4:O4"/>
    <mergeCell ref="L5:O5"/>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15:B17"/>
    <mergeCell ref="C15:C17"/>
    <mergeCell ref="D15:D17"/>
    <mergeCell ref="E15:E17"/>
    <mergeCell ref="F15:F17"/>
    <mergeCell ref="G15:G17"/>
    <mergeCell ref="U12:W12"/>
    <mergeCell ref="B13:C13"/>
    <mergeCell ref="D13:I13"/>
    <mergeCell ref="N13:P13"/>
    <mergeCell ref="U13:W13"/>
    <mergeCell ref="B14:I14"/>
    <mergeCell ref="N14:P14"/>
    <mergeCell ref="U14:V14"/>
    <mergeCell ref="H15:H17"/>
    <mergeCell ref="I15:L16"/>
    <mergeCell ref="M15:N16"/>
    <mergeCell ref="O15:Q15"/>
    <mergeCell ref="U15:V15"/>
    <mergeCell ref="O16:O17"/>
    <mergeCell ref="P16:P17"/>
    <mergeCell ref="Q16:Q17"/>
    <mergeCell ref="U16:V16"/>
    <mergeCell ref="U17:V17"/>
    <mergeCell ref="U18:V18"/>
    <mergeCell ref="C20:C21"/>
    <mergeCell ref="E20:E21"/>
    <mergeCell ref="O20:O21"/>
    <mergeCell ref="P20:P21"/>
    <mergeCell ref="Q20:Q21"/>
    <mergeCell ref="C18:C19"/>
    <mergeCell ref="E18:E19"/>
    <mergeCell ref="O18:O19"/>
    <mergeCell ref="P18:P19"/>
    <mergeCell ref="Q18:Q19"/>
    <mergeCell ref="P26:P27"/>
    <mergeCell ref="Q26:Q27"/>
    <mergeCell ref="C28:C29"/>
    <mergeCell ref="E28:E29"/>
    <mergeCell ref="O28:O29"/>
    <mergeCell ref="P28:P29"/>
    <mergeCell ref="Q28:Q29"/>
    <mergeCell ref="Q22:Q23"/>
    <mergeCell ref="C24:C25"/>
    <mergeCell ref="E24:E25"/>
    <mergeCell ref="O24:O25"/>
    <mergeCell ref="P24:P25"/>
    <mergeCell ref="Q24:Q25"/>
    <mergeCell ref="C22:C23"/>
    <mergeCell ref="E22:E23"/>
    <mergeCell ref="O22:O23"/>
    <mergeCell ref="P22:P23"/>
    <mergeCell ref="C34:C35"/>
    <mergeCell ref="E34:E35"/>
    <mergeCell ref="O34:O35"/>
    <mergeCell ref="P34:P35"/>
    <mergeCell ref="Q34:Q35"/>
    <mergeCell ref="B36:B37"/>
    <mergeCell ref="C36:C37"/>
    <mergeCell ref="E36:E37"/>
    <mergeCell ref="O36:O37"/>
    <mergeCell ref="P36:P37"/>
    <mergeCell ref="B18:B35"/>
    <mergeCell ref="C30:C31"/>
    <mergeCell ref="E30:E31"/>
    <mergeCell ref="O30:O31"/>
    <mergeCell ref="P30:P31"/>
    <mergeCell ref="Q30:Q31"/>
    <mergeCell ref="C32:C33"/>
    <mergeCell ref="E32:E33"/>
    <mergeCell ref="O32:O33"/>
    <mergeCell ref="P32:P33"/>
    <mergeCell ref="Q32:Q33"/>
    <mergeCell ref="C26:C27"/>
    <mergeCell ref="E26:E27"/>
    <mergeCell ref="O26:O27"/>
    <mergeCell ref="B42:L43"/>
    <mergeCell ref="M42:Q43"/>
    <mergeCell ref="Q36:Q37"/>
    <mergeCell ref="B39:C39"/>
    <mergeCell ref="D39:I39"/>
    <mergeCell ref="K39:L39"/>
    <mergeCell ref="M39:Q39"/>
    <mergeCell ref="B40:C41"/>
    <mergeCell ref="D40:I41"/>
    <mergeCell ref="J40:J41"/>
    <mergeCell ref="M40:Q41"/>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2024730010036</vt:lpstr>
      <vt:lpstr>2024730010037</vt:lpstr>
      <vt:lpstr>2024730010038</vt:lpstr>
      <vt:lpstr>2024730010039</vt:lpstr>
      <vt:lpstr>Anexo 2024730010039</vt:lpstr>
      <vt:lpstr>2020730010083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ARGENIS01</cp:lastModifiedBy>
  <dcterms:created xsi:type="dcterms:W3CDTF">2017-08-24T15:03:39Z</dcterms:created>
  <dcterms:modified xsi:type="dcterms:W3CDTF">2024-11-28T18:42:23Z</dcterms:modified>
</cp:coreProperties>
</file>