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Planes de acción para publicar\"/>
    </mc:Choice>
  </mc:AlternateContent>
  <bookViews>
    <workbookView xWindow="0" yWindow="0" windowWidth="21600" windowHeight="7530" firstSheet="1" activeTab="5"/>
  </bookViews>
  <sheets>
    <sheet name="2024730010036" sheetId="10" r:id="rId1"/>
    <sheet name="2024730010037" sheetId="6" r:id="rId2"/>
    <sheet name="2024730010038" sheetId="8" r:id="rId3"/>
    <sheet name="2024730010039" sheetId="4" r:id="rId4"/>
    <sheet name="Anexo 2024730010039" sheetId="5" r:id="rId5"/>
    <sheet name="2020730010083 " sheetId="15"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3" i="15" l="1"/>
  <c r="U40" i="15"/>
  <c r="P36" i="15"/>
  <c r="F36" i="15"/>
  <c r="P34" i="15"/>
  <c r="O34" i="15"/>
  <c r="Q34" i="15" s="1"/>
  <c r="U32" i="15"/>
  <c r="P32" i="15"/>
  <c r="O32" i="15"/>
  <c r="Q32" i="15" s="1"/>
  <c r="F31" i="15"/>
  <c r="P30" i="15"/>
  <c r="O30" i="15"/>
  <c r="Q30" i="15" s="1"/>
  <c r="F29" i="15"/>
  <c r="P28" i="15"/>
  <c r="O28" i="15"/>
  <c r="Q28" i="15" s="1"/>
  <c r="P26" i="15"/>
  <c r="O26" i="15"/>
  <c r="Q26" i="15" s="1"/>
  <c r="P24" i="15"/>
  <c r="O24" i="15"/>
  <c r="Q24" i="15" s="1"/>
  <c r="F23" i="15"/>
  <c r="X22" i="15"/>
  <c r="S22" i="15"/>
  <c r="P22" i="15"/>
  <c r="O22" i="15"/>
  <c r="Q22" i="15" s="1"/>
  <c r="P20" i="15"/>
  <c r="O20" i="15"/>
  <c r="Q20" i="15" s="1"/>
  <c r="U19" i="15"/>
  <c r="F19" i="15"/>
  <c r="F37" i="15" s="1"/>
  <c r="O36" i="15" s="1"/>
  <c r="Q36" i="15" s="1"/>
  <c r="P18" i="15"/>
  <c r="O18" i="15"/>
  <c r="Q18" i="15" s="1"/>
  <c r="X16" i="15"/>
  <c r="P20" i="10" l="1"/>
  <c r="O20" i="10"/>
  <c r="F55" i="5"/>
  <c r="F56" i="5"/>
  <c r="F57" i="5"/>
  <c r="F58" i="5"/>
  <c r="F59" i="5"/>
  <c r="F60" i="5"/>
  <c r="F61" i="5"/>
  <c r="F62" i="5"/>
  <c r="F63" i="5"/>
  <c r="F64" i="5"/>
  <c r="F65" i="5"/>
  <c r="F66" i="5"/>
  <c r="F67" i="5"/>
  <c r="F68" i="5"/>
  <c r="F69" i="5"/>
  <c r="F70" i="5"/>
  <c r="F71" i="5"/>
  <c r="F72" i="5"/>
  <c r="F73" i="5"/>
  <c r="F74" i="5"/>
  <c r="F75" i="5"/>
  <c r="F76" i="5"/>
  <c r="F77" i="5"/>
  <c r="F78"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8" i="5"/>
  <c r="F110" i="5"/>
  <c r="F111" i="5"/>
  <c r="F113" i="5"/>
  <c r="F114" i="5"/>
  <c r="F115" i="5"/>
  <c r="F116" i="5"/>
  <c r="F117" i="5"/>
  <c r="F118" i="5"/>
  <c r="P18" i="10" l="1"/>
  <c r="O18" i="10"/>
  <c r="P18" i="8"/>
  <c r="O18" i="8"/>
  <c r="P18" i="6"/>
  <c r="O18" i="6"/>
  <c r="O20" i="4"/>
  <c r="P20" i="4"/>
  <c r="O22" i="4"/>
  <c r="P22" i="4"/>
  <c r="O24" i="4"/>
  <c r="P24" i="4"/>
  <c r="P18" i="4"/>
  <c r="O18" i="4"/>
  <c r="Q24" i="4" l="1"/>
  <c r="Q22" i="4"/>
  <c r="Q20" i="4"/>
  <c r="Q18" i="4"/>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
  </authors>
  <commentList>
    <comment ref="B15" authorId="0" shapeId="0">
      <text>
        <r>
          <rPr>
            <sz val="11"/>
            <color rgb="FF000000"/>
            <rFont val="Calibri"/>
            <family val="2"/>
            <charset val="1"/>
          </rPr>
          <t xml:space="preserve">equipo 60:
</t>
        </r>
        <r>
          <rPr>
            <sz val="10"/>
            <color rgb="FF000000"/>
            <rFont val="Tahoma"/>
            <family val="2"/>
            <charset val="1"/>
          </rPr>
          <t>Describa primero el código MGA y luego la meta personalizada en el PD</t>
        </r>
      </text>
    </comment>
    <comment ref="C15" authorId="0" shapeId="0">
      <text>
        <r>
          <rPr>
            <sz val="11"/>
            <color rgb="FF000000"/>
            <rFont val="Calibri"/>
            <family val="2"/>
            <charset val="1"/>
          </rPr>
          <t xml:space="preserve">equipo 60:
</t>
        </r>
        <r>
          <rPr>
            <sz val="10"/>
            <color rgb="FF000000"/>
            <rFont val="Tahoma"/>
            <family val="2"/>
            <charset val="1"/>
          </rPr>
          <t>Se deben relacionar las actividades para el cumplimiento de la meta de acuerdol al proyecto de inversión</t>
        </r>
      </text>
    </comment>
    <comment ref="E15" authorId="0" shapeId="0">
      <text>
        <r>
          <rPr>
            <sz val="11"/>
            <color rgb="FF000000"/>
            <rFont val="Calibri"/>
            <family val="2"/>
            <charset val="1"/>
          </rPr>
          <t xml:space="preserve">equipo 60:
</t>
        </r>
        <r>
          <rPr>
            <sz val="10"/>
            <color rgb="FF000000"/>
            <rFont val="Tahoma"/>
            <family val="2"/>
            <charset val="1"/>
          </rPr>
          <t xml:space="preserve">Describa el parámetro o unidad de medida relacionada con la actividad, ejemplo: porcentaje, número, kilo, grados, hectáreas, etc.
</t>
        </r>
      </text>
    </comment>
    <comment ref="F15" authorId="0" shapeId="0">
      <text>
        <r>
          <rPr>
            <sz val="11"/>
            <color rgb="FF000000"/>
            <rFont val="Calibri"/>
            <family val="2"/>
            <charset val="1"/>
          </rPr>
          <t xml:space="preserve">equipo 60:
</t>
        </r>
        <r>
          <rPr>
            <sz val="10"/>
            <color rgb="FF000000"/>
            <rFont val="Tahoma"/>
            <family val="2"/>
            <charset val="1"/>
          </rPr>
          <t>Describa el valor programado y ejecutado a nivel físico por cada una de las actividades</t>
        </r>
      </text>
    </comment>
    <comment ref="H15" authorId="0" shapeId="0">
      <text>
        <r>
          <rPr>
            <sz val="11"/>
            <color rgb="FF000000"/>
            <rFont val="Calibri"/>
            <family val="2"/>
            <charset val="1"/>
          </rPr>
          <t xml:space="preserve">equipo 60:
</t>
        </r>
        <r>
          <rPr>
            <sz val="10"/>
            <color rgb="FF000000"/>
            <rFont val="Tahoma"/>
            <family val="2"/>
            <charset val="1"/>
          </rPr>
          <t>Describa el valor programado en el presupuesto y ejecutado anivel de las obligaciones generadas (OP)</t>
        </r>
      </text>
    </comment>
  </commentList>
</comments>
</file>

<file path=xl/sharedStrings.xml><?xml version="1.0" encoding="utf-8"?>
<sst xmlns="http://schemas.openxmlformats.org/spreadsheetml/2006/main" count="902" uniqueCount="289">
  <si>
    <t xml:space="preserve">FIRMA: </t>
  </si>
  <si>
    <t xml:space="preserve">OBSERVACIONES: </t>
  </si>
  <si>
    <t>E</t>
  </si>
  <si>
    <t>P</t>
  </si>
  <si>
    <t>FIRMA</t>
  </si>
  <si>
    <t xml:space="preserve">META DE RESULTADO  No.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</si>
  <si>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</si>
  <si>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</si>
  <si>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</si>
  <si>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</si>
  <si>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</si>
  <si>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</si>
  <si>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</si>
  <si>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</si>
  <si>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</si>
  <si>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</si>
  <si>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</si>
  <si>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</si>
  <si>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</si>
  <si>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</si>
  <si>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</si>
  <si>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</si>
  <si>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</si>
  <si>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</si>
  <si>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</si>
  <si>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</si>
  <si>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</si>
  <si>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</si>
  <si>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</si>
  <si>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</si>
  <si>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</si>
  <si>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</si>
  <si>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</si>
  <si>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</si>
  <si>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</si>
  <si>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</si>
  <si>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</si>
  <si>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</si>
  <si>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</si>
  <si>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</si>
  <si>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</si>
  <si>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</si>
  <si>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</si>
  <si>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</si>
  <si>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</si>
  <si>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</si>
  <si>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</si>
  <si>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CODIGO PRESUPUESTAL:                                                       RUBROS:</t>
  </si>
  <si>
    <t>SECRETARIA DE MOVILIDAD</t>
  </si>
  <si>
    <t>%</t>
  </si>
  <si>
    <t>NOMBRE:  Ricardo Fabian Rodríguez / Secretario de Movilidad</t>
  </si>
  <si>
    <t xml:space="preserve">Nombre </t>
  </si>
  <si>
    <t xml:space="preserve">Objeto </t>
  </si>
  <si>
    <t xml:space="preserve">Supervisión </t>
  </si>
  <si>
    <t>VALOR MENSUAL</t>
  </si>
  <si>
    <t>PLAZO</t>
  </si>
  <si>
    <t xml:space="preserve">VALOR TOTAL </t>
  </si>
  <si>
    <t>DIEGO FERNANDO RUBIO SUSUNAGA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</si>
  <si>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</si>
  <si>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MIGUEL ANGEL OSPINA CIFUENTES</t>
  </si>
  <si>
    <t>JORGE ARMANDO ESCOBAR UPEGUI</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</si>
  <si>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</si>
  <si>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MARLY DAHIANA VALENCIA MIRANDA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</si>
  <si>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24</t>
  </si>
  <si>
    <t>GUSTAVO RODRIGUEZ PEREZ</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</si>
  <si>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8</t>
  </si>
  <si>
    <t>ROGER FERNANDO CUENCA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</si>
  <si>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</si>
  <si>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LUISA MARIA VALDERRAMA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</si>
  <si>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9</t>
  </si>
  <si>
    <t>JUAN CARLOS GOMEZ</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</si>
  <si>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10</t>
  </si>
  <si>
    <t>CAMPO ELIAS OLARTE SACHICA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</si>
  <si>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7</t>
  </si>
  <si>
    <t>LUIS MIGUEL FONSECA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</si>
  <si>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</si>
  <si>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LEIDY VALENTINA ARDILA SUAREZ</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</si>
  <si>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13</t>
  </si>
  <si>
    <t>JORGE ARMANDO BARRAGAN CEDIEL</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</si>
  <si>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9</t>
  </si>
  <si>
    <t xml:space="preserve">ANYI ALEJANDRA CASTRO MARIN </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</si>
  <si>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25</t>
  </si>
  <si>
    <t xml:space="preserve">KAROL JULIANA BELTRAN </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</si>
  <si>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26</t>
  </si>
  <si>
    <t>Adjunto relaciòn en el anexo 2</t>
  </si>
  <si>
    <t>JHON FREDY LOPEZ FRANCO</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</si>
  <si>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1</t>
  </si>
  <si>
    <t>JOHANA CATALINA DIAZ RAMIREZ- cambio de SUPERVISOR a GIOVANNY POSADA TORO</t>
  </si>
  <si>
    <t>MARIA ANGELICA GARCIA AGUIRRE</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</si>
  <si>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2</t>
  </si>
  <si>
    <t>JOHANA CATALINA DIAZ RAMIREZ cambio de SUPERVISOR a MIGUEL ANGEL OSPINA CIFUENTES</t>
  </si>
  <si>
    <t>MARIA PAULA CIFUENTES REINOSO</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</si>
  <si>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10</t>
  </si>
  <si>
    <t>CLAUDIA ALEJANDRA GUAYARA PRADO</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</si>
  <si>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11</t>
  </si>
  <si>
    <t>ALEXANDER MORENO BARRAGAN</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</si>
  <si>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33</t>
  </si>
  <si>
    <t>ADRIANA MARCELA ARTEAGA BURGOS</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</si>
  <si>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5</t>
  </si>
  <si>
    <t xml:space="preserve">CINDY JOHANA BASTO GARCIA </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</si>
  <si>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1</t>
  </si>
  <si>
    <t>OSCAR ARMANDO CABRERA URUEÑA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</si>
  <si>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5</t>
  </si>
  <si>
    <t>GIOVANNY POSADA TORO</t>
  </si>
  <si>
    <t>NORMA JULIETH VELASQUEZ</t>
  </si>
  <si>
    <t>MOV- CONTRATAR LA PRESTACION DE SERVICIOS PROFESIONALES EN ARAS DE FORTALECER EL PROGRAMA DE VICTIMAS FATALES QUE SE ENCUENTRAN A CARGO DE LA SECRETARIA DE MOVILIDAD DE LA CIUDAD DE IBAGUE,  EN EL MARCO DEL PROYECTO " FORTALECIMIENTO DE LA SEGURIDAD VIAL PARA LA REGULACIÓN Y CONTROL DEL TRÁNSITO EN EL MUNICIPIO DE IBAGUÉ” 2</t>
  </si>
  <si>
    <t xml:space="preserve">GIOVANNY POSADA TORO </t>
  </si>
  <si>
    <t>FRANCISCO JAVIER MESA ROBAYO</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</si>
  <si>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3</t>
  </si>
  <si>
    <t>LUIS FRANCISCO GRANADA CORRECHA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</si>
  <si>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4</t>
  </si>
  <si>
    <t>ROBERTO CRISTANCHO SANTOS</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</si>
  <si>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OP 1</t>
  </si>
  <si>
    <t>ORLANDO VEGA MORALES</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</si>
  <si>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OP 2</t>
  </si>
  <si>
    <t>LUZ NEIRA LAISECA REINOSO</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</si>
  <si>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OP 3</t>
  </si>
  <si>
    <t>CARLOS HERNANDO RODRIGUEZ MENDOZA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</si>
  <si>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6</t>
  </si>
  <si>
    <t xml:space="preserve">LUIS CARLOS LINARES GUZMAN </t>
  </si>
  <si>
    <t>DANIELA ALEJANDRA MACHADO</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</si>
  <si>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7</t>
  </si>
  <si>
    <t>LUIS CARLOS LINARES GUZMAN</t>
  </si>
  <si>
    <t>DIANA MARCELA ESPINOSA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</si>
  <si>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8</t>
  </si>
  <si>
    <t>WENDY MELISSA PEÑA ALVAREZ</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</si>
  <si>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9</t>
  </si>
  <si>
    <t>LYDA VIVIANA BOCANEGRA QUINTANA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</si>
  <si>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JUR 2</t>
  </si>
  <si>
    <t>CLAUDIA YODIMA SOLANO RODRIGUEZ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</si>
  <si>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25</t>
  </si>
  <si>
    <t>TATIANA ALEJANDRA CALDERON ARTEAGA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</si>
  <si>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7</t>
  </si>
  <si>
    <t>YONA GISEL REINA BONILLA</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</si>
  <si>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6</t>
  </si>
  <si>
    <t>MARIA ALEJANDRA ROJAS ROJAS</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</si>
  <si>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VIG 1</t>
  </si>
  <si>
    <t xml:space="preserve">JESUS ANTONIO PRADO </t>
  </si>
  <si>
    <t>JONATHAN RICARDO MORENO MORA</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</si>
  <si>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32</t>
  </si>
  <si>
    <t>ALFONSO PINEDA LOPEZ</t>
  </si>
  <si>
    <t>MOV- CONTRATAR LA PRESTACION DE SERVICIOS DE UN PROFESIONAL ESPECIALIZADO EN ARAS DE FORTALECER LOS PROCESOS, PROCEDIMIENTOS DE LA SECRETARIA DE MOVILIDAD DE LA CIUDAD DE IBAGUE, EN EL MARCO DEL PROYECTO " FORTALECIMIENTO DE LA SEGURIDAD VIAL PARA LA REGULACIÓN Y CONTROL DEL TRÁNSITO EN EL MUNICIPIO DE IBAGUÉ” 1</t>
  </si>
  <si>
    <t>LUIS ALEJANDRO GIRALDO MONTOYA - CESION GILLEST REGYS TRUJILLO DUQUE</t>
  </si>
  <si>
    <r>
      <rPr>
        <sz val="7"/>
        <color theme="1"/>
        <rFont val="Arial"/>
        <family val="2"/>
      </rPr>
      <t xml:space="preserve">MOV- CONTRATAR LA PRESTACION DE SERVICIOS DE UN PROFESIONAL </t>
    </r>
    <r>
      <rPr>
        <sz val="7"/>
        <color rgb="FFFF0000"/>
        <rFont val="Arial"/>
        <family val="2"/>
      </rPr>
      <t xml:space="preserve">ESPECIALIZADO </t>
    </r>
    <r>
      <rPr>
        <sz val="7"/>
        <color theme="1"/>
        <rFont val="Arial"/>
        <family val="2"/>
      </rPr>
      <t>EN ARAS DE FORTALECER LOS PROCESOS, PROCEDIMIENTOS  DE LA SECRETARIA DE MOVILIDAD DE LA CIUDAD DE IBAGUE,  EN EL MARCO DEL PROYECTO " FORTALECIMIENTO DE LA SEGURIDAD VIAL PARA LA REGULACIÓN Y CONTROL DEL TRÁNSITO EN EL MUNICIPIO DE IBAGUÉ” 3</t>
    </r>
  </si>
  <si>
    <t>YESICA ALEJANDRA CASTAÑO</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</si>
  <si>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36</t>
  </si>
  <si>
    <t>LUIS ANDRES ALBADAN GARCIAALBA</t>
  </si>
  <si>
    <t>MOV-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</si>
  <si>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FABIO ANDRES ROJAS BARRAGAN</t>
  </si>
  <si>
    <t>MOV- CONTRATAR LA PRESTACION DE SERVICIOS PROFESIONALES EN ARAS DE FORTALECER LOS PROCESOS, PROCEDIMIENTOS  DE LA SECRETARIA DE MOVILIDAD DE LA CIUDAD DE IBAGUE,  EN EL MARCO DEL PROYECTO " FORTALECIMIENTO DE LA SEGURIDAD VIAL PARA LA REGULACIÓN Y CONTROL DEL TRÁNSITO EN EL MUNICIPIO DE IBAGUÉ” DES 8</t>
  </si>
  <si>
    <t>JUAN JOSE CARDONA LOPEZ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</si>
  <si>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21</t>
  </si>
  <si>
    <t>ABEL ANDRES GORDILLO PEÑA</t>
  </si>
  <si>
    <t>MOV- CONTRATAR LA PRESTACION DE SERVICIOS DE UN PROFESIONAL ESPECIALIZADO EN ARAS DE FORTALECER LOS PROCESOS, PROCEDIMIENTOS  DE LA SECRETARIA DE MOVILIDAD DE LA CIUDAD DE IBAGUE,  EN EL MARCO DEL PROYECTO " FORTALECIMIENTO DE LA SEGURIDAD VIAL PARA LA REGULACIÓN Y CONTROL DEL TRÁNSITO EN EL MUNICIPIO DE IBAGUÉ” 2</t>
  </si>
  <si>
    <t>DAVID SANTIAGO ANDRADE BOCANEGRA</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</si>
  <si>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22</t>
  </si>
  <si>
    <t>WILLIAM ERNESTO CERVERA ACOSTA</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</si>
  <si>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OP 4</t>
  </si>
  <si>
    <t>CRISTHIAN FELIPE RENGIFO SAENZ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</si>
  <si>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23</t>
  </si>
  <si>
    <t>DANIEL FERNANDO PEÑALOZA ARANDA</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</si>
  <si>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29</t>
  </si>
  <si>
    <t>MAURICIO GARCIA GUTIERREZ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</si>
  <si>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30</t>
  </si>
  <si>
    <t>NICOLLE VALENTINA SAENZ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</si>
  <si>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26</t>
  </si>
  <si>
    <t>BIBIANA ANDREA VASQUEZ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</si>
  <si>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27</t>
  </si>
  <si>
    <t xml:space="preserve">JORGE ANDRES PLATA </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</si>
  <si>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31</t>
  </si>
  <si>
    <t>LUIS ALFONSO GALINDO CELIS</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</si>
  <si>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24</t>
  </si>
  <si>
    <t>MARCO TULIO PULIDO CALDERON</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</si>
  <si>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28</t>
  </si>
  <si>
    <t>FRANCISCO JAVIER GIRALDO BUSTAMENTE</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</si>
  <si>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20</t>
  </si>
  <si>
    <t>YUDY VANESA SANTAMIRA CONTRERAS</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</si>
  <si>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TRAM 31</t>
  </si>
  <si>
    <t xml:space="preserve">JEISON ANTONIO MORALES ROCHAQUIRA </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</si>
  <si>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TRAM 30</t>
  </si>
  <si>
    <t>INGRID TATIANA HUEPA</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</si>
  <si>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37</t>
  </si>
  <si>
    <t xml:space="preserve">PAULA ANDREA CHAVARRO </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</si>
  <si>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35</t>
  </si>
  <si>
    <t>JOSE LEONARDO RINCON LOPEZ</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</si>
  <si>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TRAM 32</t>
  </si>
  <si>
    <t xml:space="preserve">FREDDY YEFFER CALDERON </t>
  </si>
  <si>
    <t>EDGAR TRIANA REINA</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</si>
  <si>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40</t>
  </si>
  <si>
    <t>JORGE FILEMON OLAYA CHAVEZ</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</si>
  <si>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41</t>
  </si>
  <si>
    <t>LUIS CARLOS LINARES</t>
  </si>
  <si>
    <t>GHINA FERNANDA TORRES REYES</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</si>
  <si>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42</t>
  </si>
  <si>
    <t>DIEGO EDUARDO OTAVO CORTES</t>
  </si>
  <si>
    <t>MOV- CONTRATAR LA PRESTACION DE SERVICIOS PROFESIONALES EN ARAS DE FORTALECER LOS PROCESOS, PROCEDIMIENTOS Y METAS DE LA SECRETARIA DE MOVILIDAD DE LA CIUDAD DE IBAGUE, EN EL MARCO DEL PROYECTO " FORTALECIMIENTO DE LA SEGURIDAD VIAL PARA LA REGULACIÓN Y CONTROL DEL TRÁNSITO EN EL MUNICIPIO DE IBAGUÉ” OP 43</t>
  </si>
  <si>
    <t xml:space="preserve">RICARDO FABIAN RODRIGUEZ LOZANO </t>
  </si>
  <si>
    <r>
      <t xml:space="preserve">Objetivos: </t>
    </r>
    <r>
      <rPr>
        <sz val="16"/>
        <rFont val="Arial"/>
        <family val="2"/>
      </rPr>
      <t>IImplementar estrategias formativas viales que contribuyan a reducir la incidencia de accidentes viales, mejorar la calidad de vida de los ciudadanos y fomentar una cultura de respeto y seguridad en las vías..</t>
    </r>
  </si>
  <si>
    <t>Realizar campañas de sensibilización a actores de los sistemas de
transporte sobre la normatividad vigente</t>
  </si>
  <si>
    <t>Garantizar el servicio de atención integral a víctimas directas e indirectas de
accidentes e incidentes viales</t>
  </si>
  <si>
    <t>Implementar estrategias de capacitación sobre promoción de la cultura
ciudadana y seguridad vial</t>
  </si>
  <si>
    <t>Implementar estrategias de Movilidad Sostenible</t>
  </si>
  <si>
    <r>
      <rPr>
        <sz val="12"/>
        <rFont val="Arial MT"/>
      </rPr>
      <t>Tasa de mortalidad por accidentes de transito</t>
    </r>
    <r>
      <rPr>
        <b/>
        <sz val="12"/>
        <rFont val="Arial MT"/>
      </rPr>
      <t xml:space="preserve">
</t>
    </r>
  </si>
  <si>
    <r>
      <t xml:space="preserve">META DE RESULTADO  No.  </t>
    </r>
    <r>
      <rPr>
        <sz val="12"/>
        <rFont val="Arial"/>
        <family val="2"/>
      </rPr>
      <t>Disminuciòn de la Tasa de mortalidad por accidentes de transito</t>
    </r>
  </si>
  <si>
    <t>Realización de demarcación horizontal longitudinal</t>
  </si>
  <si>
    <t>Adjunto relaciòn en el anexo 4</t>
  </si>
  <si>
    <r>
      <t xml:space="preserve">Objetivos: </t>
    </r>
    <r>
      <rPr>
        <sz val="16"/>
        <rFont val="Arial"/>
        <family val="2"/>
      </rPr>
      <t>Implementar estrategias de seguimiento y fortalecimiento en el municipio de Ibagué con el fin de mejorar la movilidad y la seguridad vial.</t>
    </r>
  </si>
  <si>
    <t>Dotar con implementos para el control de transito a los agentes municipales</t>
  </si>
  <si>
    <r>
      <t xml:space="preserve">Objetivos: </t>
    </r>
    <r>
      <rPr>
        <sz val="16"/>
        <rFont val="Arial"/>
        <family val="2"/>
      </rPr>
      <t>Mejorar la seguridad vial y la movilidad urbana, contribuyendo a la reducción de accidentes de tráfico, la optimización del sistema de
transporte, y la promoción de medios de transporte sostenibles en la ciudad.</t>
    </r>
  </si>
  <si>
    <t>Evaluar el cumplimiento del Plan Maestro de Movilidad y Espacio Público</t>
  </si>
  <si>
    <t>Evaluar el cumplimiento del Plan Local de Seguridad Vial</t>
  </si>
  <si>
    <r>
      <rPr>
        <b/>
        <sz val="12"/>
        <rFont val="Arial"/>
        <family val="2"/>
      </rPr>
      <t>Código MGA</t>
    </r>
    <r>
      <rPr>
        <sz val="12"/>
        <rFont val="Arial"/>
        <family val="2"/>
      </rPr>
      <t>: 240900801 - Documentos de lineamientos técnicos en temas de seguridad de transporte formulados</t>
    </r>
  </si>
  <si>
    <r>
      <rPr>
        <b/>
        <sz val="12"/>
        <rFont val="Arial"/>
        <family val="2"/>
      </rPr>
      <t>Código MGA</t>
    </r>
    <r>
      <rPr>
        <sz val="12"/>
        <rFont val="Arial"/>
        <family val="2"/>
      </rPr>
      <t>: 240901100 - Organismos de tránsito dotados con implementos para el control del tránsito</t>
    </r>
  </si>
  <si>
    <r>
      <rPr>
        <b/>
        <sz val="12"/>
        <rFont val="Arial"/>
        <family val="2"/>
      </rPr>
      <t>Código MGA</t>
    </r>
    <r>
      <rPr>
        <sz val="12"/>
        <rFont val="Arial"/>
        <family val="2"/>
      </rPr>
      <t>: 240903905 - Demarcación horizontal longitudinal realizada</t>
    </r>
  </si>
  <si>
    <r>
      <rPr>
        <b/>
        <sz val="12"/>
        <rFont val="Arial"/>
        <family val="2"/>
      </rPr>
      <t>Código MGA</t>
    </r>
    <r>
      <rPr>
        <sz val="12"/>
        <rFont val="Arial"/>
        <family val="2"/>
      </rPr>
      <t>: 240900200 Campañas realizadas -  240902400  Víctimas directas e indirectas
atendidas</t>
    </r>
  </si>
  <si>
    <t>FECHA DE  SEGUIMIENTO:  11 DE OCTUBRE DE 2024</t>
  </si>
  <si>
    <t>01 DE ENERO DEL 2024</t>
  </si>
  <si>
    <t xml:space="preserve">LINEA ESTRATEGICA: </t>
  </si>
  <si>
    <t xml:space="preserve">TERRITORIO PARA TODOS </t>
  </si>
  <si>
    <t xml:space="preserve">SECTOR: </t>
  </si>
  <si>
    <t>TRANSPORTE</t>
  </si>
  <si>
    <t xml:space="preserve">PROGRAMA: </t>
  </si>
  <si>
    <t xml:space="preserve">Seguridad de Transporte </t>
  </si>
  <si>
    <t>NOMBRE  DEL PROYECTO POAI:</t>
  </si>
  <si>
    <t xml:space="preserve"> Implementación de estrategias formativas que fomenten una cultura de respeto y seguridad en las vías en la ciudad de Ibagué</t>
  </si>
  <si>
    <t xml:space="preserve">CODIGO BPPIM: </t>
  </si>
  <si>
    <t>MOV- CONTRATAR LA PRESTACION DE SERVICIOS DE APOYO A LA GESTION EN ARAS DE FORTALECER LOS PROCESOS, PROCEDIMIENTOS Y METAS QUE SE ENCUENTRAN A CARGO DE LA SECRETARIA DE MOVILIDAD DE LA CIUDAD DE IBAGUE, EN EL MARCO DEL PROYECTO " FORTALECIMIENTO DE LA SEGURIDAD VIAL PARA LA REGULACIÓN Y CONTROL DEL TRÁNSITO EN EL MUNICIPIO DE IBAGUÉ” OP 6</t>
  </si>
  <si>
    <t>MARIA CAMILA MENDOZA CUELLAR</t>
  </si>
  <si>
    <t>MOV- CONTRATAR LA PRESTACION DE SERVICIOS PROFESIONALES EN ARAS DE FORTALECER LOS PROCESOS, PROCEDIMIENTOS Y METAS DE LA SECRETARIA DE MOVILIDAD DE LA CIUDAD DE IBAGUE, EN EL MARCO DEL PROYECTO " MODERNIZACIÓN TECNOLÓGICA PARA LA PRESTACIÓN DE SERVICIOS DE CALIDAD EN LA SECRETARÌA DE MOVILIDAD" OP 44</t>
  </si>
  <si>
    <t>JIMENA ALEXANDRA OLIVEROS ORTIZ</t>
  </si>
  <si>
    <r>
      <rPr>
        <sz val="11"/>
        <color rgb="FF000000"/>
        <rFont val="Arial"/>
        <family val="2"/>
      </rPr>
      <t>JOHANA SANTORO</t>
    </r>
  </si>
  <si>
    <r>
      <rPr>
        <sz val="7"/>
        <color theme="1"/>
        <rFont val="Arial"/>
        <family val="2"/>
      </rPr>
      <t xml:space="preserve">MOV- CONTRATAR LA PRESTACION DE SERVICIOS DE UN PROFESIONAL </t>
    </r>
    <r>
      <rPr>
        <sz val="7"/>
        <color rgb="FFFF0000"/>
        <rFont val="Arial"/>
        <family val="2"/>
      </rPr>
      <t xml:space="preserve">ESPECIALIZADO </t>
    </r>
    <r>
      <rPr>
        <sz val="7"/>
        <color theme="1"/>
        <rFont val="Arial"/>
        <family val="2"/>
      </rPr>
      <t>EN ARAS DE FORTALECER LOS PROCESOS, PROCEDIMIENTOS  DE LA SECRETARIA DE MOVILIDAD DE LA CIUDAD DE IBAGUE,  EN EL MARCO DEL PROYECTO " FORTALECIMIENTO DE LA SEGURIDAD VIAL PARA LA REGULACIÓN Y CONTROL DEL TRÁNSITO EN EL MUNICIPIO DE IBAGUÉ” 3</t>
    </r>
  </si>
  <si>
    <t>GOBERNABILIDAD PARA TODOS</t>
  </si>
  <si>
    <t>GOBIERNO TERRITORIAL</t>
  </si>
  <si>
    <t xml:space="preserve">PROGRAMA:  </t>
  </si>
  <si>
    <t>Fortalecimiento a la gestión y dirección de la administración pública territorial</t>
  </si>
  <si>
    <t xml:space="preserve">NOMBRE  DEL PROYECTO POAI: </t>
  </si>
  <si>
    <t>Revisión del cumplimiento del plan local de seguridad vial y plan maestro de movilidad y espacio público en la ciudad de Ibagué</t>
  </si>
  <si>
    <t>CODIGO BPPIM:</t>
  </si>
  <si>
    <t xml:space="preserve"> 2024730010036</t>
  </si>
  <si>
    <t xml:space="preserve"> Fortalecimiento a la gestión y dirección de la administración pública territorial</t>
  </si>
  <si>
    <t>Implementación de estrategias de seguimiento y fortalecimiento con el fin de mejorar la movilidad y la seguridad vial en el municipio de Ibagué</t>
  </si>
  <si>
    <t>2024730010038</t>
  </si>
  <si>
    <t xml:space="preserve"> Implementación de un conjunto de acciones de mejoramiento en la infraestructura vial con el fin de optimizar la movilidad en la ciudad de Ibagué</t>
  </si>
  <si>
    <t>2024730010037</t>
  </si>
  <si>
    <t xml:space="preserve">CODIGO PRESUPUESTAL:   2.10.3.2.01.01.003.07.01/   2.10.3.2.02.01.003 /  2.10.3.2.02.01.004 /   2.10.3.2.02.02.006   RUBROS: </t>
  </si>
  <si>
    <t>Numero</t>
  </si>
  <si>
    <r>
      <rPr>
        <b/>
        <sz val="16"/>
        <rFont val="Arial"/>
        <family val="2"/>
      </rPr>
      <t>2024730010039</t>
    </r>
    <r>
      <rPr>
        <sz val="16"/>
        <rFont val="Arial"/>
        <family val="2"/>
      </rPr>
      <t xml:space="preserve"> / 2020730010054 / 2020730010061 / 2020730010062 </t>
    </r>
  </si>
  <si>
    <r>
      <rPr>
        <b/>
        <sz val="16"/>
        <rFont val="Arial"/>
        <family val="2"/>
        <charset val="1"/>
      </rPr>
      <t>PROCESO:</t>
    </r>
    <r>
      <rPr>
        <sz val="16"/>
        <rFont val="Arial"/>
        <family val="2"/>
        <charset val="1"/>
      </rPr>
      <t xml:space="preserve"> PLANEACION ESTRATEGICA Y TERRITORIAL</t>
    </r>
  </si>
  <si>
    <r>
      <rPr>
        <b/>
        <sz val="16"/>
        <rFont val="Arial"/>
        <family val="2"/>
        <charset val="1"/>
      </rPr>
      <t xml:space="preserve">Codigo: </t>
    </r>
    <r>
      <rPr>
        <sz val="16"/>
        <rFont val="Arial"/>
        <family val="2"/>
        <charset val="1"/>
      </rPr>
      <t>FOR-08-PRO-PET-01</t>
    </r>
  </si>
  <si>
    <r>
      <rPr>
        <b/>
        <sz val="16"/>
        <rFont val="Arial"/>
        <family val="2"/>
        <charset val="1"/>
      </rPr>
      <t>Version:</t>
    </r>
    <r>
      <rPr>
        <sz val="16"/>
        <rFont val="Arial"/>
        <family val="2"/>
        <charset val="1"/>
      </rPr>
      <t xml:space="preserve"> 01</t>
    </r>
  </si>
  <si>
    <r>
      <rPr>
        <b/>
        <sz val="16"/>
        <rFont val="Arial"/>
        <family val="2"/>
        <charset val="1"/>
      </rPr>
      <t>FORMATO:</t>
    </r>
    <r>
      <rPr>
        <sz val="16"/>
        <rFont val="Arial"/>
        <family val="2"/>
        <charset val="1"/>
      </rPr>
      <t xml:space="preserve"> PLAN DE ACCION</t>
    </r>
  </si>
  <si>
    <r>
      <rPr>
        <b/>
        <sz val="16"/>
        <rFont val="Arial"/>
        <family val="2"/>
        <charset val="1"/>
      </rPr>
      <t xml:space="preserve">Fecha: </t>
    </r>
    <r>
      <rPr>
        <sz val="16"/>
        <rFont val="Arial"/>
        <family val="2"/>
        <charset val="1"/>
      </rPr>
      <t>31/08/2017</t>
    </r>
  </si>
  <si>
    <r>
      <rPr>
        <b/>
        <sz val="16"/>
        <rFont val="Arial"/>
        <family val="2"/>
        <charset val="1"/>
      </rPr>
      <t xml:space="preserve">Pagina: </t>
    </r>
    <r>
      <rPr>
        <sz val="16"/>
        <rFont val="Arial"/>
        <family val="2"/>
        <charset val="1"/>
      </rPr>
      <t>1 de  1</t>
    </r>
  </si>
  <si>
    <t>SETP</t>
  </si>
  <si>
    <t>01 de enero del 2024</t>
  </si>
  <si>
    <t>FECHA DE  SEGUIMIENTO:  11 de Octubre del 2024</t>
  </si>
  <si>
    <t>TERRITORIO PARA TODOS</t>
  </si>
  <si>
    <t xml:space="preserve">Objetivos: </t>
  </si>
  <si>
    <t xml:space="preserve"> Prestación del servcio público de pasajeros</t>
  </si>
  <si>
    <t xml:space="preserve">NOMBRE  DEL PROYECTO POAI:  </t>
  </si>
  <si>
    <t>SISTEMA ESTRATÉGICO DE TRANSPORTE PUBLICO</t>
  </si>
  <si>
    <t xml:space="preserve">2020730010083 </t>
  </si>
  <si>
    <t xml:space="preserve">CODIGO PRESUPUESTAL:   2.10.3.3.05.09.099                                                   RUBROS: 2.10.3.3.05.09.054  </t>
  </si>
  <si>
    <r>
      <rPr>
        <b/>
        <sz val="12"/>
        <rFont val="Arial MT"/>
        <charset val="1"/>
      </rPr>
      <t xml:space="preserve">FISICO
</t>
    </r>
    <r>
      <rPr>
        <b/>
        <u/>
        <sz val="12"/>
        <rFont val="Arial MT"/>
        <charset val="1"/>
      </rPr>
      <t xml:space="preserve">PROG  
</t>
    </r>
    <r>
      <rPr>
        <b/>
        <sz val="12"/>
        <rFont val="Arial MT"/>
        <charset val="1"/>
      </rPr>
      <t>EJEC</t>
    </r>
  </si>
  <si>
    <r>
      <rPr>
        <b/>
        <sz val="12"/>
        <rFont val="Arial MT"/>
        <charset val="1"/>
      </rPr>
      <t xml:space="preserve">FINANCIERO
</t>
    </r>
    <r>
      <rPr>
        <b/>
        <u/>
        <sz val="12"/>
        <rFont val="Arial MT"/>
        <charset val="1"/>
      </rPr>
      <t xml:space="preserve">
PROG  
OBLIGADO</t>
    </r>
  </si>
  <si>
    <t>PRESENTACION DE PROYECTO A LA UMUS Y CONCEPTO ELEGIBILIDAD POR PARTE  DEL MISMO PARA LA CONTRATACION  DEL MEJORAMIENTO Y REHABILITACIÓN DE LA MALLA VIAL DE LA CARRERA QUINTA DESDE LA CALLE 10 HASTA LA CALLE 58  PARA LA OPTIMIZACIÓN DE LA INFRAESTRUCTURA VIAL DEL SISTEMA ESTRATÉGICO DE TRANSPORTE - SETP DE IBAGUÉ S.A,S. LA CUÁL INCLUYE OBRAS COMPLEMENTARIAS, DIAGNÓSTICO Y ESTUDIOS Y DISEÑOS</t>
  </si>
  <si>
    <t>UND</t>
  </si>
  <si>
    <t>Presenatcion de proyecto a la UMUS</t>
  </si>
  <si>
    <t>PRESENTACION DE PROYECTO A LA UMUS Y CONCEPTO ELEGIBILIDAD POR PARTE  DEL MISMO PARA ADQUISICION PREDIAL PARA PATIO TALLERES EN EL MARCO DEL SISTEMA ESTRATÉGICO DE TRANSPORTE PÚBLICO DE IBAGUÉ SAS</t>
  </si>
  <si>
    <t>Elegibilidad</t>
  </si>
  <si>
    <t>Adjudicación</t>
  </si>
  <si>
    <t>PRESENTACION DE PROYECTO A LA UMUS Y CONCEPTO ELEGIBILIDAD POR PARTE  DEL MISMO PARA SUMINISTRO, OBRA E INSTALACIÓN PARA LA PUESTA EN FUNCIONAMIENTO DE FASE I DE RED SEMAFORICA DEL MUNICIPIO DE IBAGUÉ, INCLUYE OBRAS CIVILES DE SUBTERRANIZACIÓN.</t>
  </si>
  <si>
    <t>GESTIONAR EL DESARROLLO DE CAMPAÑAS DE SENSIBILIZACION PARA FOMENTAR LA CULTURA CIUDADANA EN EL MARCO DE LA IMPLEMENTACION DEL SISTEMA ESTRATEGICO DE TRANSPORTE PUBLICO</t>
  </si>
  <si>
    <t>PRESENTACION DE PROYECTO A LA UMUS Y CONCEPTO ELEGIBILIDAD POR PARTE  DEL MISMO PARA REALIZACION DE ESTUDIOS Y DISEÑOS</t>
  </si>
  <si>
    <t>PRESENTACION DE PROYECTO A LA UMUS Y CONCEPTO ELEGIBILIDAD POR PARTE  DEL MISMO PARA CONTRATAR EL SUMINISTRO E INSTALACIÓN DE PARADEROS TIPO III (SEÑAL VERTICAL TIPO BANDERÍN) DEL SISTEMA ESTRATÉGICO DE TRANSPORTE PUBLICO DE IBAGUÉ EN CORREDORES PRINCIPALES DE LA CIUDAD DE IBAGUÉ ETAPA I, INCLUIDAS OBRAS DE MEJORAMIENTO DE ANDENES</t>
  </si>
  <si>
    <t xml:space="preserve">INTERVENTORIA OBRAS Y GERENCIA - IMPULSO AL PROYECTO DE IMPLEMENTACION DEL SETP  A TRAVES DELA CONTRATACION DE PERSONAL  NECESARIO PARA REALIZAR SEGUIMIENTO A LA EJECUCION DEL PROYECTO </t>
  </si>
  <si>
    <t>TRANSFERENCIA DE RECURSOS MUNICIPIO CONPES 4017</t>
  </si>
  <si>
    <t>FUNCIONAMIENTO SISTEMA ESTRATÉGICO TRANSMUSICAL</t>
  </si>
  <si>
    <t>Número de pasajeros transportados por día</t>
  </si>
  <si>
    <t xml:space="preserve">NOMBRE: AQUILEO MEDINA ARTEAGA </t>
  </si>
  <si>
    <r>
      <t xml:space="preserve">Objetivos: </t>
    </r>
    <r>
      <rPr>
        <sz val="16"/>
        <rFont val="Arial"/>
        <family val="2"/>
      </rPr>
      <t>Implementar un conjunto de acciones de mejora en la infraestructura vial de Ibagué con el fin de optimizar la movilidad en la ciudad, garantizar la seguridad de los usuarios de las vías y fomentar una convivencia vial armoniosa.</t>
    </r>
  </si>
  <si>
    <r>
      <t>Código MGA</t>
    </r>
    <r>
      <rPr>
        <sz val="12"/>
        <rFont val="Arial"/>
        <family val="2"/>
        <charset val="1"/>
      </rPr>
      <t>: 240800101 -
Servicio de  transporte público organizado
implementados  (SITM. SITP. SETP, SITR)</t>
    </r>
  </si>
  <si>
    <r>
      <t xml:space="preserve">META DE RESULTADO  No. </t>
    </r>
    <r>
      <rPr>
        <sz val="12"/>
        <rFont val="Arial"/>
        <family val="2"/>
        <charset val="1"/>
      </rPr>
      <t>Número de pasajeros transportados por día</t>
    </r>
  </si>
  <si>
    <r>
      <rPr>
        <b/>
        <sz val="12"/>
        <rFont val="Arial"/>
        <family val="2"/>
      </rPr>
      <t>Código MGA:</t>
    </r>
    <r>
      <rPr>
        <sz val="12"/>
        <rFont val="Arial"/>
        <family val="2"/>
      </rPr>
      <t xml:space="preserve"> 240902202 Estrategias de promoción de la cultura ciudadana implementadas - 240906300 Estrategias implementadas</t>
    </r>
  </si>
  <si>
    <r>
      <rPr>
        <b/>
        <sz val="12"/>
        <rFont val="Arial"/>
        <family val="2"/>
      </rPr>
      <t>Código MGA:</t>
    </r>
    <r>
      <rPr>
        <sz val="12"/>
        <rFont val="Arial"/>
        <family val="2"/>
      </rPr>
      <t xml:space="preserve">: 240902900 Estrategias Implementadas </t>
    </r>
  </si>
  <si>
    <t>Implementar campañas y estrategias formativas e informativas visuales, auditivas y audiovisuales para la promoción del transporte seguro, sostenible y eficiente</t>
  </si>
  <si>
    <t xml:space="preserve">Nùmero </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</si>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</sst>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 #,##0.00_-;\-&quot;$&quot;\ * #,##0.00_-;_-&quot;$&quot;\ *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0.000_);\(#,##0.000\)"/>
    <numFmt numFmtId="170" formatCode="_ &quot;$&quot;\ * #,##0_ ;_ &quot;$&quot;\ * \-#,##0_ ;_ &quot;$&quot;\ * &quot;-&quot;??_ ;_ @_ "/>
    <numFmt numFmtId="171" formatCode="_ * #,##0.00_ ;_ * \-#,##0.00_ ;_ * &quot;-&quot;??_ ;_ @_ "/>
    <numFmt numFmtId="172" formatCode="_-* #,##0_-;\-* #,##0_-;_-* &quot;-&quot;??_-;_-@_-"/>
    <numFmt numFmtId="173" formatCode="#,##0_);\(#,##0\)"/>
    <numFmt numFmtId="174" formatCode="_-&quot;$&quot;\ * #,##0_-;\-&quot;$&quot;\ * #,##0_-;_-&quot;$&quot;\ * &quot;-&quot;??_-;_-@"/>
    <numFmt numFmtId="175" formatCode="_-&quot;$&quot;\ * #,##0_-;\-&quot;$&quot;\ * #,##0_-;_-&quot;$&quot;\ * &quot;-&quot;??_-;_-@_-"/>
    <numFmt numFmtId="176" formatCode="_-&quot;$&quot;* #,##0_-;\-&quot;$&quot;* #,##0_-;_-&quot;$&quot;* &quot;-&quot;??_-;_-@_-"/>
    <numFmt numFmtId="177" formatCode="&quot;$ &quot;#,##0"/>
    <numFmt numFmtId="178" formatCode="_-\$* #,##0.00_-;&quot;-$&quot;* #,##0.00_-;_-\$* \-??_-;_-@_-"/>
    <numFmt numFmtId="179" formatCode="_ &quot;$ &quot;* #,##0_ ;_ &quot;$ &quot;* \-#,##0_ ;_ &quot;$ &quot;* \-??_ ;_ @_ "/>
    <numFmt numFmtId="180" formatCode="_ &quot;$ &quot;* #,##0.00000000_ ;_ &quot;$ &quot;* \-#,##0.00000000_ ;_ &quot;$ &quot;* \-??_ ;_ @_ "/>
    <numFmt numFmtId="181" formatCode="0.000000"/>
    <numFmt numFmtId="182" formatCode="0.0000000"/>
    <numFmt numFmtId="183" formatCode="_-* #,##0_-;\-* #,##0_-;_-* \-??_-;_-@_-"/>
    <numFmt numFmtId="184" formatCode="0.00000000"/>
    <numFmt numFmtId="185" formatCode="_ &quot;$ &quot;* #,##0.00000000000_ ;_ &quot;$ &quot;* \-#,##0.00000000000_ ;_ &quot;$ &quot;* \-??_ ;_ @_ "/>
    <numFmt numFmtId="186" formatCode="_ &quot;$ &quot;* #,##0.0000000000_ ;_ &quot;$ &quot;* \-#,##0.0000000000_ ;_ &quot;$ &quot;* \-??_ ;_ @_ "/>
    <numFmt numFmtId="187" formatCode="_-&quot;$ &quot;* #,##0.0000000_-;&quot;-$ &quot;* #,##0.0000000_-;_-&quot;$ &quot;* \-???????_-;_-@_-"/>
    <numFmt numFmtId="188" formatCode="0.000"/>
    <numFmt numFmtId="189" formatCode="#,##0.00_);\(#,##0.00\)"/>
  </numFmts>
  <fonts count="58">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11"/>
      <color theme="1"/>
      <name val="Calibri"/>
      <family val="2"/>
      <scheme val="minor"/>
    </font>
    <font>
      <sz val="10"/>
      <color theme="1"/>
      <name val="Arial"/>
      <family val="2"/>
    </font>
    <font>
      <b/>
      <sz val="7"/>
      <color theme="1"/>
      <name val="Arial"/>
      <family val="2"/>
    </font>
    <font>
      <b/>
      <sz val="10"/>
      <color theme="1"/>
      <name val="Arial"/>
      <family val="2"/>
    </font>
    <font>
      <sz val="7"/>
      <color theme="1"/>
      <name val="Arial"/>
      <family val="2"/>
    </font>
    <font>
      <sz val="10"/>
      <color rgb="FF000000"/>
      <name val="Arial"/>
      <family val="2"/>
    </font>
    <font>
      <sz val="11"/>
      <color rgb="FF000000"/>
      <name val="Arial"/>
      <family val="2"/>
    </font>
    <font>
      <sz val="7"/>
      <color rgb="FF000000"/>
      <name val="Arial"/>
      <family val="2"/>
    </font>
    <font>
      <b/>
      <sz val="11"/>
      <color rgb="FF000000"/>
      <name val="Arial"/>
      <family val="2"/>
    </font>
    <font>
      <sz val="7"/>
      <color rgb="FFFF0000"/>
      <name val="Arial"/>
      <family val="2"/>
    </font>
    <font>
      <sz val="10"/>
      <color rgb="FFFF0000"/>
      <name val="Arial"/>
      <family val="2"/>
    </font>
    <font>
      <sz val="10"/>
      <color theme="1"/>
      <name val="Arial"/>
      <family val="2"/>
    </font>
    <font>
      <sz val="7"/>
      <color theme="1"/>
      <name val="Arial"/>
      <family val="2"/>
    </font>
    <font>
      <b/>
      <sz val="11"/>
      <color theme="1"/>
      <name val="Calibri"/>
      <family val="2"/>
      <scheme val="minor"/>
    </font>
    <font>
      <b/>
      <sz val="10"/>
      <color theme="1"/>
      <name val="Arial"/>
      <family val="2"/>
    </font>
    <font>
      <sz val="7"/>
      <color rgb="FF000000"/>
      <name val="Arial"/>
      <family val="2"/>
    </font>
    <font>
      <sz val="10"/>
      <color rgb="FF000000"/>
      <name val="Arial"/>
      <family val="2"/>
    </font>
    <font>
      <sz val="11"/>
      <color theme="1"/>
      <name val="Calibri"/>
      <family val="2"/>
      <scheme val="minor"/>
    </font>
    <font>
      <sz val="11"/>
      <color rgb="FF000000"/>
      <name val="Arial"/>
      <family val="2"/>
    </font>
    <font>
      <sz val="10"/>
      <color rgb="FFFF0000"/>
      <name val="Arial"/>
      <family val="2"/>
    </font>
    <font>
      <b/>
      <sz val="7"/>
      <color theme="1"/>
      <name val="Arial"/>
      <family val="2"/>
    </font>
    <font>
      <b/>
      <sz val="11"/>
      <color rgb="FF000000"/>
      <name val="Arial"/>
      <family val="2"/>
    </font>
    <font>
      <sz val="12"/>
      <name val="Arial"/>
      <family val="2"/>
      <charset val="1"/>
    </font>
    <font>
      <sz val="12"/>
      <name val="Arial MT"/>
      <charset val="1"/>
    </font>
    <font>
      <sz val="11"/>
      <color rgb="FF000000"/>
      <name val="Calibri"/>
      <family val="2"/>
      <charset val="1"/>
    </font>
    <font>
      <sz val="16"/>
      <name val="Arial"/>
      <family val="2"/>
      <charset val="1"/>
    </font>
    <font>
      <b/>
      <sz val="16"/>
      <name val="Arial"/>
      <family val="2"/>
      <charset val="1"/>
    </font>
    <font>
      <b/>
      <sz val="16"/>
      <name val="Arial MT"/>
      <charset val="1"/>
    </font>
    <font>
      <sz val="16"/>
      <name val="Arial MT"/>
      <charset val="1"/>
    </font>
    <font>
      <b/>
      <sz val="12"/>
      <name val="Arial MT"/>
      <charset val="1"/>
    </font>
    <font>
      <b/>
      <u/>
      <sz val="12"/>
      <name val="Arial MT"/>
      <charset val="1"/>
    </font>
    <font>
      <b/>
      <sz val="14"/>
      <name val="Arial"/>
      <family val="2"/>
    </font>
    <font>
      <b/>
      <sz val="12"/>
      <name val="Arial"/>
      <family val="2"/>
      <charset val="1"/>
    </font>
    <font>
      <sz val="14"/>
      <name val="Arial"/>
      <family val="2"/>
    </font>
    <font>
      <sz val="18"/>
      <name val="Arial MT"/>
      <charset val="1"/>
    </font>
    <font>
      <sz val="18"/>
      <name val="Arial"/>
      <family val="2"/>
      <charset val="1"/>
    </font>
    <font>
      <sz val="20"/>
      <name val="Arial"/>
      <family val="2"/>
      <charset val="1"/>
    </font>
    <font>
      <b/>
      <sz val="20"/>
      <name val="Arial"/>
      <family val="2"/>
    </font>
    <font>
      <sz val="20"/>
      <name val="Arial"/>
      <family val="2"/>
    </font>
    <font>
      <b/>
      <sz val="18"/>
      <name val="Arial"/>
      <family val="2"/>
      <charset val="1"/>
    </font>
    <font>
      <sz val="22"/>
      <name val="Arial"/>
      <family val="2"/>
      <charset val="1"/>
    </font>
    <font>
      <sz val="12"/>
      <color rgb="FF000000"/>
      <name val="Arial"/>
      <family val="2"/>
    </font>
    <font>
      <sz val="10"/>
      <color rgb="FF000000"/>
      <name val="Tahoma"/>
      <family val="2"/>
      <charset val="1"/>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D5A6BD"/>
        <bgColor rgb="FFD5A6BD"/>
      </patternFill>
    </fill>
    <fill>
      <patternFill patternType="solid">
        <fgColor rgb="FF9FC5E8"/>
        <bgColor rgb="FF9FC5E8"/>
      </patternFill>
    </fill>
    <fill>
      <patternFill patternType="solid">
        <fgColor rgb="FFFFFFFF"/>
        <bgColor rgb="FFFFFFFF"/>
      </patternFill>
    </fill>
    <fill>
      <patternFill patternType="solid">
        <fgColor theme="0"/>
        <bgColor theme="0"/>
      </patternFill>
    </fill>
    <fill>
      <patternFill patternType="solid">
        <fgColor rgb="FFCFE2F3"/>
        <bgColor rgb="FFCFE2F3"/>
      </patternFill>
    </fill>
    <fill>
      <patternFill patternType="solid">
        <fgColor rgb="FFFFF2CC"/>
        <bgColor rgb="FFFFF2CC"/>
      </patternFill>
    </fill>
    <fill>
      <patternFill patternType="solid">
        <fgColor rgb="FFC9DAF8"/>
        <bgColor rgb="FFC9DAF8"/>
      </patternFill>
    </fill>
    <fill>
      <patternFill patternType="solid">
        <fgColor rgb="FFFFFFFF"/>
        <bgColor rgb="FFFFFFCC"/>
      </patternFill>
    </fill>
    <fill>
      <patternFill patternType="solid">
        <fgColor rgb="FFFFFF00"/>
        <bgColor rgb="FFFFFF00"/>
      </patternFill>
    </fill>
    <fill>
      <patternFill patternType="solid">
        <fgColor theme="0"/>
        <bgColor rgb="FFFFFF00"/>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medium">
        <color auto="1"/>
      </right>
      <top/>
      <bottom style="medium">
        <color auto="1"/>
      </bottom>
      <diagonal/>
    </border>
  </borders>
  <cellStyleXfs count="7">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441">
    <xf numFmtId="0" fontId="0" fillId="0" borderId="0" xfId="0"/>
    <xf numFmtId="0" fontId="2" fillId="0" borderId="0" xfId="1" applyFont="1"/>
    <xf numFmtId="10" fontId="3" fillId="0" borderId="0" xfId="2" applyNumberFormat="1" applyFont="1"/>
    <xf numFmtId="0" fontId="3" fillId="0" borderId="0" xfId="1" applyFont="1"/>
    <xf numFmtId="165" fontId="3" fillId="0" borderId="0" xfId="3" applyFont="1" applyFill="1" applyBorder="1" applyAlignment="1" applyProtection="1">
      <alignment vertical="center"/>
    </xf>
    <xf numFmtId="0" fontId="2" fillId="0" borderId="0" xfId="1" applyFont="1" applyAlignment="1">
      <alignment wrapText="1"/>
    </xf>
    <xf numFmtId="165" fontId="2" fillId="0" borderId="0" xfId="3" applyFont="1" applyBorder="1"/>
    <xf numFmtId="165" fontId="3" fillId="0" borderId="0" xfId="3" applyFont="1" applyBorder="1"/>
    <xf numFmtId="0" fontId="3" fillId="0" borderId="0" xfId="1" applyFont="1" applyAlignment="1">
      <alignment wrapText="1"/>
    </xf>
    <xf numFmtId="165"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8"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39" fontId="3" fillId="0" borderId="1" xfId="1" applyNumberFormat="1" applyFont="1" applyBorder="1" applyAlignment="1">
      <alignment vertical="center"/>
    </xf>
    <xf numFmtId="2" fontId="3" fillId="0" borderId="1" xfId="1" applyNumberFormat="1" applyFont="1" applyBorder="1" applyAlignment="1">
      <alignment vertical="center"/>
    </xf>
    <xf numFmtId="10" fontId="3" fillId="0" borderId="1" xfId="2" applyNumberFormat="1" applyFont="1" applyBorder="1" applyAlignment="1" applyProtection="1">
      <alignment vertical="center"/>
    </xf>
    <xf numFmtId="170" fontId="3" fillId="0" borderId="1" xfId="3" applyNumberFormat="1" applyFont="1" applyBorder="1" applyAlignment="1" applyProtection="1">
      <alignment vertical="center"/>
    </xf>
    <xf numFmtId="0" fontId="3" fillId="0" borderId="1" xfId="1" applyFont="1" applyBorder="1" applyAlignment="1">
      <alignment horizontal="center" vertical="center" wrapText="1"/>
    </xf>
    <xf numFmtId="2" fontId="2" fillId="0" borderId="1" xfId="1" applyNumberFormat="1" applyFont="1" applyBorder="1" applyAlignment="1">
      <alignment vertical="center"/>
    </xf>
    <xf numFmtId="170" fontId="3" fillId="0" borderId="1" xfId="3" applyNumberFormat="1" applyFont="1" applyBorder="1" applyAlignment="1">
      <alignment horizontal="center" vertical="center" wrapText="1"/>
    </xf>
    <xf numFmtId="2" fontId="3" fillId="0" borderId="1" xfId="2" applyNumberFormat="1" applyFont="1" applyBorder="1" applyAlignment="1" applyProtection="1">
      <alignment vertical="center"/>
    </xf>
    <xf numFmtId="172" fontId="3" fillId="0" borderId="1" xfId="4" applyNumberFormat="1" applyFont="1" applyBorder="1" applyAlignment="1" applyProtection="1">
      <alignment vertical="center"/>
    </xf>
    <xf numFmtId="14" fontId="2" fillId="0" borderId="1" xfId="1" applyNumberFormat="1" applyFont="1" applyBorder="1" applyAlignment="1">
      <alignment vertical="center"/>
    </xf>
    <xf numFmtId="14" fontId="2" fillId="0" borderId="10" xfId="1" applyNumberFormat="1" applyFont="1" applyBorder="1" applyAlignment="1">
      <alignment vertical="center"/>
    </xf>
    <xf numFmtId="10" fontId="3" fillId="0" borderId="1" xfId="2" applyNumberFormat="1" applyFont="1" applyBorder="1" applyAlignment="1">
      <alignment vertical="center"/>
    </xf>
    <xf numFmtId="14" fontId="2" fillId="0" borderId="10" xfId="1" applyNumberFormat="1" applyFont="1" applyBorder="1" applyAlignment="1">
      <alignment horizontal="center" vertical="center"/>
    </xf>
    <xf numFmtId="1" fontId="3" fillId="0" borderId="1" xfId="1" applyNumberFormat="1" applyFont="1" applyBorder="1" applyAlignment="1">
      <alignment horizontal="center" vertical="center" wrapText="1"/>
    </xf>
    <xf numFmtId="164" fontId="2" fillId="0" borderId="0" xfId="1" applyNumberFormat="1" applyFont="1"/>
    <xf numFmtId="2" fontId="3" fillId="0" borderId="1" xfId="1" applyNumberFormat="1" applyFont="1" applyBorder="1" applyAlignment="1">
      <alignment horizontal="center" vertical="center" wrapText="1"/>
    </xf>
    <xf numFmtId="165" fontId="2" fillId="0" borderId="0" xfId="1" applyNumberFormat="1" applyFont="1"/>
    <xf numFmtId="2" fontId="2" fillId="0" borderId="0" xfId="1" applyNumberFormat="1" applyFont="1"/>
    <xf numFmtId="39" fontId="3" fillId="0" borderId="10" xfId="1" applyNumberFormat="1" applyFont="1" applyBorder="1" applyAlignment="1">
      <alignment vertical="center"/>
    </xf>
    <xf numFmtId="2" fontId="3" fillId="0" borderId="10" xfId="1" applyNumberFormat="1" applyFont="1" applyBorder="1" applyAlignment="1">
      <alignment vertical="center"/>
    </xf>
    <xf numFmtId="14" fontId="2"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4" fontId="7" fillId="0" borderId="0" xfId="1" applyNumberFormat="1" applyFont="1"/>
    <xf numFmtId="165" fontId="7" fillId="0" borderId="0" xfId="3" applyFont="1" applyBorder="1"/>
    <xf numFmtId="2" fontId="7" fillId="0" borderId="0" xfId="1" applyNumberFormat="1" applyFont="1"/>
    <xf numFmtId="0" fontId="8" fillId="0" borderId="0" xfId="1" applyFont="1" applyAlignment="1">
      <alignment wrapText="1"/>
    </xf>
    <xf numFmtId="165"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6"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6"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0" fontId="4" fillId="0" borderId="1" xfId="1" applyFont="1" applyBorder="1" applyAlignment="1">
      <alignment horizontal="center" vertical="center"/>
    </xf>
    <xf numFmtId="168" fontId="5" fillId="0" borderId="1" xfId="1" applyNumberFormat="1" applyFont="1" applyBorder="1" applyAlignment="1">
      <alignment horizontal="left" vertical="top"/>
    </xf>
    <xf numFmtId="16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 fontId="5" fillId="0" borderId="1" xfId="1" applyNumberFormat="1" applyFont="1" applyBorder="1" applyAlignment="1">
      <alignment horizontal="center" vertical="center" wrapText="1"/>
    </xf>
    <xf numFmtId="172" fontId="5" fillId="0" borderId="1" xfId="4" applyNumberFormat="1" applyFont="1" applyBorder="1" applyAlignment="1" applyProtection="1">
      <alignment vertical="center"/>
    </xf>
    <xf numFmtId="168" fontId="5" fillId="0" borderId="1" xfId="1" applyNumberFormat="1" applyFont="1" applyBorder="1" applyAlignment="1">
      <alignment vertical="top" wrapText="1"/>
    </xf>
    <xf numFmtId="0" fontId="10" fillId="0" borderId="13" xfId="1" applyFont="1" applyBorder="1" applyAlignment="1">
      <alignment vertical="center"/>
    </xf>
    <xf numFmtId="0" fontId="10" fillId="0" borderId="12" xfId="1" applyFont="1" applyBorder="1" applyAlignment="1">
      <alignment vertical="center"/>
    </xf>
    <xf numFmtId="37" fontId="5" fillId="0" borderId="1" xfId="1" applyNumberFormat="1" applyFont="1" applyBorder="1" applyAlignment="1">
      <alignment horizontal="left" vertical="top"/>
    </xf>
    <xf numFmtId="173" fontId="5" fillId="0" borderId="1" xfId="1" applyNumberFormat="1" applyFont="1" applyBorder="1" applyAlignment="1">
      <alignment horizontal="left" vertical="top"/>
    </xf>
    <xf numFmtId="0" fontId="16" fillId="4" borderId="16" xfId="0" applyFont="1" applyFill="1" applyBorder="1" applyAlignment="1">
      <alignment horizontal="center" vertical="center"/>
    </xf>
    <xf numFmtId="0" fontId="17" fillId="4" borderId="16" xfId="0" applyFont="1" applyFill="1" applyBorder="1" applyAlignment="1">
      <alignment horizontal="center" vertical="center" wrapText="1"/>
    </xf>
    <xf numFmtId="174" fontId="18" fillId="4" borderId="16" xfId="0" applyNumberFormat="1" applyFont="1" applyFill="1" applyBorder="1" applyAlignment="1">
      <alignment horizontal="right" vertical="center" wrapText="1"/>
    </xf>
    <xf numFmtId="0" fontId="18" fillId="4" borderId="16" xfId="0" applyFont="1" applyFill="1" applyBorder="1" applyAlignment="1">
      <alignment horizontal="center" vertical="center" wrapText="1"/>
    </xf>
    <xf numFmtId="174" fontId="18" fillId="4" borderId="16" xfId="0" applyNumberFormat="1" applyFont="1" applyFill="1" applyBorder="1" applyAlignment="1">
      <alignment horizontal="center" vertical="center" wrapText="1"/>
    </xf>
    <xf numFmtId="0" fontId="16" fillId="5" borderId="16" xfId="0" applyFont="1" applyFill="1" applyBorder="1" applyAlignment="1">
      <alignment horizontal="center" vertical="center"/>
    </xf>
    <xf numFmtId="0" fontId="19" fillId="6" borderId="16" xfId="0" applyFont="1" applyFill="1" applyBorder="1" applyAlignment="1">
      <alignment horizontal="left" vertical="center" wrapText="1"/>
    </xf>
    <xf numFmtId="174" fontId="16" fillId="7" borderId="16" xfId="0" applyNumberFormat="1" applyFont="1" applyFill="1" applyBorder="1" applyAlignment="1">
      <alignment horizontal="right" vertical="center" wrapText="1"/>
    </xf>
    <xf numFmtId="0" fontId="16" fillId="7" borderId="16" xfId="0" applyFont="1" applyFill="1" applyBorder="1" applyAlignment="1">
      <alignment horizontal="center" vertical="center" wrapText="1"/>
    </xf>
    <xf numFmtId="174" fontId="16" fillId="7" borderId="16" xfId="0" applyNumberFormat="1" applyFont="1" applyFill="1" applyBorder="1" applyAlignment="1">
      <alignment vertical="center" wrapText="1"/>
    </xf>
    <xf numFmtId="0" fontId="18" fillId="5" borderId="16" xfId="0" applyFont="1" applyFill="1" applyBorder="1" applyAlignment="1">
      <alignment horizontal="center" vertical="center"/>
    </xf>
    <xf numFmtId="174" fontId="16" fillId="0" borderId="16" xfId="0" applyNumberFormat="1" applyFont="1" applyBorder="1" applyAlignment="1">
      <alignment horizontal="right" vertical="center" wrapText="1"/>
    </xf>
    <xf numFmtId="0" fontId="20" fillId="0" borderId="16" xfId="0" applyFont="1" applyBorder="1" applyAlignment="1">
      <alignment horizontal="center" vertical="center" wrapText="1"/>
    </xf>
    <xf numFmtId="174" fontId="20" fillId="7" borderId="16" xfId="0" applyNumberFormat="1" applyFont="1" applyFill="1" applyBorder="1" applyAlignment="1">
      <alignment vertical="center" wrapText="1"/>
    </xf>
    <xf numFmtId="0" fontId="19" fillId="6" borderId="16" xfId="0" applyFont="1" applyFill="1" applyBorder="1" applyAlignment="1">
      <alignment wrapText="1"/>
    </xf>
    <xf numFmtId="174" fontId="20" fillId="0" borderId="16" xfId="0" applyNumberFormat="1" applyFont="1" applyBorder="1" applyAlignment="1">
      <alignment horizontal="right" vertical="center" wrapText="1"/>
    </xf>
    <xf numFmtId="0" fontId="16" fillId="0" borderId="16" xfId="0" applyFont="1" applyBorder="1" applyAlignment="1">
      <alignment horizontal="center" vertical="center" wrapText="1"/>
    </xf>
    <xf numFmtId="174" fontId="16" fillId="0" borderId="16" xfId="0" applyNumberFormat="1" applyFont="1" applyBorder="1" applyAlignment="1">
      <alignment vertical="center" wrapText="1"/>
    </xf>
    <xf numFmtId="0" fontId="19" fillId="7" borderId="16" xfId="0" applyFont="1" applyFill="1" applyBorder="1" applyAlignment="1">
      <alignment horizontal="left" vertical="center" wrapText="1"/>
    </xf>
    <xf numFmtId="174" fontId="20" fillId="7" borderId="16" xfId="0" applyNumberFormat="1" applyFont="1" applyFill="1" applyBorder="1" applyAlignment="1">
      <alignment horizontal="right" vertical="center" wrapText="1"/>
    </xf>
    <xf numFmtId="0" fontId="22" fillId="6" borderId="16" xfId="0" applyFont="1" applyFill="1" applyBorder="1" applyAlignment="1">
      <alignment wrapText="1"/>
    </xf>
    <xf numFmtId="0" fontId="18" fillId="8" borderId="16" xfId="0" applyFont="1" applyFill="1" applyBorder="1" applyAlignment="1">
      <alignment horizontal="center" vertical="center"/>
    </xf>
    <xf numFmtId="0" fontId="16" fillId="8" borderId="16" xfId="0" applyFont="1" applyFill="1" applyBorder="1" applyAlignment="1">
      <alignment horizontal="center" vertical="center"/>
    </xf>
    <xf numFmtId="0" fontId="20" fillId="7" borderId="16" xfId="0" applyFont="1" applyFill="1" applyBorder="1" applyAlignment="1">
      <alignment horizontal="center" vertical="center" wrapText="1"/>
    </xf>
    <xf numFmtId="0" fontId="23" fillId="8" borderId="16" xfId="0" applyFont="1" applyFill="1" applyBorder="1" applyAlignment="1">
      <alignment horizontal="center" vertical="center"/>
    </xf>
    <xf numFmtId="0" fontId="21" fillId="9" borderId="16" xfId="0" applyFont="1" applyFill="1" applyBorder="1" applyAlignment="1">
      <alignment horizontal="center"/>
    </xf>
    <xf numFmtId="0" fontId="25" fillId="0" borderId="16" xfId="0" applyFont="1" applyBorder="1" applyAlignment="1">
      <alignment horizontal="center" vertical="center" wrapText="1"/>
    </xf>
    <xf numFmtId="0" fontId="18" fillId="10" borderId="16" xfId="0" applyFont="1" applyFill="1" applyBorder="1" applyAlignment="1">
      <alignment horizontal="center" vertical="center"/>
    </xf>
    <xf numFmtId="0" fontId="15" fillId="8" borderId="16" xfId="0" applyFont="1" applyFill="1" applyBorder="1" applyAlignment="1">
      <alignment horizontal="center"/>
    </xf>
    <xf numFmtId="0" fontId="19" fillId="0" borderId="16" xfId="0" applyFont="1" applyBorder="1" applyAlignment="1">
      <alignment wrapText="1"/>
    </xf>
    <xf numFmtId="0" fontId="0" fillId="0" borderId="0" xfId="0" applyAlignment="1">
      <alignment wrapText="1"/>
    </xf>
    <xf numFmtId="166" fontId="5" fillId="0" borderId="1" xfId="4" applyNumberFormat="1" applyFont="1" applyBorder="1" applyAlignment="1" applyProtection="1">
      <alignment vertical="center"/>
    </xf>
    <xf numFmtId="49" fontId="2" fillId="0" borderId="0" xfId="1" applyNumberFormat="1" applyFont="1"/>
    <xf numFmtId="166" fontId="2" fillId="0" borderId="0" xfId="1" applyNumberFormat="1" applyFont="1"/>
    <xf numFmtId="166" fontId="2" fillId="0" borderId="0" xfId="6" applyNumberFormat="1" applyFont="1"/>
    <xf numFmtId="166" fontId="0" fillId="0" borderId="0" xfId="0" applyNumberFormat="1"/>
    <xf numFmtId="174" fontId="26" fillId="0" borderId="16" xfId="0" applyNumberFormat="1" applyFont="1" applyBorder="1" applyAlignment="1">
      <alignment vertical="center" wrapText="1"/>
    </xf>
    <xf numFmtId="0" fontId="26" fillId="0" borderId="16" xfId="0" applyFont="1" applyBorder="1" applyAlignment="1">
      <alignment horizontal="center" vertical="center" wrapText="1"/>
    </xf>
    <xf numFmtId="174" fontId="26" fillId="0" borderId="16" xfId="0" applyNumberFormat="1" applyFont="1" applyBorder="1" applyAlignment="1">
      <alignment horizontal="right" vertical="center" wrapText="1"/>
    </xf>
    <xf numFmtId="0" fontId="26" fillId="0" borderId="16" xfId="0" applyFont="1" applyBorder="1" applyAlignment="1">
      <alignment horizontal="center" vertical="center"/>
    </xf>
    <xf numFmtId="0" fontId="27" fillId="0" borderId="16" xfId="0" applyFont="1" applyBorder="1" applyAlignment="1">
      <alignment wrapText="1"/>
    </xf>
    <xf numFmtId="0" fontId="26" fillId="8" borderId="16" xfId="0" applyFont="1" applyFill="1" applyBorder="1" applyAlignment="1">
      <alignment horizontal="center" vertical="center"/>
    </xf>
    <xf numFmtId="0" fontId="28" fillId="8" borderId="16" xfId="0" applyFont="1" applyFill="1" applyBorder="1" applyAlignment="1">
      <alignment horizontal="center"/>
    </xf>
    <xf numFmtId="0" fontId="27" fillId="6" borderId="16" xfId="0" applyFont="1" applyFill="1" applyBorder="1" applyAlignment="1">
      <alignment wrapText="1"/>
    </xf>
    <xf numFmtId="0" fontId="29" fillId="8" borderId="16" xfId="0" applyFont="1" applyFill="1" applyBorder="1" applyAlignment="1">
      <alignment horizontal="center" vertical="center"/>
    </xf>
    <xf numFmtId="0" fontId="29" fillId="10" borderId="16" xfId="0" applyFont="1" applyFill="1" applyBorder="1" applyAlignment="1">
      <alignment horizontal="center" vertical="center"/>
    </xf>
    <xf numFmtId="0" fontId="30" fillId="6" borderId="16" xfId="0" applyFont="1" applyFill="1" applyBorder="1" applyAlignment="1">
      <alignment wrapText="1"/>
    </xf>
    <xf numFmtId="0" fontId="28" fillId="8" borderId="16" xfId="0" applyFont="1" applyFill="1" applyBorder="1" applyAlignment="1">
      <alignment horizontal="center" vertical="center"/>
    </xf>
    <xf numFmtId="0" fontId="27" fillId="6" borderId="16" xfId="0" applyFont="1" applyFill="1" applyBorder="1" applyAlignment="1">
      <alignment horizontal="left" vertical="center" wrapText="1"/>
    </xf>
    <xf numFmtId="0" fontId="29" fillId="5" borderId="16" xfId="0" applyFont="1" applyFill="1" applyBorder="1" applyAlignment="1">
      <alignment horizontal="center" vertical="center"/>
    </xf>
    <xf numFmtId="174" fontId="31" fillId="0" borderId="16" xfId="0" applyNumberFormat="1" applyFont="1" applyBorder="1" applyAlignment="1">
      <alignment horizontal="right" vertical="center" wrapText="1"/>
    </xf>
    <xf numFmtId="174" fontId="31" fillId="7" borderId="16" xfId="0" applyNumberFormat="1" applyFont="1" applyFill="1" applyBorder="1" applyAlignment="1">
      <alignment vertical="center" wrapText="1"/>
    </xf>
    <xf numFmtId="0" fontId="31" fillId="0" borderId="16" xfId="0" applyFont="1" applyBorder="1" applyAlignment="1">
      <alignment horizontal="center" vertical="center" wrapText="1"/>
    </xf>
    <xf numFmtId="0" fontId="32" fillId="0" borderId="0" xfId="0" applyFont="1" applyAlignment="1">
      <alignment horizontal="center"/>
    </xf>
    <xf numFmtId="0" fontId="26" fillId="5" borderId="16" xfId="0" applyFont="1" applyFill="1" applyBorder="1" applyAlignment="1">
      <alignment horizontal="center" vertical="center"/>
    </xf>
    <xf numFmtId="0" fontId="26" fillId="7" borderId="16" xfId="0" applyFont="1" applyFill="1" applyBorder="1" applyAlignment="1">
      <alignment horizontal="center" vertical="center"/>
    </xf>
    <xf numFmtId="0" fontId="34" fillId="0" borderId="16" xfId="0" applyFont="1" applyBorder="1" applyAlignment="1">
      <alignment horizontal="center" vertical="center" wrapText="1"/>
    </xf>
    <xf numFmtId="0" fontId="35" fillId="6" borderId="16" xfId="0" applyFont="1" applyFill="1" applyBorder="1" applyAlignment="1">
      <alignment wrapText="1"/>
    </xf>
    <xf numFmtId="0" fontId="33" fillId="9" borderId="16" xfId="0" applyFont="1" applyFill="1" applyBorder="1" applyAlignment="1">
      <alignment horizontal="center"/>
    </xf>
    <xf numFmtId="0" fontId="36" fillId="8" borderId="16" xfId="0" applyFont="1" applyFill="1" applyBorder="1" applyAlignment="1">
      <alignment horizontal="center" vertical="center"/>
    </xf>
    <xf numFmtId="0" fontId="31" fillId="7" borderId="16" xfId="0" applyFont="1" applyFill="1" applyBorder="1" applyAlignment="1">
      <alignment horizontal="center" vertical="center" wrapText="1"/>
    </xf>
    <xf numFmtId="174" fontId="26" fillId="7" borderId="16" xfId="0" applyNumberFormat="1" applyFont="1" applyFill="1" applyBorder="1" applyAlignment="1">
      <alignment horizontal="right" vertical="center" wrapText="1"/>
    </xf>
    <xf numFmtId="174" fontId="26" fillId="7" borderId="16" xfId="0" applyNumberFormat="1" applyFont="1" applyFill="1" applyBorder="1" applyAlignment="1">
      <alignment vertical="center" wrapText="1"/>
    </xf>
    <xf numFmtId="0" fontId="26" fillId="7" borderId="16" xfId="0" applyFont="1" applyFill="1" applyBorder="1" applyAlignment="1">
      <alignment horizontal="center" vertical="center" wrapText="1"/>
    </xf>
    <xf numFmtId="174" fontId="31" fillId="7" borderId="16" xfId="0" applyNumberFormat="1" applyFont="1" applyFill="1" applyBorder="1" applyAlignment="1">
      <alignment horizontal="right" vertical="center" wrapText="1"/>
    </xf>
    <xf numFmtId="0" fontId="27" fillId="7" borderId="16" xfId="0" applyFont="1" applyFill="1" applyBorder="1" applyAlignment="1">
      <alignment horizontal="left" vertical="center" wrapText="1"/>
    </xf>
    <xf numFmtId="174" fontId="29" fillId="4" borderId="16" xfId="0" applyNumberFormat="1" applyFont="1" applyFill="1" applyBorder="1" applyAlignment="1">
      <alignment horizontal="center" vertical="center" wrapText="1"/>
    </xf>
    <xf numFmtId="0" fontId="29" fillId="4" borderId="16" xfId="0" applyFont="1" applyFill="1" applyBorder="1" applyAlignment="1">
      <alignment horizontal="center" vertical="center" wrapText="1"/>
    </xf>
    <xf numFmtId="174" fontId="29"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xf>
    <xf numFmtId="0" fontId="35" fillId="4" borderId="16" xfId="0" applyFont="1" applyFill="1" applyBorder="1" applyAlignment="1">
      <alignment horizontal="center" vertical="center" wrapText="1"/>
    </xf>
    <xf numFmtId="0" fontId="26" fillId="4" borderId="16" xfId="0" applyFont="1" applyFill="1" applyBorder="1" applyAlignment="1">
      <alignment horizontal="center" vertical="center"/>
    </xf>
    <xf numFmtId="166" fontId="3" fillId="0" borderId="1" xfId="3" applyNumberFormat="1" applyFont="1" applyBorder="1" applyAlignment="1" applyProtection="1">
      <alignment vertical="center"/>
    </xf>
    <xf numFmtId="175" fontId="0" fillId="0" borderId="0" xfId="6" applyNumberFormat="1" applyFont="1"/>
    <xf numFmtId="166" fontId="2" fillId="0" borderId="1" xfId="1" applyNumberFormat="1" applyFont="1" applyBorder="1" applyAlignment="1">
      <alignment vertical="center"/>
    </xf>
    <xf numFmtId="166" fontId="3" fillId="0" borderId="1" xfId="3" applyNumberFormat="1" applyFont="1" applyBorder="1" applyAlignment="1">
      <alignment horizontal="center" vertical="center" wrapText="1"/>
    </xf>
    <xf numFmtId="0" fontId="37" fillId="0" borderId="0" xfId="1" applyFont="1"/>
    <xf numFmtId="176" fontId="11" fillId="0" borderId="0" xfId="6" applyNumberFormat="1"/>
    <xf numFmtId="0" fontId="38" fillId="0" borderId="0" xfId="1" applyFont="1"/>
    <xf numFmtId="10" fontId="38" fillId="0" borderId="0" xfId="2" applyNumberFormat="1" applyFont="1" applyBorder="1" applyProtection="1"/>
    <xf numFmtId="0" fontId="42" fillId="0" borderId="0" xfId="1" applyFont="1"/>
    <xf numFmtId="0" fontId="40" fillId="0" borderId="0" xfId="1" applyFont="1"/>
    <xf numFmtId="0" fontId="41" fillId="0" borderId="1" xfId="1" applyFont="1" applyBorder="1"/>
    <xf numFmtId="2" fontId="42" fillId="0" borderId="0" xfId="1" applyNumberFormat="1" applyFont="1" applyAlignment="1">
      <alignment vertical="center"/>
    </xf>
    <xf numFmtId="2" fontId="41" fillId="0" borderId="1" xfId="1" applyNumberFormat="1" applyFont="1" applyBorder="1" applyAlignment="1">
      <alignment horizontal="center" vertical="center"/>
    </xf>
    <xf numFmtId="2" fontId="42" fillId="0" borderId="0" xfId="1" applyNumberFormat="1" applyFont="1" applyAlignment="1">
      <alignment horizontal="center" vertical="center" wrapText="1"/>
    </xf>
    <xf numFmtId="10" fontId="40" fillId="0" borderId="1" xfId="2" applyNumberFormat="1" applyFont="1" applyBorder="1" applyProtection="1"/>
    <xf numFmtId="0" fontId="40" fillId="0" borderId="8" xfId="1" applyFont="1" applyBorder="1"/>
    <xf numFmtId="2" fontId="42" fillId="0" borderId="0" xfId="1" applyNumberFormat="1" applyFont="1" applyAlignment="1">
      <alignment horizontal="center" vertical="center"/>
    </xf>
    <xf numFmtId="0" fontId="40" fillId="0" borderId="0" xfId="1" applyFont="1" applyAlignment="1">
      <alignment horizontal="center"/>
    </xf>
    <xf numFmtId="0" fontId="40" fillId="0" borderId="1" xfId="1" applyFont="1" applyBorder="1" applyAlignment="1">
      <alignment horizontal="center" vertical="center"/>
    </xf>
    <xf numFmtId="177" fontId="40" fillId="0" borderId="1" xfId="1" applyNumberFormat="1" applyFont="1" applyBorder="1" applyAlignment="1">
      <alignment horizontal="center" vertical="center" wrapText="1"/>
    </xf>
    <xf numFmtId="2" fontId="43" fillId="0" borderId="0" xfId="1" applyNumberFormat="1" applyFont="1" applyAlignment="1">
      <alignment vertical="center" wrapText="1"/>
    </xf>
    <xf numFmtId="165" fontId="43" fillId="0" borderId="0" xfId="3" applyFont="1" applyBorder="1" applyAlignment="1" applyProtection="1">
      <alignment vertical="center"/>
    </xf>
    <xf numFmtId="2" fontId="40" fillId="0" borderId="0" xfId="1" applyNumberFormat="1" applyFont="1"/>
    <xf numFmtId="165" fontId="40" fillId="0" borderId="0" xfId="3" applyFont="1" applyBorder="1" applyProtection="1"/>
    <xf numFmtId="178" fontId="40" fillId="0" borderId="0" xfId="1" applyNumberFormat="1" applyFont="1"/>
    <xf numFmtId="3" fontId="40" fillId="11" borderId="1" xfId="1" applyNumberFormat="1" applyFont="1" applyFill="1" applyBorder="1" applyAlignment="1">
      <alignment horizontal="center" vertical="center"/>
    </xf>
    <xf numFmtId="177" fontId="40" fillId="11" borderId="1" xfId="1" applyNumberFormat="1" applyFont="1" applyFill="1" applyBorder="1" applyAlignment="1">
      <alignment horizontal="center" vertical="center" wrapText="1"/>
    </xf>
    <xf numFmtId="0" fontId="40" fillId="11" borderId="1" xfId="1" applyFont="1" applyFill="1" applyBorder="1" applyAlignment="1">
      <alignment horizontal="center" vertical="center"/>
    </xf>
    <xf numFmtId="179" fontId="40" fillId="11" borderId="1" xfId="3" applyNumberFormat="1" applyFont="1" applyFill="1" applyBorder="1" applyAlignment="1" applyProtection="1">
      <alignment horizontal="center" vertical="center"/>
    </xf>
    <xf numFmtId="2" fontId="43" fillId="0" borderId="0" xfId="1" applyNumberFormat="1" applyFont="1" applyAlignment="1">
      <alignment vertical="center"/>
    </xf>
    <xf numFmtId="2" fontId="43" fillId="0" borderId="0" xfId="1" applyNumberFormat="1" applyFont="1" applyAlignment="1">
      <alignment horizontal="left" vertical="center" wrapText="1"/>
    </xf>
    <xf numFmtId="0" fontId="43" fillId="0" borderId="0" xfId="1" applyFont="1" applyAlignment="1">
      <alignment wrapText="1"/>
    </xf>
    <xf numFmtId="0" fontId="38" fillId="0" borderId="0" xfId="1" applyFont="1" applyAlignment="1">
      <alignment horizontal="left" wrapText="1"/>
    </xf>
    <xf numFmtId="165" fontId="38" fillId="0" borderId="0" xfId="3" applyFont="1" applyBorder="1" applyAlignment="1" applyProtection="1">
      <alignment vertical="center"/>
    </xf>
    <xf numFmtId="2" fontId="38" fillId="0" borderId="0" xfId="1" applyNumberFormat="1" applyFont="1"/>
    <xf numFmtId="165" fontId="37" fillId="0" borderId="0" xfId="3" applyFont="1" applyBorder="1" applyProtection="1"/>
    <xf numFmtId="178" fontId="37" fillId="0" borderId="0" xfId="1" applyNumberFormat="1" applyFont="1"/>
    <xf numFmtId="0" fontId="38" fillId="0" borderId="0" xfId="1" applyFont="1" applyAlignment="1">
      <alignment wrapText="1"/>
    </xf>
    <xf numFmtId="180" fontId="38" fillId="0" borderId="0" xfId="3" applyNumberFormat="1" applyFont="1" applyBorder="1" applyAlignment="1" applyProtection="1">
      <alignment horizontal="left" indent="1"/>
    </xf>
    <xf numFmtId="0" fontId="44" fillId="11" borderId="1" xfId="1" applyFont="1" applyFill="1" applyBorder="1" applyAlignment="1">
      <alignment horizontal="center" vertical="center"/>
    </xf>
    <xf numFmtId="10" fontId="44" fillId="11" borderId="1" xfId="2" applyNumberFormat="1" applyFont="1" applyFill="1" applyBorder="1" applyAlignment="1" applyProtection="1">
      <alignment horizontal="center" vertical="center"/>
    </xf>
    <xf numFmtId="0" fontId="44" fillId="0" borderId="1" xfId="1" applyFont="1" applyBorder="1" applyAlignment="1">
      <alignment horizontal="center" vertical="center"/>
    </xf>
    <xf numFmtId="0" fontId="44" fillId="0" borderId="1" xfId="1" applyFont="1" applyBorder="1" applyAlignment="1">
      <alignment horizontal="center" vertical="center" wrapText="1"/>
    </xf>
    <xf numFmtId="0" fontId="37" fillId="0" borderId="0" xfId="1" applyFont="1" applyAlignment="1">
      <alignment wrapText="1"/>
    </xf>
    <xf numFmtId="0" fontId="47" fillId="0" borderId="1" xfId="1" applyFont="1" applyBorder="1" applyAlignment="1">
      <alignment horizontal="center" vertical="center"/>
    </xf>
    <xf numFmtId="182" fontId="38" fillId="0" borderId="1" xfId="1" applyNumberFormat="1" applyFont="1" applyBorder="1" applyAlignment="1">
      <alignment horizontal="center" vertical="center" wrapText="1"/>
    </xf>
    <xf numFmtId="176" fontId="48" fillId="0" borderId="1" xfId="6" applyNumberFormat="1" applyFont="1" applyBorder="1" applyAlignment="1" applyProtection="1">
      <alignment vertical="center"/>
    </xf>
    <xf numFmtId="183" fontId="38" fillId="0" borderId="1" xfId="4" applyNumberFormat="1" applyFont="1" applyBorder="1" applyAlignment="1" applyProtection="1">
      <alignment vertical="center"/>
    </xf>
    <xf numFmtId="2" fontId="37" fillId="0" borderId="1" xfId="1" applyNumberFormat="1" applyFont="1" applyBorder="1" applyAlignment="1">
      <alignment vertical="center"/>
    </xf>
    <xf numFmtId="2" fontId="38" fillId="0" borderId="1" xfId="2" applyNumberFormat="1" applyFont="1" applyBorder="1" applyAlignment="1" applyProtection="1">
      <alignment vertical="center"/>
    </xf>
    <xf numFmtId="14" fontId="37" fillId="0" borderId="1" xfId="1" applyNumberFormat="1" applyFont="1" applyBorder="1" applyAlignment="1">
      <alignment horizontal="center" vertical="center"/>
    </xf>
    <xf numFmtId="2" fontId="37" fillId="0" borderId="0" xfId="1" applyNumberFormat="1" applyFont="1"/>
    <xf numFmtId="184" fontId="5" fillId="3" borderId="0" xfId="1" applyNumberFormat="1" applyFont="1" applyFill="1" applyAlignment="1">
      <alignment horizontal="left" vertical="top" wrapText="1" indent="3"/>
    </xf>
    <xf numFmtId="2" fontId="49" fillId="0" borderId="0" xfId="1" applyNumberFormat="1" applyFont="1" applyAlignment="1">
      <alignment horizontal="left" vertical="top" wrapText="1"/>
    </xf>
    <xf numFmtId="185" fontId="43" fillId="0" borderId="0" xfId="3" applyNumberFormat="1" applyFont="1" applyBorder="1" applyAlignment="1" applyProtection="1">
      <alignment vertical="center"/>
    </xf>
    <xf numFmtId="181" fontId="38" fillId="0" borderId="1" xfId="1" applyNumberFormat="1" applyFont="1" applyBorder="1" applyAlignment="1">
      <alignment horizontal="center" vertical="center" wrapText="1"/>
    </xf>
    <xf numFmtId="2" fontId="38" fillId="0" borderId="1" xfId="1" applyNumberFormat="1" applyFont="1" applyBorder="1" applyAlignment="1">
      <alignment vertical="center"/>
    </xf>
    <xf numFmtId="0" fontId="50" fillId="0" borderId="0" xfId="1" applyFont="1"/>
    <xf numFmtId="186" fontId="43" fillId="0" borderId="0" xfId="3" applyNumberFormat="1" applyFont="1" applyBorder="1" applyAlignment="1" applyProtection="1">
      <alignment vertical="center"/>
    </xf>
    <xf numFmtId="179" fontId="38" fillId="0" borderId="1" xfId="3" applyNumberFormat="1" applyFont="1" applyBorder="1" applyAlignment="1" applyProtection="1">
      <alignment vertical="center"/>
    </xf>
    <xf numFmtId="180" fontId="42" fillId="12" borderId="17" xfId="3" applyNumberFormat="1" applyFont="1" applyFill="1" applyBorder="1" applyAlignment="1" applyProtection="1">
      <alignment vertical="center"/>
    </xf>
    <xf numFmtId="187" fontId="40" fillId="0" borderId="0" xfId="1" applyNumberFormat="1" applyFont="1"/>
    <xf numFmtId="184" fontId="38" fillId="0" borderId="1" xfId="1" applyNumberFormat="1" applyFont="1" applyBorder="1" applyAlignment="1">
      <alignment horizontal="center" vertical="center" wrapText="1"/>
    </xf>
    <xf numFmtId="0" fontId="51" fillId="11" borderId="0" xfId="1" applyFont="1" applyFill="1"/>
    <xf numFmtId="0" fontId="38" fillId="0" borderId="1" xfId="1" applyFont="1" applyBorder="1" applyAlignment="1">
      <alignment horizontal="center" vertical="center" wrapText="1"/>
    </xf>
    <xf numFmtId="0" fontId="52" fillId="3" borderId="18" xfId="1" applyFont="1" applyFill="1" applyBorder="1" applyAlignment="1">
      <alignment horizontal="center"/>
    </xf>
    <xf numFmtId="0" fontId="52" fillId="3" borderId="19" xfId="1" applyFont="1" applyFill="1" applyBorder="1" applyAlignment="1">
      <alignment horizontal="center"/>
    </xf>
    <xf numFmtId="0" fontId="52" fillId="3" borderId="20" xfId="1" applyFont="1" applyFill="1" applyBorder="1" applyAlignment="1">
      <alignment horizontal="center"/>
    </xf>
    <xf numFmtId="0" fontId="53" fillId="0" borderId="21" xfId="1" applyFont="1" applyBorder="1" applyAlignment="1">
      <alignment horizontal="center"/>
    </xf>
    <xf numFmtId="0" fontId="53" fillId="0" borderId="22" xfId="1" applyFont="1" applyBorder="1" applyAlignment="1">
      <alignment horizontal="center"/>
    </xf>
    <xf numFmtId="0" fontId="53" fillId="0" borderId="23" xfId="1" applyFont="1" applyBorder="1" applyAlignment="1">
      <alignment horizontal="center"/>
    </xf>
    <xf numFmtId="0" fontId="54" fillId="12" borderId="24" xfId="1" applyFont="1" applyFill="1" applyBorder="1"/>
    <xf numFmtId="0" fontId="55" fillId="0" borderId="0" xfId="1" applyFont="1"/>
    <xf numFmtId="14" fontId="38" fillId="0" borderId="0" xfId="2" applyNumberFormat="1" applyFont="1" applyBorder="1" applyAlignment="1" applyProtection="1">
      <alignment horizontal="center"/>
    </xf>
    <xf numFmtId="2" fontId="42" fillId="13" borderId="1" xfId="1" applyNumberFormat="1" applyFont="1" applyFill="1" applyBorder="1" applyAlignment="1">
      <alignment horizontal="center" vertical="center" wrapText="1"/>
    </xf>
    <xf numFmtId="0" fontId="41" fillId="2" borderId="1" xfId="1" applyFont="1" applyFill="1" applyBorder="1" applyAlignment="1">
      <alignment horizontal="center" vertical="center"/>
    </xf>
    <xf numFmtId="176" fontId="9" fillId="2" borderId="1" xfId="6" applyNumberFormat="1" applyFont="1" applyFill="1" applyBorder="1" applyAlignment="1" applyProtection="1">
      <alignment horizontal="center" vertical="center" wrapText="1"/>
    </xf>
    <xf numFmtId="179" fontId="38" fillId="0" borderId="1" xfId="3" applyNumberFormat="1" applyFont="1" applyBorder="1" applyAlignment="1" applyProtection="1">
      <alignment horizontal="center" vertical="center" wrapText="1"/>
    </xf>
    <xf numFmtId="14" fontId="38" fillId="0" borderId="1" xfId="1" applyNumberFormat="1" applyFont="1" applyBorder="1" applyAlignment="1">
      <alignment horizontal="center" vertical="center"/>
    </xf>
    <xf numFmtId="0" fontId="54" fillId="0" borderId="0" xfId="1" applyFont="1"/>
    <xf numFmtId="188" fontId="42" fillId="13" borderId="1" xfId="1" applyNumberFormat="1" applyFont="1" applyFill="1" applyBorder="1" applyAlignment="1">
      <alignment horizontal="center" vertical="center" wrapText="1"/>
    </xf>
    <xf numFmtId="176" fontId="9" fillId="2" borderId="1" xfId="6" applyNumberFormat="1" applyFont="1" applyFill="1" applyBorder="1" applyAlignment="1" applyProtection="1">
      <alignment vertical="center"/>
    </xf>
    <xf numFmtId="10" fontId="38" fillId="0" borderId="1" xfId="2" applyNumberFormat="1" applyFont="1" applyBorder="1" applyAlignment="1" applyProtection="1">
      <alignment vertical="center"/>
    </xf>
    <xf numFmtId="0" fontId="37" fillId="0" borderId="9" xfId="1" applyFont="1" applyBorder="1"/>
    <xf numFmtId="176" fontId="11" fillId="0" borderId="0" xfId="6" applyNumberFormat="1" applyAlignment="1">
      <alignment horizontal="left" vertical="center"/>
    </xf>
    <xf numFmtId="168" fontId="37" fillId="0" borderId="0" xfId="1" applyNumberFormat="1" applyFont="1"/>
    <xf numFmtId="189" fontId="38" fillId="0" borderId="0" xfId="1" applyNumberFormat="1" applyFont="1"/>
    <xf numFmtId="189" fontId="38" fillId="0" borderId="8" xfId="1" applyNumberFormat="1" applyFont="1" applyBorder="1"/>
    <xf numFmtId="168" fontId="44" fillId="0" borderId="1" xfId="1" applyNumberFormat="1" applyFont="1" applyBorder="1" applyAlignment="1">
      <alignment vertical="top" wrapText="1"/>
    </xf>
    <xf numFmtId="0" fontId="47" fillId="0" borderId="1" xfId="1" applyFont="1" applyBorder="1" applyAlignment="1">
      <alignment horizontal="left" vertical="center"/>
    </xf>
    <xf numFmtId="173" fontId="44" fillId="0" borderId="1" xfId="1" applyNumberFormat="1" applyFont="1" applyBorder="1" applyAlignment="1">
      <alignment horizontal="left" vertical="top"/>
    </xf>
    <xf numFmtId="2" fontId="4" fillId="3" borderId="17" xfId="1" applyNumberFormat="1" applyFont="1" applyFill="1" applyBorder="1"/>
    <xf numFmtId="166" fontId="37" fillId="0" borderId="0" xfId="1" applyNumberFormat="1" applyFont="1"/>
    <xf numFmtId="170" fontId="3" fillId="2" borderId="1" xfId="3" applyNumberFormat="1" applyFont="1" applyFill="1" applyBorder="1" applyAlignment="1">
      <alignment horizontal="center" vertical="center" wrapText="1"/>
    </xf>
    <xf numFmtId="170" fontId="3" fillId="2" borderId="1" xfId="3" applyNumberFormat="1" applyFont="1" applyFill="1" applyBorder="1" applyAlignment="1" applyProtection="1">
      <alignment vertical="center"/>
    </xf>
    <xf numFmtId="166" fontId="3" fillId="0" borderId="1" xfId="4" applyNumberFormat="1" applyFont="1" applyBorder="1" applyAlignment="1" applyProtection="1">
      <alignment vertical="center"/>
    </xf>
    <xf numFmtId="166" fontId="3" fillId="2" borderId="1" xfId="0" applyNumberFormat="1" applyFont="1" applyFill="1" applyBorder="1"/>
    <xf numFmtId="166" fontId="3" fillId="0" borderId="1" xfId="6" applyNumberFormat="1" applyFont="1" applyBorder="1" applyAlignment="1" applyProtection="1">
      <alignment vertical="center"/>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2" fontId="9" fillId="0" borderId="0" xfId="1" applyNumberFormat="1" applyFont="1" applyAlignment="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left" wrapText="1"/>
    </xf>
    <xf numFmtId="10" fontId="7" fillId="0" borderId="12" xfId="2" applyNumberFormat="1" applyFont="1" applyBorder="1" applyAlignment="1">
      <alignment horizontal="left" wrapText="1"/>
    </xf>
    <xf numFmtId="10" fontId="7" fillId="0" borderId="11" xfId="2" applyNumberFormat="1" applyFont="1" applyBorder="1" applyAlignment="1">
      <alignment horizontal="left" wrapText="1"/>
    </xf>
    <xf numFmtId="2" fontId="9" fillId="0" borderId="0" xfId="1" applyNumberFormat="1" applyFont="1" applyAlignment="1">
      <alignment horizontal="center" vertical="center"/>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10" fillId="0" borderId="6" xfId="1" applyFont="1" applyBorder="1" applyAlignment="1">
      <alignment horizontal="left"/>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2" fontId="8" fillId="0" borderId="0" xfId="1" applyNumberFormat="1" applyFont="1" applyAlignment="1">
      <alignment horizontal="left" vertical="center" wrapText="1"/>
    </xf>
    <xf numFmtId="0" fontId="10" fillId="0" borderId="13" xfId="1" applyFont="1" applyBorder="1" applyAlignment="1">
      <alignment horizontal="left" vertical="top"/>
    </xf>
    <xf numFmtId="0" fontId="10" fillId="0" borderId="11" xfId="1" applyFont="1" applyBorder="1" applyAlignment="1">
      <alignment horizontal="left" vertical="top"/>
    </xf>
    <xf numFmtId="49" fontId="7" fillId="0" borderId="12" xfId="1" applyNumberFormat="1" applyFont="1" applyBorder="1" applyAlignment="1">
      <alignment horizontal="center" vertical="center"/>
    </xf>
    <xf numFmtId="49" fontId="7" fillId="0" borderId="11" xfId="1" applyNumberFormat="1" applyFont="1" applyBorder="1" applyAlignment="1">
      <alignment horizontal="center" vertical="center"/>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xf>
    <xf numFmtId="2" fontId="3" fillId="0" borderId="0" xfId="1" applyNumberFormat="1" applyFont="1" applyAlignment="1">
      <alignment horizontal="left" vertical="top" wrapText="1"/>
    </xf>
    <xf numFmtId="0" fontId="2" fillId="0" borderId="3" xfId="1" applyFont="1" applyBorder="1" applyAlignment="1">
      <alignment horizontal="left" vertical="center" wrapText="1"/>
    </xf>
    <xf numFmtId="0" fontId="2" fillId="0" borderId="12" xfId="1" applyFont="1" applyBorder="1" applyAlignment="1">
      <alignment horizontal="left" vertical="center" wrapText="1"/>
    </xf>
    <xf numFmtId="0" fontId="3" fillId="0" borderId="14" xfId="1" applyFont="1" applyBorder="1" applyAlignment="1">
      <alignment horizontal="center" vertical="center" wrapText="1"/>
    </xf>
    <xf numFmtId="0" fontId="3" fillId="0" borderId="10" xfId="1" applyFont="1" applyBorder="1" applyAlignment="1">
      <alignment horizontal="center" vertical="center" wrapText="1"/>
    </xf>
    <xf numFmtId="9" fontId="3" fillId="0" borderId="1" xfId="5" applyFont="1" applyBorder="1" applyAlignment="1" applyProtection="1">
      <alignment horizontal="center" vertical="center"/>
    </xf>
    <xf numFmtId="9" fontId="2" fillId="0" borderId="1" xfId="1" applyNumberFormat="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horizontal="left" vertical="top" wrapText="1"/>
    </xf>
    <xf numFmtId="0" fontId="3" fillId="0" borderId="15" xfId="1" applyFont="1" applyBorder="1" applyAlignment="1">
      <alignment horizontal="center" vertical="center" wrapText="1"/>
    </xf>
    <xf numFmtId="0" fontId="2" fillId="0" borderId="1" xfId="1" applyFont="1" applyBorder="1" applyAlignment="1">
      <alignment horizontal="center"/>
    </xf>
    <xf numFmtId="0" fontId="3" fillId="0" borderId="0" xfId="1" applyFont="1" applyAlignment="1">
      <alignment horizontal="left" vertical="top" wrapText="1"/>
    </xf>
    <xf numFmtId="0" fontId="3" fillId="0" borderId="3" xfId="1" applyFont="1" applyBorder="1" applyAlignment="1">
      <alignment horizontal="left" vertical="top" wrapText="1"/>
    </xf>
    <xf numFmtId="39" fontId="3" fillId="0" borderId="14" xfId="1" applyNumberFormat="1" applyFont="1" applyBorder="1" applyAlignment="1">
      <alignment horizontal="center" vertical="center"/>
    </xf>
    <xf numFmtId="39" fontId="3" fillId="0" borderId="10" xfId="1" applyNumberFormat="1" applyFont="1" applyBorder="1" applyAlignment="1">
      <alignment horizontal="center" vertical="center"/>
    </xf>
    <xf numFmtId="0" fontId="2" fillId="0" borderId="14" xfId="1" applyFont="1" applyBorder="1" applyAlignment="1">
      <alignment horizontal="center"/>
    </xf>
    <xf numFmtId="0" fontId="2" fillId="0" borderId="10" xfId="1" applyFont="1" applyBorder="1" applyAlignment="1">
      <alignment horizontal="center"/>
    </xf>
    <xf numFmtId="0" fontId="3" fillId="0" borderId="6" xfId="1" applyFont="1" applyBorder="1" applyAlignment="1">
      <alignment horizontal="left" vertical="center" wrapText="1"/>
    </xf>
    <xf numFmtId="0" fontId="3" fillId="0" borderId="3" xfId="1" applyFont="1" applyBorder="1" applyAlignment="1">
      <alignment horizontal="left" vertical="center" wrapText="1"/>
    </xf>
    <xf numFmtId="39" fontId="3" fillId="0" borderId="1" xfId="1" applyNumberFormat="1" applyFont="1" applyBorder="1" applyAlignment="1">
      <alignment horizontal="center" vertical="center"/>
    </xf>
    <xf numFmtId="9" fontId="2" fillId="0" borderId="1" xfId="1" applyNumberFormat="1" applyFont="1" applyBorder="1" applyAlignment="1">
      <alignment horizontal="center"/>
    </xf>
    <xf numFmtId="168" fontId="5" fillId="0" borderId="1" xfId="1" applyNumberFormat="1" applyFont="1" applyBorder="1" applyAlignment="1">
      <alignment horizontal="left" vertical="center"/>
    </xf>
    <xf numFmtId="168"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5" fillId="0" borderId="7"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2" xfId="1" applyFont="1" applyBorder="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4" fillId="0" borderId="1" xfId="1" applyFont="1" applyBorder="1" applyAlignment="1">
      <alignment horizontal="center" vertical="center" wrapText="1"/>
    </xf>
    <xf numFmtId="0" fontId="4" fillId="0" borderId="1" xfId="1" applyFont="1" applyBorder="1" applyAlignment="1">
      <alignment horizontal="left" vertical="top"/>
    </xf>
    <xf numFmtId="0" fontId="5" fillId="0" borderId="13" xfId="1" applyFont="1" applyBorder="1" applyAlignment="1">
      <alignment horizontal="center" vertical="center"/>
    </xf>
    <xf numFmtId="0" fontId="5" fillId="0" borderId="6" xfId="1" applyFont="1" applyBorder="1" applyAlignment="1">
      <alignment horizontal="left" vertical="top" wrapText="1"/>
    </xf>
    <xf numFmtId="0" fontId="5" fillId="0" borderId="3" xfId="1" applyFont="1" applyBorder="1" applyAlignment="1">
      <alignment horizontal="left" vertical="top" wrapText="1"/>
    </xf>
    <xf numFmtId="167" fontId="4" fillId="0" borderId="1" xfId="1" applyNumberFormat="1" applyFont="1" applyBorder="1" applyAlignment="1">
      <alignment horizontal="left" vertical="top"/>
    </xf>
    <xf numFmtId="0" fontId="5" fillId="0" borderId="7" xfId="1" applyFont="1" applyBorder="1" applyAlignment="1">
      <alignment horizontal="left" vertical="top"/>
    </xf>
    <xf numFmtId="0" fontId="5" fillId="0" borderId="5" xfId="1" applyFont="1" applyBorder="1" applyAlignment="1">
      <alignment horizontal="left" vertical="top"/>
    </xf>
    <xf numFmtId="0" fontId="5" fillId="0" borderId="4" xfId="1" applyFont="1" applyBorder="1" applyAlignment="1">
      <alignment horizontal="left" vertical="top"/>
    </xf>
    <xf numFmtId="0" fontId="5" fillId="0" borderId="2" xfId="1" applyFont="1" applyBorder="1" applyAlignment="1">
      <alignment horizontal="left" vertical="top"/>
    </xf>
    <xf numFmtId="0" fontId="4" fillId="0" borderId="7" xfId="1" applyFont="1" applyBorder="1" applyAlignment="1">
      <alignment horizontal="left" vertical="top"/>
    </xf>
    <xf numFmtId="0" fontId="4" fillId="0" borderId="6" xfId="1" applyFont="1" applyBorder="1" applyAlignment="1">
      <alignment horizontal="left" vertical="top"/>
    </xf>
    <xf numFmtId="0" fontId="4" fillId="0" borderId="5" xfId="1" applyFont="1" applyBorder="1" applyAlignment="1">
      <alignment horizontal="left" vertical="top"/>
    </xf>
    <xf numFmtId="0" fontId="4" fillId="0" borderId="4" xfId="1" applyFont="1" applyBorder="1" applyAlignment="1">
      <alignment horizontal="left" vertical="top"/>
    </xf>
    <xf numFmtId="0" fontId="4" fillId="0" borderId="3" xfId="1" applyFont="1" applyBorder="1" applyAlignment="1">
      <alignment horizontal="left" vertical="top"/>
    </xf>
    <xf numFmtId="0" fontId="4" fillId="0" borderId="2" xfId="1" applyFont="1" applyBorder="1" applyAlignment="1">
      <alignment horizontal="left" vertical="top"/>
    </xf>
    <xf numFmtId="0" fontId="4" fillId="0" borderId="1" xfId="1" applyFont="1" applyBorder="1" applyAlignment="1">
      <alignment horizontal="center" vertical="center"/>
    </xf>
    <xf numFmtId="0" fontId="5" fillId="0" borderId="1" xfId="1" applyFont="1" applyBorder="1" applyAlignment="1">
      <alignment horizontal="left" vertical="top"/>
    </xf>
    <xf numFmtId="9" fontId="2" fillId="0" borderId="14" xfId="1" applyNumberFormat="1" applyFont="1" applyBorder="1" applyAlignment="1">
      <alignment horizontal="center" vertical="center"/>
    </xf>
    <xf numFmtId="0" fontId="2" fillId="0" borderId="10" xfId="1" applyFont="1" applyBorder="1" applyAlignment="1">
      <alignment horizontal="center" vertical="center"/>
    </xf>
    <xf numFmtId="9" fontId="2" fillId="0" borderId="1" xfId="5" applyFont="1" applyBorder="1" applyAlignment="1">
      <alignment horizontal="center" vertical="center"/>
    </xf>
    <xf numFmtId="0" fontId="2" fillId="0" borderId="1"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10" xfId="1" applyFont="1" applyBorder="1" applyAlignment="1">
      <alignment horizontal="left" vertical="center" wrapText="1"/>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0" fontId="3" fillId="0" borderId="10" xfId="1" applyFont="1" applyBorder="1" applyAlignment="1">
      <alignment horizontal="left" vertical="center" wrapText="1"/>
    </xf>
    <xf numFmtId="0" fontId="10" fillId="0" borderId="12" xfId="1" applyFont="1" applyBorder="1" applyAlignment="1">
      <alignment horizontal="left" vertical="center"/>
    </xf>
    <xf numFmtId="0" fontId="44" fillId="0" borderId="1" xfId="1" applyFont="1" applyBorder="1" applyAlignment="1">
      <alignment horizontal="left" vertical="top" wrapText="1"/>
    </xf>
    <xf numFmtId="167" fontId="47" fillId="0" borderId="1" xfId="1" applyNumberFormat="1" applyFont="1" applyBorder="1" applyAlignment="1">
      <alignment horizontal="left" vertical="top"/>
    </xf>
    <xf numFmtId="9" fontId="37" fillId="0" borderId="14" xfId="5" applyFont="1" applyBorder="1" applyAlignment="1" applyProtection="1">
      <alignment horizontal="center" vertical="center"/>
    </xf>
    <xf numFmtId="9" fontId="37" fillId="0" borderId="10" xfId="5" applyFont="1" applyBorder="1" applyAlignment="1" applyProtection="1">
      <alignment horizontal="center" vertical="center"/>
    </xf>
    <xf numFmtId="168" fontId="44" fillId="0" borderId="1" xfId="1" applyNumberFormat="1" applyFont="1" applyBorder="1" applyAlignment="1">
      <alignment horizontal="left" vertical="center"/>
    </xf>
    <xf numFmtId="168" fontId="44" fillId="0" borderId="1" xfId="1" applyNumberFormat="1" applyFont="1" applyBorder="1" applyAlignment="1">
      <alignment horizontal="center" vertical="top"/>
    </xf>
    <xf numFmtId="2" fontId="44" fillId="0" borderId="11" xfId="1" applyNumberFormat="1" applyFont="1" applyBorder="1" applyAlignment="1">
      <alignment horizontal="left" vertical="center"/>
    </xf>
    <xf numFmtId="0" fontId="38" fillId="0" borderId="1" xfId="1" applyFont="1" applyBorder="1" applyAlignment="1">
      <alignment horizontal="left" vertical="top" wrapText="1"/>
    </xf>
    <xf numFmtId="0" fontId="47" fillId="0" borderId="1" xfId="1" applyFont="1" applyBorder="1" applyAlignment="1">
      <alignment horizontal="left" vertical="top" wrapText="1"/>
    </xf>
    <xf numFmtId="0" fontId="47" fillId="0" borderId="1" xfId="1" applyFont="1" applyBorder="1" applyAlignment="1">
      <alignment horizontal="center" vertical="center" wrapText="1"/>
    </xf>
    <xf numFmtId="0" fontId="47" fillId="0" borderId="1" xfId="1" applyFont="1" applyBorder="1" applyAlignment="1">
      <alignment horizontal="left" vertical="center"/>
    </xf>
    <xf numFmtId="0" fontId="37" fillId="0" borderId="10" xfId="1" applyFont="1" applyBorder="1" applyAlignment="1">
      <alignment horizontal="center" vertical="center" wrapText="1"/>
    </xf>
    <xf numFmtId="0" fontId="38" fillId="0" borderId="10" xfId="1" applyFont="1" applyBorder="1" applyAlignment="1">
      <alignment horizontal="center" vertical="center" wrapText="1"/>
    </xf>
    <xf numFmtId="9" fontId="38" fillId="0" borderId="14" xfId="5" applyFont="1" applyBorder="1" applyAlignment="1" applyProtection="1">
      <alignment horizontal="center" vertical="center"/>
    </xf>
    <xf numFmtId="9" fontId="38" fillId="0" borderId="10" xfId="5" applyFont="1" applyBorder="1" applyAlignment="1" applyProtection="1">
      <alignment horizontal="center" vertical="center"/>
    </xf>
    <xf numFmtId="0" fontId="37" fillId="0" borderId="1" xfId="1" applyFont="1" applyBorder="1" applyAlignment="1">
      <alignment horizontal="center"/>
    </xf>
    <xf numFmtId="0" fontId="44" fillId="0" borderId="13" xfId="1" applyFont="1" applyBorder="1" applyAlignment="1">
      <alignment horizontal="center" vertical="center"/>
    </xf>
    <xf numFmtId="0" fontId="38" fillId="0" borderId="1" xfId="1" applyFont="1" applyBorder="1" applyAlignment="1">
      <alignment horizontal="center" vertical="center" wrapText="1"/>
    </xf>
    <xf numFmtId="9" fontId="56" fillId="0" borderId="1" xfId="5" applyFont="1" applyBorder="1" applyAlignment="1">
      <alignment horizontal="center" vertical="center"/>
    </xf>
    <xf numFmtId="9" fontId="38" fillId="0" borderId="1" xfId="1" applyNumberFormat="1" applyFont="1" applyBorder="1" applyAlignment="1">
      <alignment horizontal="center" vertical="center"/>
    </xf>
    <xf numFmtId="0" fontId="37" fillId="0" borderId="1" xfId="1" applyFont="1" applyBorder="1" applyAlignment="1">
      <alignment horizontal="center" vertical="center" wrapText="1"/>
    </xf>
    <xf numFmtId="9" fontId="38" fillId="0" borderId="1" xfId="5" applyFont="1" applyBorder="1" applyAlignment="1" applyProtection="1">
      <alignment horizontal="center" vertical="center"/>
    </xf>
    <xf numFmtId="9" fontId="37" fillId="0" borderId="1" xfId="5" applyFont="1" applyBorder="1" applyAlignment="1" applyProtection="1">
      <alignment horizontal="center" vertical="center"/>
    </xf>
    <xf numFmtId="0" fontId="37" fillId="0" borderId="12" xfId="1" applyFont="1" applyBorder="1" applyAlignment="1">
      <alignment horizontal="center" vertical="center" wrapText="1"/>
    </xf>
    <xf numFmtId="2" fontId="38" fillId="0" borderId="0" xfId="1" applyNumberFormat="1" applyFont="1" applyAlignment="1">
      <alignment horizontal="left" vertical="top" wrapText="1"/>
    </xf>
    <xf numFmtId="0" fontId="37" fillId="0" borderId="3" xfId="1" applyFont="1" applyBorder="1" applyAlignment="1">
      <alignment horizontal="center" vertical="center" wrapText="1"/>
    </xf>
    <xf numFmtId="0" fontId="38" fillId="0" borderId="14" xfId="1" applyFont="1" applyBorder="1" applyAlignment="1">
      <alignment horizontal="center" vertical="center" wrapText="1"/>
    </xf>
    <xf numFmtId="0" fontId="44" fillId="0" borderId="1" xfId="1" applyFont="1" applyBorder="1" applyAlignment="1">
      <alignment horizontal="center" vertical="center" wrapText="1"/>
    </xf>
    <xf numFmtId="0" fontId="44" fillId="0" borderId="1" xfId="1" applyFont="1" applyBorder="1" applyAlignment="1">
      <alignment horizontal="center" vertical="center"/>
    </xf>
    <xf numFmtId="2" fontId="43" fillId="0" borderId="0" xfId="1" applyNumberFormat="1" applyFont="1" applyAlignment="1">
      <alignment horizontal="left" vertical="center" wrapText="1"/>
    </xf>
    <xf numFmtId="0" fontId="41" fillId="0" borderId="13" xfId="1" applyFont="1" applyBorder="1" applyAlignment="1">
      <alignment horizontal="left" vertical="center"/>
    </xf>
    <xf numFmtId="49" fontId="41" fillId="0" borderId="1" xfId="1" applyNumberFormat="1" applyFont="1" applyBorder="1" applyAlignment="1">
      <alignment horizontal="center" vertical="center"/>
    </xf>
    <xf numFmtId="2" fontId="40" fillId="0" borderId="1" xfId="1" applyNumberFormat="1" applyFont="1" applyBorder="1" applyAlignment="1">
      <alignment horizontal="left" vertical="center" wrapText="1"/>
    </xf>
    <xf numFmtId="0" fontId="41" fillId="0" borderId="1" xfId="1" applyFont="1" applyBorder="1" applyAlignment="1">
      <alignment horizontal="left" vertical="center"/>
    </xf>
    <xf numFmtId="176" fontId="46" fillId="0" borderId="1" xfId="6" applyNumberFormat="1" applyFont="1" applyBorder="1" applyAlignment="1">
      <alignment horizontal="center" vertical="center" wrapText="1"/>
    </xf>
    <xf numFmtId="0" fontId="44" fillId="0" borderId="1" xfId="1" applyFont="1" applyBorder="1" applyAlignment="1">
      <alignment horizontal="center"/>
    </xf>
    <xf numFmtId="181" fontId="42" fillId="0" borderId="0" xfId="1" applyNumberFormat="1" applyFont="1" applyAlignment="1">
      <alignment horizontal="left" vertical="top" wrapText="1"/>
    </xf>
    <xf numFmtId="0" fontId="41" fillId="0" borderId="1" xfId="1" applyFont="1" applyBorder="1" applyAlignment="1">
      <alignment horizontal="center" vertical="center"/>
    </xf>
    <xf numFmtId="2" fontId="41" fillId="0" borderId="1" xfId="1" applyNumberFormat="1" applyFont="1" applyBorder="1" applyAlignment="1">
      <alignment horizontal="center" vertical="center"/>
    </xf>
    <xf numFmtId="0" fontId="41" fillId="0" borderId="13" xfId="1" applyFont="1" applyBorder="1" applyAlignment="1">
      <alignment horizontal="left" vertical="center" wrapText="1"/>
    </xf>
    <xf numFmtId="0" fontId="41" fillId="0" borderId="1" xfId="1" applyFont="1" applyBorder="1" applyAlignment="1">
      <alignment horizontal="center" vertical="center" wrapText="1"/>
    </xf>
    <xf numFmtId="10" fontId="40" fillId="0" borderId="1" xfId="2" applyNumberFormat="1" applyFont="1" applyBorder="1" applyAlignment="1" applyProtection="1">
      <alignment horizontal="center"/>
    </xf>
    <xf numFmtId="2" fontId="42" fillId="0" borderId="0" xfId="1" applyNumberFormat="1" applyFont="1" applyAlignment="1">
      <alignment horizontal="center" vertical="center"/>
    </xf>
    <xf numFmtId="0" fontId="40" fillId="0" borderId="0" xfId="1" applyFont="1" applyAlignment="1">
      <alignment horizontal="center"/>
    </xf>
    <xf numFmtId="0" fontId="41" fillId="0" borderId="1" xfId="1" applyFont="1" applyBorder="1" applyAlignment="1">
      <alignment horizontal="left"/>
    </xf>
    <xf numFmtId="0" fontId="41" fillId="0" borderId="6" xfId="1" applyFont="1" applyBorder="1" applyAlignment="1">
      <alignment horizontal="left"/>
    </xf>
    <xf numFmtId="0" fontId="41" fillId="0" borderId="1" xfId="1" applyFont="1" applyBorder="1" applyAlignment="1">
      <alignment horizontal="left" vertical="top" wrapText="1"/>
    </xf>
    <xf numFmtId="2" fontId="41" fillId="0" borderId="1" xfId="1" applyNumberFormat="1" applyFont="1" applyBorder="1" applyAlignment="1">
      <alignment horizontal="center" vertical="center" wrapText="1"/>
    </xf>
    <xf numFmtId="2" fontId="40" fillId="0" borderId="1" xfId="1" applyNumberFormat="1" applyFont="1" applyBorder="1" applyAlignment="1">
      <alignment horizontal="center" vertical="center" wrapText="1"/>
    </xf>
    <xf numFmtId="0" fontId="40" fillId="0" borderId="1" xfId="1" applyFont="1" applyBorder="1" applyAlignment="1">
      <alignment horizontal="center"/>
    </xf>
    <xf numFmtId="0" fontId="41" fillId="11" borderId="1" xfId="1" applyFont="1" applyFill="1" applyBorder="1" applyAlignment="1">
      <alignment horizontal="left"/>
    </xf>
    <xf numFmtId="2" fontId="42" fillId="0" borderId="0" xfId="1" applyNumberFormat="1" applyFont="1" applyAlignment="1">
      <alignment horizontal="center" vertical="center" wrapText="1"/>
    </xf>
  </cellXfs>
  <cellStyles count="7">
    <cellStyle name="Millares 2" xfId="4"/>
    <cellStyle name="Moneda" xfId="6" builtinId="4"/>
    <cellStyle name="Moneda 2" xfId="3"/>
    <cellStyle name="Normal" xfId="0" builtinId="0"/>
    <cellStyle name="Normal 2" xfId="1"/>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3ECEACA5-C46A-44D7-A094-CCCB42196E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ECEDEB09-1DF0-4AFB-B6E5-4500A519AD7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425353DD-6485-4D34-AF52-55EF0F5D6B64}"/>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F1F07C4A-BEE9-46A1-A2A2-1A9187F426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6F9FF609-83D5-45B0-AAB7-A3D6640FDE5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86F0CC6E-ECA5-4B63-8567-85D1F6CE8789}"/>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99003D6-C20B-4AA3-BD86-6D2A8C8B5C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2B56B12C-695B-485A-AC02-D0939230535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556434</xdr:colOff>
      <xdr:row>40</xdr:row>
      <xdr:rowOff>342900</xdr:rowOff>
    </xdr:to>
    <xdr:pic>
      <xdr:nvPicPr>
        <xdr:cNvPr id="4" name="Imagen 3">
          <a:extLst>
            <a:ext uri="{FF2B5EF4-FFF2-40B4-BE49-F238E27FC236}">
              <a16:creationId xmlns:a16="http://schemas.microsoft.com/office/drawing/2014/main" id="{4BD7C984-2C75-48B0-A022-B5A52200AAC9}"/>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7B60F2E-1A48-41B7-866C-B78830B8B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29268" y="300633"/>
          <a:ext cx="1427758" cy="1630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0A130580-0B78-4923-8FC5-82AC3F9F204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31901" y="396875"/>
          <a:ext cx="5662838" cy="1679575"/>
        </a:xfrm>
        <a:prstGeom prst="rect">
          <a:avLst/>
        </a:prstGeom>
        <a:noFill/>
        <a:ln>
          <a:noFill/>
        </a:ln>
      </xdr:spPr>
    </xdr:pic>
    <xdr:clientData/>
  </xdr:twoCellAnchor>
  <xdr:twoCellAnchor editAs="oneCell">
    <xdr:from>
      <xdr:col>13</xdr:col>
      <xdr:colOff>165099</xdr:colOff>
      <xdr:row>35</xdr:row>
      <xdr:rowOff>12320</xdr:rowOff>
    </xdr:from>
    <xdr:to>
      <xdr:col>15</xdr:col>
      <xdr:colOff>556433</xdr:colOff>
      <xdr:row>40</xdr:row>
      <xdr:rowOff>342900</xdr:rowOff>
    </xdr:to>
    <xdr:pic>
      <xdr:nvPicPr>
        <xdr:cNvPr id="4" name="Imagen 3">
          <a:extLst>
            <a:ext uri="{FF2B5EF4-FFF2-40B4-BE49-F238E27FC236}">
              <a16:creationId xmlns:a16="http://schemas.microsoft.com/office/drawing/2014/main" id="{D737494B-5C1F-4C18-9215-E1568139EF5C}"/>
            </a:ext>
          </a:extLst>
        </xdr:cNvPr>
        <xdr:cNvPicPr>
          <a:picLocks noChangeAspect="1"/>
        </xdr:cNvPicPr>
      </xdr:nvPicPr>
      <xdr:blipFill rotWithShape="1">
        <a:blip xmlns:r="http://schemas.openxmlformats.org/officeDocument/2006/relationships" r:embed="rId3"/>
        <a:srcRect l="25251" t="49401" r="56172" b="36244"/>
        <a:stretch/>
      </xdr:blipFill>
      <xdr:spPr>
        <a:xfrm>
          <a:off x="21723349" y="13252070"/>
          <a:ext cx="3045635" cy="13275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416880</xdr:colOff>
      <xdr:row>1</xdr:row>
      <xdr:rowOff>14760</xdr:rowOff>
    </xdr:from>
    <xdr:to>
      <xdr:col>16</xdr:col>
      <xdr:colOff>669600</xdr:colOff>
      <xdr:row>4</xdr:row>
      <xdr:rowOff>267480</xdr:rowOff>
    </xdr:to>
    <xdr:pic>
      <xdr:nvPicPr>
        <xdr:cNvPr id="2" name="Imagen 1" descr="CAPITAL">
          <a:extLst>
            <a:ext uri="{FF2B5EF4-FFF2-40B4-BE49-F238E27FC236}">
              <a16:creationId xmlns:a16="http://schemas.microsoft.com/office/drawing/2014/main" id="{16AC626E-5AE4-4131-B26D-CF2BA71B0569}"/>
            </a:ext>
          </a:extLst>
        </xdr:cNvPr>
        <xdr:cNvPicPr/>
      </xdr:nvPicPr>
      <xdr:blipFill>
        <a:blip xmlns:r="http://schemas.openxmlformats.org/officeDocument/2006/relationships" r:embed="rId1"/>
        <a:stretch/>
      </xdr:blipFill>
      <xdr:spPr>
        <a:xfrm>
          <a:off x="24600855" y="300510"/>
          <a:ext cx="1376670" cy="1633845"/>
        </a:xfrm>
        <a:prstGeom prst="rect">
          <a:avLst/>
        </a:prstGeom>
        <a:ln w="0">
          <a:noFill/>
        </a:ln>
      </xdr:spPr>
    </xdr:pic>
    <xdr:clientData/>
  </xdr:twoCellAnchor>
  <xdr:twoCellAnchor editAs="oneCell">
    <xdr:from>
      <xdr:col>1</xdr:col>
      <xdr:colOff>762120</xdr:colOff>
      <xdr:row>1</xdr:row>
      <xdr:rowOff>111240</xdr:rowOff>
    </xdr:from>
    <xdr:to>
      <xdr:col>2</xdr:col>
      <xdr:colOff>3859320</xdr:colOff>
      <xdr:row>4</xdr:row>
      <xdr:rowOff>412560</xdr:rowOff>
    </xdr:to>
    <xdr:pic>
      <xdr:nvPicPr>
        <xdr:cNvPr id="3" name="3 Imagen" descr="Membretes_2024_2-01">
          <a:extLst>
            <a:ext uri="{FF2B5EF4-FFF2-40B4-BE49-F238E27FC236}">
              <a16:creationId xmlns:a16="http://schemas.microsoft.com/office/drawing/2014/main" id="{8DC4ECE8-A466-44BD-9681-3AC7D6571062}"/>
            </a:ext>
          </a:extLst>
        </xdr:cNvPr>
        <xdr:cNvPicPr/>
      </xdr:nvPicPr>
      <xdr:blipFill>
        <a:blip xmlns:r="http://schemas.openxmlformats.org/officeDocument/2006/relationships" r:embed="rId2"/>
        <a:srcRect t="13615" r="64235" b="22041"/>
        <a:stretch/>
      </xdr:blipFill>
      <xdr:spPr>
        <a:xfrm>
          <a:off x="1209795" y="396990"/>
          <a:ext cx="5516550" cy="1682445"/>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B1" zoomScale="70" zoomScaleNormal="70" workbookViewId="0">
      <selection activeCell="H31" sqref="H31"/>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250"/>
      <c r="C2" s="250"/>
      <c r="D2" s="251" t="s">
        <v>27</v>
      </c>
      <c r="E2" s="252"/>
      <c r="F2" s="252"/>
      <c r="G2" s="252"/>
      <c r="H2" s="252"/>
      <c r="I2" s="252"/>
      <c r="J2" s="252"/>
      <c r="K2" s="253"/>
      <c r="L2" s="257" t="s">
        <v>31</v>
      </c>
      <c r="M2" s="258"/>
      <c r="N2" s="258"/>
      <c r="O2" s="259"/>
      <c r="P2" s="260"/>
      <c r="Q2" s="261"/>
      <c r="R2" s="65"/>
    </row>
    <row r="3" spans="2:251" s="43" customFormat="1" ht="37.5" customHeight="1">
      <c r="B3" s="250"/>
      <c r="C3" s="250"/>
      <c r="D3" s="254"/>
      <c r="E3" s="255"/>
      <c r="F3" s="255"/>
      <c r="G3" s="255"/>
      <c r="H3" s="255"/>
      <c r="I3" s="255"/>
      <c r="J3" s="255"/>
      <c r="K3" s="256"/>
      <c r="L3" s="257" t="s">
        <v>28</v>
      </c>
      <c r="M3" s="258"/>
      <c r="N3" s="258"/>
      <c r="O3" s="259"/>
      <c r="P3" s="262"/>
      <c r="Q3" s="263"/>
      <c r="R3" s="65"/>
    </row>
    <row r="4" spans="2:251" s="43" customFormat="1" ht="33.75" customHeight="1">
      <c r="B4" s="250"/>
      <c r="C4" s="250"/>
      <c r="D4" s="251" t="s">
        <v>26</v>
      </c>
      <c r="E4" s="252"/>
      <c r="F4" s="252"/>
      <c r="G4" s="252"/>
      <c r="H4" s="252"/>
      <c r="I4" s="252"/>
      <c r="J4" s="252"/>
      <c r="K4" s="253"/>
      <c r="L4" s="257" t="s">
        <v>29</v>
      </c>
      <c r="M4" s="258"/>
      <c r="N4" s="258"/>
      <c r="O4" s="259"/>
      <c r="P4" s="262"/>
      <c r="Q4" s="263"/>
      <c r="R4" s="65"/>
    </row>
    <row r="5" spans="2:251" s="43" customFormat="1" ht="38.25" customHeight="1">
      <c r="B5" s="250"/>
      <c r="C5" s="250"/>
      <c r="D5" s="254"/>
      <c r="E5" s="255"/>
      <c r="F5" s="255"/>
      <c r="G5" s="255"/>
      <c r="H5" s="255"/>
      <c r="I5" s="255"/>
      <c r="J5" s="255"/>
      <c r="K5" s="256"/>
      <c r="L5" s="257" t="s">
        <v>30</v>
      </c>
      <c r="M5" s="258"/>
      <c r="N5" s="258"/>
      <c r="O5" s="259"/>
      <c r="P5" s="264"/>
      <c r="Q5" s="265"/>
      <c r="R5" s="65"/>
    </row>
    <row r="6" spans="2:251" s="43" customFormat="1" ht="23.25" customHeight="1">
      <c r="C6" s="280"/>
      <c r="D6" s="280"/>
      <c r="E6" s="280"/>
      <c r="F6" s="280"/>
      <c r="G6" s="280"/>
      <c r="H6" s="280"/>
      <c r="I6" s="280"/>
      <c r="J6" s="280"/>
      <c r="K6" s="280"/>
      <c r="L6" s="280"/>
      <c r="M6" s="280"/>
      <c r="N6" s="280"/>
      <c r="O6" s="280"/>
      <c r="P6" s="280"/>
      <c r="Q6" s="280"/>
      <c r="R6" s="65"/>
    </row>
    <row r="7" spans="2:251" s="43" customFormat="1" ht="31.5" customHeight="1">
      <c r="B7" s="67" t="s">
        <v>37</v>
      </c>
      <c r="C7" s="67" t="s">
        <v>48</v>
      </c>
      <c r="D7" s="281" t="s">
        <v>38</v>
      </c>
      <c r="E7" s="282"/>
      <c r="F7" s="282"/>
      <c r="G7" s="282"/>
      <c r="H7" s="282"/>
      <c r="I7" s="282"/>
      <c r="J7" s="282"/>
      <c r="K7" s="282"/>
      <c r="L7" s="282"/>
      <c r="M7" s="282"/>
      <c r="N7" s="282"/>
      <c r="O7" s="282"/>
      <c r="P7" s="282"/>
      <c r="Q7" s="283"/>
      <c r="R7" s="65"/>
    </row>
    <row r="8" spans="2:251" s="43" customFormat="1" ht="36" customHeight="1">
      <c r="B8" s="67" t="s">
        <v>25</v>
      </c>
      <c r="C8" s="67" t="s">
        <v>216</v>
      </c>
      <c r="D8" s="284" t="s">
        <v>215</v>
      </c>
      <c r="E8" s="284"/>
      <c r="F8" s="284"/>
      <c r="G8" s="284"/>
      <c r="H8" s="284"/>
      <c r="I8" s="284"/>
      <c r="J8" s="284"/>
      <c r="K8" s="284"/>
      <c r="L8" s="284"/>
      <c r="M8" s="284"/>
      <c r="N8" s="284"/>
      <c r="O8" s="284"/>
      <c r="P8" s="284"/>
      <c r="Q8" s="284"/>
    </row>
    <row r="9" spans="2:251" s="43" customFormat="1" ht="36" customHeight="1">
      <c r="B9" s="267" t="s">
        <v>217</v>
      </c>
      <c r="C9" s="268"/>
      <c r="D9" s="269" t="s">
        <v>232</v>
      </c>
      <c r="E9" s="269"/>
      <c r="F9" s="269"/>
      <c r="G9" s="269"/>
      <c r="H9" s="269"/>
      <c r="I9" s="270"/>
      <c r="J9" s="285" t="s">
        <v>208</v>
      </c>
      <c r="K9" s="286"/>
      <c r="L9" s="287"/>
      <c r="M9" s="294" t="s">
        <v>24</v>
      </c>
      <c r="N9" s="295"/>
      <c r="O9" s="295"/>
      <c r="P9" s="295"/>
      <c r="Q9" s="296"/>
      <c r="R9" s="51"/>
      <c r="T9" s="266"/>
      <c r="U9" s="266"/>
      <c r="V9" s="266"/>
      <c r="W9" s="266"/>
      <c r="X9" s="266"/>
    </row>
    <row r="10" spans="2:251" s="43" customFormat="1" ht="36" customHeight="1">
      <c r="B10" s="267" t="s">
        <v>219</v>
      </c>
      <c r="C10" s="268"/>
      <c r="D10" s="269" t="s">
        <v>233</v>
      </c>
      <c r="E10" s="269"/>
      <c r="F10" s="269"/>
      <c r="G10" s="269"/>
      <c r="H10" s="269"/>
      <c r="I10" s="270"/>
      <c r="J10" s="288"/>
      <c r="K10" s="289"/>
      <c r="L10" s="290"/>
      <c r="M10" s="64" t="s">
        <v>23</v>
      </c>
      <c r="N10" s="271" t="s">
        <v>22</v>
      </c>
      <c r="O10" s="271"/>
      <c r="P10" s="271"/>
      <c r="Q10" s="64" t="s">
        <v>21</v>
      </c>
      <c r="R10" s="51"/>
      <c r="T10" s="63"/>
      <c r="U10" s="63"/>
      <c r="V10" s="63"/>
      <c r="W10" s="63"/>
      <c r="X10" s="63"/>
    </row>
    <row r="11" spans="2:251" s="43" customFormat="1" ht="46.5" customHeight="1">
      <c r="B11" s="272" t="s">
        <v>234</v>
      </c>
      <c r="C11" s="273"/>
      <c r="D11" s="274" t="s">
        <v>235</v>
      </c>
      <c r="E11" s="274"/>
      <c r="F11" s="274"/>
      <c r="G11" s="274"/>
      <c r="H11" s="274"/>
      <c r="I11" s="275"/>
      <c r="J11" s="288"/>
      <c r="K11" s="289"/>
      <c r="L11" s="290"/>
      <c r="M11" s="62"/>
      <c r="N11" s="276"/>
      <c r="O11" s="277"/>
      <c r="P11" s="278"/>
      <c r="Q11" s="61"/>
      <c r="R11" s="51"/>
      <c r="T11" s="60"/>
      <c r="U11" s="279"/>
      <c r="V11" s="279"/>
      <c r="W11" s="279"/>
      <c r="X11" s="60"/>
      <c r="Z11" s="59"/>
      <c r="AA11" s="59"/>
    </row>
    <row r="12" spans="2:251" s="43" customFormat="1" ht="74.25" customHeight="1">
      <c r="B12" s="297" t="s">
        <v>236</v>
      </c>
      <c r="C12" s="298"/>
      <c r="D12" s="274" t="s">
        <v>237</v>
      </c>
      <c r="E12" s="274"/>
      <c r="F12" s="274"/>
      <c r="G12" s="274"/>
      <c r="H12" s="274"/>
      <c r="I12" s="275"/>
      <c r="J12" s="288"/>
      <c r="K12" s="289"/>
      <c r="L12" s="290"/>
      <c r="M12" s="58"/>
      <c r="N12" s="299"/>
      <c r="O12" s="300"/>
      <c r="P12" s="301"/>
      <c r="Q12" s="57"/>
      <c r="R12" s="51"/>
      <c r="T12" s="54"/>
      <c r="U12" s="308"/>
      <c r="V12" s="308"/>
      <c r="W12" s="308"/>
      <c r="X12" s="48"/>
      <c r="Z12" s="46"/>
      <c r="AA12" s="45"/>
      <c r="AB12" s="44"/>
    </row>
    <row r="13" spans="2:251" s="43" customFormat="1" ht="74.25" customHeight="1">
      <c r="B13" s="309" t="s">
        <v>238</v>
      </c>
      <c r="C13" s="310"/>
      <c r="D13" s="311" t="s">
        <v>239</v>
      </c>
      <c r="E13" s="311"/>
      <c r="F13" s="311"/>
      <c r="G13" s="311"/>
      <c r="H13" s="311"/>
      <c r="I13" s="312"/>
      <c r="J13" s="288"/>
      <c r="K13" s="289"/>
      <c r="L13" s="290"/>
      <c r="M13" s="56"/>
      <c r="N13" s="313"/>
      <c r="O13" s="314"/>
      <c r="P13" s="315"/>
      <c r="Q13" s="55"/>
      <c r="R13" s="51"/>
      <c r="T13" s="54"/>
      <c r="U13" s="308"/>
      <c r="V13" s="308"/>
      <c r="W13" s="308"/>
      <c r="X13" s="48"/>
      <c r="Z13" s="46"/>
      <c r="AA13" s="45"/>
      <c r="AB13" s="44"/>
    </row>
    <row r="14" spans="2:251" s="43" customFormat="1" ht="28.5" customHeight="1">
      <c r="B14" s="76" t="s">
        <v>47</v>
      </c>
      <c r="C14" s="77"/>
      <c r="D14" s="316"/>
      <c r="E14" s="316"/>
      <c r="F14" s="316"/>
      <c r="G14" s="316"/>
      <c r="H14" s="316"/>
      <c r="I14" s="317"/>
      <c r="J14" s="291"/>
      <c r="K14" s="292"/>
      <c r="L14" s="293"/>
      <c r="M14" s="53"/>
      <c r="N14" s="313"/>
      <c r="O14" s="314"/>
      <c r="P14" s="315"/>
      <c r="Q14" s="52"/>
      <c r="R14" s="51"/>
      <c r="T14" s="50"/>
      <c r="U14" s="308"/>
      <c r="V14" s="308"/>
      <c r="W14" s="49"/>
      <c r="X14" s="48"/>
      <c r="Y14" s="47"/>
      <c r="Z14" s="46"/>
      <c r="AA14" s="45"/>
      <c r="AB14" s="44"/>
    </row>
    <row r="15" spans="2:251" ht="28.5" customHeight="1">
      <c r="B15" s="302" t="s">
        <v>35</v>
      </c>
      <c r="C15" s="305" t="s">
        <v>33</v>
      </c>
      <c r="D15" s="306" t="s">
        <v>40</v>
      </c>
      <c r="E15" s="306" t="s">
        <v>20</v>
      </c>
      <c r="F15" s="306" t="s">
        <v>46</v>
      </c>
      <c r="G15" s="307" t="s">
        <v>42</v>
      </c>
      <c r="H15" s="306" t="s">
        <v>36</v>
      </c>
      <c r="I15" s="318" t="s">
        <v>34</v>
      </c>
      <c r="J15" s="319"/>
      <c r="K15" s="319"/>
      <c r="L15" s="320"/>
      <c r="M15" s="306" t="s">
        <v>19</v>
      </c>
      <c r="N15" s="306"/>
      <c r="O15" s="324" t="s">
        <v>18</v>
      </c>
      <c r="P15" s="324"/>
      <c r="Q15" s="324"/>
      <c r="R15" s="3"/>
      <c r="S15" s="3"/>
      <c r="T15" s="10"/>
      <c r="U15" s="325"/>
      <c r="V15" s="325"/>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3"/>
      <c r="C16" s="305"/>
      <c r="D16" s="306"/>
      <c r="E16" s="306"/>
      <c r="F16" s="306"/>
      <c r="G16" s="306"/>
      <c r="H16" s="306"/>
      <c r="I16" s="321"/>
      <c r="J16" s="322"/>
      <c r="K16" s="322"/>
      <c r="L16" s="323"/>
      <c r="M16" s="306"/>
      <c r="N16" s="306"/>
      <c r="O16" s="306" t="s">
        <v>17</v>
      </c>
      <c r="P16" s="306" t="s">
        <v>16</v>
      </c>
      <c r="Q16" s="305" t="s">
        <v>15</v>
      </c>
      <c r="R16" s="3"/>
      <c r="S16" s="3"/>
      <c r="T16" s="8"/>
      <c r="U16" s="325"/>
      <c r="V16" s="325"/>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4"/>
      <c r="C17" s="305"/>
      <c r="D17" s="306"/>
      <c r="E17" s="306"/>
      <c r="F17" s="306"/>
      <c r="G17" s="306"/>
      <c r="H17" s="306"/>
      <c r="I17" s="71" t="s">
        <v>14</v>
      </c>
      <c r="J17" s="71" t="s">
        <v>13</v>
      </c>
      <c r="K17" s="71" t="s">
        <v>12</v>
      </c>
      <c r="L17" s="72" t="s">
        <v>11</v>
      </c>
      <c r="M17" s="42" t="s">
        <v>10</v>
      </c>
      <c r="N17" s="41" t="s">
        <v>9</v>
      </c>
      <c r="O17" s="306"/>
      <c r="P17" s="306"/>
      <c r="Q17" s="305"/>
      <c r="R17" s="3"/>
      <c r="S17" s="3"/>
      <c r="T17" s="5"/>
      <c r="U17" s="325"/>
      <c r="V17" s="325"/>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33" t="s">
        <v>211</v>
      </c>
      <c r="C18" s="326" t="s">
        <v>210</v>
      </c>
      <c r="D18" s="68" t="s">
        <v>39</v>
      </c>
      <c r="E18" s="328" t="s">
        <v>32</v>
      </c>
      <c r="F18" s="73">
        <v>1</v>
      </c>
      <c r="G18" s="68" t="s">
        <v>39</v>
      </c>
      <c r="H18" s="74">
        <v>44960000</v>
      </c>
      <c r="I18" s="28"/>
      <c r="J18" s="25"/>
      <c r="K18" s="27"/>
      <c r="L18" s="25"/>
      <c r="M18" s="40"/>
      <c r="N18" s="40"/>
      <c r="O18" s="330">
        <f>+F19/F18</f>
        <v>0</v>
      </c>
      <c r="P18" s="330">
        <f>+H19/H18</f>
        <v>0</v>
      </c>
      <c r="Q18" s="331">
        <v>0</v>
      </c>
      <c r="T18" s="5"/>
      <c r="U18" s="325"/>
      <c r="V18" s="325"/>
      <c r="X18" s="4"/>
      <c r="Z18" s="37"/>
      <c r="AA18" s="6"/>
      <c r="AB18" s="34"/>
    </row>
    <row r="19" spans="2:251" ht="37.5" customHeight="1">
      <c r="B19" s="333"/>
      <c r="C19" s="326"/>
      <c r="D19" s="68" t="s">
        <v>2</v>
      </c>
      <c r="E19" s="334"/>
      <c r="F19" s="73">
        <v>0</v>
      </c>
      <c r="G19" s="68" t="s">
        <v>41</v>
      </c>
      <c r="H19" s="111">
        <v>0</v>
      </c>
      <c r="I19" s="28"/>
      <c r="J19" s="25"/>
      <c r="K19" s="27"/>
      <c r="L19" s="25"/>
      <c r="M19" s="40"/>
      <c r="N19" s="40"/>
      <c r="O19" s="330"/>
      <c r="P19" s="330"/>
      <c r="Q19" s="332"/>
      <c r="T19" s="5"/>
      <c r="U19" s="66"/>
      <c r="V19" s="66"/>
      <c r="X19" s="4"/>
      <c r="Z19" s="37"/>
      <c r="AA19" s="6"/>
      <c r="AB19" s="34"/>
    </row>
    <row r="20" spans="2:251" ht="27" customHeight="1">
      <c r="B20" s="333"/>
      <c r="C20" s="326" t="s">
        <v>209</v>
      </c>
      <c r="D20" s="68" t="s">
        <v>3</v>
      </c>
      <c r="E20" s="328"/>
      <c r="F20" s="73">
        <v>1</v>
      </c>
      <c r="G20" s="68" t="s">
        <v>3</v>
      </c>
      <c r="H20" s="74">
        <v>50000000</v>
      </c>
      <c r="I20" s="28"/>
      <c r="J20" s="21"/>
      <c r="K20" s="27"/>
      <c r="L20" s="21"/>
      <c r="M20" s="32"/>
      <c r="N20" s="32"/>
      <c r="O20" s="330">
        <f>+F21/F20</f>
        <v>0</v>
      </c>
      <c r="P20" s="330">
        <f>+H21/H20</f>
        <v>0</v>
      </c>
      <c r="Q20" s="331">
        <v>0</v>
      </c>
      <c r="X20" s="36"/>
      <c r="Z20" s="37"/>
      <c r="AA20" s="6"/>
      <c r="AB20" s="34"/>
    </row>
    <row r="21" spans="2:251" ht="27" customHeight="1">
      <c r="B21" s="333"/>
      <c r="C21" s="327"/>
      <c r="D21" s="68" t="s">
        <v>2</v>
      </c>
      <c r="E21" s="329"/>
      <c r="F21" s="73">
        <v>0</v>
      </c>
      <c r="G21" s="68" t="s">
        <v>41</v>
      </c>
      <c r="H21" s="23"/>
      <c r="I21" s="23"/>
      <c r="J21" s="21"/>
      <c r="K21" s="27"/>
      <c r="L21" s="21"/>
      <c r="M21" s="39"/>
      <c r="N21" s="38"/>
      <c r="O21" s="330"/>
      <c r="P21" s="330"/>
      <c r="Q21" s="332"/>
      <c r="X21" s="36"/>
      <c r="Z21" s="37"/>
      <c r="AA21" s="6"/>
      <c r="AB21" s="34"/>
    </row>
    <row r="22" spans="2:251" ht="21" customHeight="1">
      <c r="B22" s="335"/>
      <c r="C22" s="327"/>
      <c r="D22" s="68" t="s">
        <v>3</v>
      </c>
      <c r="E22" s="328"/>
      <c r="F22" s="73"/>
      <c r="G22" s="68" t="s">
        <v>3</v>
      </c>
      <c r="H22" s="28"/>
      <c r="I22" s="28"/>
      <c r="J22" s="25"/>
      <c r="K22" s="27"/>
      <c r="L22" s="25"/>
      <c r="M22" s="32"/>
      <c r="N22" s="32"/>
      <c r="O22" s="344"/>
      <c r="P22" s="344"/>
      <c r="Q22" s="345"/>
      <c r="X22" s="36"/>
    </row>
    <row r="23" spans="2:251" ht="19.5" customHeight="1">
      <c r="B23" s="335"/>
      <c r="C23" s="327"/>
      <c r="D23" s="68" t="s">
        <v>2</v>
      </c>
      <c r="E23" s="329"/>
      <c r="F23" s="35"/>
      <c r="G23" s="68" t="s">
        <v>41</v>
      </c>
      <c r="H23" s="23"/>
      <c r="I23" s="23"/>
      <c r="J23" s="25"/>
      <c r="K23" s="27"/>
      <c r="L23" s="25"/>
      <c r="M23" s="25"/>
      <c r="N23" s="20"/>
      <c r="O23" s="344"/>
      <c r="P23" s="344"/>
      <c r="Q23" s="335"/>
      <c r="AB23" s="34"/>
    </row>
    <row r="24" spans="2:251" ht="25.5" customHeight="1">
      <c r="B24" s="335"/>
      <c r="C24" s="327"/>
      <c r="D24" s="68" t="s">
        <v>3</v>
      </c>
      <c r="E24" s="328"/>
      <c r="F24" s="33"/>
      <c r="G24" s="68" t="s">
        <v>3</v>
      </c>
      <c r="H24" s="28"/>
      <c r="I24" s="28"/>
      <c r="J24" s="25"/>
      <c r="K24" s="27"/>
      <c r="L24" s="25"/>
      <c r="M24" s="32"/>
      <c r="N24" s="32"/>
      <c r="O24" s="344"/>
      <c r="P24" s="344"/>
      <c r="Q24" s="335"/>
    </row>
    <row r="25" spans="2:251" ht="24" customHeight="1">
      <c r="B25" s="335"/>
      <c r="C25" s="327"/>
      <c r="D25" s="68" t="s">
        <v>2</v>
      </c>
      <c r="E25" s="329"/>
      <c r="F25" s="24"/>
      <c r="G25" s="68" t="s">
        <v>41</v>
      </c>
      <c r="H25" s="28"/>
      <c r="I25" s="25"/>
      <c r="J25" s="25"/>
      <c r="K25" s="27"/>
      <c r="L25" s="25"/>
      <c r="M25" s="25"/>
      <c r="N25" s="20"/>
      <c r="O25" s="344"/>
      <c r="P25" s="344"/>
      <c r="Q25" s="335"/>
    </row>
    <row r="26" spans="2:251" ht="18" customHeight="1">
      <c r="B26" s="335"/>
      <c r="C26" s="336"/>
      <c r="D26" s="68" t="s">
        <v>3</v>
      </c>
      <c r="E26" s="328"/>
      <c r="F26" s="24"/>
      <c r="G26" s="68" t="s">
        <v>3</v>
      </c>
      <c r="H26" s="28"/>
      <c r="I26" s="25"/>
      <c r="J26" s="25"/>
      <c r="K26" s="27"/>
      <c r="L26" s="31"/>
      <c r="M26" s="30"/>
      <c r="N26" s="30"/>
      <c r="O26" s="338"/>
      <c r="P26" s="338"/>
      <c r="Q26" s="340"/>
    </row>
    <row r="27" spans="2:251" ht="15.75">
      <c r="B27" s="335"/>
      <c r="C27" s="337"/>
      <c r="D27" s="68" t="s">
        <v>2</v>
      </c>
      <c r="E27" s="329"/>
      <c r="F27" s="24"/>
      <c r="G27" s="68" t="s">
        <v>41</v>
      </c>
      <c r="H27" s="28"/>
      <c r="I27" s="21"/>
      <c r="J27" s="21"/>
      <c r="K27" s="27"/>
      <c r="L27" s="25"/>
      <c r="M27" s="21"/>
      <c r="N27" s="20"/>
      <c r="O27" s="339"/>
      <c r="P27" s="339"/>
      <c r="Q27" s="341"/>
    </row>
    <row r="28" spans="2:251" ht="18" customHeight="1">
      <c r="B28" s="335"/>
      <c r="C28" s="342"/>
      <c r="D28" s="68" t="s">
        <v>3</v>
      </c>
      <c r="E28" s="328"/>
      <c r="F28" s="24"/>
      <c r="G28" s="68" t="s">
        <v>3</v>
      </c>
      <c r="H28" s="28"/>
      <c r="I28" s="25"/>
      <c r="J28" s="25"/>
      <c r="K28" s="27"/>
      <c r="L28" s="25"/>
      <c r="M28" s="29"/>
      <c r="N28" s="29"/>
      <c r="O28" s="338"/>
      <c r="P28" s="338"/>
      <c r="Q28" s="340"/>
    </row>
    <row r="29" spans="2:251" ht="21.75" customHeight="1">
      <c r="B29" s="335"/>
      <c r="C29" s="343"/>
      <c r="D29" s="68" t="s">
        <v>2</v>
      </c>
      <c r="E29" s="329"/>
      <c r="F29" s="24"/>
      <c r="G29" s="68" t="s">
        <v>41</v>
      </c>
      <c r="H29" s="28"/>
      <c r="I29" s="21"/>
      <c r="J29" s="21"/>
      <c r="K29" s="27"/>
      <c r="L29" s="21"/>
      <c r="M29" s="21"/>
      <c r="N29" s="20"/>
      <c r="O29" s="339"/>
      <c r="P29" s="339"/>
      <c r="Q29" s="341"/>
    </row>
    <row r="30" spans="2:251" ht="15.75">
      <c r="B30" s="335"/>
      <c r="C30" s="362" t="s">
        <v>8</v>
      </c>
      <c r="D30" s="68" t="s">
        <v>3</v>
      </c>
      <c r="E30" s="328"/>
      <c r="F30" s="24"/>
      <c r="G30" s="68" t="s">
        <v>3</v>
      </c>
      <c r="H30" s="26">
        <v>94960000</v>
      </c>
      <c r="I30" s="26"/>
      <c r="J30" s="25"/>
      <c r="K30" s="25"/>
      <c r="L30" s="25"/>
      <c r="M30" s="25"/>
      <c r="N30" s="20"/>
      <c r="O30" s="344"/>
      <c r="P30" s="344"/>
      <c r="Q30" s="335"/>
    </row>
    <row r="31" spans="2:251" ht="15.75">
      <c r="B31" s="335"/>
      <c r="C31" s="362"/>
      <c r="D31" s="68" t="s">
        <v>2</v>
      </c>
      <c r="E31" s="329"/>
      <c r="F31" s="24"/>
      <c r="G31" s="68" t="s">
        <v>41</v>
      </c>
      <c r="H31" s="152">
        <v>0</v>
      </c>
      <c r="I31" s="21"/>
      <c r="J31" s="21"/>
      <c r="K31" s="22"/>
      <c r="L31" s="21"/>
      <c r="M31" s="21"/>
      <c r="N31" s="20"/>
      <c r="O31" s="344"/>
      <c r="P31" s="344"/>
      <c r="Q31" s="335"/>
    </row>
    <row r="32" spans="2:251">
      <c r="D32" s="19"/>
      <c r="H32" s="18"/>
      <c r="I32" s="15"/>
      <c r="J32" s="17"/>
      <c r="K32" s="17"/>
      <c r="L32" s="17"/>
      <c r="M32" s="16"/>
      <c r="N32" s="16"/>
      <c r="O32" s="15"/>
      <c r="P32" s="13"/>
      <c r="Q32" s="14"/>
      <c r="R32" s="13"/>
    </row>
    <row r="33" spans="2:53" ht="31.5">
      <c r="B33" s="346" t="s">
        <v>43</v>
      </c>
      <c r="C33" s="346"/>
      <c r="D33" s="347" t="s">
        <v>7</v>
      </c>
      <c r="E33" s="347"/>
      <c r="F33" s="347"/>
      <c r="G33" s="347"/>
      <c r="H33" s="347"/>
      <c r="I33" s="347"/>
      <c r="J33" s="75" t="s">
        <v>44</v>
      </c>
      <c r="K33" s="347" t="s">
        <v>45</v>
      </c>
      <c r="L33" s="347"/>
      <c r="M33" s="348" t="s">
        <v>6</v>
      </c>
      <c r="N33" s="349"/>
      <c r="O33" s="349"/>
      <c r="P33" s="349"/>
      <c r="Q33" s="349"/>
    </row>
    <row r="34" spans="2:53" ht="26.25" customHeight="1">
      <c r="B34" s="350" t="s">
        <v>202</v>
      </c>
      <c r="C34" s="351"/>
      <c r="D34" s="354" t="s">
        <v>203</v>
      </c>
      <c r="E34" s="355"/>
      <c r="F34" s="355"/>
      <c r="G34" s="355"/>
      <c r="H34" s="355"/>
      <c r="I34" s="356"/>
      <c r="J34" s="360" t="s">
        <v>49</v>
      </c>
      <c r="K34" s="12" t="s">
        <v>3</v>
      </c>
      <c r="L34" s="78"/>
      <c r="M34" s="361" t="s">
        <v>50</v>
      </c>
      <c r="N34" s="361"/>
      <c r="O34" s="361"/>
      <c r="P34" s="361"/>
      <c r="Q34" s="361"/>
    </row>
    <row r="35" spans="2:53" ht="18" customHeight="1">
      <c r="B35" s="352"/>
      <c r="C35" s="353"/>
      <c r="D35" s="357"/>
      <c r="E35" s="358"/>
      <c r="F35" s="358"/>
      <c r="G35" s="358"/>
      <c r="H35" s="358"/>
      <c r="I35" s="359"/>
      <c r="J35" s="360"/>
      <c r="K35" s="12" t="s">
        <v>2</v>
      </c>
      <c r="L35" s="79"/>
      <c r="M35" s="361"/>
      <c r="N35" s="361"/>
      <c r="O35" s="361"/>
      <c r="P35" s="361"/>
      <c r="Q35" s="361"/>
    </row>
    <row r="36" spans="2:53" ht="18.75" customHeight="1">
      <c r="B36" s="366"/>
      <c r="C36" s="367"/>
      <c r="D36" s="370" t="s">
        <v>5</v>
      </c>
      <c r="E36" s="371"/>
      <c r="F36" s="371"/>
      <c r="G36" s="371"/>
      <c r="H36" s="371"/>
      <c r="I36" s="372"/>
      <c r="J36" s="376"/>
      <c r="K36" s="12" t="s">
        <v>3</v>
      </c>
      <c r="L36" s="70"/>
      <c r="M36" s="365" t="s">
        <v>4</v>
      </c>
      <c r="N36" s="365"/>
      <c r="O36" s="365"/>
      <c r="P36" s="365"/>
      <c r="Q36" s="365"/>
    </row>
    <row r="37" spans="2:53" ht="14.25" customHeight="1">
      <c r="B37" s="368"/>
      <c r="C37" s="369"/>
      <c r="D37" s="373"/>
      <c r="E37" s="374"/>
      <c r="F37" s="374"/>
      <c r="G37" s="374"/>
      <c r="H37" s="374"/>
      <c r="I37" s="375"/>
      <c r="J37" s="376"/>
      <c r="K37" s="12" t="s">
        <v>2</v>
      </c>
      <c r="L37" s="69"/>
      <c r="M37" s="365"/>
      <c r="N37" s="365"/>
      <c r="O37" s="365"/>
      <c r="P37" s="365"/>
      <c r="Q37" s="365"/>
    </row>
    <row r="38" spans="2:53" ht="15.75">
      <c r="B38" s="366"/>
      <c r="C38" s="367"/>
      <c r="D38" s="370" t="s">
        <v>5</v>
      </c>
      <c r="E38" s="371"/>
      <c r="F38" s="371"/>
      <c r="G38" s="371"/>
      <c r="H38" s="371"/>
      <c r="I38" s="372"/>
      <c r="J38" s="376"/>
      <c r="K38" s="12" t="s">
        <v>3</v>
      </c>
      <c r="L38" s="69"/>
      <c r="M38" s="377"/>
      <c r="N38" s="377"/>
      <c r="O38" s="377"/>
      <c r="P38" s="377"/>
      <c r="Q38" s="377"/>
    </row>
    <row r="39" spans="2:53" ht="15.75">
      <c r="B39" s="368"/>
      <c r="C39" s="369"/>
      <c r="D39" s="373"/>
      <c r="E39" s="374"/>
      <c r="F39" s="374"/>
      <c r="G39" s="374"/>
      <c r="H39" s="374"/>
      <c r="I39" s="375"/>
      <c r="J39" s="376"/>
      <c r="K39" s="12" t="s">
        <v>2</v>
      </c>
      <c r="L39" s="69"/>
      <c r="M39" s="377"/>
      <c r="N39" s="377"/>
      <c r="O39" s="377"/>
      <c r="P39" s="377"/>
      <c r="Q39" s="377"/>
    </row>
    <row r="40" spans="2:53" ht="15" customHeight="1">
      <c r="B40" s="350" t="s">
        <v>1</v>
      </c>
      <c r="C40" s="363"/>
      <c r="D40" s="363"/>
      <c r="E40" s="363"/>
      <c r="F40" s="363"/>
      <c r="G40" s="363"/>
      <c r="H40" s="363"/>
      <c r="I40" s="363"/>
      <c r="J40" s="363"/>
      <c r="K40" s="363"/>
      <c r="L40" s="351"/>
      <c r="M40" s="365" t="s">
        <v>0</v>
      </c>
      <c r="N40" s="365"/>
      <c r="O40" s="365"/>
      <c r="P40" s="365"/>
      <c r="Q40" s="365"/>
    </row>
    <row r="41" spans="2:53" ht="29.25" customHeight="1">
      <c r="B41" s="352"/>
      <c r="C41" s="364"/>
      <c r="D41" s="364"/>
      <c r="E41" s="364"/>
      <c r="F41" s="364"/>
      <c r="G41" s="364"/>
      <c r="H41" s="364"/>
      <c r="I41" s="364"/>
      <c r="J41" s="364"/>
      <c r="K41" s="364"/>
      <c r="L41" s="353"/>
      <c r="M41" s="365"/>
      <c r="N41" s="365"/>
      <c r="O41" s="365"/>
      <c r="P41" s="365"/>
      <c r="Q41" s="365"/>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C44" s="113"/>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C45" s="113"/>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C46" s="113"/>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C47" s="113"/>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C48" s="113"/>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40:L41"/>
    <mergeCell ref="M40:Q41"/>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U18:V18"/>
    <mergeCell ref="C20:C21"/>
    <mergeCell ref="E20:E21"/>
    <mergeCell ref="O20:O21"/>
    <mergeCell ref="P20:P21"/>
    <mergeCell ref="Q20:Q21"/>
    <mergeCell ref="B18:B21"/>
    <mergeCell ref="C18:C19"/>
    <mergeCell ref="E18:E19"/>
    <mergeCell ref="O18:O19"/>
    <mergeCell ref="P18:P19"/>
    <mergeCell ref="Q18:Q19"/>
    <mergeCell ref="B15:B17"/>
    <mergeCell ref="C15:C17"/>
    <mergeCell ref="D15:D17"/>
    <mergeCell ref="E15:E17"/>
    <mergeCell ref="F15:F17"/>
    <mergeCell ref="G15:G17"/>
    <mergeCell ref="U12:W12"/>
    <mergeCell ref="B13:C13"/>
    <mergeCell ref="D13:I13"/>
    <mergeCell ref="N13:P13"/>
    <mergeCell ref="U13:W13"/>
    <mergeCell ref="D14:I14"/>
    <mergeCell ref="N14:P14"/>
    <mergeCell ref="U14:V14"/>
    <mergeCell ref="H15:H17"/>
    <mergeCell ref="I15:L16"/>
    <mergeCell ref="M15:N16"/>
    <mergeCell ref="O15:Q15"/>
    <mergeCell ref="U15:V15"/>
    <mergeCell ref="O16:O17"/>
    <mergeCell ref="P16:P17"/>
    <mergeCell ref="Q16:Q17"/>
    <mergeCell ref="U16:V16"/>
    <mergeCell ref="U17:V17"/>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2:C5"/>
    <mergeCell ref="D2:K3"/>
    <mergeCell ref="L2:O2"/>
    <mergeCell ref="P2:Q5"/>
    <mergeCell ref="L3:O3"/>
    <mergeCell ref="D4:K5"/>
    <mergeCell ref="L4:O4"/>
    <mergeCell ref="L5:O5"/>
    <mergeCell ref="T9:X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topLeftCell="A3" zoomScale="60" zoomScaleNormal="60" workbookViewId="0">
      <selection activeCell="H30" sqref="H3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250"/>
      <c r="C2" s="250"/>
      <c r="D2" s="251" t="s">
        <v>27</v>
      </c>
      <c r="E2" s="252"/>
      <c r="F2" s="252"/>
      <c r="G2" s="252"/>
      <c r="H2" s="252"/>
      <c r="I2" s="252"/>
      <c r="J2" s="252"/>
      <c r="K2" s="253"/>
      <c r="L2" s="257" t="s">
        <v>31</v>
      </c>
      <c r="M2" s="258"/>
      <c r="N2" s="258"/>
      <c r="O2" s="259"/>
      <c r="P2" s="260"/>
      <c r="Q2" s="261"/>
      <c r="R2" s="65"/>
    </row>
    <row r="3" spans="2:251" s="43" customFormat="1" ht="37.5" customHeight="1">
      <c r="B3" s="250"/>
      <c r="C3" s="250"/>
      <c r="D3" s="254"/>
      <c r="E3" s="255"/>
      <c r="F3" s="255"/>
      <c r="G3" s="255"/>
      <c r="H3" s="255"/>
      <c r="I3" s="255"/>
      <c r="J3" s="255"/>
      <c r="K3" s="256"/>
      <c r="L3" s="257" t="s">
        <v>28</v>
      </c>
      <c r="M3" s="258"/>
      <c r="N3" s="258"/>
      <c r="O3" s="259"/>
      <c r="P3" s="262"/>
      <c r="Q3" s="263"/>
      <c r="R3" s="65"/>
    </row>
    <row r="4" spans="2:251" s="43" customFormat="1" ht="33.75" customHeight="1">
      <c r="B4" s="250"/>
      <c r="C4" s="250"/>
      <c r="D4" s="251" t="s">
        <v>26</v>
      </c>
      <c r="E4" s="252"/>
      <c r="F4" s="252"/>
      <c r="G4" s="252"/>
      <c r="H4" s="252"/>
      <c r="I4" s="252"/>
      <c r="J4" s="252"/>
      <c r="K4" s="253"/>
      <c r="L4" s="257" t="s">
        <v>29</v>
      </c>
      <c r="M4" s="258"/>
      <c r="N4" s="258"/>
      <c r="O4" s="259"/>
      <c r="P4" s="262"/>
      <c r="Q4" s="263"/>
      <c r="R4" s="65"/>
    </row>
    <row r="5" spans="2:251" s="43" customFormat="1" ht="38.25" customHeight="1">
      <c r="B5" s="250"/>
      <c r="C5" s="250"/>
      <c r="D5" s="254"/>
      <c r="E5" s="255"/>
      <c r="F5" s="255"/>
      <c r="G5" s="255"/>
      <c r="H5" s="255"/>
      <c r="I5" s="255"/>
      <c r="J5" s="255"/>
      <c r="K5" s="256"/>
      <c r="L5" s="257" t="s">
        <v>30</v>
      </c>
      <c r="M5" s="258"/>
      <c r="N5" s="258"/>
      <c r="O5" s="259"/>
      <c r="P5" s="264"/>
      <c r="Q5" s="265"/>
      <c r="R5" s="65"/>
    </row>
    <row r="6" spans="2:251" s="43" customFormat="1" ht="23.25" customHeight="1">
      <c r="C6" s="280"/>
      <c r="D6" s="280"/>
      <c r="E6" s="280"/>
      <c r="F6" s="280"/>
      <c r="G6" s="280"/>
      <c r="H6" s="280"/>
      <c r="I6" s="280"/>
      <c r="J6" s="280"/>
      <c r="K6" s="280"/>
      <c r="L6" s="280"/>
      <c r="M6" s="280"/>
      <c r="N6" s="280"/>
      <c r="O6" s="280"/>
      <c r="P6" s="280"/>
      <c r="Q6" s="280"/>
      <c r="R6" s="65"/>
    </row>
    <row r="7" spans="2:251" s="43" customFormat="1" ht="31.5" customHeight="1">
      <c r="B7" s="67" t="s">
        <v>37</v>
      </c>
      <c r="C7" s="67" t="s">
        <v>48</v>
      </c>
      <c r="D7" s="281" t="s">
        <v>38</v>
      </c>
      <c r="E7" s="282"/>
      <c r="F7" s="282"/>
      <c r="G7" s="282"/>
      <c r="H7" s="282"/>
      <c r="I7" s="282"/>
      <c r="J7" s="282"/>
      <c r="K7" s="282"/>
      <c r="L7" s="282"/>
      <c r="M7" s="282"/>
      <c r="N7" s="282"/>
      <c r="O7" s="282"/>
      <c r="P7" s="282"/>
      <c r="Q7" s="283"/>
      <c r="R7" s="65"/>
    </row>
    <row r="8" spans="2:251" s="43" customFormat="1" ht="36" customHeight="1">
      <c r="B8" s="67" t="s">
        <v>25</v>
      </c>
      <c r="C8" s="67" t="s">
        <v>216</v>
      </c>
      <c r="D8" s="284" t="s">
        <v>215</v>
      </c>
      <c r="E8" s="284"/>
      <c r="F8" s="284"/>
      <c r="G8" s="284"/>
      <c r="H8" s="284"/>
      <c r="I8" s="284"/>
      <c r="J8" s="284"/>
      <c r="K8" s="284"/>
      <c r="L8" s="284"/>
      <c r="M8" s="284"/>
      <c r="N8" s="284"/>
      <c r="O8" s="284"/>
      <c r="P8" s="284"/>
      <c r="Q8" s="284"/>
    </row>
    <row r="9" spans="2:251" s="43" customFormat="1" ht="36" customHeight="1">
      <c r="B9" s="267" t="s">
        <v>217</v>
      </c>
      <c r="C9" s="268"/>
      <c r="D9" s="269" t="s">
        <v>232</v>
      </c>
      <c r="E9" s="269"/>
      <c r="F9" s="269"/>
      <c r="G9" s="269"/>
      <c r="H9" s="269"/>
      <c r="I9" s="270"/>
      <c r="J9" s="285" t="s">
        <v>281</v>
      </c>
      <c r="K9" s="286"/>
      <c r="L9" s="287"/>
      <c r="M9" s="294" t="s">
        <v>24</v>
      </c>
      <c r="N9" s="295"/>
      <c r="O9" s="295"/>
      <c r="P9" s="295"/>
      <c r="Q9" s="296"/>
      <c r="R9" s="51"/>
      <c r="T9" s="266"/>
      <c r="U9" s="266"/>
      <c r="V9" s="266"/>
      <c r="W9" s="266"/>
      <c r="X9" s="266"/>
    </row>
    <row r="10" spans="2:251" s="43" customFormat="1" ht="36" customHeight="1">
      <c r="B10" s="267" t="s">
        <v>219</v>
      </c>
      <c r="C10" s="268"/>
      <c r="D10" s="269" t="s">
        <v>233</v>
      </c>
      <c r="E10" s="269"/>
      <c r="F10" s="269"/>
      <c r="G10" s="269"/>
      <c r="H10" s="269"/>
      <c r="I10" s="270"/>
      <c r="J10" s="288"/>
      <c r="K10" s="289"/>
      <c r="L10" s="290"/>
      <c r="M10" s="64" t="s">
        <v>23</v>
      </c>
      <c r="N10" s="271" t="s">
        <v>22</v>
      </c>
      <c r="O10" s="271"/>
      <c r="P10" s="271"/>
      <c r="Q10" s="64" t="s">
        <v>21</v>
      </c>
      <c r="R10" s="51"/>
      <c r="T10" s="63"/>
      <c r="U10" s="63"/>
      <c r="V10" s="63"/>
      <c r="W10" s="63"/>
      <c r="X10" s="63"/>
    </row>
    <row r="11" spans="2:251" s="43" customFormat="1" ht="51" customHeight="1">
      <c r="B11" s="272" t="s">
        <v>234</v>
      </c>
      <c r="C11" s="273"/>
      <c r="D11" s="274" t="s">
        <v>235</v>
      </c>
      <c r="E11" s="274"/>
      <c r="F11" s="274"/>
      <c r="G11" s="274"/>
      <c r="H11" s="274"/>
      <c r="I11" s="275"/>
      <c r="J11" s="288"/>
      <c r="K11" s="289"/>
      <c r="L11" s="290"/>
      <c r="M11" s="62"/>
      <c r="N11" s="276"/>
      <c r="O11" s="277"/>
      <c r="P11" s="278"/>
      <c r="Q11" s="61"/>
      <c r="R11" s="51"/>
      <c r="T11" s="60"/>
      <c r="U11" s="279"/>
      <c r="V11" s="279"/>
      <c r="W11" s="279"/>
      <c r="X11" s="60"/>
      <c r="Z11" s="59"/>
      <c r="AA11" s="59"/>
    </row>
    <row r="12" spans="2:251" s="43" customFormat="1" ht="74.25" customHeight="1">
      <c r="B12" s="297" t="s">
        <v>223</v>
      </c>
      <c r="C12" s="298"/>
      <c r="D12" s="274" t="s">
        <v>243</v>
      </c>
      <c r="E12" s="274"/>
      <c r="F12" s="274"/>
      <c r="G12" s="274"/>
      <c r="H12" s="274"/>
      <c r="I12" s="275"/>
      <c r="J12" s="288"/>
      <c r="K12" s="289"/>
      <c r="L12" s="290"/>
      <c r="M12" s="58"/>
      <c r="N12" s="299"/>
      <c r="O12" s="300"/>
      <c r="P12" s="301"/>
      <c r="Q12" s="57"/>
      <c r="R12" s="51"/>
      <c r="T12" s="54"/>
      <c r="U12" s="308"/>
      <c r="V12" s="308"/>
      <c r="W12" s="308"/>
      <c r="X12" s="48"/>
      <c r="Z12" s="46"/>
      <c r="AA12" s="45"/>
      <c r="AB12" s="44"/>
    </row>
    <row r="13" spans="2:251" s="43" customFormat="1" ht="74.25" customHeight="1">
      <c r="B13" s="309" t="s">
        <v>225</v>
      </c>
      <c r="C13" s="310"/>
      <c r="D13" s="311" t="s">
        <v>244</v>
      </c>
      <c r="E13" s="311"/>
      <c r="F13" s="311"/>
      <c r="G13" s="311"/>
      <c r="H13" s="311"/>
      <c r="I13" s="312"/>
      <c r="J13" s="288"/>
      <c r="K13" s="289"/>
      <c r="L13" s="290"/>
      <c r="M13" s="56"/>
      <c r="N13" s="313"/>
      <c r="O13" s="314"/>
      <c r="P13" s="315"/>
      <c r="Q13" s="55"/>
      <c r="R13" s="51"/>
      <c r="T13" s="54"/>
      <c r="U13" s="308"/>
      <c r="V13" s="308"/>
      <c r="W13" s="308"/>
      <c r="X13" s="48"/>
      <c r="Z13" s="46"/>
      <c r="AA13" s="45"/>
      <c r="AB13" s="44"/>
    </row>
    <row r="14" spans="2:251" s="43" customFormat="1" ht="28.5" customHeight="1">
      <c r="B14" s="76" t="s">
        <v>47</v>
      </c>
      <c r="C14" s="77"/>
      <c r="D14" s="316"/>
      <c r="E14" s="316"/>
      <c r="F14" s="316"/>
      <c r="G14" s="316"/>
      <c r="H14" s="316"/>
      <c r="I14" s="317"/>
      <c r="J14" s="291"/>
      <c r="K14" s="292"/>
      <c r="L14" s="293"/>
      <c r="M14" s="53"/>
      <c r="N14" s="313"/>
      <c r="O14" s="314"/>
      <c r="P14" s="315"/>
      <c r="Q14" s="52"/>
      <c r="R14" s="51"/>
      <c r="T14" s="50"/>
      <c r="U14" s="308"/>
      <c r="V14" s="308"/>
      <c r="W14" s="49"/>
      <c r="X14" s="48"/>
      <c r="Y14" s="47"/>
      <c r="Z14" s="46"/>
      <c r="AA14" s="45"/>
      <c r="AB14" s="44"/>
    </row>
    <row r="15" spans="2:251" ht="28.5" customHeight="1">
      <c r="B15" s="302" t="s">
        <v>35</v>
      </c>
      <c r="C15" s="305" t="s">
        <v>33</v>
      </c>
      <c r="D15" s="306" t="s">
        <v>40</v>
      </c>
      <c r="E15" s="306" t="s">
        <v>20</v>
      </c>
      <c r="F15" s="306" t="s">
        <v>46</v>
      </c>
      <c r="G15" s="307" t="s">
        <v>42</v>
      </c>
      <c r="H15" s="306" t="s">
        <v>36</v>
      </c>
      <c r="I15" s="318" t="s">
        <v>34</v>
      </c>
      <c r="J15" s="319"/>
      <c r="K15" s="319"/>
      <c r="L15" s="320"/>
      <c r="M15" s="306" t="s">
        <v>19</v>
      </c>
      <c r="N15" s="306"/>
      <c r="O15" s="324" t="s">
        <v>18</v>
      </c>
      <c r="P15" s="324"/>
      <c r="Q15" s="324"/>
      <c r="R15" s="3"/>
      <c r="S15" s="3"/>
      <c r="T15" s="10"/>
      <c r="U15" s="325"/>
      <c r="V15" s="325"/>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3"/>
      <c r="C16" s="305"/>
      <c r="D16" s="306"/>
      <c r="E16" s="306"/>
      <c r="F16" s="306"/>
      <c r="G16" s="306"/>
      <c r="H16" s="306"/>
      <c r="I16" s="321"/>
      <c r="J16" s="322"/>
      <c r="K16" s="322"/>
      <c r="L16" s="323"/>
      <c r="M16" s="306"/>
      <c r="N16" s="306"/>
      <c r="O16" s="306" t="s">
        <v>17</v>
      </c>
      <c r="P16" s="306" t="s">
        <v>16</v>
      </c>
      <c r="Q16" s="305" t="s">
        <v>15</v>
      </c>
      <c r="R16" s="3"/>
      <c r="S16" s="3"/>
      <c r="T16" s="8"/>
      <c r="U16" s="325"/>
      <c r="V16" s="325"/>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4"/>
      <c r="C17" s="305"/>
      <c r="D17" s="306"/>
      <c r="E17" s="306"/>
      <c r="F17" s="306"/>
      <c r="G17" s="306"/>
      <c r="H17" s="306"/>
      <c r="I17" s="71" t="s">
        <v>14</v>
      </c>
      <c r="J17" s="71" t="s">
        <v>13</v>
      </c>
      <c r="K17" s="71" t="s">
        <v>12</v>
      </c>
      <c r="L17" s="72" t="s">
        <v>11</v>
      </c>
      <c r="M17" s="42" t="s">
        <v>10</v>
      </c>
      <c r="N17" s="41" t="s">
        <v>9</v>
      </c>
      <c r="O17" s="306"/>
      <c r="P17" s="306"/>
      <c r="Q17" s="305"/>
      <c r="R17" s="3"/>
      <c r="S17" s="3"/>
      <c r="T17" s="5"/>
      <c r="U17" s="325"/>
      <c r="V17" s="325"/>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33" t="s">
        <v>213</v>
      </c>
      <c r="C18" s="326" t="s">
        <v>204</v>
      </c>
      <c r="D18" s="68" t="s">
        <v>39</v>
      </c>
      <c r="E18" s="328" t="s">
        <v>32</v>
      </c>
      <c r="F18" s="73">
        <v>10</v>
      </c>
      <c r="G18" s="68" t="s">
        <v>39</v>
      </c>
      <c r="H18" s="111">
        <v>860015621</v>
      </c>
      <c r="I18" s="28"/>
      <c r="J18" s="25"/>
      <c r="K18" s="27"/>
      <c r="L18" s="25"/>
      <c r="M18" s="40"/>
      <c r="N18" s="40"/>
      <c r="O18" s="330">
        <f>+F19/F18</f>
        <v>0</v>
      </c>
      <c r="P18" s="330">
        <f>+H19/H18</f>
        <v>0</v>
      </c>
      <c r="Q18" s="378">
        <v>0</v>
      </c>
      <c r="T18" s="5"/>
      <c r="U18" s="325"/>
      <c r="V18" s="325"/>
      <c r="X18" s="4"/>
      <c r="Z18" s="37"/>
      <c r="AA18" s="6"/>
      <c r="AB18" s="34"/>
    </row>
    <row r="19" spans="2:251" ht="37.5" customHeight="1">
      <c r="B19" s="333"/>
      <c r="C19" s="326"/>
      <c r="D19" s="68" t="s">
        <v>2</v>
      </c>
      <c r="E19" s="334"/>
      <c r="F19" s="73">
        <v>0</v>
      </c>
      <c r="G19" s="68" t="s">
        <v>41</v>
      </c>
      <c r="H19" s="111">
        <v>0</v>
      </c>
      <c r="I19" s="28"/>
      <c r="J19" s="25"/>
      <c r="K19" s="27"/>
      <c r="L19" s="25"/>
      <c r="M19" s="40"/>
      <c r="N19" s="40"/>
      <c r="O19" s="330"/>
      <c r="P19" s="330"/>
      <c r="Q19" s="379"/>
      <c r="T19" s="5"/>
      <c r="U19" s="66"/>
      <c r="V19" s="66"/>
      <c r="X19" s="4"/>
      <c r="Z19" s="37"/>
      <c r="AA19" s="6"/>
      <c r="AB19" s="34"/>
    </row>
    <row r="20" spans="2:251" ht="27" customHeight="1">
      <c r="B20" s="333"/>
      <c r="C20" s="326"/>
      <c r="D20" s="68" t="s">
        <v>3</v>
      </c>
      <c r="E20" s="328"/>
      <c r="F20" s="33"/>
      <c r="G20" s="68" t="s">
        <v>3</v>
      </c>
      <c r="H20" s="28"/>
      <c r="I20" s="28"/>
      <c r="J20" s="21"/>
      <c r="K20" s="27"/>
      <c r="L20" s="21"/>
      <c r="M20" s="32"/>
      <c r="N20" s="32"/>
      <c r="O20" s="338"/>
      <c r="P20" s="338"/>
      <c r="Q20" s="340"/>
      <c r="X20" s="36"/>
      <c r="Z20" s="37"/>
      <c r="AA20" s="6"/>
      <c r="AB20" s="34"/>
    </row>
    <row r="21" spans="2:251" ht="27" customHeight="1">
      <c r="B21" s="333"/>
      <c r="C21" s="327"/>
      <c r="D21" s="68" t="s">
        <v>2</v>
      </c>
      <c r="E21" s="329"/>
      <c r="F21" s="35"/>
      <c r="G21" s="68" t="s">
        <v>41</v>
      </c>
      <c r="H21" s="23"/>
      <c r="I21" s="23"/>
      <c r="J21" s="21"/>
      <c r="K21" s="27"/>
      <c r="L21" s="21"/>
      <c r="M21" s="39"/>
      <c r="N21" s="38"/>
      <c r="O21" s="339"/>
      <c r="P21" s="339"/>
      <c r="Q21" s="341"/>
      <c r="X21" s="36"/>
      <c r="Z21" s="37"/>
      <c r="AA21" s="6"/>
      <c r="AB21" s="34"/>
    </row>
    <row r="22" spans="2:251" ht="21" customHeight="1">
      <c r="B22" s="335"/>
      <c r="C22" s="327"/>
      <c r="D22" s="68" t="s">
        <v>3</v>
      </c>
      <c r="E22" s="328"/>
      <c r="F22" s="33"/>
      <c r="G22" s="68" t="s">
        <v>3</v>
      </c>
      <c r="H22" s="28"/>
      <c r="I22" s="28"/>
      <c r="J22" s="25"/>
      <c r="K22" s="27"/>
      <c r="L22" s="25"/>
      <c r="M22" s="32"/>
      <c r="N22" s="32"/>
      <c r="O22" s="344"/>
      <c r="P22" s="344"/>
      <c r="Q22" s="335"/>
      <c r="X22" s="36"/>
    </row>
    <row r="23" spans="2:251" ht="19.5" customHeight="1">
      <c r="B23" s="335"/>
      <c r="C23" s="327"/>
      <c r="D23" s="68" t="s">
        <v>2</v>
      </c>
      <c r="E23" s="329"/>
      <c r="F23" s="35"/>
      <c r="G23" s="68" t="s">
        <v>41</v>
      </c>
      <c r="H23" s="23"/>
      <c r="I23" s="23"/>
      <c r="J23" s="25"/>
      <c r="K23" s="27"/>
      <c r="L23" s="25"/>
      <c r="M23" s="25"/>
      <c r="N23" s="20"/>
      <c r="O23" s="344"/>
      <c r="P23" s="344"/>
      <c r="Q23" s="335"/>
      <c r="AB23" s="34"/>
    </row>
    <row r="24" spans="2:251" ht="25.5" customHeight="1">
      <c r="B24" s="335"/>
      <c r="C24" s="327"/>
      <c r="D24" s="68" t="s">
        <v>3</v>
      </c>
      <c r="E24" s="328"/>
      <c r="F24" s="33"/>
      <c r="G24" s="68" t="s">
        <v>3</v>
      </c>
      <c r="H24" s="28"/>
      <c r="I24" s="28"/>
      <c r="J24" s="25"/>
      <c r="K24" s="27"/>
      <c r="L24" s="25"/>
      <c r="M24" s="32"/>
      <c r="N24" s="32"/>
      <c r="O24" s="344"/>
      <c r="P24" s="344"/>
      <c r="Q24" s="335"/>
    </row>
    <row r="25" spans="2:251" ht="24" customHeight="1">
      <c r="B25" s="335"/>
      <c r="C25" s="327"/>
      <c r="D25" s="68" t="s">
        <v>2</v>
      </c>
      <c r="E25" s="329"/>
      <c r="F25" s="24"/>
      <c r="G25" s="68" t="s">
        <v>41</v>
      </c>
      <c r="H25" s="28"/>
      <c r="I25" s="25"/>
      <c r="J25" s="25"/>
      <c r="K25" s="27"/>
      <c r="L25" s="25"/>
      <c r="M25" s="25"/>
      <c r="N25" s="20"/>
      <c r="O25" s="344"/>
      <c r="P25" s="344"/>
      <c r="Q25" s="335"/>
    </row>
    <row r="26" spans="2:251" ht="18" customHeight="1">
      <c r="B26" s="335"/>
      <c r="C26" s="336"/>
      <c r="D26" s="68" t="s">
        <v>3</v>
      </c>
      <c r="E26" s="328"/>
      <c r="F26" s="24"/>
      <c r="G26" s="68" t="s">
        <v>3</v>
      </c>
      <c r="H26" s="28"/>
      <c r="I26" s="25"/>
      <c r="J26" s="25"/>
      <c r="K26" s="27"/>
      <c r="L26" s="31"/>
      <c r="M26" s="30"/>
      <c r="N26" s="30"/>
      <c r="O26" s="338"/>
      <c r="P26" s="338"/>
      <c r="Q26" s="340"/>
    </row>
    <row r="27" spans="2:251" ht="15.75">
      <c r="B27" s="335"/>
      <c r="C27" s="337"/>
      <c r="D27" s="68" t="s">
        <v>2</v>
      </c>
      <c r="E27" s="329"/>
      <c r="F27" s="24"/>
      <c r="G27" s="68" t="s">
        <v>41</v>
      </c>
      <c r="H27" s="28"/>
      <c r="I27" s="21"/>
      <c r="J27" s="21"/>
      <c r="K27" s="27"/>
      <c r="L27" s="25"/>
      <c r="M27" s="21"/>
      <c r="N27" s="20"/>
      <c r="O27" s="339"/>
      <c r="P27" s="339"/>
      <c r="Q27" s="341"/>
    </row>
    <row r="28" spans="2:251" ht="18" customHeight="1">
      <c r="B28" s="335"/>
      <c r="C28" s="342"/>
      <c r="D28" s="68" t="s">
        <v>3</v>
      </c>
      <c r="E28" s="328"/>
      <c r="F28" s="24"/>
      <c r="G28" s="68" t="s">
        <v>3</v>
      </c>
      <c r="H28" s="28"/>
      <c r="I28" s="25"/>
      <c r="J28" s="25"/>
      <c r="K28" s="27"/>
      <c r="L28" s="25"/>
      <c r="M28" s="29"/>
      <c r="N28" s="29"/>
      <c r="O28" s="338"/>
      <c r="P28" s="338"/>
      <c r="Q28" s="340"/>
    </row>
    <row r="29" spans="2:251" ht="21.75" customHeight="1">
      <c r="B29" s="335"/>
      <c r="C29" s="343"/>
      <c r="D29" s="68" t="s">
        <v>2</v>
      </c>
      <c r="E29" s="329"/>
      <c r="F29" s="24"/>
      <c r="G29" s="68" t="s">
        <v>41</v>
      </c>
      <c r="H29" s="28"/>
      <c r="I29" s="21"/>
      <c r="J29" s="21"/>
      <c r="K29" s="27"/>
      <c r="L29" s="21"/>
      <c r="M29" s="21"/>
      <c r="N29" s="20"/>
      <c r="O29" s="339"/>
      <c r="P29" s="339"/>
      <c r="Q29" s="341"/>
    </row>
    <row r="30" spans="2:251" ht="15.75">
      <c r="B30" s="335"/>
      <c r="C30" s="362" t="s">
        <v>8</v>
      </c>
      <c r="D30" s="68" t="s">
        <v>3</v>
      </c>
      <c r="E30" s="328"/>
      <c r="F30" s="24"/>
      <c r="G30" s="68" t="s">
        <v>3</v>
      </c>
      <c r="H30" s="26">
        <v>860015621</v>
      </c>
      <c r="I30" s="26"/>
      <c r="J30" s="25"/>
      <c r="K30" s="25"/>
      <c r="L30" s="25"/>
      <c r="M30" s="25"/>
      <c r="N30" s="20"/>
      <c r="O30" s="344"/>
      <c r="P30" s="344"/>
      <c r="Q30" s="335"/>
    </row>
    <row r="31" spans="2:251" ht="15.75">
      <c r="B31" s="335"/>
      <c r="C31" s="362"/>
      <c r="D31" s="68" t="s">
        <v>2</v>
      </c>
      <c r="E31" s="329"/>
      <c r="F31" s="24"/>
      <c r="G31" s="68" t="s">
        <v>41</v>
      </c>
      <c r="H31" s="152">
        <v>0</v>
      </c>
      <c r="I31" s="21"/>
      <c r="J31" s="21"/>
      <c r="K31" s="22"/>
      <c r="L31" s="21"/>
      <c r="M31" s="21"/>
      <c r="N31" s="20"/>
      <c r="O31" s="344"/>
      <c r="P31" s="344"/>
      <c r="Q31" s="335"/>
    </row>
    <row r="32" spans="2:251">
      <c r="D32" s="19"/>
      <c r="H32" s="18"/>
      <c r="I32" s="15"/>
      <c r="J32" s="17"/>
      <c r="K32" s="17"/>
      <c r="L32" s="17"/>
      <c r="M32" s="16"/>
      <c r="N32" s="16"/>
      <c r="O32" s="15"/>
      <c r="P32" s="13"/>
      <c r="Q32" s="14"/>
      <c r="R32" s="13"/>
    </row>
    <row r="33" spans="2:53" ht="31.5">
      <c r="B33" s="346" t="s">
        <v>43</v>
      </c>
      <c r="C33" s="346"/>
      <c r="D33" s="347" t="s">
        <v>7</v>
      </c>
      <c r="E33" s="347"/>
      <c r="F33" s="347"/>
      <c r="G33" s="347"/>
      <c r="H33" s="347"/>
      <c r="I33" s="347"/>
      <c r="J33" s="75" t="s">
        <v>44</v>
      </c>
      <c r="K33" s="347" t="s">
        <v>45</v>
      </c>
      <c r="L33" s="347"/>
      <c r="M33" s="348" t="s">
        <v>6</v>
      </c>
      <c r="N33" s="349"/>
      <c r="O33" s="349"/>
      <c r="P33" s="349"/>
      <c r="Q33" s="349"/>
    </row>
    <row r="34" spans="2:53" ht="26.25" customHeight="1">
      <c r="B34" s="350" t="s">
        <v>202</v>
      </c>
      <c r="C34" s="351"/>
      <c r="D34" s="354" t="s">
        <v>203</v>
      </c>
      <c r="E34" s="355"/>
      <c r="F34" s="355"/>
      <c r="G34" s="355"/>
      <c r="H34" s="355"/>
      <c r="I34" s="356"/>
      <c r="J34" s="360" t="s">
        <v>49</v>
      </c>
      <c r="K34" s="12" t="s">
        <v>3</v>
      </c>
      <c r="L34" s="78"/>
      <c r="M34" s="361" t="s">
        <v>50</v>
      </c>
      <c r="N34" s="361"/>
      <c r="O34" s="361"/>
      <c r="P34" s="361"/>
      <c r="Q34" s="361"/>
    </row>
    <row r="35" spans="2:53" ht="18" customHeight="1">
      <c r="B35" s="352"/>
      <c r="C35" s="353"/>
      <c r="D35" s="357"/>
      <c r="E35" s="358"/>
      <c r="F35" s="358"/>
      <c r="G35" s="358"/>
      <c r="H35" s="358"/>
      <c r="I35" s="359"/>
      <c r="J35" s="360"/>
      <c r="K35" s="12" t="s">
        <v>2</v>
      </c>
      <c r="L35" s="79"/>
      <c r="M35" s="361"/>
      <c r="N35" s="361"/>
      <c r="O35" s="361"/>
      <c r="P35" s="361"/>
      <c r="Q35" s="361"/>
    </row>
    <row r="36" spans="2:53" ht="18.75" customHeight="1">
      <c r="B36" s="366"/>
      <c r="C36" s="367"/>
      <c r="D36" s="370" t="s">
        <v>5</v>
      </c>
      <c r="E36" s="371"/>
      <c r="F36" s="371"/>
      <c r="G36" s="371"/>
      <c r="H36" s="371"/>
      <c r="I36" s="372"/>
      <c r="J36" s="376"/>
      <c r="K36" s="12" t="s">
        <v>3</v>
      </c>
      <c r="L36" s="70"/>
      <c r="M36" s="365" t="s">
        <v>4</v>
      </c>
      <c r="N36" s="365"/>
      <c r="O36" s="365"/>
      <c r="P36" s="365"/>
      <c r="Q36" s="365"/>
    </row>
    <row r="37" spans="2:53" ht="14.25" customHeight="1">
      <c r="B37" s="368"/>
      <c r="C37" s="369"/>
      <c r="D37" s="373"/>
      <c r="E37" s="374"/>
      <c r="F37" s="374"/>
      <c r="G37" s="374"/>
      <c r="H37" s="374"/>
      <c r="I37" s="375"/>
      <c r="J37" s="376"/>
      <c r="K37" s="12" t="s">
        <v>2</v>
      </c>
      <c r="L37" s="69"/>
      <c r="M37" s="365"/>
      <c r="N37" s="365"/>
      <c r="O37" s="365"/>
      <c r="P37" s="365"/>
      <c r="Q37" s="365"/>
    </row>
    <row r="38" spans="2:53" ht="15.75">
      <c r="B38" s="366"/>
      <c r="C38" s="367"/>
      <c r="D38" s="370" t="s">
        <v>5</v>
      </c>
      <c r="E38" s="371"/>
      <c r="F38" s="371"/>
      <c r="G38" s="371"/>
      <c r="H38" s="371"/>
      <c r="I38" s="372"/>
      <c r="J38" s="376"/>
      <c r="K38" s="12" t="s">
        <v>3</v>
      </c>
      <c r="L38" s="69"/>
      <c r="M38" s="377"/>
      <c r="N38" s="377"/>
      <c r="O38" s="377"/>
      <c r="P38" s="377"/>
      <c r="Q38" s="377"/>
    </row>
    <row r="39" spans="2:53" ht="15.75">
      <c r="B39" s="368"/>
      <c r="C39" s="369"/>
      <c r="D39" s="373"/>
      <c r="E39" s="374"/>
      <c r="F39" s="374"/>
      <c r="G39" s="374"/>
      <c r="H39" s="374"/>
      <c r="I39" s="375"/>
      <c r="J39" s="376"/>
      <c r="K39" s="12" t="s">
        <v>2</v>
      </c>
      <c r="L39" s="69"/>
      <c r="M39" s="377"/>
      <c r="N39" s="377"/>
      <c r="O39" s="377"/>
      <c r="P39" s="377"/>
      <c r="Q39" s="377"/>
    </row>
    <row r="40" spans="2:53" ht="15" customHeight="1">
      <c r="B40" s="350" t="s">
        <v>1</v>
      </c>
      <c r="C40" s="363"/>
      <c r="D40" s="363"/>
      <c r="E40" s="363"/>
      <c r="F40" s="363"/>
      <c r="G40" s="363"/>
      <c r="H40" s="363"/>
      <c r="I40" s="363"/>
      <c r="J40" s="363"/>
      <c r="K40" s="363"/>
      <c r="L40" s="351"/>
      <c r="M40" s="365" t="s">
        <v>0</v>
      </c>
      <c r="N40" s="365"/>
      <c r="O40" s="365"/>
      <c r="P40" s="365"/>
      <c r="Q40" s="365"/>
    </row>
    <row r="41" spans="2:53" ht="29.25" customHeight="1">
      <c r="B41" s="352"/>
      <c r="C41" s="364"/>
      <c r="D41" s="364"/>
      <c r="E41" s="364"/>
      <c r="F41" s="364"/>
      <c r="G41" s="364"/>
      <c r="H41" s="364"/>
      <c r="I41" s="364"/>
      <c r="J41" s="364"/>
      <c r="K41" s="364"/>
      <c r="L41" s="353"/>
      <c r="M41" s="365"/>
      <c r="N41" s="365"/>
      <c r="O41" s="365"/>
      <c r="P41" s="365"/>
      <c r="Q41" s="365"/>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40:L41"/>
    <mergeCell ref="M40:Q41"/>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U18:V18"/>
    <mergeCell ref="C20:C21"/>
    <mergeCell ref="E20:E21"/>
    <mergeCell ref="O20:O21"/>
    <mergeCell ref="P20:P21"/>
    <mergeCell ref="Q18:Q19"/>
    <mergeCell ref="B18:B21"/>
    <mergeCell ref="C18:C19"/>
    <mergeCell ref="E18:E19"/>
    <mergeCell ref="O18:O19"/>
    <mergeCell ref="P18:P19"/>
    <mergeCell ref="U14:V14"/>
    <mergeCell ref="H15:H17"/>
    <mergeCell ref="I15:L16"/>
    <mergeCell ref="M15:N16"/>
    <mergeCell ref="O15:Q15"/>
    <mergeCell ref="U15:V15"/>
    <mergeCell ref="O16:O17"/>
    <mergeCell ref="P16:P17"/>
    <mergeCell ref="Q16:Q17"/>
    <mergeCell ref="U16:V16"/>
    <mergeCell ref="U17:V17"/>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B2:C5"/>
    <mergeCell ref="D2:K3"/>
    <mergeCell ref="L2:O2"/>
    <mergeCell ref="P2:Q5"/>
    <mergeCell ref="L3:O3"/>
    <mergeCell ref="D4:K5"/>
    <mergeCell ref="L4:O4"/>
    <mergeCell ref="L5:O5"/>
    <mergeCell ref="Q20:Q21"/>
    <mergeCell ref="B15:B17"/>
    <mergeCell ref="C15:C17"/>
    <mergeCell ref="D15:D17"/>
    <mergeCell ref="E15:E17"/>
    <mergeCell ref="F15:F17"/>
    <mergeCell ref="G15:G17"/>
    <mergeCell ref="N14:P1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zoomScale="50" zoomScaleNormal="50" workbookViewId="0">
      <selection activeCell="H30" sqref="H30"/>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18" style="1" customWidth="1"/>
    <col min="8" max="8" width="22.85546875" style="1" customWidth="1"/>
    <col min="9" max="9" width="16.42578125" style="1" customWidth="1"/>
    <col min="10" max="10" width="20.85546875" style="3" customWidth="1"/>
    <col min="11" max="11" width="13.5703125" style="1" customWidth="1"/>
    <col min="12" max="12" width="15.8554687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250"/>
      <c r="C2" s="250"/>
      <c r="D2" s="251" t="s">
        <v>27</v>
      </c>
      <c r="E2" s="252"/>
      <c r="F2" s="252"/>
      <c r="G2" s="252"/>
      <c r="H2" s="252"/>
      <c r="I2" s="252"/>
      <c r="J2" s="252"/>
      <c r="K2" s="253"/>
      <c r="L2" s="257" t="s">
        <v>31</v>
      </c>
      <c r="M2" s="258"/>
      <c r="N2" s="258"/>
      <c r="O2" s="259"/>
      <c r="P2" s="260"/>
      <c r="Q2" s="261"/>
      <c r="R2" s="65"/>
    </row>
    <row r="3" spans="2:251" s="43" customFormat="1" ht="37.5" customHeight="1">
      <c r="B3" s="250"/>
      <c r="C3" s="250"/>
      <c r="D3" s="254"/>
      <c r="E3" s="255"/>
      <c r="F3" s="255"/>
      <c r="G3" s="255"/>
      <c r="H3" s="255"/>
      <c r="I3" s="255"/>
      <c r="J3" s="255"/>
      <c r="K3" s="256"/>
      <c r="L3" s="257" t="s">
        <v>28</v>
      </c>
      <c r="M3" s="258"/>
      <c r="N3" s="258"/>
      <c r="O3" s="259"/>
      <c r="P3" s="262"/>
      <c r="Q3" s="263"/>
      <c r="R3" s="65"/>
    </row>
    <row r="4" spans="2:251" s="43" customFormat="1" ht="33.75" customHeight="1">
      <c r="B4" s="250"/>
      <c r="C4" s="250"/>
      <c r="D4" s="251" t="s">
        <v>26</v>
      </c>
      <c r="E4" s="252"/>
      <c r="F4" s="252"/>
      <c r="G4" s="252"/>
      <c r="H4" s="252"/>
      <c r="I4" s="252"/>
      <c r="J4" s="252"/>
      <c r="K4" s="253"/>
      <c r="L4" s="257" t="s">
        <v>29</v>
      </c>
      <c r="M4" s="258"/>
      <c r="N4" s="258"/>
      <c r="O4" s="259"/>
      <c r="P4" s="262"/>
      <c r="Q4" s="263"/>
      <c r="R4" s="65"/>
    </row>
    <row r="5" spans="2:251" s="43" customFormat="1" ht="38.25" customHeight="1">
      <c r="B5" s="250"/>
      <c r="C5" s="250"/>
      <c r="D5" s="254"/>
      <c r="E5" s="255"/>
      <c r="F5" s="255"/>
      <c r="G5" s="255"/>
      <c r="H5" s="255"/>
      <c r="I5" s="255"/>
      <c r="J5" s="255"/>
      <c r="K5" s="256"/>
      <c r="L5" s="257" t="s">
        <v>30</v>
      </c>
      <c r="M5" s="258"/>
      <c r="N5" s="258"/>
      <c r="O5" s="259"/>
      <c r="P5" s="264"/>
      <c r="Q5" s="265"/>
      <c r="R5" s="65"/>
    </row>
    <row r="6" spans="2:251" s="43" customFormat="1" ht="23.25" customHeight="1">
      <c r="C6" s="280"/>
      <c r="D6" s="280"/>
      <c r="E6" s="280"/>
      <c r="F6" s="280"/>
      <c r="G6" s="280"/>
      <c r="H6" s="280"/>
      <c r="I6" s="280"/>
      <c r="J6" s="280"/>
      <c r="K6" s="280"/>
      <c r="L6" s="280"/>
      <c r="M6" s="280"/>
      <c r="N6" s="280"/>
      <c r="O6" s="280"/>
      <c r="P6" s="280"/>
      <c r="Q6" s="280"/>
      <c r="R6" s="65"/>
    </row>
    <row r="7" spans="2:251" s="43" customFormat="1" ht="31.5" customHeight="1">
      <c r="B7" s="67" t="s">
        <v>37</v>
      </c>
      <c r="C7" s="67" t="s">
        <v>48</v>
      </c>
      <c r="D7" s="281" t="s">
        <v>38</v>
      </c>
      <c r="E7" s="282"/>
      <c r="F7" s="282"/>
      <c r="G7" s="282"/>
      <c r="H7" s="282"/>
      <c r="I7" s="282"/>
      <c r="J7" s="282"/>
      <c r="K7" s="282"/>
      <c r="L7" s="282"/>
      <c r="M7" s="282"/>
      <c r="N7" s="282"/>
      <c r="O7" s="282"/>
      <c r="P7" s="282"/>
      <c r="Q7" s="283"/>
      <c r="R7" s="65"/>
    </row>
    <row r="8" spans="2:251" s="43" customFormat="1" ht="36" customHeight="1">
      <c r="B8" s="67" t="s">
        <v>25</v>
      </c>
      <c r="C8" s="67" t="s">
        <v>216</v>
      </c>
      <c r="D8" s="284" t="s">
        <v>215</v>
      </c>
      <c r="E8" s="284"/>
      <c r="F8" s="284"/>
      <c r="G8" s="284"/>
      <c r="H8" s="284"/>
      <c r="I8" s="284"/>
      <c r="J8" s="284"/>
      <c r="K8" s="284"/>
      <c r="L8" s="284"/>
      <c r="M8" s="284"/>
      <c r="N8" s="284"/>
      <c r="O8" s="284"/>
      <c r="P8" s="284"/>
      <c r="Q8" s="284"/>
    </row>
    <row r="9" spans="2:251" s="43" customFormat="1" ht="36" customHeight="1">
      <c r="B9" s="267" t="s">
        <v>217</v>
      </c>
      <c r="C9" s="268"/>
      <c r="D9" s="269" t="s">
        <v>232</v>
      </c>
      <c r="E9" s="269"/>
      <c r="F9" s="269"/>
      <c r="G9" s="269"/>
      <c r="H9" s="269"/>
      <c r="I9" s="270"/>
      <c r="J9" s="285" t="s">
        <v>206</v>
      </c>
      <c r="K9" s="286"/>
      <c r="L9" s="287"/>
      <c r="M9" s="294" t="s">
        <v>24</v>
      </c>
      <c r="N9" s="295"/>
      <c r="O9" s="295"/>
      <c r="P9" s="295"/>
      <c r="Q9" s="296"/>
      <c r="R9" s="51"/>
      <c r="T9" s="266"/>
      <c r="U9" s="266"/>
      <c r="V9" s="266"/>
      <c r="W9" s="266"/>
      <c r="X9" s="266"/>
    </row>
    <row r="10" spans="2:251" s="43" customFormat="1" ht="36" customHeight="1">
      <c r="B10" s="267" t="s">
        <v>219</v>
      </c>
      <c r="C10" s="268"/>
      <c r="D10" s="269" t="s">
        <v>233</v>
      </c>
      <c r="E10" s="269"/>
      <c r="F10" s="269"/>
      <c r="G10" s="269"/>
      <c r="H10" s="269"/>
      <c r="I10" s="270"/>
      <c r="J10" s="288"/>
      <c r="K10" s="289"/>
      <c r="L10" s="290"/>
      <c r="M10" s="64" t="s">
        <v>23</v>
      </c>
      <c r="N10" s="271" t="s">
        <v>22</v>
      </c>
      <c r="O10" s="271"/>
      <c r="P10" s="271"/>
      <c r="Q10" s="64" t="s">
        <v>21</v>
      </c>
      <c r="R10" s="51"/>
      <c r="T10" s="63"/>
      <c r="U10" s="63"/>
      <c r="V10" s="63"/>
      <c r="W10" s="63"/>
      <c r="X10" s="63"/>
    </row>
    <row r="11" spans="2:251" s="43" customFormat="1" ht="39.6" customHeight="1">
      <c r="B11" s="272" t="s">
        <v>221</v>
      </c>
      <c r="C11" s="273"/>
      <c r="D11" s="274" t="s">
        <v>240</v>
      </c>
      <c r="E11" s="274"/>
      <c r="F11" s="274"/>
      <c r="G11" s="274"/>
      <c r="H11" s="274"/>
      <c r="I11" s="275"/>
      <c r="J11" s="288"/>
      <c r="K11" s="289"/>
      <c r="L11" s="290"/>
      <c r="M11" s="62"/>
      <c r="N11" s="276" t="s">
        <v>205</v>
      </c>
      <c r="O11" s="277"/>
      <c r="P11" s="278"/>
      <c r="Q11" s="61"/>
      <c r="R11" s="51"/>
      <c r="T11" s="60"/>
      <c r="U11" s="279"/>
      <c r="V11" s="279"/>
      <c r="W11" s="279"/>
      <c r="X11" s="60"/>
      <c r="Z11" s="59"/>
      <c r="AA11" s="59"/>
    </row>
    <row r="12" spans="2:251" s="43" customFormat="1" ht="74.25" customHeight="1">
      <c r="B12" s="297" t="s">
        <v>236</v>
      </c>
      <c r="C12" s="298"/>
      <c r="D12" s="274" t="s">
        <v>241</v>
      </c>
      <c r="E12" s="274"/>
      <c r="F12" s="274"/>
      <c r="G12" s="274"/>
      <c r="H12" s="274"/>
      <c r="I12" s="275"/>
      <c r="J12" s="288"/>
      <c r="K12" s="289"/>
      <c r="L12" s="290"/>
      <c r="M12" s="58"/>
      <c r="N12" s="299"/>
      <c r="O12" s="300"/>
      <c r="P12" s="301"/>
      <c r="Q12" s="57"/>
      <c r="R12" s="51"/>
      <c r="T12" s="54"/>
      <c r="U12" s="308"/>
      <c r="V12" s="308"/>
      <c r="W12" s="308"/>
      <c r="X12" s="48"/>
      <c r="Z12" s="46"/>
      <c r="AA12" s="45"/>
      <c r="AB12" s="44"/>
    </row>
    <row r="13" spans="2:251" s="43" customFormat="1" ht="74.25" customHeight="1">
      <c r="B13" s="309" t="s">
        <v>225</v>
      </c>
      <c r="C13" s="310"/>
      <c r="D13" s="311" t="s">
        <v>242</v>
      </c>
      <c r="E13" s="311"/>
      <c r="F13" s="311"/>
      <c r="G13" s="311"/>
      <c r="H13" s="311"/>
      <c r="I13" s="312"/>
      <c r="J13" s="288"/>
      <c r="K13" s="289"/>
      <c r="L13" s="290"/>
      <c r="M13" s="56"/>
      <c r="N13" s="313"/>
      <c r="O13" s="314"/>
      <c r="P13" s="315"/>
      <c r="Q13" s="55"/>
      <c r="R13" s="51"/>
      <c r="T13" s="54"/>
      <c r="U13" s="308"/>
      <c r="V13" s="308"/>
      <c r="W13" s="308"/>
      <c r="X13" s="48"/>
      <c r="Z13" s="46"/>
      <c r="AA13" s="45"/>
      <c r="AB13" s="44"/>
    </row>
    <row r="14" spans="2:251" s="43" customFormat="1" ht="28.5" customHeight="1">
      <c r="B14" s="76" t="s">
        <v>47</v>
      </c>
      <c r="C14" s="77"/>
      <c r="D14" s="316"/>
      <c r="E14" s="316"/>
      <c r="F14" s="316"/>
      <c r="G14" s="316"/>
      <c r="H14" s="316"/>
      <c r="I14" s="317"/>
      <c r="J14" s="291"/>
      <c r="K14" s="292"/>
      <c r="L14" s="293"/>
      <c r="M14" s="53"/>
      <c r="N14" s="313"/>
      <c r="O14" s="314"/>
      <c r="P14" s="315"/>
      <c r="Q14" s="52"/>
      <c r="R14" s="51"/>
      <c r="T14" s="50"/>
      <c r="U14" s="308"/>
      <c r="V14" s="308"/>
      <c r="W14" s="49"/>
      <c r="X14" s="48"/>
      <c r="Y14" s="47"/>
      <c r="Z14" s="46"/>
      <c r="AA14" s="45"/>
      <c r="AB14" s="44"/>
    </row>
    <row r="15" spans="2:251" ht="28.5" customHeight="1">
      <c r="B15" s="302" t="s">
        <v>35</v>
      </c>
      <c r="C15" s="305" t="s">
        <v>33</v>
      </c>
      <c r="D15" s="306" t="s">
        <v>40</v>
      </c>
      <c r="E15" s="306" t="s">
        <v>20</v>
      </c>
      <c r="F15" s="306" t="s">
        <v>46</v>
      </c>
      <c r="G15" s="307" t="s">
        <v>42</v>
      </c>
      <c r="H15" s="306" t="s">
        <v>36</v>
      </c>
      <c r="I15" s="318" t="s">
        <v>34</v>
      </c>
      <c r="J15" s="319"/>
      <c r="K15" s="319"/>
      <c r="L15" s="320"/>
      <c r="M15" s="306" t="s">
        <v>19</v>
      </c>
      <c r="N15" s="306"/>
      <c r="O15" s="324" t="s">
        <v>18</v>
      </c>
      <c r="P15" s="324"/>
      <c r="Q15" s="324"/>
      <c r="R15" s="3"/>
      <c r="S15" s="3"/>
      <c r="T15" s="10"/>
      <c r="U15" s="325"/>
      <c r="V15" s="325"/>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3"/>
      <c r="C16" s="305"/>
      <c r="D16" s="306"/>
      <c r="E16" s="306"/>
      <c r="F16" s="306"/>
      <c r="G16" s="306"/>
      <c r="H16" s="306"/>
      <c r="I16" s="321"/>
      <c r="J16" s="322"/>
      <c r="K16" s="322"/>
      <c r="L16" s="323"/>
      <c r="M16" s="306"/>
      <c r="N16" s="306"/>
      <c r="O16" s="306" t="s">
        <v>17</v>
      </c>
      <c r="P16" s="306" t="s">
        <v>16</v>
      </c>
      <c r="Q16" s="305" t="s">
        <v>15</v>
      </c>
      <c r="R16" s="3"/>
      <c r="S16" s="3"/>
      <c r="T16" s="8"/>
      <c r="U16" s="325"/>
      <c r="V16" s="325"/>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4"/>
      <c r="C17" s="305"/>
      <c r="D17" s="306"/>
      <c r="E17" s="306"/>
      <c r="F17" s="306"/>
      <c r="G17" s="306"/>
      <c r="H17" s="306"/>
      <c r="I17" s="71" t="s">
        <v>14</v>
      </c>
      <c r="J17" s="71" t="s">
        <v>13</v>
      </c>
      <c r="K17" s="71" t="s">
        <v>12</v>
      </c>
      <c r="L17" s="72" t="s">
        <v>11</v>
      </c>
      <c r="M17" s="42" t="s">
        <v>10</v>
      </c>
      <c r="N17" s="41" t="s">
        <v>9</v>
      </c>
      <c r="O17" s="306"/>
      <c r="P17" s="306"/>
      <c r="Q17" s="305"/>
      <c r="R17" s="3"/>
      <c r="S17" s="3"/>
      <c r="T17" s="5"/>
      <c r="U17" s="325"/>
      <c r="V17" s="325"/>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33" t="s">
        <v>212</v>
      </c>
      <c r="C18" s="326" t="s">
        <v>207</v>
      </c>
      <c r="D18" s="68" t="s">
        <v>39</v>
      </c>
      <c r="E18" s="328" t="s">
        <v>32</v>
      </c>
      <c r="F18" s="73">
        <v>1</v>
      </c>
      <c r="G18" s="68" t="s">
        <v>39</v>
      </c>
      <c r="H18" s="74">
        <v>400000000</v>
      </c>
      <c r="I18" s="28"/>
      <c r="J18" s="25"/>
      <c r="K18" s="27"/>
      <c r="L18" s="25"/>
      <c r="M18" s="40"/>
      <c r="N18" s="40"/>
      <c r="O18" s="330">
        <f>+F19/F18</f>
        <v>0</v>
      </c>
      <c r="P18" s="330">
        <f>+H19/H18</f>
        <v>0</v>
      </c>
      <c r="Q18" s="378">
        <v>0</v>
      </c>
      <c r="T18" s="5"/>
      <c r="U18" s="325"/>
      <c r="V18" s="325"/>
      <c r="X18" s="4"/>
      <c r="Z18" s="37"/>
      <c r="AA18" s="6"/>
      <c r="AB18" s="34"/>
    </row>
    <row r="19" spans="2:251" ht="37.5" customHeight="1">
      <c r="B19" s="333"/>
      <c r="C19" s="326"/>
      <c r="D19" s="68" t="s">
        <v>2</v>
      </c>
      <c r="E19" s="334"/>
      <c r="F19" s="73">
        <v>0</v>
      </c>
      <c r="G19" s="68" t="s">
        <v>41</v>
      </c>
      <c r="H19" s="111">
        <v>0</v>
      </c>
      <c r="I19" s="28"/>
      <c r="J19" s="25"/>
      <c r="K19" s="27"/>
      <c r="L19" s="25"/>
      <c r="M19" s="40"/>
      <c r="N19" s="40"/>
      <c r="O19" s="330"/>
      <c r="P19" s="330"/>
      <c r="Q19" s="379"/>
      <c r="T19" s="5"/>
      <c r="U19" s="66"/>
      <c r="V19" s="66"/>
      <c r="X19" s="4"/>
      <c r="Z19" s="37"/>
      <c r="AA19" s="6"/>
      <c r="AB19" s="34"/>
    </row>
    <row r="20" spans="2:251" ht="27" customHeight="1">
      <c r="B20" s="333"/>
      <c r="C20" s="326"/>
      <c r="D20" s="68" t="s">
        <v>3</v>
      </c>
      <c r="E20" s="328"/>
      <c r="F20" s="33"/>
      <c r="G20" s="68" t="s">
        <v>3</v>
      </c>
      <c r="H20" s="28"/>
      <c r="I20" s="28"/>
      <c r="J20" s="21"/>
      <c r="K20" s="27"/>
      <c r="L20" s="21"/>
      <c r="M20" s="32"/>
      <c r="N20" s="32"/>
      <c r="O20" s="338"/>
      <c r="P20" s="338"/>
      <c r="Q20" s="340"/>
      <c r="X20" s="36"/>
      <c r="Z20" s="37"/>
      <c r="AA20" s="6"/>
      <c r="AB20" s="34"/>
    </row>
    <row r="21" spans="2:251" ht="27" customHeight="1">
      <c r="B21" s="333"/>
      <c r="C21" s="327"/>
      <c r="D21" s="68" t="s">
        <v>2</v>
      </c>
      <c r="E21" s="329"/>
      <c r="F21" s="35"/>
      <c r="G21" s="68" t="s">
        <v>41</v>
      </c>
      <c r="H21" s="23"/>
      <c r="I21" s="23"/>
      <c r="J21" s="21"/>
      <c r="K21" s="27"/>
      <c r="L21" s="21"/>
      <c r="M21" s="39"/>
      <c r="N21" s="38"/>
      <c r="O21" s="339"/>
      <c r="P21" s="339"/>
      <c r="Q21" s="341"/>
      <c r="X21" s="36"/>
      <c r="Z21" s="37"/>
      <c r="AA21" s="6"/>
      <c r="AB21" s="34"/>
    </row>
    <row r="22" spans="2:251" ht="21" customHeight="1">
      <c r="B22" s="335"/>
      <c r="C22" s="327"/>
      <c r="D22" s="68" t="s">
        <v>3</v>
      </c>
      <c r="E22" s="328"/>
      <c r="F22" s="33"/>
      <c r="G22" s="68" t="s">
        <v>3</v>
      </c>
      <c r="H22" s="28"/>
      <c r="I22" s="28"/>
      <c r="J22" s="25"/>
      <c r="K22" s="27"/>
      <c r="L22" s="25"/>
      <c r="M22" s="32"/>
      <c r="N22" s="32"/>
      <c r="O22" s="344"/>
      <c r="P22" s="344"/>
      <c r="Q22" s="335"/>
      <c r="X22" s="36"/>
    </row>
    <row r="23" spans="2:251" ht="19.5" customHeight="1">
      <c r="B23" s="335"/>
      <c r="C23" s="327"/>
      <c r="D23" s="68" t="s">
        <v>2</v>
      </c>
      <c r="E23" s="329"/>
      <c r="F23" s="35"/>
      <c r="G23" s="68" t="s">
        <v>41</v>
      </c>
      <c r="H23" s="23"/>
      <c r="I23" s="23"/>
      <c r="J23" s="25"/>
      <c r="K23" s="27"/>
      <c r="L23" s="25"/>
      <c r="M23" s="25"/>
      <c r="N23" s="20"/>
      <c r="O23" s="344"/>
      <c r="P23" s="344"/>
      <c r="Q23" s="335"/>
      <c r="AB23" s="34"/>
    </row>
    <row r="24" spans="2:251" ht="25.5" customHeight="1">
      <c r="B24" s="335"/>
      <c r="C24" s="327"/>
      <c r="D24" s="68" t="s">
        <v>3</v>
      </c>
      <c r="E24" s="328"/>
      <c r="F24" s="33"/>
      <c r="G24" s="68" t="s">
        <v>3</v>
      </c>
      <c r="H24" s="28"/>
      <c r="I24" s="28"/>
      <c r="J24" s="25"/>
      <c r="K24" s="27"/>
      <c r="L24" s="25"/>
      <c r="M24" s="32"/>
      <c r="N24" s="32"/>
      <c r="O24" s="344"/>
      <c r="P24" s="344"/>
      <c r="Q24" s="335"/>
    </row>
    <row r="25" spans="2:251" ht="24" customHeight="1">
      <c r="B25" s="335"/>
      <c r="C25" s="327"/>
      <c r="D25" s="68" t="s">
        <v>2</v>
      </c>
      <c r="E25" s="329"/>
      <c r="F25" s="24"/>
      <c r="G25" s="68" t="s">
        <v>41</v>
      </c>
      <c r="H25" s="28"/>
      <c r="I25" s="25"/>
      <c r="J25" s="25"/>
      <c r="K25" s="27"/>
      <c r="L25" s="25"/>
      <c r="M25" s="25"/>
      <c r="N25" s="20"/>
      <c r="O25" s="344"/>
      <c r="P25" s="344"/>
      <c r="Q25" s="335"/>
    </row>
    <row r="26" spans="2:251" ht="18" customHeight="1">
      <c r="B26" s="335"/>
      <c r="C26" s="336"/>
      <c r="D26" s="68" t="s">
        <v>3</v>
      </c>
      <c r="E26" s="328"/>
      <c r="F26" s="24"/>
      <c r="G26" s="68" t="s">
        <v>3</v>
      </c>
      <c r="H26" s="28"/>
      <c r="I26" s="25"/>
      <c r="J26" s="25"/>
      <c r="K26" s="27"/>
      <c r="L26" s="31"/>
      <c r="M26" s="30"/>
      <c r="N26" s="30"/>
      <c r="O26" s="338"/>
      <c r="P26" s="338"/>
      <c r="Q26" s="340"/>
    </row>
    <row r="27" spans="2:251" ht="15.75">
      <c r="B27" s="335"/>
      <c r="C27" s="337"/>
      <c r="D27" s="68" t="s">
        <v>2</v>
      </c>
      <c r="E27" s="329"/>
      <c r="F27" s="24"/>
      <c r="G27" s="68" t="s">
        <v>41</v>
      </c>
      <c r="H27" s="28"/>
      <c r="I27" s="21"/>
      <c r="J27" s="21"/>
      <c r="K27" s="27"/>
      <c r="L27" s="25"/>
      <c r="M27" s="21"/>
      <c r="N27" s="20"/>
      <c r="O27" s="339"/>
      <c r="P27" s="339"/>
      <c r="Q27" s="341"/>
    </row>
    <row r="28" spans="2:251" ht="18" customHeight="1">
      <c r="B28" s="335"/>
      <c r="C28" s="342"/>
      <c r="D28" s="68" t="s">
        <v>3</v>
      </c>
      <c r="E28" s="328"/>
      <c r="F28" s="24"/>
      <c r="G28" s="68" t="s">
        <v>3</v>
      </c>
      <c r="H28" s="28"/>
      <c r="I28" s="25"/>
      <c r="J28" s="25"/>
      <c r="K28" s="27"/>
      <c r="L28" s="25"/>
      <c r="M28" s="29"/>
      <c r="N28" s="29"/>
      <c r="O28" s="338"/>
      <c r="P28" s="338"/>
      <c r="Q28" s="340"/>
    </row>
    <row r="29" spans="2:251" ht="21.75" customHeight="1">
      <c r="B29" s="335"/>
      <c r="C29" s="343"/>
      <c r="D29" s="68" t="s">
        <v>2</v>
      </c>
      <c r="E29" s="329"/>
      <c r="F29" s="24"/>
      <c r="G29" s="68" t="s">
        <v>41</v>
      </c>
      <c r="H29" s="28"/>
      <c r="I29" s="21"/>
      <c r="J29" s="21"/>
      <c r="K29" s="27"/>
      <c r="L29" s="21"/>
      <c r="M29" s="21"/>
      <c r="N29" s="20"/>
      <c r="O29" s="339"/>
      <c r="P29" s="339"/>
      <c r="Q29" s="341"/>
    </row>
    <row r="30" spans="2:251" ht="15.75">
      <c r="B30" s="335"/>
      <c r="C30" s="362" t="s">
        <v>8</v>
      </c>
      <c r="D30" s="68" t="s">
        <v>3</v>
      </c>
      <c r="E30" s="328"/>
      <c r="F30" s="24"/>
      <c r="G30" s="68" t="s">
        <v>3</v>
      </c>
      <c r="H30" s="26">
        <v>400000000</v>
      </c>
      <c r="I30" s="26"/>
      <c r="J30" s="25"/>
      <c r="K30" s="25"/>
      <c r="L30" s="25"/>
      <c r="M30" s="25"/>
      <c r="N30" s="20"/>
      <c r="O30" s="344"/>
      <c r="P30" s="344"/>
      <c r="Q30" s="335"/>
    </row>
    <row r="31" spans="2:251" ht="15.75">
      <c r="B31" s="335"/>
      <c r="C31" s="362"/>
      <c r="D31" s="68" t="s">
        <v>2</v>
      </c>
      <c r="E31" s="329"/>
      <c r="F31" s="24"/>
      <c r="G31" s="68" t="s">
        <v>41</v>
      </c>
      <c r="H31" s="152">
        <v>0</v>
      </c>
      <c r="I31" s="21"/>
      <c r="J31" s="21"/>
      <c r="K31" s="22"/>
      <c r="L31" s="21"/>
      <c r="M31" s="21"/>
      <c r="N31" s="20"/>
      <c r="O31" s="344"/>
      <c r="P31" s="344"/>
      <c r="Q31" s="335"/>
    </row>
    <row r="32" spans="2:251">
      <c r="D32" s="19"/>
      <c r="H32" s="18"/>
      <c r="I32" s="15"/>
      <c r="J32" s="17"/>
      <c r="K32" s="17"/>
      <c r="L32" s="17"/>
      <c r="M32" s="16"/>
      <c r="N32" s="16"/>
      <c r="O32" s="15"/>
      <c r="P32" s="13"/>
      <c r="Q32" s="14"/>
      <c r="R32" s="13"/>
    </row>
    <row r="33" spans="2:53" ht="31.5">
      <c r="B33" s="346" t="s">
        <v>43</v>
      </c>
      <c r="C33" s="346"/>
      <c r="D33" s="347" t="s">
        <v>7</v>
      </c>
      <c r="E33" s="347"/>
      <c r="F33" s="347"/>
      <c r="G33" s="347"/>
      <c r="H33" s="347"/>
      <c r="I33" s="347"/>
      <c r="J33" s="75" t="s">
        <v>44</v>
      </c>
      <c r="K33" s="347" t="s">
        <v>45</v>
      </c>
      <c r="L33" s="347"/>
      <c r="M33" s="348" t="s">
        <v>6</v>
      </c>
      <c r="N33" s="349"/>
      <c r="O33" s="349"/>
      <c r="P33" s="349"/>
      <c r="Q33" s="349"/>
    </row>
    <row r="34" spans="2:53" ht="26.25" customHeight="1">
      <c r="B34" s="350" t="s">
        <v>202</v>
      </c>
      <c r="C34" s="351"/>
      <c r="D34" s="354" t="s">
        <v>203</v>
      </c>
      <c r="E34" s="355"/>
      <c r="F34" s="355"/>
      <c r="G34" s="355"/>
      <c r="H34" s="355"/>
      <c r="I34" s="356"/>
      <c r="J34" s="360" t="s">
        <v>49</v>
      </c>
      <c r="K34" s="12" t="s">
        <v>3</v>
      </c>
      <c r="L34" s="78"/>
      <c r="M34" s="361" t="s">
        <v>50</v>
      </c>
      <c r="N34" s="361"/>
      <c r="O34" s="361"/>
      <c r="P34" s="361"/>
      <c r="Q34" s="361"/>
    </row>
    <row r="35" spans="2:53" ht="18" customHeight="1">
      <c r="B35" s="352"/>
      <c r="C35" s="353"/>
      <c r="D35" s="357"/>
      <c r="E35" s="358"/>
      <c r="F35" s="358"/>
      <c r="G35" s="358"/>
      <c r="H35" s="358"/>
      <c r="I35" s="359"/>
      <c r="J35" s="360"/>
      <c r="K35" s="12" t="s">
        <v>2</v>
      </c>
      <c r="L35" s="79"/>
      <c r="M35" s="361"/>
      <c r="N35" s="361"/>
      <c r="O35" s="361"/>
      <c r="P35" s="361"/>
      <c r="Q35" s="361"/>
    </row>
    <row r="36" spans="2:53" ht="18.75" customHeight="1">
      <c r="B36" s="366"/>
      <c r="C36" s="367"/>
      <c r="D36" s="370" t="s">
        <v>5</v>
      </c>
      <c r="E36" s="371"/>
      <c r="F36" s="371"/>
      <c r="G36" s="371"/>
      <c r="H36" s="371"/>
      <c r="I36" s="372"/>
      <c r="J36" s="376"/>
      <c r="K36" s="12" t="s">
        <v>3</v>
      </c>
      <c r="L36" s="70"/>
      <c r="M36" s="365" t="s">
        <v>4</v>
      </c>
      <c r="N36" s="365"/>
      <c r="O36" s="365"/>
      <c r="P36" s="365"/>
      <c r="Q36" s="365"/>
    </row>
    <row r="37" spans="2:53" ht="14.25" customHeight="1">
      <c r="B37" s="368"/>
      <c r="C37" s="369"/>
      <c r="D37" s="373"/>
      <c r="E37" s="374"/>
      <c r="F37" s="374"/>
      <c r="G37" s="374"/>
      <c r="H37" s="374"/>
      <c r="I37" s="375"/>
      <c r="J37" s="376"/>
      <c r="K37" s="12" t="s">
        <v>2</v>
      </c>
      <c r="L37" s="69"/>
      <c r="M37" s="365"/>
      <c r="N37" s="365"/>
      <c r="O37" s="365"/>
      <c r="P37" s="365"/>
      <c r="Q37" s="365"/>
    </row>
    <row r="38" spans="2:53" ht="15.75">
      <c r="B38" s="366"/>
      <c r="C38" s="367"/>
      <c r="D38" s="370" t="s">
        <v>5</v>
      </c>
      <c r="E38" s="371"/>
      <c r="F38" s="371"/>
      <c r="G38" s="371"/>
      <c r="H38" s="371"/>
      <c r="I38" s="372"/>
      <c r="J38" s="376"/>
      <c r="K38" s="12" t="s">
        <v>3</v>
      </c>
      <c r="L38" s="69"/>
      <c r="M38" s="377"/>
      <c r="N38" s="377"/>
      <c r="O38" s="377"/>
      <c r="P38" s="377"/>
      <c r="Q38" s="377"/>
    </row>
    <row r="39" spans="2:53" ht="15.75">
      <c r="B39" s="368"/>
      <c r="C39" s="369"/>
      <c r="D39" s="373"/>
      <c r="E39" s="374"/>
      <c r="F39" s="374"/>
      <c r="G39" s="374"/>
      <c r="H39" s="374"/>
      <c r="I39" s="375"/>
      <c r="J39" s="376"/>
      <c r="K39" s="12" t="s">
        <v>2</v>
      </c>
      <c r="L39" s="69"/>
      <c r="M39" s="377"/>
      <c r="N39" s="377"/>
      <c r="O39" s="377"/>
      <c r="P39" s="377"/>
      <c r="Q39" s="377"/>
    </row>
    <row r="40" spans="2:53" ht="15" customHeight="1">
      <c r="B40" s="350" t="s">
        <v>1</v>
      </c>
      <c r="C40" s="363"/>
      <c r="D40" s="363"/>
      <c r="E40" s="363"/>
      <c r="F40" s="363"/>
      <c r="G40" s="363"/>
      <c r="H40" s="363"/>
      <c r="I40" s="363"/>
      <c r="J40" s="363"/>
      <c r="K40" s="363"/>
      <c r="L40" s="351"/>
      <c r="M40" s="365" t="s">
        <v>0</v>
      </c>
      <c r="N40" s="365"/>
      <c r="O40" s="365"/>
      <c r="P40" s="365"/>
      <c r="Q40" s="365"/>
    </row>
    <row r="41" spans="2:53" ht="29.25" customHeight="1">
      <c r="B41" s="352"/>
      <c r="C41" s="364"/>
      <c r="D41" s="364"/>
      <c r="E41" s="364"/>
      <c r="F41" s="364"/>
      <c r="G41" s="364"/>
      <c r="H41" s="364"/>
      <c r="I41" s="364"/>
      <c r="J41" s="364"/>
      <c r="K41" s="364"/>
      <c r="L41" s="353"/>
      <c r="M41" s="365"/>
      <c r="N41" s="365"/>
      <c r="O41" s="365"/>
      <c r="P41" s="365"/>
      <c r="Q41" s="365"/>
    </row>
    <row r="42" spans="2:53">
      <c r="M42" s="11"/>
      <c r="N42" s="11"/>
    </row>
    <row r="43" spans="2:53" ht="15.75">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18:53" ht="15.75">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18:53" ht="15.75">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18:53" ht="15.75">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18:53" ht="15.75">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18:53" ht="15.75">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18:53" ht="15.75">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18:53" ht="15.7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18:53" ht="15.75">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18: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18: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18: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18: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18: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18: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18: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18: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8">
    <mergeCell ref="B40:L41"/>
    <mergeCell ref="M40:Q41"/>
    <mergeCell ref="B36:C37"/>
    <mergeCell ref="D36:I37"/>
    <mergeCell ref="J36:J37"/>
    <mergeCell ref="M36:Q37"/>
    <mergeCell ref="B38:C39"/>
    <mergeCell ref="D38:I39"/>
    <mergeCell ref="J38:J39"/>
    <mergeCell ref="M38:Q3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Q24:Q25"/>
    <mergeCell ref="B26:B29"/>
    <mergeCell ref="C26:C27"/>
    <mergeCell ref="E26:E27"/>
    <mergeCell ref="O26:O27"/>
    <mergeCell ref="P26:P27"/>
    <mergeCell ref="Q26:Q27"/>
    <mergeCell ref="C28:C29"/>
    <mergeCell ref="E28:E29"/>
    <mergeCell ref="O28:O29"/>
    <mergeCell ref="B22:B25"/>
    <mergeCell ref="C22:C23"/>
    <mergeCell ref="E22:E23"/>
    <mergeCell ref="O22:O23"/>
    <mergeCell ref="P22:P23"/>
    <mergeCell ref="Q22:Q23"/>
    <mergeCell ref="C24:C25"/>
    <mergeCell ref="E24:E25"/>
    <mergeCell ref="O24:O25"/>
    <mergeCell ref="P24:P25"/>
    <mergeCell ref="U18:V18"/>
    <mergeCell ref="C20:C21"/>
    <mergeCell ref="E20:E21"/>
    <mergeCell ref="O20:O21"/>
    <mergeCell ref="P20:P21"/>
    <mergeCell ref="Q18:Q19"/>
    <mergeCell ref="B18:B21"/>
    <mergeCell ref="C18:C19"/>
    <mergeCell ref="E18:E19"/>
    <mergeCell ref="O18:O19"/>
    <mergeCell ref="P18:P19"/>
    <mergeCell ref="U14:V14"/>
    <mergeCell ref="H15:H17"/>
    <mergeCell ref="I15:L16"/>
    <mergeCell ref="M15:N16"/>
    <mergeCell ref="O15:Q15"/>
    <mergeCell ref="U15:V15"/>
    <mergeCell ref="O16:O17"/>
    <mergeCell ref="P16:P17"/>
    <mergeCell ref="Q16:Q17"/>
    <mergeCell ref="U16:V16"/>
    <mergeCell ref="U17:V17"/>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B2:C5"/>
    <mergeCell ref="D2:K3"/>
    <mergeCell ref="L2:O2"/>
    <mergeCell ref="P2:Q5"/>
    <mergeCell ref="L3:O3"/>
    <mergeCell ref="D4:K5"/>
    <mergeCell ref="L4:O4"/>
    <mergeCell ref="L5:O5"/>
    <mergeCell ref="Q20:Q21"/>
    <mergeCell ref="B15:B17"/>
    <mergeCell ref="C15:C17"/>
    <mergeCell ref="D15:D17"/>
    <mergeCell ref="E15:E17"/>
    <mergeCell ref="F15:F17"/>
    <mergeCell ref="G15:G17"/>
    <mergeCell ref="N14:P1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5"/>
  <sheetViews>
    <sheetView zoomScale="50" zoomScaleNormal="50" workbookViewId="0">
      <selection activeCell="C32" sqref="C32"/>
    </sheetView>
  </sheetViews>
  <sheetFormatPr baseColWidth="10" defaultColWidth="12.5703125" defaultRowHeight="15"/>
  <cols>
    <col min="1" max="1" width="6.7109375" style="1" customWidth="1"/>
    <col min="2" max="2" width="45.42578125" style="1" customWidth="1"/>
    <col min="3" max="3" width="86.85546875" style="1" customWidth="1"/>
    <col min="4" max="4" width="16.85546875" style="1" customWidth="1"/>
    <col min="5" max="5" width="13.85546875" style="1" customWidth="1"/>
    <col min="6" max="6" width="16.7109375" style="1" customWidth="1"/>
    <col min="7" max="7" width="21.42578125" style="1" customWidth="1"/>
    <col min="8" max="8" width="22.85546875" style="1" customWidth="1"/>
    <col min="9" max="9" width="16.42578125" style="1" customWidth="1"/>
    <col min="10" max="10" width="20.85546875" style="3" customWidth="1"/>
    <col min="11" max="11" width="13.5703125" style="1" customWidth="1"/>
    <col min="12" max="12" width="19.28515625" style="1" customWidth="1"/>
    <col min="13" max="13" width="14.85546875" style="2" customWidth="1"/>
    <col min="14" max="14" width="21.140625" style="2" customWidth="1"/>
    <col min="15" max="17" width="16.85546875" style="1" customWidth="1"/>
    <col min="18" max="18" width="16.42578125" style="1" customWidth="1"/>
    <col min="19" max="19" width="12.5703125" style="1"/>
    <col min="20" max="20" width="14.42578125" style="1" customWidth="1"/>
    <col min="21" max="21" width="18.5703125" style="1" customWidth="1"/>
    <col min="22" max="22" width="33.85546875" style="1" customWidth="1"/>
    <col min="23" max="23" width="12.5703125" style="1" hidden="1" customWidth="1"/>
    <col min="24" max="24" width="24.28515625" style="1" customWidth="1"/>
    <col min="25" max="25" width="22.5703125" style="1" customWidth="1"/>
    <col min="26" max="27" width="12.5703125" style="1"/>
    <col min="28" max="28" width="16.85546875" style="1" customWidth="1"/>
    <col min="29" max="29" width="12.5703125" style="1"/>
    <col min="30" max="30" width="30.140625" style="1" customWidth="1"/>
    <col min="31" max="31" width="15.42578125" style="1" customWidth="1"/>
    <col min="32" max="32" width="15.85546875" style="1" customWidth="1"/>
    <col min="33" max="33" width="24.42578125" style="1" customWidth="1"/>
    <col min="34" max="34" width="17.140625" style="1" customWidth="1"/>
    <col min="35" max="16384" width="12.5703125" style="1"/>
  </cols>
  <sheetData>
    <row r="1" spans="2:251" ht="22.5" customHeight="1"/>
    <row r="2" spans="2:251" s="43" customFormat="1" ht="37.5" customHeight="1">
      <c r="B2" s="250"/>
      <c r="C2" s="250"/>
      <c r="D2" s="251" t="s">
        <v>27</v>
      </c>
      <c r="E2" s="252"/>
      <c r="F2" s="252"/>
      <c r="G2" s="252"/>
      <c r="H2" s="252"/>
      <c r="I2" s="252"/>
      <c r="J2" s="252"/>
      <c r="K2" s="253"/>
      <c r="L2" s="257" t="s">
        <v>31</v>
      </c>
      <c r="M2" s="258"/>
      <c r="N2" s="258"/>
      <c r="O2" s="259"/>
      <c r="P2" s="260"/>
      <c r="Q2" s="261"/>
      <c r="R2" s="65"/>
    </row>
    <row r="3" spans="2:251" s="43" customFormat="1" ht="37.5" customHeight="1">
      <c r="B3" s="250"/>
      <c r="C3" s="250"/>
      <c r="D3" s="254"/>
      <c r="E3" s="255"/>
      <c r="F3" s="255"/>
      <c r="G3" s="255"/>
      <c r="H3" s="255"/>
      <c r="I3" s="255"/>
      <c r="J3" s="255"/>
      <c r="K3" s="256"/>
      <c r="L3" s="257" t="s">
        <v>28</v>
      </c>
      <c r="M3" s="258"/>
      <c r="N3" s="258"/>
      <c r="O3" s="259"/>
      <c r="P3" s="262"/>
      <c r="Q3" s="263"/>
      <c r="R3" s="65"/>
    </row>
    <row r="4" spans="2:251" s="43" customFormat="1" ht="33.75" customHeight="1">
      <c r="B4" s="250"/>
      <c r="C4" s="250"/>
      <c r="D4" s="251" t="s">
        <v>26</v>
      </c>
      <c r="E4" s="252"/>
      <c r="F4" s="252"/>
      <c r="G4" s="252"/>
      <c r="H4" s="252"/>
      <c r="I4" s="252"/>
      <c r="J4" s="252"/>
      <c r="K4" s="253"/>
      <c r="L4" s="257" t="s">
        <v>29</v>
      </c>
      <c r="M4" s="258"/>
      <c r="N4" s="258"/>
      <c r="O4" s="259"/>
      <c r="P4" s="262"/>
      <c r="Q4" s="263"/>
      <c r="R4" s="65"/>
    </row>
    <row r="5" spans="2:251" s="43" customFormat="1" ht="38.25" customHeight="1">
      <c r="B5" s="250"/>
      <c r="C5" s="250"/>
      <c r="D5" s="254"/>
      <c r="E5" s="255"/>
      <c r="F5" s="255"/>
      <c r="G5" s="255"/>
      <c r="H5" s="255"/>
      <c r="I5" s="255"/>
      <c r="J5" s="255"/>
      <c r="K5" s="256"/>
      <c r="L5" s="257" t="s">
        <v>30</v>
      </c>
      <c r="M5" s="258"/>
      <c r="N5" s="258"/>
      <c r="O5" s="259"/>
      <c r="P5" s="264"/>
      <c r="Q5" s="265"/>
      <c r="R5" s="65"/>
    </row>
    <row r="6" spans="2:251" s="43" customFormat="1" ht="23.25" customHeight="1">
      <c r="C6" s="280"/>
      <c r="D6" s="280"/>
      <c r="E6" s="280"/>
      <c r="F6" s="280"/>
      <c r="G6" s="280"/>
      <c r="H6" s="280"/>
      <c r="I6" s="280"/>
      <c r="J6" s="280"/>
      <c r="K6" s="280"/>
      <c r="L6" s="280"/>
      <c r="M6" s="280"/>
      <c r="N6" s="280"/>
      <c r="O6" s="280"/>
      <c r="P6" s="280"/>
      <c r="Q6" s="280"/>
      <c r="R6" s="65"/>
    </row>
    <row r="7" spans="2:251" s="43" customFormat="1" ht="31.5" customHeight="1">
      <c r="B7" s="67" t="s">
        <v>37</v>
      </c>
      <c r="C7" s="67" t="s">
        <v>48</v>
      </c>
      <c r="D7" s="281" t="s">
        <v>38</v>
      </c>
      <c r="E7" s="282"/>
      <c r="F7" s="282"/>
      <c r="G7" s="282"/>
      <c r="H7" s="282"/>
      <c r="I7" s="282"/>
      <c r="J7" s="282"/>
      <c r="K7" s="282"/>
      <c r="L7" s="282"/>
      <c r="M7" s="282"/>
      <c r="N7" s="282"/>
      <c r="O7" s="282"/>
      <c r="P7" s="282"/>
      <c r="Q7" s="283"/>
      <c r="R7" s="65"/>
    </row>
    <row r="8" spans="2:251" s="43" customFormat="1" ht="36" customHeight="1">
      <c r="B8" s="67" t="s">
        <v>25</v>
      </c>
      <c r="C8" s="67" t="s">
        <v>216</v>
      </c>
      <c r="D8" s="284" t="s">
        <v>215</v>
      </c>
      <c r="E8" s="284"/>
      <c r="F8" s="284"/>
      <c r="G8" s="284"/>
      <c r="H8" s="284"/>
      <c r="I8" s="284"/>
      <c r="J8" s="284"/>
      <c r="K8" s="284"/>
      <c r="L8" s="284"/>
      <c r="M8" s="284"/>
      <c r="N8" s="284"/>
      <c r="O8" s="284"/>
      <c r="P8" s="284"/>
      <c r="Q8" s="284"/>
    </row>
    <row r="9" spans="2:251" s="43" customFormat="1" ht="36" customHeight="1">
      <c r="B9" s="267" t="s">
        <v>217</v>
      </c>
      <c r="C9" s="268"/>
      <c r="D9" s="269" t="s">
        <v>218</v>
      </c>
      <c r="E9" s="269"/>
      <c r="F9" s="269"/>
      <c r="G9" s="269"/>
      <c r="H9" s="269"/>
      <c r="I9" s="270"/>
      <c r="J9" s="285" t="s">
        <v>197</v>
      </c>
      <c r="K9" s="286"/>
      <c r="L9" s="287"/>
      <c r="M9" s="294" t="s">
        <v>24</v>
      </c>
      <c r="N9" s="295"/>
      <c r="O9" s="295"/>
      <c r="P9" s="295"/>
      <c r="Q9" s="296"/>
      <c r="R9" s="51"/>
      <c r="T9" s="266"/>
      <c r="U9" s="266"/>
      <c r="V9" s="266"/>
      <c r="W9" s="266"/>
      <c r="X9" s="266"/>
    </row>
    <row r="10" spans="2:251" s="43" customFormat="1" ht="36" customHeight="1">
      <c r="B10" s="267" t="s">
        <v>219</v>
      </c>
      <c r="C10" s="268"/>
      <c r="D10" s="269" t="s">
        <v>220</v>
      </c>
      <c r="E10" s="269"/>
      <c r="F10" s="269"/>
      <c r="G10" s="269"/>
      <c r="H10" s="269"/>
      <c r="I10" s="270"/>
      <c r="J10" s="288"/>
      <c r="K10" s="289"/>
      <c r="L10" s="290"/>
      <c r="M10" s="64" t="s">
        <v>23</v>
      </c>
      <c r="N10" s="271" t="s">
        <v>22</v>
      </c>
      <c r="O10" s="271"/>
      <c r="P10" s="271"/>
      <c r="Q10" s="64" t="s">
        <v>21</v>
      </c>
      <c r="R10" s="51"/>
      <c r="T10" s="63"/>
      <c r="U10" s="63"/>
      <c r="V10" s="63"/>
      <c r="W10" s="63"/>
      <c r="X10" s="63"/>
    </row>
    <row r="11" spans="2:251" s="43" customFormat="1" ht="39.6" customHeight="1">
      <c r="B11" s="272" t="s">
        <v>221</v>
      </c>
      <c r="C11" s="273"/>
      <c r="D11" s="274" t="s">
        <v>222</v>
      </c>
      <c r="E11" s="274"/>
      <c r="F11" s="274"/>
      <c r="G11" s="274"/>
      <c r="H11" s="274"/>
      <c r="I11" s="275"/>
      <c r="J11" s="288"/>
      <c r="K11" s="289"/>
      <c r="L11" s="290"/>
      <c r="M11" s="62"/>
      <c r="N11" s="276" t="s">
        <v>84</v>
      </c>
      <c r="O11" s="277"/>
      <c r="P11" s="278"/>
      <c r="Q11" s="61"/>
      <c r="R11" s="51"/>
      <c r="T11" s="60"/>
      <c r="U11" s="279"/>
      <c r="V11" s="279"/>
      <c r="W11" s="279"/>
      <c r="X11" s="60"/>
      <c r="Z11" s="59"/>
      <c r="AA11" s="59"/>
    </row>
    <row r="12" spans="2:251" s="43" customFormat="1" ht="74.25" customHeight="1">
      <c r="B12" s="297" t="s">
        <v>223</v>
      </c>
      <c r="C12" s="298"/>
      <c r="D12" s="274" t="s">
        <v>224</v>
      </c>
      <c r="E12" s="274"/>
      <c r="F12" s="274"/>
      <c r="G12" s="274"/>
      <c r="H12" s="274"/>
      <c r="I12" s="275"/>
      <c r="J12" s="288"/>
      <c r="K12" s="289"/>
      <c r="L12" s="290"/>
      <c r="M12" s="58"/>
      <c r="N12" s="299"/>
      <c r="O12" s="300"/>
      <c r="P12" s="301"/>
      <c r="Q12" s="57"/>
      <c r="R12" s="51"/>
      <c r="T12" s="54"/>
      <c r="U12" s="308"/>
      <c r="V12" s="308"/>
      <c r="W12" s="308"/>
      <c r="X12" s="48"/>
      <c r="Z12" s="46"/>
      <c r="AA12" s="45"/>
      <c r="AB12" s="44"/>
    </row>
    <row r="13" spans="2:251" s="43" customFormat="1" ht="74.25" customHeight="1">
      <c r="B13" s="309" t="s">
        <v>225</v>
      </c>
      <c r="C13" s="310"/>
      <c r="D13" s="311" t="s">
        <v>247</v>
      </c>
      <c r="E13" s="311"/>
      <c r="F13" s="311"/>
      <c r="G13" s="311"/>
      <c r="H13" s="311"/>
      <c r="I13" s="312"/>
      <c r="J13" s="288"/>
      <c r="K13" s="289"/>
      <c r="L13" s="290"/>
      <c r="M13" s="56"/>
      <c r="N13" s="313"/>
      <c r="O13" s="314"/>
      <c r="P13" s="315"/>
      <c r="Q13" s="55"/>
      <c r="R13" s="51"/>
      <c r="T13" s="54"/>
      <c r="U13" s="308"/>
      <c r="V13" s="308"/>
      <c r="W13" s="308"/>
      <c r="X13" s="48"/>
      <c r="Z13" s="46"/>
      <c r="AA13" s="45"/>
      <c r="AB13" s="44"/>
    </row>
    <row r="14" spans="2:251" s="43" customFormat="1" ht="28.5" customHeight="1">
      <c r="B14" s="267" t="s">
        <v>245</v>
      </c>
      <c r="C14" s="388"/>
      <c r="D14" s="388"/>
      <c r="E14" s="388"/>
      <c r="F14" s="388"/>
      <c r="G14" s="388"/>
      <c r="H14" s="388"/>
      <c r="I14" s="268"/>
      <c r="J14" s="291"/>
      <c r="K14" s="292"/>
      <c r="L14" s="293"/>
      <c r="M14" s="53"/>
      <c r="N14" s="313"/>
      <c r="O14" s="314"/>
      <c r="P14" s="315"/>
      <c r="Q14" s="52"/>
      <c r="R14" s="51"/>
      <c r="T14" s="50"/>
      <c r="U14" s="308"/>
      <c r="V14" s="308"/>
      <c r="W14" s="49"/>
      <c r="X14" s="48"/>
      <c r="Y14" s="47"/>
      <c r="Z14" s="46"/>
      <c r="AA14" s="45"/>
      <c r="AB14" s="44"/>
    </row>
    <row r="15" spans="2:251" ht="28.5" customHeight="1">
      <c r="B15" s="302" t="s">
        <v>35</v>
      </c>
      <c r="C15" s="305" t="s">
        <v>33</v>
      </c>
      <c r="D15" s="306" t="s">
        <v>40</v>
      </c>
      <c r="E15" s="306" t="s">
        <v>20</v>
      </c>
      <c r="F15" s="306" t="s">
        <v>46</v>
      </c>
      <c r="G15" s="307" t="s">
        <v>42</v>
      </c>
      <c r="H15" s="306" t="s">
        <v>36</v>
      </c>
      <c r="I15" s="318" t="s">
        <v>34</v>
      </c>
      <c r="J15" s="319"/>
      <c r="K15" s="319"/>
      <c r="L15" s="320"/>
      <c r="M15" s="306" t="s">
        <v>19</v>
      </c>
      <c r="N15" s="306"/>
      <c r="O15" s="324" t="s">
        <v>18</v>
      </c>
      <c r="P15" s="324"/>
      <c r="Q15" s="324"/>
      <c r="R15" s="3"/>
      <c r="S15" s="3"/>
      <c r="T15" s="10"/>
      <c r="U15" s="325"/>
      <c r="V15" s="325"/>
      <c r="W15" s="3"/>
      <c r="X15" s="9"/>
      <c r="Y15" s="3"/>
      <c r="Z15" s="17"/>
      <c r="AA15" s="6"/>
      <c r="AB15" s="34"/>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row>
    <row r="16" spans="2:251" ht="33.75" customHeight="1">
      <c r="B16" s="303"/>
      <c r="C16" s="305"/>
      <c r="D16" s="306"/>
      <c r="E16" s="306"/>
      <c r="F16" s="306"/>
      <c r="G16" s="306"/>
      <c r="H16" s="306"/>
      <c r="I16" s="321"/>
      <c r="J16" s="322"/>
      <c r="K16" s="322"/>
      <c r="L16" s="323"/>
      <c r="M16" s="306"/>
      <c r="N16" s="306"/>
      <c r="O16" s="306" t="s">
        <v>17</v>
      </c>
      <c r="P16" s="306" t="s">
        <v>16</v>
      </c>
      <c r="Q16" s="305" t="s">
        <v>15</v>
      </c>
      <c r="R16" s="3"/>
      <c r="S16" s="3"/>
      <c r="T16" s="8"/>
      <c r="U16" s="325"/>
      <c r="V16" s="325"/>
      <c r="W16" s="3"/>
      <c r="X16" s="7"/>
      <c r="Y16" s="3"/>
      <c r="Z16" s="17"/>
      <c r="AA16" s="6"/>
      <c r="AB16" s="34"/>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row>
    <row r="17" spans="2:251" ht="39.75" customHeight="1">
      <c r="B17" s="304"/>
      <c r="C17" s="305"/>
      <c r="D17" s="306"/>
      <c r="E17" s="306"/>
      <c r="F17" s="306"/>
      <c r="G17" s="306"/>
      <c r="H17" s="306"/>
      <c r="I17" s="71" t="s">
        <v>14</v>
      </c>
      <c r="J17" s="71" t="s">
        <v>13</v>
      </c>
      <c r="K17" s="71" t="s">
        <v>12</v>
      </c>
      <c r="L17" s="72" t="s">
        <v>11</v>
      </c>
      <c r="M17" s="42" t="s">
        <v>10</v>
      </c>
      <c r="N17" s="41" t="s">
        <v>9</v>
      </c>
      <c r="O17" s="306"/>
      <c r="P17" s="306"/>
      <c r="Q17" s="305"/>
      <c r="R17" s="3"/>
      <c r="S17" s="3"/>
      <c r="T17" s="5"/>
      <c r="U17" s="325"/>
      <c r="V17" s="325"/>
      <c r="X17" s="6"/>
      <c r="Z17" s="17"/>
      <c r="AA17" s="6"/>
      <c r="AB17" s="34"/>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row>
    <row r="18" spans="2:251" ht="33" customHeight="1">
      <c r="B18" s="381" t="s">
        <v>214</v>
      </c>
      <c r="C18" s="326" t="s">
        <v>198</v>
      </c>
      <c r="D18" s="68" t="s">
        <v>39</v>
      </c>
      <c r="E18" s="328" t="s">
        <v>32</v>
      </c>
      <c r="F18" s="73">
        <v>2</v>
      </c>
      <c r="G18" s="68" t="s">
        <v>39</v>
      </c>
      <c r="H18" s="247">
        <v>395000000</v>
      </c>
      <c r="I18" s="28"/>
      <c r="J18" s="25"/>
      <c r="K18" s="27"/>
      <c r="L18" s="25"/>
      <c r="M18" s="40"/>
      <c r="N18" s="40"/>
      <c r="O18" s="330">
        <f>+F19/F18</f>
        <v>0.5</v>
      </c>
      <c r="P18" s="330">
        <f>+H19/H18</f>
        <v>0.49367088607594939</v>
      </c>
      <c r="Q18" s="380">
        <f>+(O18*O18)/P18</f>
        <v>0.50641025641025639</v>
      </c>
      <c r="T18" s="5"/>
      <c r="U18" s="325"/>
      <c r="V18" s="325"/>
      <c r="X18" s="4"/>
      <c r="Z18" s="37"/>
      <c r="AA18" s="6"/>
      <c r="AB18" s="34"/>
    </row>
    <row r="19" spans="2:251" ht="37.5" customHeight="1">
      <c r="B19" s="381"/>
      <c r="C19" s="326"/>
      <c r="D19" s="68" t="s">
        <v>2</v>
      </c>
      <c r="E19" s="334"/>
      <c r="F19" s="73">
        <v>1</v>
      </c>
      <c r="G19" s="68" t="s">
        <v>41</v>
      </c>
      <c r="H19" s="247">
        <v>195000000</v>
      </c>
      <c r="I19" s="28"/>
      <c r="J19" s="154"/>
      <c r="K19" s="27"/>
      <c r="L19" s="25"/>
      <c r="M19" s="40"/>
      <c r="N19" s="40"/>
      <c r="O19" s="330"/>
      <c r="P19" s="330"/>
      <c r="Q19" s="380"/>
      <c r="T19" s="5"/>
      <c r="U19" s="66"/>
      <c r="V19" s="66"/>
      <c r="X19" s="4"/>
      <c r="Z19" s="37"/>
      <c r="AA19" s="6"/>
      <c r="AB19" s="34"/>
    </row>
    <row r="20" spans="2:251" ht="27" customHeight="1">
      <c r="B20" s="381"/>
      <c r="C20" s="326" t="s">
        <v>199</v>
      </c>
      <c r="D20" s="68" t="s">
        <v>3</v>
      </c>
      <c r="E20" s="328" t="s">
        <v>246</v>
      </c>
      <c r="F20" s="73">
        <v>60</v>
      </c>
      <c r="G20" s="68" t="s">
        <v>3</v>
      </c>
      <c r="H20" s="247">
        <v>1400000000</v>
      </c>
      <c r="I20" s="28"/>
      <c r="J20" s="21"/>
      <c r="K20" s="27"/>
      <c r="L20" s="21"/>
      <c r="M20" s="32"/>
      <c r="N20" s="32"/>
      <c r="O20" s="330">
        <f t="shared" ref="O20" si="0">+F21/F20</f>
        <v>0.91666666666666663</v>
      </c>
      <c r="P20" s="330">
        <f t="shared" ref="P20" si="1">+H21/H20</f>
        <v>0.91328390214285715</v>
      </c>
      <c r="Q20" s="380">
        <f t="shared" ref="Q20" si="2">+(O20*O20)/P20</f>
        <v>0.92006196080563374</v>
      </c>
      <c r="X20" s="36"/>
      <c r="Z20" s="37"/>
      <c r="AA20" s="6"/>
      <c r="AB20" s="34"/>
    </row>
    <row r="21" spans="2:251" ht="27" customHeight="1">
      <c r="B21" s="381"/>
      <c r="C21" s="327"/>
      <c r="D21" s="68" t="s">
        <v>2</v>
      </c>
      <c r="E21" s="329"/>
      <c r="F21" s="73">
        <v>55</v>
      </c>
      <c r="G21" s="68" t="s">
        <v>41</v>
      </c>
      <c r="H21" s="152">
        <v>1278597463</v>
      </c>
      <c r="I21" s="23"/>
      <c r="J21" s="21"/>
      <c r="K21" s="27"/>
      <c r="L21" s="21"/>
      <c r="M21" s="39"/>
      <c r="N21" s="38"/>
      <c r="O21" s="330"/>
      <c r="P21" s="330"/>
      <c r="Q21" s="380"/>
      <c r="X21" s="36"/>
      <c r="Z21" s="37"/>
      <c r="AA21" s="6"/>
      <c r="AB21" s="34"/>
    </row>
    <row r="22" spans="2:251" ht="21" customHeight="1">
      <c r="B22" s="382" t="s">
        <v>284</v>
      </c>
      <c r="C22" s="327" t="s">
        <v>200</v>
      </c>
      <c r="D22" s="68" t="s">
        <v>3</v>
      </c>
      <c r="E22" s="328" t="s">
        <v>32</v>
      </c>
      <c r="F22" s="73">
        <v>2</v>
      </c>
      <c r="G22" s="68" t="s">
        <v>3</v>
      </c>
      <c r="H22" s="247">
        <v>850000000</v>
      </c>
      <c r="I22" s="28"/>
      <c r="J22" s="25"/>
      <c r="K22" s="27"/>
      <c r="L22" s="25"/>
      <c r="M22" s="32"/>
      <c r="N22" s="32"/>
      <c r="O22" s="330">
        <f t="shared" ref="O22" si="3">+F23/F22</f>
        <v>0.5</v>
      </c>
      <c r="P22" s="330">
        <f t="shared" ref="P22" si="4">+H23/H22</f>
        <v>0.82352941176470584</v>
      </c>
      <c r="Q22" s="380">
        <f t="shared" ref="Q22" si="5">+(O22*O22)/P22</f>
        <v>0.3035714285714286</v>
      </c>
      <c r="X22" s="36"/>
    </row>
    <row r="23" spans="2:251" ht="19.5" customHeight="1">
      <c r="B23" s="383"/>
      <c r="C23" s="327"/>
      <c r="D23" s="68" t="s">
        <v>2</v>
      </c>
      <c r="E23" s="334"/>
      <c r="F23" s="73">
        <v>1</v>
      </c>
      <c r="G23" s="68" t="s">
        <v>41</v>
      </c>
      <c r="H23" s="152">
        <v>700000000</v>
      </c>
      <c r="I23" s="23"/>
      <c r="J23" s="25"/>
      <c r="K23" s="27"/>
      <c r="L23" s="25"/>
      <c r="M23" s="25"/>
      <c r="N23" s="20"/>
      <c r="O23" s="330"/>
      <c r="P23" s="330"/>
      <c r="Q23" s="380"/>
      <c r="AB23" s="34"/>
    </row>
    <row r="24" spans="2:251" ht="25.5" customHeight="1">
      <c r="B24" s="383"/>
      <c r="C24" s="327" t="s">
        <v>201</v>
      </c>
      <c r="D24" s="68" t="s">
        <v>3</v>
      </c>
      <c r="E24" s="328" t="s">
        <v>32</v>
      </c>
      <c r="F24" s="73">
        <v>1</v>
      </c>
      <c r="G24" s="68" t="s">
        <v>3</v>
      </c>
      <c r="H24" s="248">
        <v>450000000</v>
      </c>
      <c r="I24" s="28"/>
      <c r="J24" s="25"/>
      <c r="K24" s="27"/>
      <c r="L24" s="25"/>
      <c r="M24" s="32"/>
      <c r="N24" s="32"/>
      <c r="O24" s="330">
        <f t="shared" ref="O24" si="6">+F25/F24</f>
        <v>1</v>
      </c>
      <c r="P24" s="330">
        <f t="shared" ref="P24" si="7">+H25/H24</f>
        <v>0.64444444444444449</v>
      </c>
      <c r="Q24" s="380">
        <f t="shared" ref="Q24" si="8">+(O24*O24)/P24</f>
        <v>1.5517241379310345</v>
      </c>
    </row>
    <row r="25" spans="2:251" ht="24" customHeight="1">
      <c r="B25" s="384"/>
      <c r="C25" s="327"/>
      <c r="D25" s="68" t="s">
        <v>2</v>
      </c>
      <c r="E25" s="334"/>
      <c r="F25" s="41">
        <v>1</v>
      </c>
      <c r="G25" s="68" t="s">
        <v>41</v>
      </c>
      <c r="H25" s="248">
        <v>290000000</v>
      </c>
      <c r="I25" s="25"/>
      <c r="J25" s="25"/>
      <c r="K25" s="27"/>
      <c r="L25" s="25"/>
      <c r="M25" s="25"/>
      <c r="N25" s="20"/>
      <c r="O25" s="330"/>
      <c r="P25" s="330"/>
      <c r="Q25" s="380"/>
    </row>
    <row r="26" spans="2:251" ht="18" customHeight="1">
      <c r="B26" s="381" t="s">
        <v>285</v>
      </c>
      <c r="C26" s="385" t="s">
        <v>286</v>
      </c>
      <c r="D26" s="68" t="s">
        <v>3</v>
      </c>
      <c r="E26" s="328" t="s">
        <v>287</v>
      </c>
      <c r="F26" s="41">
        <v>1</v>
      </c>
      <c r="G26" s="68" t="s">
        <v>3</v>
      </c>
      <c r="H26" s="247">
        <v>800822179</v>
      </c>
      <c r="I26" s="25"/>
      <c r="J26" s="25"/>
      <c r="K26" s="27"/>
      <c r="L26" s="31"/>
      <c r="M26" s="30"/>
      <c r="N26" s="30"/>
      <c r="O26" s="338"/>
      <c r="P26" s="338"/>
      <c r="Q26" s="340"/>
    </row>
    <row r="27" spans="2:251" ht="15.75">
      <c r="B27" s="381"/>
      <c r="C27" s="386"/>
      <c r="D27" s="68" t="s">
        <v>2</v>
      </c>
      <c r="E27" s="329"/>
      <c r="F27" s="41">
        <v>1</v>
      </c>
      <c r="G27" s="68" t="s">
        <v>41</v>
      </c>
      <c r="H27" s="249">
        <v>500822179</v>
      </c>
      <c r="I27" s="21"/>
      <c r="J27" s="21"/>
      <c r="K27" s="27"/>
      <c r="L27" s="25"/>
      <c r="M27" s="21"/>
      <c r="N27" s="20"/>
      <c r="O27" s="339"/>
      <c r="P27" s="339"/>
      <c r="Q27" s="341"/>
    </row>
    <row r="28" spans="2:251" ht="18" customHeight="1">
      <c r="B28" s="381"/>
      <c r="C28" s="386"/>
      <c r="D28" s="68" t="s">
        <v>3</v>
      </c>
      <c r="E28" s="328"/>
      <c r="F28" s="24"/>
      <c r="G28" s="68" t="s">
        <v>3</v>
      </c>
      <c r="H28" s="28"/>
      <c r="I28" s="25"/>
      <c r="J28" s="25"/>
      <c r="K28" s="27"/>
      <c r="L28" s="25"/>
      <c r="M28" s="29"/>
      <c r="N28" s="29"/>
      <c r="O28" s="338"/>
      <c r="P28" s="338"/>
      <c r="Q28" s="340"/>
    </row>
    <row r="29" spans="2:251" ht="21.75" customHeight="1">
      <c r="B29" s="381"/>
      <c r="C29" s="387"/>
      <c r="D29" s="68" t="s">
        <v>2</v>
      </c>
      <c r="E29" s="329"/>
      <c r="F29" s="24"/>
      <c r="G29" s="68" t="s">
        <v>41</v>
      </c>
      <c r="H29" s="28"/>
      <c r="I29" s="21"/>
      <c r="J29" s="21"/>
      <c r="K29" s="27"/>
      <c r="L29" s="21"/>
      <c r="M29" s="21"/>
      <c r="N29" s="20"/>
      <c r="O29" s="339"/>
      <c r="P29" s="339"/>
      <c r="Q29" s="341"/>
    </row>
    <row r="30" spans="2:251" ht="15.75">
      <c r="B30" s="335"/>
      <c r="C30" s="362" t="s">
        <v>8</v>
      </c>
      <c r="D30" s="68" t="s">
        <v>3</v>
      </c>
      <c r="E30" s="328"/>
      <c r="F30" s="24"/>
      <c r="G30" s="68" t="s">
        <v>3</v>
      </c>
      <c r="H30" s="245">
        <v>3895822179</v>
      </c>
      <c r="I30" s="26"/>
      <c r="J30" s="154"/>
      <c r="K30" s="25"/>
      <c r="L30" s="154"/>
      <c r="M30" s="25"/>
      <c r="N30" s="20"/>
      <c r="O30" s="344"/>
      <c r="P30" s="344"/>
      <c r="Q30" s="335"/>
    </row>
    <row r="31" spans="2:251" ht="15.75">
      <c r="B31" s="335"/>
      <c r="C31" s="362"/>
      <c r="D31" s="68" t="s">
        <v>2</v>
      </c>
      <c r="E31" s="329"/>
      <c r="F31" s="24"/>
      <c r="G31" s="68" t="s">
        <v>41</v>
      </c>
      <c r="H31" s="246">
        <v>2964419642</v>
      </c>
      <c r="I31" s="21"/>
      <c r="J31" s="21"/>
      <c r="K31" s="22"/>
      <c r="L31" s="21"/>
      <c r="M31" s="21"/>
      <c r="N31" s="20"/>
      <c r="O31" s="344"/>
      <c r="P31" s="344"/>
      <c r="Q31" s="335"/>
    </row>
    <row r="32" spans="2:251">
      <c r="C32" s="1" t="s">
        <v>288</v>
      </c>
      <c r="D32" s="19"/>
      <c r="H32" s="18"/>
      <c r="I32" s="15"/>
      <c r="J32" s="17"/>
      <c r="K32" s="17"/>
      <c r="L32" s="17"/>
      <c r="M32" s="16"/>
      <c r="N32" s="16"/>
      <c r="O32" s="15"/>
      <c r="P32" s="13"/>
      <c r="Q32" s="14"/>
      <c r="R32" s="13"/>
    </row>
    <row r="33" spans="2:53" ht="31.5">
      <c r="B33" s="346" t="s">
        <v>43</v>
      </c>
      <c r="C33" s="346"/>
      <c r="D33" s="347" t="s">
        <v>7</v>
      </c>
      <c r="E33" s="347"/>
      <c r="F33" s="347"/>
      <c r="G33" s="347"/>
      <c r="H33" s="347"/>
      <c r="I33" s="347"/>
      <c r="J33" s="75" t="s">
        <v>44</v>
      </c>
      <c r="K33" s="347" t="s">
        <v>45</v>
      </c>
      <c r="L33" s="347"/>
      <c r="M33" s="348" t="s">
        <v>6</v>
      </c>
      <c r="N33" s="349"/>
      <c r="O33" s="349"/>
      <c r="P33" s="349"/>
      <c r="Q33" s="349"/>
    </row>
    <row r="34" spans="2:53" ht="26.25" customHeight="1">
      <c r="B34" s="350" t="s">
        <v>202</v>
      </c>
      <c r="C34" s="351"/>
      <c r="D34" s="354" t="s">
        <v>203</v>
      </c>
      <c r="E34" s="355"/>
      <c r="F34" s="355"/>
      <c r="G34" s="355"/>
      <c r="H34" s="355"/>
      <c r="I34" s="356"/>
      <c r="J34" s="360" t="s">
        <v>49</v>
      </c>
      <c r="K34" s="12" t="s">
        <v>3</v>
      </c>
      <c r="L34" s="78"/>
      <c r="M34" s="361" t="s">
        <v>50</v>
      </c>
      <c r="N34" s="361"/>
      <c r="O34" s="361"/>
      <c r="P34" s="361"/>
      <c r="Q34" s="361"/>
    </row>
    <row r="35" spans="2:53" ht="18" customHeight="1">
      <c r="B35" s="352"/>
      <c r="C35" s="353"/>
      <c r="D35" s="357"/>
      <c r="E35" s="358"/>
      <c r="F35" s="358"/>
      <c r="G35" s="358"/>
      <c r="H35" s="358"/>
      <c r="I35" s="359"/>
      <c r="J35" s="360"/>
      <c r="K35" s="12" t="s">
        <v>2</v>
      </c>
      <c r="L35" s="79"/>
      <c r="M35" s="361"/>
      <c r="N35" s="361"/>
      <c r="O35" s="361"/>
      <c r="P35" s="361"/>
      <c r="Q35" s="361"/>
    </row>
    <row r="36" spans="2:53" ht="18.75" customHeight="1">
      <c r="B36" s="366"/>
      <c r="C36" s="367"/>
      <c r="D36" s="370" t="s">
        <v>5</v>
      </c>
      <c r="E36" s="371"/>
      <c r="F36" s="371"/>
      <c r="G36" s="371"/>
      <c r="H36" s="371"/>
      <c r="I36" s="372"/>
      <c r="J36" s="376"/>
      <c r="K36" s="12" t="s">
        <v>3</v>
      </c>
      <c r="L36" s="70"/>
      <c r="M36" s="365" t="s">
        <v>4</v>
      </c>
      <c r="N36" s="365"/>
      <c r="O36" s="365"/>
      <c r="P36" s="365"/>
      <c r="Q36" s="365"/>
    </row>
    <row r="37" spans="2:53" ht="14.25" customHeight="1">
      <c r="B37" s="368"/>
      <c r="C37" s="369"/>
      <c r="D37" s="373"/>
      <c r="E37" s="374"/>
      <c r="F37" s="374"/>
      <c r="G37" s="374"/>
      <c r="H37" s="374"/>
      <c r="I37" s="375"/>
      <c r="J37" s="376"/>
      <c r="K37" s="12" t="s">
        <v>2</v>
      </c>
      <c r="L37" s="69"/>
      <c r="M37" s="365"/>
      <c r="N37" s="365"/>
      <c r="O37" s="365"/>
      <c r="P37" s="365"/>
      <c r="Q37" s="365"/>
    </row>
    <row r="38" spans="2:53" ht="15.75">
      <c r="B38" s="366"/>
      <c r="C38" s="367"/>
      <c r="D38" s="370" t="s">
        <v>5</v>
      </c>
      <c r="E38" s="371"/>
      <c r="F38" s="371"/>
      <c r="G38" s="371"/>
      <c r="H38" s="371"/>
      <c r="I38" s="372"/>
      <c r="J38" s="376"/>
      <c r="K38" s="12" t="s">
        <v>3</v>
      </c>
      <c r="L38" s="69"/>
      <c r="M38" s="377"/>
      <c r="N38" s="377"/>
      <c r="O38" s="377"/>
      <c r="P38" s="377"/>
      <c r="Q38" s="377"/>
    </row>
    <row r="39" spans="2:53" ht="15.75">
      <c r="B39" s="368"/>
      <c r="C39" s="369"/>
      <c r="D39" s="373"/>
      <c r="E39" s="374"/>
      <c r="F39" s="374"/>
      <c r="G39" s="374"/>
      <c r="H39" s="374"/>
      <c r="I39" s="375"/>
      <c r="J39" s="376"/>
      <c r="K39" s="12" t="s">
        <v>2</v>
      </c>
      <c r="L39" s="69"/>
      <c r="M39" s="377"/>
      <c r="N39" s="377"/>
      <c r="O39" s="377"/>
      <c r="P39" s="377"/>
      <c r="Q39" s="377"/>
    </row>
    <row r="40" spans="2:53" ht="15" customHeight="1">
      <c r="B40" s="350" t="s">
        <v>1</v>
      </c>
      <c r="C40" s="363"/>
      <c r="D40" s="363"/>
      <c r="E40" s="363"/>
      <c r="F40" s="363"/>
      <c r="G40" s="363"/>
      <c r="H40" s="363"/>
      <c r="I40" s="363"/>
      <c r="J40" s="363"/>
      <c r="K40" s="363"/>
      <c r="L40" s="351"/>
      <c r="M40" s="365" t="s">
        <v>0</v>
      </c>
      <c r="N40" s="365"/>
      <c r="O40" s="365"/>
      <c r="P40" s="365"/>
      <c r="Q40" s="365"/>
    </row>
    <row r="41" spans="2:53" ht="29.25" customHeight="1">
      <c r="B41" s="352"/>
      <c r="C41" s="364"/>
      <c r="D41" s="364"/>
      <c r="E41" s="364"/>
      <c r="F41" s="364"/>
      <c r="G41" s="364"/>
      <c r="H41" s="364"/>
      <c r="I41" s="364"/>
      <c r="J41" s="364"/>
      <c r="K41" s="364"/>
      <c r="L41" s="353"/>
      <c r="M41" s="365"/>
      <c r="N41" s="365"/>
      <c r="O41" s="365"/>
      <c r="P41" s="365"/>
      <c r="Q41" s="365"/>
    </row>
    <row r="42" spans="2:53">
      <c r="H42" s="113"/>
      <c r="M42" s="11"/>
      <c r="N42" s="11"/>
    </row>
    <row r="43" spans="2:53" ht="15.75">
      <c r="H43" s="11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row>
    <row r="44" spans="2:53" ht="15.75">
      <c r="G44" s="113"/>
      <c r="H44" s="113"/>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row>
    <row r="45" spans="2:53" ht="15.75" hidden="1">
      <c r="B45" s="112"/>
      <c r="C45" s="114"/>
      <c r="G45" s="113"/>
      <c r="H45" s="15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row>
    <row r="46" spans="2:53" ht="15.75">
      <c r="B46" s="112"/>
      <c r="C46" s="113"/>
      <c r="G46" s="113"/>
      <c r="H46" s="113"/>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5.75">
      <c r="B47" s="112"/>
      <c r="C47" s="113"/>
      <c r="G47" s="113"/>
      <c r="H47" s="113"/>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5.75">
      <c r="B48" s="112"/>
      <c r="C48" s="113"/>
      <c r="G48" s="113"/>
      <c r="H48" s="113"/>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2:53" ht="15.75">
      <c r="B49" s="112"/>
      <c r="C49" s="113"/>
      <c r="G49" s="113"/>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2:53" ht="15.75">
      <c r="B50" s="112"/>
      <c r="C50" s="113"/>
      <c r="G50" s="113"/>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2:53" ht="15.75">
      <c r="B51" s="112"/>
      <c r="C51" s="113"/>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5.75">
      <c r="B52" s="112"/>
      <c r="C52" s="113"/>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5.75">
      <c r="B53" s="112"/>
      <c r="C53" s="11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5.75">
      <c r="B54" s="112"/>
      <c r="C54" s="113"/>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5.75">
      <c r="B55" s="112"/>
      <c r="C55" s="113"/>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5.75">
      <c r="B56" s="112"/>
      <c r="C56" s="113"/>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5.75">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5.75">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5.75">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5.75">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5.75">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5.75">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5.75">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5.75">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18:53" ht="15.7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18:53" ht="15.75">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18:53" ht="15.75">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18:53" ht="15.75">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18:53" ht="15.75">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18:53" ht="15.75">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18:53" ht="15.75">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18:53" ht="15.75">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row r="73" spans="18:53" ht="15.75">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row>
    <row r="74" spans="18:53" ht="15.75">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8:53" ht="15.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row>
  </sheetData>
  <mergeCells count="107">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4:I14"/>
    <mergeCell ref="B15:B17"/>
    <mergeCell ref="C15:C17"/>
    <mergeCell ref="D15:D17"/>
    <mergeCell ref="E15:E17"/>
    <mergeCell ref="F15:F17"/>
    <mergeCell ref="G15:G17"/>
    <mergeCell ref="U12:W12"/>
    <mergeCell ref="B13:C13"/>
    <mergeCell ref="D13:I13"/>
    <mergeCell ref="N13:P13"/>
    <mergeCell ref="U13:W13"/>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B18:B21"/>
    <mergeCell ref="C18:C19"/>
    <mergeCell ref="E18:E19"/>
    <mergeCell ref="O18:O19"/>
    <mergeCell ref="P18:P19"/>
    <mergeCell ref="Q18:Q19"/>
    <mergeCell ref="Q24:Q25"/>
    <mergeCell ref="B26:B29"/>
    <mergeCell ref="E26:E27"/>
    <mergeCell ref="O26:O27"/>
    <mergeCell ref="P26:P27"/>
    <mergeCell ref="Q26:Q27"/>
    <mergeCell ref="E28:E29"/>
    <mergeCell ref="O28:O29"/>
    <mergeCell ref="B22:B25"/>
    <mergeCell ref="C22:C23"/>
    <mergeCell ref="E22:E23"/>
    <mergeCell ref="O22:O23"/>
    <mergeCell ref="P22:P23"/>
    <mergeCell ref="Q22:Q23"/>
    <mergeCell ref="C24:C25"/>
    <mergeCell ref="E24:E25"/>
    <mergeCell ref="O24:O25"/>
    <mergeCell ref="P24:P25"/>
    <mergeCell ref="C26:C29"/>
    <mergeCell ref="B33:C33"/>
    <mergeCell ref="D33:I33"/>
    <mergeCell ref="K33:L33"/>
    <mergeCell ref="M33:Q33"/>
    <mergeCell ref="B34:C35"/>
    <mergeCell ref="D34:I35"/>
    <mergeCell ref="J34:J35"/>
    <mergeCell ref="M34:Q35"/>
    <mergeCell ref="P28:P29"/>
    <mergeCell ref="Q28:Q29"/>
    <mergeCell ref="B30:B31"/>
    <mergeCell ref="C30:C31"/>
    <mergeCell ref="E30:E31"/>
    <mergeCell ref="O30:O31"/>
    <mergeCell ref="P30:P31"/>
    <mergeCell ref="Q30:Q31"/>
    <mergeCell ref="B40:L41"/>
    <mergeCell ref="M40:Q41"/>
    <mergeCell ref="B36:C37"/>
    <mergeCell ref="D36:I37"/>
    <mergeCell ref="J36:J37"/>
    <mergeCell ref="M36:Q37"/>
    <mergeCell ref="B38:C39"/>
    <mergeCell ref="D38:I39"/>
    <mergeCell ref="J38:J39"/>
    <mergeCell ref="M38: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workbookViewId="0">
      <selection activeCell="G122" sqref="G122"/>
    </sheetView>
  </sheetViews>
  <sheetFormatPr baseColWidth="10" defaultRowHeight="15"/>
  <cols>
    <col min="1" max="1" width="43.5703125" customWidth="1"/>
    <col min="3" max="3" width="35.85546875" style="110" customWidth="1"/>
    <col min="4" max="4" width="11.5703125" bestFit="1" customWidth="1"/>
    <col min="6" max="6" width="12.5703125" bestFit="1" customWidth="1"/>
    <col min="7" max="7" width="16.85546875" bestFit="1" customWidth="1"/>
  </cols>
  <sheetData>
    <row r="1" spans="1:7" ht="25.5">
      <c r="A1" s="80" t="s">
        <v>51</v>
      </c>
      <c r="B1" s="81" t="s">
        <v>52</v>
      </c>
      <c r="C1" s="83" t="s">
        <v>53</v>
      </c>
      <c r="D1" s="82" t="s">
        <v>54</v>
      </c>
      <c r="E1" s="83" t="s">
        <v>55</v>
      </c>
      <c r="F1" s="84" t="s">
        <v>56</v>
      </c>
      <c r="G1" s="115"/>
    </row>
    <row r="2" spans="1:7" ht="252">
      <c r="A2" s="90" t="s">
        <v>85</v>
      </c>
      <c r="B2" s="98" t="s">
        <v>86</v>
      </c>
      <c r="C2" s="88" t="s">
        <v>87</v>
      </c>
      <c r="D2" s="87">
        <v>6350000</v>
      </c>
      <c r="E2" s="88">
        <v>7</v>
      </c>
      <c r="F2" s="89">
        <v>44450000</v>
      </c>
    </row>
    <row r="3" spans="1:7" ht="252">
      <c r="A3" s="90" t="s">
        <v>88</v>
      </c>
      <c r="B3" s="98" t="s">
        <v>89</v>
      </c>
      <c r="C3" s="88" t="s">
        <v>90</v>
      </c>
      <c r="D3" s="87">
        <v>5000000</v>
      </c>
      <c r="E3" s="88">
        <v>7</v>
      </c>
      <c r="F3" s="89">
        <v>35000000</v>
      </c>
    </row>
    <row r="4" spans="1:7" ht="252">
      <c r="A4" s="90" t="s">
        <v>91</v>
      </c>
      <c r="B4" s="86" t="s">
        <v>92</v>
      </c>
      <c r="C4" s="88" t="s">
        <v>59</v>
      </c>
      <c r="D4" s="87">
        <v>3400000</v>
      </c>
      <c r="E4" s="88">
        <v>7</v>
      </c>
      <c r="F4" s="89">
        <v>23800000</v>
      </c>
    </row>
    <row r="5" spans="1:7" ht="252">
      <c r="A5" s="90" t="s">
        <v>93</v>
      </c>
      <c r="B5" s="86" t="s">
        <v>94</v>
      </c>
      <c r="C5" s="88" t="s">
        <v>59</v>
      </c>
      <c r="D5" s="99">
        <v>4200000</v>
      </c>
      <c r="E5" s="88">
        <v>7</v>
      </c>
      <c r="F5" s="89">
        <v>29400000</v>
      </c>
    </row>
    <row r="6" spans="1:7" ht="262.5">
      <c r="A6" s="85" t="s">
        <v>95</v>
      </c>
      <c r="B6" s="100" t="s">
        <v>96</v>
      </c>
      <c r="C6" s="88" t="s">
        <v>59</v>
      </c>
      <c r="D6" s="99">
        <v>3200000</v>
      </c>
      <c r="E6" s="88">
        <v>7</v>
      </c>
      <c r="F6" s="89">
        <v>22400000</v>
      </c>
    </row>
    <row r="7" spans="1:7" ht="252">
      <c r="A7" s="90" t="s">
        <v>97</v>
      </c>
      <c r="B7" s="86" t="s">
        <v>98</v>
      </c>
      <c r="C7" s="88" t="s">
        <v>59</v>
      </c>
      <c r="D7" s="87">
        <v>3400000</v>
      </c>
      <c r="E7" s="88">
        <v>7</v>
      </c>
      <c r="F7" s="89">
        <v>23800000</v>
      </c>
    </row>
    <row r="8" spans="1:7" ht="252">
      <c r="A8" s="90" t="s">
        <v>99</v>
      </c>
      <c r="B8" s="86" t="s">
        <v>100</v>
      </c>
      <c r="C8" s="88" t="s">
        <v>59</v>
      </c>
      <c r="D8" s="87">
        <v>5300000</v>
      </c>
      <c r="E8" s="88">
        <v>7</v>
      </c>
      <c r="F8" s="93">
        <v>37100000</v>
      </c>
    </row>
    <row r="9" spans="1:7" ht="252">
      <c r="A9" s="101" t="s">
        <v>101</v>
      </c>
      <c r="B9" s="86" t="s">
        <v>102</v>
      </c>
      <c r="C9" s="88" t="s">
        <v>103</v>
      </c>
      <c r="D9" s="87">
        <v>4500000</v>
      </c>
      <c r="E9" s="88">
        <v>7</v>
      </c>
      <c r="F9" s="89">
        <v>31500000</v>
      </c>
    </row>
    <row r="10" spans="1:7" ht="261">
      <c r="A10" s="101" t="s">
        <v>104</v>
      </c>
      <c r="B10" s="86" t="s">
        <v>105</v>
      </c>
      <c r="C10" s="88" t="s">
        <v>106</v>
      </c>
      <c r="D10" s="87">
        <v>3200000</v>
      </c>
      <c r="E10" s="88">
        <v>7</v>
      </c>
      <c r="F10" s="89">
        <v>22400000</v>
      </c>
    </row>
    <row r="11" spans="1:7" ht="252">
      <c r="A11" s="101" t="s">
        <v>107</v>
      </c>
      <c r="B11" s="86" t="s">
        <v>108</v>
      </c>
      <c r="C11" s="88" t="s">
        <v>103</v>
      </c>
      <c r="D11" s="87">
        <v>6350000</v>
      </c>
      <c r="E11" s="88">
        <v>7</v>
      </c>
      <c r="F11" s="89">
        <v>44450000</v>
      </c>
    </row>
    <row r="12" spans="1:7" ht="252">
      <c r="A12" s="101" t="s">
        <v>109</v>
      </c>
      <c r="B12" s="86" t="s">
        <v>110</v>
      </c>
      <c r="C12" s="88" t="s">
        <v>103</v>
      </c>
      <c r="D12" s="87">
        <v>6350000</v>
      </c>
      <c r="E12" s="88">
        <v>7</v>
      </c>
      <c r="F12" s="89">
        <v>44450000</v>
      </c>
    </row>
    <row r="13" spans="1:7" ht="288">
      <c r="A13" s="101" t="s">
        <v>111</v>
      </c>
      <c r="B13" s="86" t="s">
        <v>112</v>
      </c>
      <c r="C13" s="88" t="s">
        <v>103</v>
      </c>
      <c r="D13" s="99">
        <v>2200000</v>
      </c>
      <c r="E13" s="88">
        <v>7</v>
      </c>
      <c r="F13" s="89">
        <v>15400000</v>
      </c>
    </row>
    <row r="14" spans="1:7" ht="288">
      <c r="A14" s="101" t="s">
        <v>113</v>
      </c>
      <c r="B14" s="86" t="s">
        <v>114</v>
      </c>
      <c r="C14" s="88" t="s">
        <v>103</v>
      </c>
      <c r="D14" s="87">
        <v>2200000</v>
      </c>
      <c r="E14" s="88">
        <v>7</v>
      </c>
      <c r="F14" s="89">
        <v>15400000</v>
      </c>
    </row>
    <row r="15" spans="1:7" ht="288">
      <c r="A15" s="102" t="s">
        <v>115</v>
      </c>
      <c r="B15" s="86" t="s">
        <v>116</v>
      </c>
      <c r="C15" s="88" t="s">
        <v>103</v>
      </c>
      <c r="D15" s="87">
        <v>1900000</v>
      </c>
      <c r="E15" s="88">
        <v>7</v>
      </c>
      <c r="F15" s="89">
        <v>13300000</v>
      </c>
    </row>
    <row r="16" spans="1:7" ht="252">
      <c r="A16" s="90" t="s">
        <v>117</v>
      </c>
      <c r="B16" s="86" t="s">
        <v>118</v>
      </c>
      <c r="C16" s="88" t="s">
        <v>119</v>
      </c>
      <c r="D16" s="87">
        <v>4000000</v>
      </c>
      <c r="E16" s="88">
        <v>7</v>
      </c>
      <c r="F16" s="89">
        <v>28000000</v>
      </c>
    </row>
    <row r="17" spans="1:6" ht="252">
      <c r="A17" s="90" t="s">
        <v>120</v>
      </c>
      <c r="B17" s="86" t="s">
        <v>121</v>
      </c>
      <c r="C17" s="88" t="s">
        <v>122</v>
      </c>
      <c r="D17" s="87">
        <v>3800000</v>
      </c>
      <c r="E17" s="103">
        <v>7</v>
      </c>
      <c r="F17" s="93">
        <v>26600000</v>
      </c>
    </row>
    <row r="18" spans="1:6" ht="252">
      <c r="A18" s="90" t="s">
        <v>123</v>
      </c>
      <c r="B18" s="86" t="s">
        <v>124</v>
      </c>
      <c r="C18" s="88" t="s">
        <v>122</v>
      </c>
      <c r="D18" s="87">
        <v>4100000</v>
      </c>
      <c r="E18" s="103">
        <v>7</v>
      </c>
      <c r="F18" s="93">
        <v>28700000</v>
      </c>
    </row>
    <row r="19" spans="1:6" ht="252">
      <c r="A19" s="90" t="s">
        <v>125</v>
      </c>
      <c r="B19" s="86" t="s">
        <v>126</v>
      </c>
      <c r="C19" s="88" t="s">
        <v>122</v>
      </c>
      <c r="D19" s="87">
        <v>4100000</v>
      </c>
      <c r="E19" s="103">
        <v>7</v>
      </c>
      <c r="F19" s="93">
        <v>28700000</v>
      </c>
    </row>
    <row r="20" spans="1:6" ht="252">
      <c r="A20" s="90" t="s">
        <v>127</v>
      </c>
      <c r="B20" s="86" t="s">
        <v>128</v>
      </c>
      <c r="C20" s="88" t="s">
        <v>59</v>
      </c>
      <c r="D20" s="91">
        <v>5300000</v>
      </c>
      <c r="E20" s="92">
        <v>7</v>
      </c>
      <c r="F20" s="93">
        <v>37100000</v>
      </c>
    </row>
    <row r="21" spans="1:6" ht="261">
      <c r="A21" s="102" t="s">
        <v>129</v>
      </c>
      <c r="B21" s="86" t="s">
        <v>130</v>
      </c>
      <c r="C21" s="96" t="s">
        <v>103</v>
      </c>
      <c r="D21" s="91">
        <v>4000000</v>
      </c>
      <c r="E21" s="92">
        <v>7</v>
      </c>
      <c r="F21" s="93">
        <v>28000000</v>
      </c>
    </row>
    <row r="22" spans="1:6" ht="252">
      <c r="A22" s="90" t="s">
        <v>131</v>
      </c>
      <c r="B22" s="86" t="s">
        <v>132</v>
      </c>
      <c r="C22" s="88" t="s">
        <v>59</v>
      </c>
      <c r="D22" s="91">
        <v>4500000</v>
      </c>
      <c r="E22" s="92">
        <v>5</v>
      </c>
      <c r="F22" s="93">
        <v>22500000</v>
      </c>
    </row>
    <row r="23" spans="1:6" ht="252">
      <c r="A23" s="90" t="s">
        <v>133</v>
      </c>
      <c r="B23" s="86" t="s">
        <v>134</v>
      </c>
      <c r="C23" s="88" t="s">
        <v>59</v>
      </c>
      <c r="D23" s="91">
        <v>3000000</v>
      </c>
      <c r="E23" s="92">
        <v>5</v>
      </c>
      <c r="F23" s="93">
        <v>15000000</v>
      </c>
    </row>
    <row r="24" spans="1:6" ht="288">
      <c r="A24" s="90" t="s">
        <v>135</v>
      </c>
      <c r="B24" s="86" t="s">
        <v>136</v>
      </c>
      <c r="C24" s="96" t="s">
        <v>137</v>
      </c>
      <c r="D24" s="91">
        <v>2200000</v>
      </c>
      <c r="E24" s="92">
        <v>5</v>
      </c>
      <c r="F24" s="93">
        <v>11000000</v>
      </c>
    </row>
    <row r="25" spans="1:6" ht="261">
      <c r="A25" s="90" t="s">
        <v>138</v>
      </c>
      <c r="B25" s="86" t="s">
        <v>139</v>
      </c>
      <c r="C25" s="96" t="s">
        <v>59</v>
      </c>
      <c r="D25" s="91">
        <v>8350000</v>
      </c>
      <c r="E25" s="92">
        <v>7</v>
      </c>
      <c r="F25" s="93">
        <v>58450000</v>
      </c>
    </row>
    <row r="26" spans="1:6" ht="262.5">
      <c r="A26" s="104" t="s">
        <v>140</v>
      </c>
      <c r="B26" s="94" t="s">
        <v>141</v>
      </c>
      <c r="C26" s="96" t="s">
        <v>103</v>
      </c>
      <c r="D26" s="91">
        <v>6350000</v>
      </c>
      <c r="E26" s="92">
        <v>7</v>
      </c>
      <c r="F26" s="93">
        <v>44450000</v>
      </c>
    </row>
    <row r="27" spans="1:6" ht="261">
      <c r="A27" s="105" t="s">
        <v>142</v>
      </c>
      <c r="B27" s="86" t="s">
        <v>143</v>
      </c>
      <c r="C27" s="96" t="s">
        <v>59</v>
      </c>
      <c r="D27" s="91">
        <v>6350000</v>
      </c>
      <c r="E27" s="92">
        <v>7</v>
      </c>
      <c r="F27" s="93">
        <v>44450000</v>
      </c>
    </row>
    <row r="28" spans="1:6" ht="261">
      <c r="A28" s="85" t="s">
        <v>144</v>
      </c>
      <c r="B28" s="86" t="s">
        <v>145</v>
      </c>
      <c r="C28" s="96" t="s">
        <v>59</v>
      </c>
      <c r="D28" s="91">
        <v>3000000</v>
      </c>
      <c r="E28" s="92">
        <v>7</v>
      </c>
      <c r="F28" s="93">
        <v>21000000</v>
      </c>
    </row>
    <row r="29" spans="1:6" ht="297">
      <c r="A29" s="90" t="s">
        <v>146</v>
      </c>
      <c r="B29" s="86" t="s">
        <v>147</v>
      </c>
      <c r="C29" s="96" t="s">
        <v>59</v>
      </c>
      <c r="D29" s="91">
        <v>3000000</v>
      </c>
      <c r="E29" s="92">
        <v>7</v>
      </c>
      <c r="F29" s="93">
        <v>21000000</v>
      </c>
    </row>
    <row r="30" spans="1:6" ht="252">
      <c r="A30" s="90" t="s">
        <v>148</v>
      </c>
      <c r="B30" s="86" t="s">
        <v>149</v>
      </c>
      <c r="C30" s="96" t="s">
        <v>59</v>
      </c>
      <c r="D30" s="91">
        <v>4500000</v>
      </c>
      <c r="E30" s="106">
        <v>7</v>
      </c>
      <c r="F30" s="93">
        <v>31500000</v>
      </c>
    </row>
    <row r="31" spans="1:6" ht="261">
      <c r="A31" s="90" t="s">
        <v>150</v>
      </c>
      <c r="B31" s="86" t="s">
        <v>151</v>
      </c>
      <c r="C31" s="96" t="s">
        <v>137</v>
      </c>
      <c r="D31" s="91">
        <v>3000000</v>
      </c>
      <c r="E31" s="92">
        <v>7</v>
      </c>
      <c r="F31" s="93">
        <v>21000000</v>
      </c>
    </row>
    <row r="32" spans="1:6" ht="261">
      <c r="A32" s="90" t="s">
        <v>152</v>
      </c>
      <c r="B32" s="86" t="s">
        <v>153</v>
      </c>
      <c r="C32" s="96" t="s">
        <v>59</v>
      </c>
      <c r="D32" s="91">
        <v>5300000</v>
      </c>
      <c r="E32" s="92">
        <v>7</v>
      </c>
      <c r="F32" s="93">
        <v>37100000</v>
      </c>
    </row>
    <row r="33" spans="1:6" ht="261">
      <c r="A33" s="85" t="s">
        <v>154</v>
      </c>
      <c r="B33" s="86" t="s">
        <v>155</v>
      </c>
      <c r="C33" s="96" t="s">
        <v>122</v>
      </c>
      <c r="D33" s="91">
        <v>3800000</v>
      </c>
      <c r="E33" s="92">
        <v>7</v>
      </c>
      <c r="F33" s="93">
        <v>26600000</v>
      </c>
    </row>
    <row r="34" spans="1:6" ht="289.5">
      <c r="A34" s="90" t="s">
        <v>156</v>
      </c>
      <c r="B34" s="94" t="s">
        <v>157</v>
      </c>
      <c r="C34" s="96" t="s">
        <v>103</v>
      </c>
      <c r="D34" s="91">
        <v>2600000</v>
      </c>
      <c r="E34" s="92">
        <v>7</v>
      </c>
      <c r="F34" s="93">
        <v>18200000</v>
      </c>
    </row>
    <row r="35" spans="1:6" ht="261">
      <c r="A35" s="90" t="s">
        <v>158</v>
      </c>
      <c r="B35" s="86" t="s">
        <v>159</v>
      </c>
      <c r="C35" s="96" t="s">
        <v>122</v>
      </c>
      <c r="D35" s="91">
        <v>3000000</v>
      </c>
      <c r="E35" s="92">
        <v>7</v>
      </c>
      <c r="F35" s="93">
        <v>21000000</v>
      </c>
    </row>
    <row r="36" spans="1:6" ht="261">
      <c r="A36" s="90" t="s">
        <v>160</v>
      </c>
      <c r="B36" s="86" t="s">
        <v>161</v>
      </c>
      <c r="C36" s="96" t="s">
        <v>59</v>
      </c>
      <c r="D36" s="91">
        <v>3000000</v>
      </c>
      <c r="E36" s="92">
        <v>7</v>
      </c>
      <c r="F36" s="93">
        <v>21000000</v>
      </c>
    </row>
    <row r="37" spans="1:6" ht="261">
      <c r="A37" s="90" t="s">
        <v>162</v>
      </c>
      <c r="B37" s="86" t="s">
        <v>163</v>
      </c>
      <c r="C37" s="96" t="s">
        <v>122</v>
      </c>
      <c r="D37" s="91">
        <v>3800000</v>
      </c>
      <c r="E37" s="92">
        <v>7</v>
      </c>
      <c r="F37" s="93">
        <v>26600000</v>
      </c>
    </row>
    <row r="38" spans="1:6" ht="261">
      <c r="A38" s="90" t="s">
        <v>164</v>
      </c>
      <c r="B38" s="86" t="s">
        <v>165</v>
      </c>
      <c r="C38" s="96" t="s">
        <v>122</v>
      </c>
      <c r="D38" s="91">
        <v>4000000</v>
      </c>
      <c r="E38" s="92">
        <v>7</v>
      </c>
      <c r="F38" s="93">
        <v>28000000</v>
      </c>
    </row>
    <row r="39" spans="1:6" ht="261">
      <c r="A39" s="90" t="s">
        <v>166</v>
      </c>
      <c r="B39" s="86" t="s">
        <v>167</v>
      </c>
      <c r="C39" s="96" t="s">
        <v>122</v>
      </c>
      <c r="D39" s="91">
        <v>3000000</v>
      </c>
      <c r="E39" s="92">
        <v>7</v>
      </c>
      <c r="F39" s="93">
        <v>21000000</v>
      </c>
    </row>
    <row r="40" spans="1:6" ht="261">
      <c r="A40" s="90" t="s">
        <v>168</v>
      </c>
      <c r="B40" s="86" t="s">
        <v>169</v>
      </c>
      <c r="C40" s="96" t="s">
        <v>122</v>
      </c>
      <c r="D40" s="91">
        <v>3200000</v>
      </c>
      <c r="E40" s="96">
        <v>7</v>
      </c>
      <c r="F40" s="93">
        <v>22400000</v>
      </c>
    </row>
    <row r="41" spans="1:6" ht="261">
      <c r="A41" s="90" t="s">
        <v>170</v>
      </c>
      <c r="B41" s="86" t="s">
        <v>171</v>
      </c>
      <c r="C41" s="96" t="s">
        <v>59</v>
      </c>
      <c r="D41" s="91">
        <v>3200000</v>
      </c>
      <c r="E41" s="96">
        <v>7</v>
      </c>
      <c r="F41" s="93">
        <v>22400000</v>
      </c>
    </row>
    <row r="42" spans="1:6" ht="261">
      <c r="A42" s="90" t="s">
        <v>172</v>
      </c>
      <c r="B42" s="86" t="s">
        <v>173</v>
      </c>
      <c r="C42" s="96" t="s">
        <v>122</v>
      </c>
      <c r="D42" s="91">
        <v>3000000</v>
      </c>
      <c r="E42" s="96">
        <v>7</v>
      </c>
      <c r="F42" s="93">
        <v>21000000</v>
      </c>
    </row>
    <row r="43" spans="1:6" ht="261">
      <c r="A43" s="101" t="s">
        <v>174</v>
      </c>
      <c r="B43" s="86" t="s">
        <v>175</v>
      </c>
      <c r="C43" s="96" t="s">
        <v>103</v>
      </c>
      <c r="D43" s="91">
        <v>3400000</v>
      </c>
      <c r="E43" s="96">
        <v>7</v>
      </c>
      <c r="F43" s="93">
        <v>23800000</v>
      </c>
    </row>
    <row r="44" spans="1:6" ht="288">
      <c r="A44" s="101" t="s">
        <v>176</v>
      </c>
      <c r="B44" s="86" t="s">
        <v>177</v>
      </c>
      <c r="C44" s="96" t="s">
        <v>103</v>
      </c>
      <c r="D44" s="95">
        <v>2200000</v>
      </c>
      <c r="E44" s="96">
        <v>7</v>
      </c>
      <c r="F44" s="97">
        <v>15400000</v>
      </c>
    </row>
    <row r="45" spans="1:6" ht="288">
      <c r="A45" s="101" t="s">
        <v>178</v>
      </c>
      <c r="B45" s="86" t="s">
        <v>179</v>
      </c>
      <c r="C45" s="96" t="s">
        <v>103</v>
      </c>
      <c r="D45" s="91">
        <v>2500000</v>
      </c>
      <c r="E45" s="96">
        <v>7</v>
      </c>
      <c r="F45" s="97">
        <v>17500000</v>
      </c>
    </row>
    <row r="46" spans="1:6" ht="262.5">
      <c r="A46" s="101" t="s">
        <v>180</v>
      </c>
      <c r="B46" s="100" t="s">
        <v>181</v>
      </c>
      <c r="C46" s="96" t="s">
        <v>103</v>
      </c>
      <c r="D46" s="91">
        <v>3000000</v>
      </c>
      <c r="E46" s="96">
        <v>7</v>
      </c>
      <c r="F46" s="97">
        <v>21000000</v>
      </c>
    </row>
    <row r="47" spans="1:6" ht="262.5">
      <c r="A47" s="101" t="s">
        <v>182</v>
      </c>
      <c r="B47" s="100" t="s">
        <v>183</v>
      </c>
      <c r="C47" s="96" t="s">
        <v>103</v>
      </c>
      <c r="D47" s="91">
        <v>3000000</v>
      </c>
      <c r="E47" s="96">
        <v>6</v>
      </c>
      <c r="F47" s="97">
        <v>18000000</v>
      </c>
    </row>
    <row r="48" spans="1:6" ht="288">
      <c r="A48" s="101" t="s">
        <v>184</v>
      </c>
      <c r="B48" s="86" t="s">
        <v>185</v>
      </c>
      <c r="C48" s="96" t="s">
        <v>103</v>
      </c>
      <c r="D48" s="91">
        <v>2800000</v>
      </c>
      <c r="E48" s="96">
        <v>6</v>
      </c>
      <c r="F48" s="97">
        <v>16800000</v>
      </c>
    </row>
    <row r="49" spans="1:7" ht="297">
      <c r="A49" s="101" t="s">
        <v>186</v>
      </c>
      <c r="B49" s="86" t="s">
        <v>61</v>
      </c>
      <c r="C49" s="96" t="s">
        <v>59</v>
      </c>
      <c r="D49" s="91">
        <v>2300000</v>
      </c>
      <c r="E49" s="96">
        <v>6</v>
      </c>
      <c r="F49" s="97">
        <v>13800000</v>
      </c>
    </row>
    <row r="50" spans="1:7" ht="262.5">
      <c r="A50" s="101" t="s">
        <v>187</v>
      </c>
      <c r="B50" s="100" t="s">
        <v>188</v>
      </c>
      <c r="C50" s="96" t="s">
        <v>103</v>
      </c>
      <c r="D50" s="91">
        <v>2800000</v>
      </c>
      <c r="E50" s="96">
        <v>6</v>
      </c>
      <c r="F50" s="97">
        <v>16800000</v>
      </c>
    </row>
    <row r="51" spans="1:7" ht="262.5">
      <c r="A51" s="107" t="s">
        <v>189</v>
      </c>
      <c r="B51" s="94" t="s">
        <v>190</v>
      </c>
      <c r="C51" s="96" t="s">
        <v>191</v>
      </c>
      <c r="D51" s="91">
        <v>3000000</v>
      </c>
      <c r="E51" s="96">
        <v>5</v>
      </c>
      <c r="F51" s="97">
        <v>15000000</v>
      </c>
    </row>
    <row r="52" spans="1:7" ht="262.5">
      <c r="A52" s="108" t="s">
        <v>192</v>
      </c>
      <c r="B52" s="109" t="s">
        <v>193</v>
      </c>
      <c r="C52" s="96" t="s">
        <v>103</v>
      </c>
      <c r="D52" s="91">
        <v>3200000</v>
      </c>
      <c r="E52" s="96">
        <v>5</v>
      </c>
      <c r="F52" s="97">
        <v>16000000</v>
      </c>
    </row>
    <row r="53" spans="1:7" ht="262.5">
      <c r="A53" s="102" t="s">
        <v>194</v>
      </c>
      <c r="B53" s="109" t="s">
        <v>195</v>
      </c>
      <c r="C53" s="96" t="s">
        <v>196</v>
      </c>
      <c r="D53" s="91">
        <v>5300000</v>
      </c>
      <c r="E53" s="96">
        <v>4</v>
      </c>
      <c r="F53" s="97">
        <v>21200000</v>
      </c>
    </row>
    <row r="54" spans="1:7" ht="25.5" hidden="1">
      <c r="A54" s="151" t="s">
        <v>51</v>
      </c>
      <c r="B54" s="150" t="s">
        <v>52</v>
      </c>
      <c r="C54" s="149" t="s">
        <v>53</v>
      </c>
      <c r="D54" s="148" t="s">
        <v>54</v>
      </c>
      <c r="E54" s="147" t="s">
        <v>55</v>
      </c>
      <c r="F54" s="146" t="s">
        <v>56</v>
      </c>
    </row>
    <row r="55" spans="1:7" ht="252">
      <c r="A55" s="129" t="s">
        <v>85</v>
      </c>
      <c r="B55" s="145" t="s">
        <v>86</v>
      </c>
      <c r="C55" s="135" t="s">
        <v>87</v>
      </c>
      <c r="D55" s="141">
        <v>6350000</v>
      </c>
      <c r="E55" s="143">
        <v>7</v>
      </c>
      <c r="F55" s="142">
        <f t="shared" ref="F55:F78" si="0">D55*E55</f>
        <v>44450000</v>
      </c>
      <c r="G55" s="115"/>
    </row>
    <row r="56" spans="1:7" ht="252">
      <c r="A56" s="129" t="s">
        <v>88</v>
      </c>
      <c r="B56" s="145" t="s">
        <v>89</v>
      </c>
      <c r="C56" s="135" t="s">
        <v>90</v>
      </c>
      <c r="D56" s="141">
        <v>5000000</v>
      </c>
      <c r="E56" s="143">
        <v>7</v>
      </c>
      <c r="F56" s="142">
        <f t="shared" si="0"/>
        <v>35000000</v>
      </c>
    </row>
    <row r="57" spans="1:7" ht="297">
      <c r="A57" s="134" t="s">
        <v>57</v>
      </c>
      <c r="B57" s="128" t="s">
        <v>58</v>
      </c>
      <c r="C57" s="135" t="s">
        <v>59</v>
      </c>
      <c r="D57" s="141">
        <v>2200000</v>
      </c>
      <c r="E57" s="143">
        <v>7</v>
      </c>
      <c r="F57" s="142">
        <f t="shared" si="0"/>
        <v>15400000</v>
      </c>
    </row>
    <row r="58" spans="1:7" ht="252">
      <c r="A58" s="129" t="s">
        <v>91</v>
      </c>
      <c r="B58" s="128" t="s">
        <v>92</v>
      </c>
      <c r="C58" s="135" t="s">
        <v>59</v>
      </c>
      <c r="D58" s="141">
        <v>3400000</v>
      </c>
      <c r="E58" s="143">
        <v>7</v>
      </c>
      <c r="F58" s="142">
        <f t="shared" si="0"/>
        <v>23800000</v>
      </c>
    </row>
    <row r="59" spans="1:7" ht="252">
      <c r="A59" s="129" t="s">
        <v>93</v>
      </c>
      <c r="B59" s="128" t="s">
        <v>94</v>
      </c>
      <c r="C59" s="135" t="s">
        <v>59</v>
      </c>
      <c r="D59" s="144">
        <v>4200000</v>
      </c>
      <c r="E59" s="143">
        <v>7</v>
      </c>
      <c r="F59" s="142">
        <f t="shared" si="0"/>
        <v>29400000</v>
      </c>
    </row>
    <row r="60" spans="1:7" ht="262.5">
      <c r="A60" s="134" t="s">
        <v>95</v>
      </c>
      <c r="B60" s="126" t="s">
        <v>96</v>
      </c>
      <c r="C60" s="135" t="s">
        <v>59</v>
      </c>
      <c r="D60" s="144">
        <v>3200000</v>
      </c>
      <c r="E60" s="143">
        <v>7</v>
      </c>
      <c r="F60" s="142">
        <f t="shared" si="0"/>
        <v>22400000</v>
      </c>
    </row>
    <row r="61" spans="1:7" ht="297">
      <c r="A61" s="129" t="s">
        <v>60</v>
      </c>
      <c r="B61" s="128" t="s">
        <v>61</v>
      </c>
      <c r="C61" s="135" t="s">
        <v>59</v>
      </c>
      <c r="D61" s="141">
        <v>2400000</v>
      </c>
      <c r="E61" s="143">
        <v>7</v>
      </c>
      <c r="F61" s="142">
        <f t="shared" si="0"/>
        <v>16800000</v>
      </c>
    </row>
    <row r="62" spans="1:7" ht="252">
      <c r="A62" s="129" t="s">
        <v>97</v>
      </c>
      <c r="B62" s="128" t="s">
        <v>98</v>
      </c>
      <c r="C62" s="135" t="s">
        <v>59</v>
      </c>
      <c r="D62" s="141">
        <v>3400000</v>
      </c>
      <c r="E62" s="143">
        <v>7</v>
      </c>
      <c r="F62" s="142">
        <f t="shared" si="0"/>
        <v>23800000</v>
      </c>
    </row>
    <row r="63" spans="1:7" ht="252">
      <c r="A63" s="129" t="s">
        <v>99</v>
      </c>
      <c r="B63" s="128" t="s">
        <v>100</v>
      </c>
      <c r="C63" s="135" t="s">
        <v>59</v>
      </c>
      <c r="D63" s="141">
        <v>5300000</v>
      </c>
      <c r="E63" s="143">
        <v>7</v>
      </c>
      <c r="F63" s="131">
        <f t="shared" si="0"/>
        <v>37100000</v>
      </c>
    </row>
    <row r="64" spans="1:7" ht="252">
      <c r="A64" s="124" t="s">
        <v>101</v>
      </c>
      <c r="B64" s="128" t="s">
        <v>102</v>
      </c>
      <c r="C64" s="135" t="s">
        <v>103</v>
      </c>
      <c r="D64" s="141">
        <v>4500000</v>
      </c>
      <c r="E64" s="143">
        <v>7</v>
      </c>
      <c r="F64" s="142">
        <f t="shared" si="0"/>
        <v>31500000</v>
      </c>
    </row>
    <row r="65" spans="1:6" ht="261">
      <c r="A65" s="124" t="s">
        <v>104</v>
      </c>
      <c r="B65" s="128" t="s">
        <v>105</v>
      </c>
      <c r="C65" s="135" t="s">
        <v>106</v>
      </c>
      <c r="D65" s="141">
        <v>3200000</v>
      </c>
      <c r="E65" s="143">
        <v>7</v>
      </c>
      <c r="F65" s="142">
        <f t="shared" si="0"/>
        <v>22400000</v>
      </c>
    </row>
    <row r="66" spans="1:6" ht="252">
      <c r="A66" s="124" t="s">
        <v>107</v>
      </c>
      <c r="B66" s="128" t="s">
        <v>108</v>
      </c>
      <c r="C66" s="135" t="s">
        <v>103</v>
      </c>
      <c r="D66" s="141">
        <v>6350000</v>
      </c>
      <c r="E66" s="143">
        <v>7</v>
      </c>
      <c r="F66" s="142">
        <f t="shared" si="0"/>
        <v>44450000</v>
      </c>
    </row>
    <row r="67" spans="1:6" ht="252">
      <c r="A67" s="124" t="s">
        <v>109</v>
      </c>
      <c r="B67" s="128" t="s">
        <v>110</v>
      </c>
      <c r="C67" s="135" t="s">
        <v>103</v>
      </c>
      <c r="D67" s="141">
        <v>6350000</v>
      </c>
      <c r="E67" s="143">
        <v>7</v>
      </c>
      <c r="F67" s="142">
        <f t="shared" si="0"/>
        <v>44450000</v>
      </c>
    </row>
    <row r="68" spans="1:6" ht="288">
      <c r="A68" s="124" t="s">
        <v>111</v>
      </c>
      <c r="B68" s="128" t="s">
        <v>112</v>
      </c>
      <c r="C68" s="135" t="s">
        <v>103</v>
      </c>
      <c r="D68" s="144">
        <v>2200000</v>
      </c>
      <c r="E68" s="143">
        <v>7</v>
      </c>
      <c r="F68" s="142">
        <f t="shared" si="0"/>
        <v>15400000</v>
      </c>
    </row>
    <row r="69" spans="1:6" ht="288">
      <c r="A69" s="124" t="s">
        <v>113</v>
      </c>
      <c r="B69" s="128" t="s">
        <v>114</v>
      </c>
      <c r="C69" s="135" t="s">
        <v>103</v>
      </c>
      <c r="D69" s="141">
        <v>2200000</v>
      </c>
      <c r="E69" s="143">
        <v>7</v>
      </c>
      <c r="F69" s="142">
        <f t="shared" si="0"/>
        <v>15400000</v>
      </c>
    </row>
    <row r="70" spans="1:6" ht="288">
      <c r="A70" s="121" t="s">
        <v>115</v>
      </c>
      <c r="B70" s="128" t="s">
        <v>116</v>
      </c>
      <c r="C70" s="135" t="s">
        <v>103</v>
      </c>
      <c r="D70" s="141">
        <v>1900000</v>
      </c>
      <c r="E70" s="143">
        <v>7</v>
      </c>
      <c r="F70" s="142">
        <f t="shared" si="0"/>
        <v>13300000</v>
      </c>
    </row>
    <row r="71" spans="1:6" ht="252">
      <c r="A71" s="129" t="s">
        <v>117</v>
      </c>
      <c r="B71" s="128" t="s">
        <v>118</v>
      </c>
      <c r="C71" s="135" t="s">
        <v>119</v>
      </c>
      <c r="D71" s="141">
        <v>4000000</v>
      </c>
      <c r="E71" s="143">
        <v>7</v>
      </c>
      <c r="F71" s="142">
        <f t="shared" si="0"/>
        <v>28000000</v>
      </c>
    </row>
    <row r="72" spans="1:6" ht="252">
      <c r="A72" s="129" t="s">
        <v>120</v>
      </c>
      <c r="B72" s="128" t="s">
        <v>121</v>
      </c>
      <c r="C72" s="135" t="s">
        <v>122</v>
      </c>
      <c r="D72" s="141">
        <v>3800000</v>
      </c>
      <c r="E72" s="140">
        <v>7</v>
      </c>
      <c r="F72" s="131">
        <f t="shared" si="0"/>
        <v>26600000</v>
      </c>
    </row>
    <row r="73" spans="1:6" ht="252">
      <c r="A73" s="129" t="s">
        <v>123</v>
      </c>
      <c r="B73" s="128" t="s">
        <v>124</v>
      </c>
      <c r="C73" s="135" t="s">
        <v>122</v>
      </c>
      <c r="D73" s="141">
        <v>4100000</v>
      </c>
      <c r="E73" s="140">
        <v>7</v>
      </c>
      <c r="F73" s="131">
        <f t="shared" si="0"/>
        <v>28700000</v>
      </c>
    </row>
    <row r="74" spans="1:6" ht="252">
      <c r="A74" s="129" t="s">
        <v>125</v>
      </c>
      <c r="B74" s="128" t="s">
        <v>126</v>
      </c>
      <c r="C74" s="135" t="s">
        <v>122</v>
      </c>
      <c r="D74" s="141">
        <v>4100000</v>
      </c>
      <c r="E74" s="140">
        <v>7</v>
      </c>
      <c r="F74" s="131">
        <f t="shared" si="0"/>
        <v>28700000</v>
      </c>
    </row>
    <row r="75" spans="1:6" ht="252">
      <c r="A75" s="129" t="s">
        <v>127</v>
      </c>
      <c r="B75" s="128" t="s">
        <v>128</v>
      </c>
      <c r="C75" s="135" t="s">
        <v>59</v>
      </c>
      <c r="D75" s="118">
        <v>5300000</v>
      </c>
      <c r="E75" s="132">
        <v>7</v>
      </c>
      <c r="F75" s="131">
        <f t="shared" si="0"/>
        <v>37100000</v>
      </c>
    </row>
    <row r="76" spans="1:6" ht="261">
      <c r="A76" s="121" t="s">
        <v>129</v>
      </c>
      <c r="B76" s="128" t="s">
        <v>130</v>
      </c>
      <c r="C76" s="119" t="s">
        <v>103</v>
      </c>
      <c r="D76" s="118">
        <v>4000000</v>
      </c>
      <c r="E76" s="132">
        <v>7</v>
      </c>
      <c r="F76" s="131">
        <f t="shared" si="0"/>
        <v>28000000</v>
      </c>
    </row>
    <row r="77" spans="1:6" ht="252">
      <c r="A77" s="129" t="s">
        <v>131</v>
      </c>
      <c r="B77" s="128" t="s">
        <v>132</v>
      </c>
      <c r="C77" s="135" t="s">
        <v>59</v>
      </c>
      <c r="D77" s="118">
        <v>4500000</v>
      </c>
      <c r="E77" s="132">
        <v>5</v>
      </c>
      <c r="F77" s="131">
        <f t="shared" si="0"/>
        <v>22500000</v>
      </c>
    </row>
    <row r="78" spans="1:6" ht="252">
      <c r="A78" s="129" t="s">
        <v>133</v>
      </c>
      <c r="B78" s="128" t="s">
        <v>134</v>
      </c>
      <c r="C78" s="135" t="s">
        <v>59</v>
      </c>
      <c r="D78" s="118">
        <v>3000000</v>
      </c>
      <c r="E78" s="132">
        <v>5</v>
      </c>
      <c r="F78" s="131">
        <f t="shared" si="0"/>
        <v>15000000</v>
      </c>
    </row>
    <row r="79" spans="1:6" ht="288">
      <c r="A79" s="129" t="s">
        <v>135</v>
      </c>
      <c r="B79" s="128" t="s">
        <v>136</v>
      </c>
      <c r="C79" s="119" t="s">
        <v>137</v>
      </c>
      <c r="D79" s="118">
        <v>2200000</v>
      </c>
      <c r="E79" s="132">
        <v>5</v>
      </c>
      <c r="F79" s="131">
        <v>11000000</v>
      </c>
    </row>
    <row r="80" spans="1:6" ht="261">
      <c r="A80" s="129" t="s">
        <v>138</v>
      </c>
      <c r="B80" s="128" t="s">
        <v>139</v>
      </c>
      <c r="C80" s="119" t="s">
        <v>59</v>
      </c>
      <c r="D80" s="118">
        <v>8350000</v>
      </c>
      <c r="E80" s="132">
        <v>7</v>
      </c>
      <c r="F80" s="131">
        <f t="shared" ref="F80:F106" si="1">D80*E80</f>
        <v>58450000</v>
      </c>
    </row>
    <row r="81" spans="1:6" ht="262.5">
      <c r="A81" s="139" t="s">
        <v>140</v>
      </c>
      <c r="B81" s="123" t="s">
        <v>141</v>
      </c>
      <c r="C81" s="119" t="s">
        <v>103</v>
      </c>
      <c r="D81" s="118">
        <v>6350000</v>
      </c>
      <c r="E81" s="132">
        <v>7</v>
      </c>
      <c r="F81" s="131">
        <f t="shared" si="1"/>
        <v>44450000</v>
      </c>
    </row>
    <row r="82" spans="1:6" ht="261">
      <c r="A82" s="138" t="s">
        <v>142</v>
      </c>
      <c r="B82" s="128" t="s">
        <v>231</v>
      </c>
      <c r="C82" s="119" t="s">
        <v>59</v>
      </c>
      <c r="D82" s="118">
        <v>6350000</v>
      </c>
      <c r="E82" s="132">
        <v>7</v>
      </c>
      <c r="F82" s="131">
        <f t="shared" si="1"/>
        <v>44450000</v>
      </c>
    </row>
    <row r="83" spans="1:6" ht="261">
      <c r="A83" s="134" t="s">
        <v>144</v>
      </c>
      <c r="B83" s="128" t="s">
        <v>145</v>
      </c>
      <c r="C83" s="119" t="s">
        <v>59</v>
      </c>
      <c r="D83" s="118">
        <v>3000000</v>
      </c>
      <c r="E83" s="132">
        <v>7</v>
      </c>
      <c r="F83" s="131">
        <f t="shared" si="1"/>
        <v>21000000</v>
      </c>
    </row>
    <row r="84" spans="1:6" ht="370.5">
      <c r="A84" s="129" t="s">
        <v>62</v>
      </c>
      <c r="B84" s="137" t="s">
        <v>63</v>
      </c>
      <c r="C84" s="119" t="s">
        <v>59</v>
      </c>
      <c r="D84" s="118">
        <v>2200000</v>
      </c>
      <c r="E84" s="132">
        <v>7</v>
      </c>
      <c r="F84" s="131">
        <f t="shared" si="1"/>
        <v>15400000</v>
      </c>
    </row>
    <row r="85" spans="1:6" ht="298.5">
      <c r="A85" s="129" t="s">
        <v>64</v>
      </c>
      <c r="B85" s="123" t="s">
        <v>65</v>
      </c>
      <c r="C85" s="119" t="s">
        <v>59</v>
      </c>
      <c r="D85" s="118">
        <v>1900000</v>
      </c>
      <c r="E85" s="132">
        <v>7</v>
      </c>
      <c r="F85" s="131">
        <f t="shared" si="1"/>
        <v>13300000</v>
      </c>
    </row>
    <row r="86" spans="1:6" ht="297">
      <c r="A86" s="129" t="s">
        <v>146</v>
      </c>
      <c r="B86" s="128" t="s">
        <v>147</v>
      </c>
      <c r="C86" s="119" t="s">
        <v>59</v>
      </c>
      <c r="D86" s="118">
        <v>3000000</v>
      </c>
      <c r="E86" s="132">
        <v>7</v>
      </c>
      <c r="F86" s="131">
        <f t="shared" si="1"/>
        <v>21000000</v>
      </c>
    </row>
    <row r="87" spans="1:6" ht="298.5">
      <c r="A87" s="129" t="s">
        <v>66</v>
      </c>
      <c r="B87" s="123" t="s">
        <v>67</v>
      </c>
      <c r="C87" s="119" t="s">
        <v>59</v>
      </c>
      <c r="D87" s="118">
        <v>2200000</v>
      </c>
      <c r="E87" s="132">
        <v>7</v>
      </c>
      <c r="F87" s="131">
        <f t="shared" si="1"/>
        <v>15400000</v>
      </c>
    </row>
    <row r="88" spans="1:6" ht="252">
      <c r="A88" s="129" t="s">
        <v>148</v>
      </c>
      <c r="B88" s="128" t="s">
        <v>149</v>
      </c>
      <c r="C88" s="119" t="s">
        <v>59</v>
      </c>
      <c r="D88" s="118">
        <v>4500000</v>
      </c>
      <c r="E88" s="136">
        <v>7</v>
      </c>
      <c r="F88" s="131">
        <f t="shared" si="1"/>
        <v>31500000</v>
      </c>
    </row>
    <row r="89" spans="1:6" ht="261">
      <c r="A89" s="129" t="s">
        <v>150</v>
      </c>
      <c r="B89" s="128" t="s">
        <v>151</v>
      </c>
      <c r="C89" s="119" t="s">
        <v>137</v>
      </c>
      <c r="D89" s="118">
        <v>3000000</v>
      </c>
      <c r="E89" s="132">
        <v>7</v>
      </c>
      <c r="F89" s="131">
        <f t="shared" si="1"/>
        <v>21000000</v>
      </c>
    </row>
    <row r="90" spans="1:6" ht="261">
      <c r="A90" s="129" t="s">
        <v>152</v>
      </c>
      <c r="B90" s="128" t="s">
        <v>153</v>
      </c>
      <c r="C90" s="119" t="s">
        <v>59</v>
      </c>
      <c r="D90" s="118">
        <v>5300000</v>
      </c>
      <c r="E90" s="132">
        <v>7</v>
      </c>
      <c r="F90" s="131">
        <f t="shared" si="1"/>
        <v>37100000</v>
      </c>
    </row>
    <row r="91" spans="1:6" ht="297">
      <c r="A91" s="129" t="s">
        <v>68</v>
      </c>
      <c r="B91" s="128" t="s">
        <v>69</v>
      </c>
      <c r="C91" s="119" t="s">
        <v>59</v>
      </c>
      <c r="D91" s="118">
        <v>2200000</v>
      </c>
      <c r="E91" s="132">
        <v>7</v>
      </c>
      <c r="F91" s="131">
        <f t="shared" si="1"/>
        <v>15400000</v>
      </c>
    </row>
    <row r="92" spans="1:6" ht="297">
      <c r="A92" s="129" t="s">
        <v>70</v>
      </c>
      <c r="B92" s="128" t="s">
        <v>71</v>
      </c>
      <c r="C92" s="119" t="s">
        <v>59</v>
      </c>
      <c r="D92" s="118">
        <v>2200000</v>
      </c>
      <c r="E92" s="132">
        <v>7</v>
      </c>
      <c r="F92" s="131">
        <f t="shared" si="1"/>
        <v>15400000</v>
      </c>
    </row>
    <row r="93" spans="1:6" ht="261">
      <c r="A93" s="134" t="s">
        <v>154</v>
      </c>
      <c r="B93" s="128" t="s">
        <v>155</v>
      </c>
      <c r="C93" s="119" t="s">
        <v>122</v>
      </c>
      <c r="D93" s="118">
        <v>3800000</v>
      </c>
      <c r="E93" s="132">
        <v>7</v>
      </c>
      <c r="F93" s="131">
        <f t="shared" si="1"/>
        <v>26600000</v>
      </c>
    </row>
    <row r="94" spans="1:6" ht="297">
      <c r="A94" s="134" t="s">
        <v>72</v>
      </c>
      <c r="B94" s="128" t="s">
        <v>73</v>
      </c>
      <c r="C94" s="135" t="s">
        <v>59</v>
      </c>
      <c r="D94" s="118">
        <v>2200000</v>
      </c>
      <c r="E94" s="132">
        <v>7</v>
      </c>
      <c r="F94" s="131">
        <f t="shared" si="1"/>
        <v>15400000</v>
      </c>
    </row>
    <row r="95" spans="1:6" ht="289.5">
      <c r="A95" s="129" t="s">
        <v>156</v>
      </c>
      <c r="B95" s="123" t="s">
        <v>157</v>
      </c>
      <c r="C95" s="119" t="s">
        <v>103</v>
      </c>
      <c r="D95" s="118">
        <v>2600000</v>
      </c>
      <c r="E95" s="132">
        <v>7</v>
      </c>
      <c r="F95" s="131">
        <f t="shared" si="1"/>
        <v>18200000</v>
      </c>
    </row>
    <row r="96" spans="1:6" ht="297">
      <c r="A96" s="129" t="s">
        <v>74</v>
      </c>
      <c r="B96" s="128" t="s">
        <v>75</v>
      </c>
      <c r="C96" s="135" t="s">
        <v>59</v>
      </c>
      <c r="D96" s="118">
        <v>2800000</v>
      </c>
      <c r="E96" s="132">
        <v>7</v>
      </c>
      <c r="F96" s="131">
        <f t="shared" si="1"/>
        <v>19600000</v>
      </c>
    </row>
    <row r="97" spans="1:6" ht="297">
      <c r="A97" s="129" t="s">
        <v>76</v>
      </c>
      <c r="B97" s="128" t="s">
        <v>77</v>
      </c>
      <c r="C97" s="119" t="s">
        <v>59</v>
      </c>
      <c r="D97" s="118">
        <v>2600000</v>
      </c>
      <c r="E97" s="132">
        <v>7</v>
      </c>
      <c r="F97" s="131">
        <f t="shared" si="1"/>
        <v>18200000</v>
      </c>
    </row>
    <row r="98" spans="1:6" ht="261">
      <c r="A98" s="129" t="s">
        <v>158</v>
      </c>
      <c r="B98" s="128" t="s">
        <v>159</v>
      </c>
      <c r="C98" s="119" t="s">
        <v>122</v>
      </c>
      <c r="D98" s="118">
        <v>3000000</v>
      </c>
      <c r="E98" s="132">
        <v>7</v>
      </c>
      <c r="F98" s="131">
        <f t="shared" si="1"/>
        <v>21000000</v>
      </c>
    </row>
    <row r="99" spans="1:6" ht="261">
      <c r="A99" s="129" t="s">
        <v>160</v>
      </c>
      <c r="B99" s="128" t="s">
        <v>161</v>
      </c>
      <c r="C99" s="119" t="s">
        <v>59</v>
      </c>
      <c r="D99" s="118">
        <v>3000000</v>
      </c>
      <c r="E99" s="132">
        <v>7</v>
      </c>
      <c r="F99" s="131">
        <f t="shared" si="1"/>
        <v>21000000</v>
      </c>
    </row>
    <row r="100" spans="1:6" ht="252">
      <c r="A100" s="134" t="s">
        <v>78</v>
      </c>
      <c r="B100" s="128" t="s">
        <v>79</v>
      </c>
      <c r="C100" s="133" t="s">
        <v>230</v>
      </c>
      <c r="D100" s="118">
        <v>3200000</v>
      </c>
      <c r="E100" s="132">
        <v>7</v>
      </c>
      <c r="F100" s="131">
        <f t="shared" si="1"/>
        <v>22400000</v>
      </c>
    </row>
    <row r="101" spans="1:6" ht="261">
      <c r="A101" s="129" t="s">
        <v>162</v>
      </c>
      <c r="B101" s="128" t="s">
        <v>163</v>
      </c>
      <c r="C101" s="119" t="s">
        <v>122</v>
      </c>
      <c r="D101" s="118">
        <v>3800000</v>
      </c>
      <c r="E101" s="132">
        <v>7</v>
      </c>
      <c r="F101" s="131">
        <f t="shared" si="1"/>
        <v>26600000</v>
      </c>
    </row>
    <row r="102" spans="1:6" ht="261">
      <c r="A102" s="129" t="s">
        <v>164</v>
      </c>
      <c r="B102" s="128" t="s">
        <v>165</v>
      </c>
      <c r="C102" s="119" t="s">
        <v>122</v>
      </c>
      <c r="D102" s="118">
        <v>4000000</v>
      </c>
      <c r="E102" s="132">
        <v>7</v>
      </c>
      <c r="F102" s="131">
        <f t="shared" si="1"/>
        <v>28000000</v>
      </c>
    </row>
    <row r="103" spans="1:6" ht="261">
      <c r="A103" s="129" t="s">
        <v>166</v>
      </c>
      <c r="B103" s="128" t="s">
        <v>167</v>
      </c>
      <c r="C103" s="119" t="s">
        <v>122</v>
      </c>
      <c r="D103" s="118">
        <v>3000000</v>
      </c>
      <c r="E103" s="132">
        <v>7</v>
      </c>
      <c r="F103" s="131">
        <f t="shared" si="1"/>
        <v>21000000</v>
      </c>
    </row>
    <row r="104" spans="1:6" ht="261">
      <c r="A104" s="129" t="s">
        <v>168</v>
      </c>
      <c r="B104" s="128" t="s">
        <v>169</v>
      </c>
      <c r="C104" s="119" t="s">
        <v>122</v>
      </c>
      <c r="D104" s="118">
        <v>3200000</v>
      </c>
      <c r="E104" s="117">
        <v>7</v>
      </c>
      <c r="F104" s="131">
        <f t="shared" si="1"/>
        <v>22400000</v>
      </c>
    </row>
    <row r="105" spans="1:6" ht="261">
      <c r="A105" s="129" t="s">
        <v>170</v>
      </c>
      <c r="B105" s="128" t="s">
        <v>171</v>
      </c>
      <c r="C105" s="119" t="s">
        <v>59</v>
      </c>
      <c r="D105" s="118">
        <v>3200000</v>
      </c>
      <c r="E105" s="117">
        <v>7</v>
      </c>
      <c r="F105" s="131">
        <f t="shared" si="1"/>
        <v>22400000</v>
      </c>
    </row>
    <row r="106" spans="1:6" ht="261">
      <c r="A106" s="129" t="s">
        <v>172</v>
      </c>
      <c r="B106" s="128" t="s">
        <v>173</v>
      </c>
      <c r="C106" s="119" t="s">
        <v>122</v>
      </c>
      <c r="D106" s="118">
        <v>3000000</v>
      </c>
      <c r="E106" s="117">
        <v>7</v>
      </c>
      <c r="F106" s="131">
        <f t="shared" si="1"/>
        <v>21000000</v>
      </c>
    </row>
    <row r="107" spans="1:6" ht="297">
      <c r="A107" s="129" t="s">
        <v>80</v>
      </c>
      <c r="B107" s="128" t="s">
        <v>81</v>
      </c>
      <c r="C107" s="119" t="s">
        <v>59</v>
      </c>
      <c r="D107" s="130">
        <v>2300000</v>
      </c>
      <c r="E107" s="117">
        <v>7</v>
      </c>
      <c r="F107" s="131">
        <v>15400000</v>
      </c>
    </row>
    <row r="108" spans="1:6" ht="261">
      <c r="A108" s="124" t="s">
        <v>174</v>
      </c>
      <c r="B108" s="128" t="s">
        <v>175</v>
      </c>
      <c r="C108" s="119" t="s">
        <v>103</v>
      </c>
      <c r="D108" s="118">
        <v>3400000</v>
      </c>
      <c r="E108" s="117">
        <v>7</v>
      </c>
      <c r="F108" s="131">
        <f>D108*E108</f>
        <v>23800000</v>
      </c>
    </row>
    <row r="109" spans="1:6" ht="288">
      <c r="A109" s="124" t="s">
        <v>176</v>
      </c>
      <c r="B109" s="128" t="s">
        <v>177</v>
      </c>
      <c r="C109" s="119" t="s">
        <v>103</v>
      </c>
      <c r="D109" s="130">
        <v>2200000</v>
      </c>
      <c r="E109" s="117">
        <v>7</v>
      </c>
      <c r="F109" s="116">
        <v>15400000</v>
      </c>
    </row>
    <row r="110" spans="1:6" ht="297">
      <c r="A110" s="129" t="s">
        <v>82</v>
      </c>
      <c r="B110" s="128" t="s">
        <v>83</v>
      </c>
      <c r="C110" s="119" t="s">
        <v>59</v>
      </c>
      <c r="D110" s="118">
        <v>2300000</v>
      </c>
      <c r="E110" s="117">
        <v>7</v>
      </c>
      <c r="F110" s="116">
        <f>D110*E110</f>
        <v>16100000</v>
      </c>
    </row>
    <row r="111" spans="1:6" ht="288">
      <c r="A111" s="124" t="s">
        <v>178</v>
      </c>
      <c r="B111" s="128" t="s">
        <v>179</v>
      </c>
      <c r="C111" s="119" t="s">
        <v>103</v>
      </c>
      <c r="D111" s="118">
        <v>2500000</v>
      </c>
      <c r="E111" s="117">
        <v>7</v>
      </c>
      <c r="F111" s="116">
        <f>D111*E111</f>
        <v>17500000</v>
      </c>
    </row>
    <row r="112" spans="1:6" ht="262.5">
      <c r="A112" s="124" t="s">
        <v>180</v>
      </c>
      <c r="B112" s="126" t="s">
        <v>181</v>
      </c>
      <c r="C112" s="119" t="s">
        <v>103</v>
      </c>
      <c r="D112" s="118">
        <v>3000000</v>
      </c>
      <c r="E112" s="117">
        <v>7</v>
      </c>
      <c r="F112" s="116">
        <v>21000000</v>
      </c>
    </row>
    <row r="113" spans="1:7" ht="262.5">
      <c r="A113" s="124" t="s">
        <v>182</v>
      </c>
      <c r="B113" s="126" t="s">
        <v>183</v>
      </c>
      <c r="C113" s="119" t="s">
        <v>103</v>
      </c>
      <c r="D113" s="118">
        <v>3000000</v>
      </c>
      <c r="E113" s="117">
        <v>6</v>
      </c>
      <c r="F113" s="116">
        <f t="shared" ref="F113:F118" si="2">D113*E113</f>
        <v>18000000</v>
      </c>
    </row>
    <row r="114" spans="1:7" ht="288">
      <c r="A114" s="124" t="s">
        <v>184</v>
      </c>
      <c r="B114" s="128" t="s">
        <v>185</v>
      </c>
      <c r="C114" s="119" t="s">
        <v>103</v>
      </c>
      <c r="D114" s="118">
        <v>2800000</v>
      </c>
      <c r="E114" s="117">
        <v>6</v>
      </c>
      <c r="F114" s="116">
        <f t="shared" si="2"/>
        <v>16800000</v>
      </c>
    </row>
    <row r="115" spans="1:7" ht="297">
      <c r="A115" s="124" t="s">
        <v>186</v>
      </c>
      <c r="B115" s="128" t="s">
        <v>61</v>
      </c>
      <c r="C115" s="119" t="s">
        <v>59</v>
      </c>
      <c r="D115" s="118">
        <v>2300000</v>
      </c>
      <c r="E115" s="117">
        <v>6</v>
      </c>
      <c r="F115" s="116">
        <f t="shared" si="2"/>
        <v>13800000</v>
      </c>
    </row>
    <row r="116" spans="1:7" ht="262.5">
      <c r="A116" s="124" t="s">
        <v>187</v>
      </c>
      <c r="B116" s="126" t="s">
        <v>188</v>
      </c>
      <c r="C116" s="119" t="s">
        <v>103</v>
      </c>
      <c r="D116" s="118">
        <v>2800000</v>
      </c>
      <c r="E116" s="117">
        <v>6</v>
      </c>
      <c r="F116" s="116">
        <f t="shared" si="2"/>
        <v>16800000</v>
      </c>
    </row>
    <row r="117" spans="1:7" ht="271.5">
      <c r="A117" s="127" t="s">
        <v>229</v>
      </c>
      <c r="B117" s="126" t="s">
        <v>228</v>
      </c>
      <c r="C117" s="119" t="s">
        <v>103</v>
      </c>
      <c r="D117" s="118">
        <v>5000000</v>
      </c>
      <c r="E117" s="117">
        <v>6</v>
      </c>
      <c r="F117" s="116">
        <f t="shared" si="2"/>
        <v>30000000</v>
      </c>
    </row>
    <row r="118" spans="1:7" ht="262.5">
      <c r="A118" s="125" t="s">
        <v>189</v>
      </c>
      <c r="B118" s="123" t="s">
        <v>190</v>
      </c>
      <c r="C118" s="119" t="s">
        <v>191</v>
      </c>
      <c r="D118" s="118">
        <v>3000000</v>
      </c>
      <c r="E118" s="117">
        <v>5</v>
      </c>
      <c r="F118" s="116">
        <f t="shared" si="2"/>
        <v>15000000</v>
      </c>
    </row>
    <row r="119" spans="1:7" ht="289.5">
      <c r="A119" s="124" t="s">
        <v>227</v>
      </c>
      <c r="B119" s="123" t="s">
        <v>226</v>
      </c>
      <c r="C119" s="119" t="s">
        <v>103</v>
      </c>
      <c r="D119" s="118">
        <v>2900000</v>
      </c>
      <c r="E119" s="117">
        <v>6</v>
      </c>
      <c r="F119" s="116">
        <v>17400000</v>
      </c>
    </row>
    <row r="120" spans="1:7" ht="262.5">
      <c r="A120" s="122" t="s">
        <v>192</v>
      </c>
      <c r="B120" s="120" t="s">
        <v>193</v>
      </c>
      <c r="C120" s="119" t="s">
        <v>103</v>
      </c>
      <c r="D120" s="118">
        <v>3200000</v>
      </c>
      <c r="E120" s="117">
        <v>5</v>
      </c>
      <c r="F120" s="116">
        <v>16000000</v>
      </c>
    </row>
    <row r="121" spans="1:7" ht="262.5">
      <c r="A121" s="121" t="s">
        <v>194</v>
      </c>
      <c r="B121" s="120" t="s">
        <v>195</v>
      </c>
      <c r="C121" s="119" t="s">
        <v>196</v>
      </c>
      <c r="D121" s="118">
        <v>5300000</v>
      </c>
      <c r="E121" s="117">
        <v>4</v>
      </c>
      <c r="F121" s="116">
        <v>21200000</v>
      </c>
    </row>
    <row r="124" spans="1:7">
      <c r="G124" s="15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47"/>
  <sheetViews>
    <sheetView tabSelected="1" topLeftCell="A25" zoomScale="50" zoomScaleNormal="50" workbookViewId="0">
      <selection activeCell="D49" sqref="D49"/>
    </sheetView>
  </sheetViews>
  <sheetFormatPr baseColWidth="10" defaultColWidth="12.5703125" defaultRowHeight="15.75"/>
  <cols>
    <col min="1" max="1" width="6.7109375" style="156" customWidth="1"/>
    <col min="2" max="2" width="45.42578125" style="156" customWidth="1"/>
    <col min="3" max="3" width="86.85546875" style="156" customWidth="1"/>
    <col min="4" max="4" width="16.85546875" style="156" customWidth="1"/>
    <col min="5" max="5" width="13.85546875" style="156" customWidth="1"/>
    <col min="6" max="6" width="20.5703125" style="156" customWidth="1"/>
    <col min="7" max="7" width="20.28515625" style="156" customWidth="1"/>
    <col min="8" max="8" width="32.5703125" style="157" customWidth="1"/>
    <col min="9" max="9" width="16.42578125" style="156" customWidth="1"/>
    <col min="10" max="10" width="20.85546875" style="158" customWidth="1"/>
    <col min="11" max="11" width="13.5703125" style="156" customWidth="1"/>
    <col min="12" max="12" width="15.85546875" style="156" customWidth="1"/>
    <col min="13" max="13" width="14.85546875" style="159" customWidth="1"/>
    <col min="14" max="14" width="21.140625" style="159" customWidth="1"/>
    <col min="15" max="17" width="16.85546875" style="156" customWidth="1"/>
    <col min="18" max="18" width="16.42578125" style="156" customWidth="1"/>
    <col min="19" max="19" width="12.5703125" style="156"/>
    <col min="20" max="20" width="14.42578125" style="156" customWidth="1"/>
    <col min="21" max="21" width="26.85546875" style="156" customWidth="1"/>
    <col min="22" max="22" width="30.7109375" style="156" customWidth="1"/>
    <col min="23" max="23" width="12.5703125" style="156"/>
    <col min="24" max="24" width="28.28515625" style="156" customWidth="1"/>
    <col min="25" max="25" width="22.5703125" style="156" customWidth="1"/>
    <col min="26" max="27" width="12.5703125" style="156"/>
    <col min="28" max="28" width="16.85546875" style="156" customWidth="1"/>
    <col min="29" max="29" width="12.5703125" style="156"/>
    <col min="30" max="30" width="30.140625" style="156" customWidth="1"/>
    <col min="31" max="31" width="15.42578125" style="156" customWidth="1"/>
    <col min="32" max="32" width="15.85546875" style="156" customWidth="1"/>
    <col min="33" max="33" width="24.42578125" style="156" customWidth="1"/>
    <col min="34" max="34" width="17.140625" style="156" customWidth="1"/>
    <col min="35" max="16384" width="12.5703125" style="156"/>
  </cols>
  <sheetData>
    <row r="1" spans="2:251" ht="22.5" customHeight="1"/>
    <row r="2" spans="2:251" s="161" customFormat="1" ht="37.5" customHeight="1">
      <c r="B2" s="438"/>
      <c r="C2" s="438"/>
      <c r="D2" s="426" t="s">
        <v>248</v>
      </c>
      <c r="E2" s="426"/>
      <c r="F2" s="426"/>
      <c r="G2" s="426"/>
      <c r="H2" s="426"/>
      <c r="I2" s="426"/>
      <c r="J2" s="426"/>
      <c r="K2" s="426"/>
      <c r="L2" s="439" t="s">
        <v>249</v>
      </c>
      <c r="M2" s="439"/>
      <c r="N2" s="439"/>
      <c r="O2" s="439"/>
      <c r="P2" s="438"/>
      <c r="Q2" s="438"/>
      <c r="R2" s="160"/>
    </row>
    <row r="3" spans="2:251" s="161" customFormat="1" ht="37.5" customHeight="1">
      <c r="B3" s="438"/>
      <c r="C3" s="438"/>
      <c r="D3" s="426"/>
      <c r="E3" s="426"/>
      <c r="F3" s="426"/>
      <c r="G3" s="426"/>
      <c r="H3" s="426"/>
      <c r="I3" s="426"/>
      <c r="J3" s="426"/>
      <c r="K3" s="426"/>
      <c r="L3" s="439" t="s">
        <v>250</v>
      </c>
      <c r="M3" s="439"/>
      <c r="N3" s="439"/>
      <c r="O3" s="439"/>
      <c r="P3" s="438"/>
      <c r="Q3" s="438"/>
      <c r="R3" s="160"/>
    </row>
    <row r="4" spans="2:251" s="161" customFormat="1" ht="33.75" customHeight="1">
      <c r="B4" s="438"/>
      <c r="C4" s="438"/>
      <c r="D4" s="426" t="s">
        <v>251</v>
      </c>
      <c r="E4" s="426"/>
      <c r="F4" s="426"/>
      <c r="G4" s="426"/>
      <c r="H4" s="426"/>
      <c r="I4" s="426"/>
      <c r="J4" s="426"/>
      <c r="K4" s="426"/>
      <c r="L4" s="439" t="s">
        <v>252</v>
      </c>
      <c r="M4" s="439"/>
      <c r="N4" s="439"/>
      <c r="O4" s="439"/>
      <c r="P4" s="438"/>
      <c r="Q4" s="438"/>
      <c r="R4" s="160"/>
    </row>
    <row r="5" spans="2:251" s="161" customFormat="1" ht="38.25" customHeight="1">
      <c r="B5" s="438"/>
      <c r="C5" s="438"/>
      <c r="D5" s="426"/>
      <c r="E5" s="426"/>
      <c r="F5" s="426"/>
      <c r="G5" s="426"/>
      <c r="H5" s="426"/>
      <c r="I5" s="426"/>
      <c r="J5" s="426"/>
      <c r="K5" s="426"/>
      <c r="L5" s="439" t="s">
        <v>253</v>
      </c>
      <c r="M5" s="439"/>
      <c r="N5" s="439"/>
      <c r="O5" s="439"/>
      <c r="P5" s="438"/>
      <c r="Q5" s="438"/>
      <c r="R5" s="160"/>
    </row>
    <row r="6" spans="2:251" s="161" customFormat="1" ht="23.25" customHeight="1">
      <c r="C6" s="432"/>
      <c r="D6" s="432"/>
      <c r="E6" s="432"/>
      <c r="F6" s="432"/>
      <c r="G6" s="432"/>
      <c r="H6" s="432"/>
      <c r="I6" s="432"/>
      <c r="J6" s="432"/>
      <c r="K6" s="432"/>
      <c r="L6" s="432"/>
      <c r="M6" s="432"/>
      <c r="N6" s="432"/>
      <c r="O6" s="432"/>
      <c r="P6" s="432"/>
      <c r="Q6" s="432"/>
      <c r="R6" s="160"/>
    </row>
    <row r="7" spans="2:251" s="161" customFormat="1" ht="31.5" customHeight="1">
      <c r="B7" s="162" t="s">
        <v>37</v>
      </c>
      <c r="C7" s="162" t="s">
        <v>254</v>
      </c>
      <c r="D7" s="433" t="s">
        <v>38</v>
      </c>
      <c r="E7" s="433"/>
      <c r="F7" s="433"/>
      <c r="G7" s="433"/>
      <c r="H7" s="433"/>
      <c r="I7" s="433"/>
      <c r="J7" s="433"/>
      <c r="K7" s="433"/>
      <c r="L7" s="433"/>
      <c r="M7" s="433"/>
      <c r="N7" s="433"/>
      <c r="O7" s="433"/>
      <c r="P7" s="433"/>
      <c r="Q7" s="433"/>
      <c r="R7" s="160"/>
    </row>
    <row r="8" spans="2:251" s="161" customFormat="1" ht="36" customHeight="1">
      <c r="B8" s="162" t="s">
        <v>25</v>
      </c>
      <c r="C8" s="162" t="s">
        <v>255</v>
      </c>
      <c r="D8" s="434" t="s">
        <v>256</v>
      </c>
      <c r="E8" s="434"/>
      <c r="F8" s="434"/>
      <c r="G8" s="434"/>
      <c r="H8" s="434"/>
      <c r="I8" s="434"/>
      <c r="J8" s="434"/>
      <c r="K8" s="434"/>
      <c r="L8" s="434"/>
      <c r="M8" s="434"/>
      <c r="N8" s="434"/>
      <c r="O8" s="434"/>
      <c r="P8" s="434"/>
      <c r="Q8" s="434"/>
    </row>
    <row r="9" spans="2:251" s="161" customFormat="1" ht="36" customHeight="1">
      <c r="B9" s="419" t="s">
        <v>217</v>
      </c>
      <c r="C9" s="419"/>
      <c r="D9" s="426" t="s">
        <v>257</v>
      </c>
      <c r="E9" s="426"/>
      <c r="F9" s="426"/>
      <c r="G9" s="426"/>
      <c r="H9" s="426"/>
      <c r="I9" s="426"/>
      <c r="J9" s="435" t="s">
        <v>258</v>
      </c>
      <c r="K9" s="435"/>
      <c r="L9" s="435"/>
      <c r="M9" s="436" t="s">
        <v>24</v>
      </c>
      <c r="N9" s="436"/>
      <c r="O9" s="436"/>
      <c r="P9" s="436"/>
      <c r="Q9" s="436"/>
      <c r="R9" s="163"/>
      <c r="T9" s="440"/>
      <c r="U9" s="440"/>
      <c r="V9" s="440"/>
      <c r="W9" s="440"/>
      <c r="X9" s="440"/>
    </row>
    <row r="10" spans="2:251" s="161" customFormat="1" ht="36" customHeight="1">
      <c r="B10" s="419" t="s">
        <v>219</v>
      </c>
      <c r="C10" s="419"/>
      <c r="D10" s="426" t="s">
        <v>220</v>
      </c>
      <c r="E10" s="426"/>
      <c r="F10" s="426"/>
      <c r="G10" s="426"/>
      <c r="H10" s="426"/>
      <c r="I10" s="426"/>
      <c r="J10" s="435"/>
      <c r="K10" s="435"/>
      <c r="L10" s="435"/>
      <c r="M10" s="164" t="s">
        <v>23</v>
      </c>
      <c r="N10" s="427" t="s">
        <v>22</v>
      </c>
      <c r="O10" s="427"/>
      <c r="P10" s="427"/>
      <c r="Q10" s="164" t="s">
        <v>21</v>
      </c>
      <c r="R10" s="163"/>
      <c r="T10" s="165"/>
      <c r="U10" s="165"/>
      <c r="V10" s="165"/>
      <c r="W10" s="165"/>
      <c r="X10" s="165"/>
    </row>
    <row r="11" spans="2:251" s="161" customFormat="1" ht="31.5" customHeight="1">
      <c r="B11" s="428" t="s">
        <v>221</v>
      </c>
      <c r="C11" s="428"/>
      <c r="D11" s="429" t="s">
        <v>259</v>
      </c>
      <c r="E11" s="429"/>
      <c r="F11" s="429"/>
      <c r="G11" s="429"/>
      <c r="H11" s="429"/>
      <c r="I11" s="429"/>
      <c r="J11" s="435"/>
      <c r="K11" s="435"/>
      <c r="L11" s="435"/>
      <c r="M11" s="166"/>
      <c r="N11" s="430"/>
      <c r="O11" s="430"/>
      <c r="P11" s="430"/>
      <c r="Q11" s="167"/>
      <c r="R11" s="163"/>
      <c r="T11" s="168"/>
      <c r="U11" s="431"/>
      <c r="V11" s="431"/>
      <c r="W11" s="431"/>
      <c r="X11" s="168"/>
      <c r="Z11" s="169"/>
      <c r="AA11" s="169"/>
    </row>
    <row r="12" spans="2:251" s="161" customFormat="1" ht="74.25" customHeight="1">
      <c r="B12" s="428" t="s">
        <v>260</v>
      </c>
      <c r="C12" s="428"/>
      <c r="D12" s="429" t="s">
        <v>261</v>
      </c>
      <c r="E12" s="429"/>
      <c r="F12" s="429"/>
      <c r="G12" s="429"/>
      <c r="H12" s="429"/>
      <c r="I12" s="429"/>
      <c r="J12" s="435"/>
      <c r="K12" s="435"/>
      <c r="L12" s="435"/>
      <c r="M12" s="170"/>
      <c r="N12" s="437"/>
      <c r="O12" s="437"/>
      <c r="P12" s="437"/>
      <c r="Q12" s="171"/>
      <c r="R12" s="163"/>
      <c r="T12" s="172"/>
      <c r="U12" s="418"/>
      <c r="V12" s="418"/>
      <c r="W12" s="418"/>
      <c r="X12" s="173"/>
      <c r="Z12" s="174"/>
      <c r="AA12" s="175"/>
      <c r="AB12" s="176"/>
    </row>
    <row r="13" spans="2:251" s="161" customFormat="1" ht="74.25" customHeight="1">
      <c r="B13" s="419" t="s">
        <v>225</v>
      </c>
      <c r="C13" s="419"/>
      <c r="D13" s="420" t="s">
        <v>262</v>
      </c>
      <c r="E13" s="420"/>
      <c r="F13" s="420"/>
      <c r="G13" s="420"/>
      <c r="H13" s="420"/>
      <c r="I13" s="420"/>
      <c r="J13" s="435"/>
      <c r="K13" s="435"/>
      <c r="L13" s="435"/>
      <c r="M13" s="177"/>
      <c r="N13" s="421"/>
      <c r="O13" s="421"/>
      <c r="P13" s="421"/>
      <c r="Q13" s="178"/>
      <c r="R13" s="163"/>
      <c r="T13" s="172"/>
      <c r="U13" s="418"/>
      <c r="V13" s="418"/>
      <c r="W13" s="418"/>
      <c r="X13" s="173"/>
      <c r="Z13" s="174"/>
      <c r="AA13" s="175"/>
      <c r="AB13" s="176"/>
    </row>
    <row r="14" spans="2:251" s="161" customFormat="1" ht="28.5" customHeight="1">
      <c r="B14" s="422" t="s">
        <v>263</v>
      </c>
      <c r="C14" s="422"/>
      <c r="D14" s="422"/>
      <c r="E14" s="422"/>
      <c r="F14" s="422"/>
      <c r="G14" s="422"/>
      <c r="H14" s="422"/>
      <c r="I14" s="422"/>
      <c r="J14" s="435"/>
      <c r="K14" s="435"/>
      <c r="L14" s="435"/>
      <c r="M14" s="179"/>
      <c r="N14" s="421"/>
      <c r="O14" s="421"/>
      <c r="P14" s="421"/>
      <c r="Q14" s="180"/>
      <c r="R14" s="163"/>
      <c r="T14" s="181"/>
      <c r="U14" s="418"/>
      <c r="V14" s="418"/>
      <c r="W14" s="182"/>
      <c r="X14" s="173"/>
      <c r="Y14" s="183"/>
      <c r="Z14" s="174"/>
      <c r="AA14" s="175"/>
      <c r="AB14" s="176"/>
    </row>
    <row r="15" spans="2:251" ht="28.5" customHeight="1">
      <c r="B15" s="416" t="s">
        <v>35</v>
      </c>
      <c r="C15" s="417" t="s">
        <v>33</v>
      </c>
      <c r="D15" s="416" t="s">
        <v>264</v>
      </c>
      <c r="E15" s="416" t="s">
        <v>20</v>
      </c>
      <c r="F15" s="416" t="s">
        <v>46</v>
      </c>
      <c r="G15" s="416" t="s">
        <v>265</v>
      </c>
      <c r="H15" s="423" t="s">
        <v>36</v>
      </c>
      <c r="I15" s="416" t="s">
        <v>34</v>
      </c>
      <c r="J15" s="416"/>
      <c r="K15" s="416"/>
      <c r="L15" s="416"/>
      <c r="M15" s="416" t="s">
        <v>19</v>
      </c>
      <c r="N15" s="416"/>
      <c r="O15" s="424" t="s">
        <v>18</v>
      </c>
      <c r="P15" s="424"/>
      <c r="Q15" s="424"/>
      <c r="R15" s="158"/>
      <c r="S15" s="158"/>
      <c r="T15" s="184"/>
      <c r="U15" s="413"/>
      <c r="V15" s="413"/>
      <c r="W15" s="158"/>
      <c r="X15" s="185"/>
      <c r="Y15" s="158"/>
      <c r="Z15" s="186"/>
      <c r="AA15" s="187"/>
      <c r="AB15" s="18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c r="EF15" s="158"/>
      <c r="EG15" s="158"/>
      <c r="EH15" s="158"/>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c r="IN15" s="158"/>
      <c r="IO15" s="158"/>
      <c r="IP15" s="158"/>
      <c r="IQ15" s="158"/>
    </row>
    <row r="16" spans="2:251" ht="33.75" customHeight="1">
      <c r="B16" s="416"/>
      <c r="C16" s="417"/>
      <c r="D16" s="416"/>
      <c r="E16" s="416"/>
      <c r="F16" s="416"/>
      <c r="G16" s="416"/>
      <c r="H16" s="423"/>
      <c r="I16" s="416"/>
      <c r="J16" s="416"/>
      <c r="K16" s="416"/>
      <c r="L16" s="416"/>
      <c r="M16" s="416"/>
      <c r="N16" s="416"/>
      <c r="O16" s="416" t="s">
        <v>17</v>
      </c>
      <c r="P16" s="416" t="s">
        <v>16</v>
      </c>
      <c r="Q16" s="417" t="s">
        <v>15</v>
      </c>
      <c r="R16" s="158"/>
      <c r="S16" s="158"/>
      <c r="T16" s="189"/>
      <c r="U16" s="413"/>
      <c r="V16" s="413"/>
      <c r="W16" s="158"/>
      <c r="X16" s="190">
        <f>0.00555556/3</f>
        <v>1.8518533333333335E-3</v>
      </c>
      <c r="Y16" s="158"/>
      <c r="Z16" s="186"/>
      <c r="AA16" s="187"/>
      <c r="AB16" s="18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c r="EF16" s="158"/>
      <c r="EG16" s="158"/>
      <c r="EH16" s="158"/>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c r="IN16" s="158"/>
      <c r="IO16" s="158"/>
      <c r="IP16" s="158"/>
      <c r="IQ16" s="158"/>
    </row>
    <row r="17" spans="2:251" ht="39.75" customHeight="1">
      <c r="B17" s="416"/>
      <c r="C17" s="417"/>
      <c r="D17" s="416"/>
      <c r="E17" s="416"/>
      <c r="F17" s="416"/>
      <c r="G17" s="416"/>
      <c r="H17" s="423"/>
      <c r="I17" s="191" t="s">
        <v>14</v>
      </c>
      <c r="J17" s="191" t="s">
        <v>13</v>
      </c>
      <c r="K17" s="191" t="s">
        <v>12</v>
      </c>
      <c r="L17" s="192" t="s">
        <v>11</v>
      </c>
      <c r="M17" s="193" t="s">
        <v>10</v>
      </c>
      <c r="N17" s="194" t="s">
        <v>9</v>
      </c>
      <c r="O17" s="416"/>
      <c r="P17" s="416"/>
      <c r="Q17" s="417"/>
      <c r="R17" s="158"/>
      <c r="S17" s="158"/>
      <c r="T17" s="195"/>
      <c r="U17" s="425"/>
      <c r="V17" s="425"/>
      <c r="X17" s="187"/>
      <c r="Z17" s="186"/>
      <c r="AA17" s="187"/>
      <c r="AB17" s="18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c r="EF17" s="158"/>
      <c r="EG17" s="158"/>
      <c r="EH17" s="158"/>
      <c r="EI17" s="158"/>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58"/>
      <c r="FM17" s="158"/>
      <c r="FN17" s="158"/>
      <c r="FO17" s="158"/>
      <c r="FP17" s="158"/>
      <c r="FQ17" s="158"/>
      <c r="FR17" s="158"/>
      <c r="FS17" s="158"/>
      <c r="FT17" s="158"/>
      <c r="FU17" s="158"/>
      <c r="FV17" s="158"/>
      <c r="FW17" s="158"/>
      <c r="FX17" s="158"/>
      <c r="FY17" s="158"/>
      <c r="FZ17" s="158"/>
      <c r="GA17" s="158"/>
      <c r="GB17" s="158"/>
      <c r="GC17" s="158"/>
      <c r="GD17" s="158"/>
      <c r="GE17" s="158"/>
      <c r="GF17" s="158"/>
      <c r="GG17" s="158"/>
      <c r="GH17" s="158"/>
      <c r="GI17" s="158"/>
      <c r="GJ17" s="158"/>
      <c r="GK17" s="158"/>
      <c r="GL17" s="158"/>
      <c r="GM17" s="158"/>
      <c r="GN17" s="158"/>
      <c r="GO17" s="158"/>
      <c r="GP17" s="158"/>
      <c r="GQ17" s="158"/>
      <c r="GR17" s="158"/>
      <c r="GS17" s="158"/>
      <c r="GT17" s="158"/>
      <c r="GU17" s="158"/>
      <c r="GV17" s="158"/>
      <c r="GW17" s="158"/>
      <c r="GX17" s="158"/>
      <c r="GY17" s="158"/>
      <c r="GZ17" s="158"/>
      <c r="HA17" s="158"/>
      <c r="HB17" s="158"/>
      <c r="HC17" s="158"/>
      <c r="HD17" s="158"/>
      <c r="HE17" s="158"/>
      <c r="HF17" s="158"/>
      <c r="HG17" s="158"/>
      <c r="HH17" s="158"/>
      <c r="HI17" s="158"/>
      <c r="HJ17" s="158"/>
      <c r="HK17" s="158"/>
      <c r="HL17" s="158"/>
      <c r="HM17" s="158"/>
      <c r="HN17" s="158"/>
      <c r="HO17" s="158"/>
      <c r="HP17" s="158"/>
      <c r="HQ17" s="158"/>
      <c r="HR17" s="158"/>
      <c r="HS17" s="158"/>
      <c r="HT17" s="158"/>
      <c r="HU17" s="158"/>
      <c r="HV17" s="158"/>
      <c r="HW17" s="158"/>
      <c r="HX17" s="158"/>
      <c r="HY17" s="158"/>
      <c r="HZ17" s="158"/>
      <c r="IA17" s="158"/>
      <c r="IB17" s="158"/>
      <c r="IC17" s="158"/>
      <c r="ID17" s="158"/>
      <c r="IE17" s="158"/>
      <c r="IF17" s="158"/>
      <c r="IG17" s="158"/>
      <c r="IH17" s="158"/>
      <c r="II17" s="158"/>
      <c r="IJ17" s="158"/>
      <c r="IK17" s="158"/>
      <c r="IL17" s="158"/>
      <c r="IM17" s="158"/>
      <c r="IN17" s="158"/>
      <c r="IO17" s="158"/>
      <c r="IP17" s="158"/>
      <c r="IQ17" s="158"/>
    </row>
    <row r="18" spans="2:251" ht="66.75" customHeight="1">
      <c r="B18" s="398" t="s">
        <v>282</v>
      </c>
      <c r="C18" s="414" t="s">
        <v>266</v>
      </c>
      <c r="D18" s="196" t="s">
        <v>39</v>
      </c>
      <c r="E18" s="415" t="s">
        <v>267</v>
      </c>
      <c r="F18" s="197">
        <v>5.5555500000000002E-3</v>
      </c>
      <c r="G18" s="196" t="s">
        <v>39</v>
      </c>
      <c r="H18" s="198"/>
      <c r="I18" s="199"/>
      <c r="J18" s="200"/>
      <c r="K18" s="201"/>
      <c r="L18" s="200"/>
      <c r="M18" s="202">
        <v>45292</v>
      </c>
      <c r="N18" s="202">
        <v>45657</v>
      </c>
      <c r="O18" s="410">
        <f>+F19/F18</f>
        <v>0.66666666666666663</v>
      </c>
      <c r="P18" s="410" t="e">
        <f>+H19/H18</f>
        <v>#DIV/0!</v>
      </c>
      <c r="Q18" s="411" t="e">
        <f>+(O18*O18)/P18</f>
        <v>#DIV/0!</v>
      </c>
      <c r="T18" s="195"/>
      <c r="U18" s="413"/>
      <c r="V18" s="413"/>
      <c r="X18" s="185"/>
      <c r="Z18" s="203"/>
      <c r="AA18" s="187"/>
      <c r="AB18" s="188"/>
    </row>
    <row r="19" spans="2:251" ht="57.75" customHeight="1">
      <c r="B19" s="398"/>
      <c r="C19" s="414"/>
      <c r="D19" s="196" t="s">
        <v>2</v>
      </c>
      <c r="E19" s="415"/>
      <c r="F19" s="197">
        <f>0.00185185*2</f>
        <v>3.7036999999999999E-3</v>
      </c>
      <c r="G19" s="196" t="s">
        <v>41</v>
      </c>
      <c r="H19" s="198"/>
      <c r="I19" s="199"/>
      <c r="J19" s="200"/>
      <c r="K19" s="201"/>
      <c r="L19" s="200"/>
      <c r="M19" s="202">
        <v>45292</v>
      </c>
      <c r="N19" s="202">
        <v>45657</v>
      </c>
      <c r="O19" s="410"/>
      <c r="P19" s="410"/>
      <c r="Q19" s="411"/>
      <c r="T19" s="195"/>
      <c r="U19" s="204">
        <f>0.05/9</f>
        <v>5.5555555555555558E-3</v>
      </c>
      <c r="V19" s="205" t="s">
        <v>268</v>
      </c>
      <c r="X19" s="206">
        <v>1.8518499999999999E-3</v>
      </c>
      <c r="Z19" s="203"/>
      <c r="AA19" s="187"/>
      <c r="AB19" s="188"/>
    </row>
    <row r="20" spans="2:251" ht="38.25" customHeight="1">
      <c r="B20" s="398"/>
      <c r="C20" s="414" t="s">
        <v>269</v>
      </c>
      <c r="D20" s="196" t="s">
        <v>3</v>
      </c>
      <c r="E20" s="406" t="s">
        <v>267</v>
      </c>
      <c r="F20" s="207">
        <v>5.5555500000000002E-3</v>
      </c>
      <c r="G20" s="196" t="s">
        <v>3</v>
      </c>
      <c r="H20" s="198"/>
      <c r="I20" s="199"/>
      <c r="J20" s="208"/>
      <c r="K20" s="201"/>
      <c r="L20" s="208"/>
      <c r="M20" s="202">
        <v>45292</v>
      </c>
      <c r="N20" s="202">
        <v>45657</v>
      </c>
      <c r="O20" s="410">
        <f>+F21/F20</f>
        <v>0.33333333333333331</v>
      </c>
      <c r="P20" s="410" t="e">
        <f>+H21/H20</f>
        <v>#DIV/0!</v>
      </c>
      <c r="Q20" s="411" t="e">
        <f>+(O20*O20)/P20</f>
        <v>#DIV/0!</v>
      </c>
      <c r="V20" s="209" t="s">
        <v>270</v>
      </c>
      <c r="X20" s="210">
        <v>1.8518499999999999E-3</v>
      </c>
      <c r="Z20" s="203"/>
      <c r="AA20" s="187"/>
      <c r="AB20" s="188"/>
    </row>
    <row r="21" spans="2:251" ht="27" customHeight="1" thickBot="1">
      <c r="B21" s="398"/>
      <c r="C21" s="414"/>
      <c r="D21" s="196" t="s">
        <v>2</v>
      </c>
      <c r="E21" s="406"/>
      <c r="F21" s="197">
        <v>1.8518499999999999E-3</v>
      </c>
      <c r="G21" s="196" t="s">
        <v>41</v>
      </c>
      <c r="H21" s="198"/>
      <c r="I21" s="211"/>
      <c r="J21" s="208"/>
      <c r="K21" s="201"/>
      <c r="L21" s="208"/>
      <c r="M21" s="202">
        <v>45292</v>
      </c>
      <c r="N21" s="202">
        <v>45657</v>
      </c>
      <c r="O21" s="410"/>
      <c r="P21" s="410"/>
      <c r="Q21" s="411"/>
      <c r="V21" s="209" t="s">
        <v>271</v>
      </c>
      <c r="X21" s="206">
        <v>1.8518499999999999E-3</v>
      </c>
      <c r="Z21" s="203"/>
      <c r="AA21" s="187"/>
      <c r="AB21" s="188"/>
    </row>
    <row r="22" spans="2:251" ht="40.5" customHeight="1" thickBot="1">
      <c r="B22" s="398"/>
      <c r="C22" s="412" t="s">
        <v>272</v>
      </c>
      <c r="D22" s="196" t="s">
        <v>3</v>
      </c>
      <c r="E22" s="406" t="s">
        <v>267</v>
      </c>
      <c r="F22" s="207">
        <v>5.5555500000000002E-3</v>
      </c>
      <c r="G22" s="196" t="s">
        <v>3</v>
      </c>
      <c r="H22" s="198"/>
      <c r="I22" s="199"/>
      <c r="J22" s="200"/>
      <c r="K22" s="201"/>
      <c r="L22" s="200"/>
      <c r="M22" s="202">
        <v>45292</v>
      </c>
      <c r="N22" s="202">
        <v>45657</v>
      </c>
      <c r="O22" s="410">
        <f>+F23/F22</f>
        <v>0.99999999999999989</v>
      </c>
      <c r="P22" s="410" t="e">
        <f>+H23/H22</f>
        <v>#DIV/0!</v>
      </c>
      <c r="Q22" s="411" t="e">
        <f>+(O22*O22)/P22</f>
        <v>#DIV/0!</v>
      </c>
      <c r="S22" s="156">
        <f>0.24+0.04048</f>
        <v>0.28048000000000001</v>
      </c>
      <c r="U22" s="209"/>
      <c r="V22" s="209"/>
      <c r="X22" s="212">
        <f>SUM(X19:X21)</f>
        <v>5.5555499999999994E-3</v>
      </c>
    </row>
    <row r="23" spans="2:251" ht="30" customHeight="1">
      <c r="B23" s="398"/>
      <c r="C23" s="412"/>
      <c r="D23" s="196" t="s">
        <v>2</v>
      </c>
      <c r="E23" s="406"/>
      <c r="F23" s="197">
        <f>0.00185185*3</f>
        <v>5.5555499999999994E-3</v>
      </c>
      <c r="G23" s="196" t="s">
        <v>41</v>
      </c>
      <c r="H23" s="198"/>
      <c r="I23" s="211"/>
      <c r="J23" s="200"/>
      <c r="K23" s="201"/>
      <c r="L23" s="200"/>
      <c r="M23" s="202">
        <v>45292</v>
      </c>
      <c r="N23" s="202">
        <v>45657</v>
      </c>
      <c r="O23" s="410"/>
      <c r="P23" s="410"/>
      <c r="Q23" s="411"/>
      <c r="X23" s="213"/>
      <c r="AB23" s="188"/>
    </row>
    <row r="24" spans="2:251" ht="25.5" customHeight="1">
      <c r="B24" s="398"/>
      <c r="C24" s="412" t="s">
        <v>273</v>
      </c>
      <c r="D24" s="196" t="s">
        <v>3</v>
      </c>
      <c r="E24" s="406" t="s">
        <v>267</v>
      </c>
      <c r="F24" s="207">
        <v>5.5555500000000002E-3</v>
      </c>
      <c r="G24" s="196" t="s">
        <v>3</v>
      </c>
      <c r="H24" s="198"/>
      <c r="I24" s="199"/>
      <c r="J24" s="200"/>
      <c r="K24" s="201"/>
      <c r="L24" s="200"/>
      <c r="M24" s="202">
        <v>45292</v>
      </c>
      <c r="N24" s="202">
        <v>45657</v>
      </c>
      <c r="O24" s="410">
        <f>+F25/F24</f>
        <v>1</v>
      </c>
      <c r="P24" s="410" t="e">
        <f>+H25/H24</f>
        <v>#DIV/0!</v>
      </c>
      <c r="Q24" s="411" t="e">
        <f>+(O24*O24)/P24</f>
        <v>#DIV/0!</v>
      </c>
      <c r="X24" s="156">
        <v>0</v>
      </c>
    </row>
    <row r="25" spans="2:251" ht="34.5" customHeight="1">
      <c r="B25" s="398"/>
      <c r="C25" s="412"/>
      <c r="D25" s="196" t="s">
        <v>2</v>
      </c>
      <c r="E25" s="406"/>
      <c r="F25" s="197">
        <v>5.5555500000000002E-3</v>
      </c>
      <c r="G25" s="196" t="s">
        <v>41</v>
      </c>
      <c r="H25" s="198"/>
      <c r="I25" s="200"/>
      <c r="J25" s="200"/>
      <c r="K25" s="201"/>
      <c r="L25" s="200"/>
      <c r="M25" s="202">
        <v>45292</v>
      </c>
      <c r="N25" s="202">
        <v>45657</v>
      </c>
      <c r="O25" s="410"/>
      <c r="P25" s="410"/>
      <c r="Q25" s="411"/>
    </row>
    <row r="26" spans="2:251" ht="27" customHeight="1">
      <c r="B26" s="398"/>
      <c r="C26" s="409" t="s">
        <v>274</v>
      </c>
      <c r="D26" s="196" t="s">
        <v>3</v>
      </c>
      <c r="E26" s="406" t="s">
        <v>267</v>
      </c>
      <c r="F26" s="197">
        <v>5.5555500000000002E-3</v>
      </c>
      <c r="G26" s="196" t="s">
        <v>3</v>
      </c>
      <c r="H26" s="198"/>
      <c r="I26" s="200"/>
      <c r="J26" s="200"/>
      <c r="K26" s="201"/>
      <c r="L26" s="200"/>
      <c r="M26" s="202">
        <v>45292</v>
      </c>
      <c r="N26" s="202">
        <v>45657</v>
      </c>
      <c r="O26" s="410">
        <f>+F27/F26</f>
        <v>0.33333333333333331</v>
      </c>
      <c r="P26" s="410" t="e">
        <f>+H27/H26</f>
        <v>#DIV/0!</v>
      </c>
      <c r="Q26" s="411" t="e">
        <f>+(O26*O26)/P26</f>
        <v>#DIV/0!</v>
      </c>
    </row>
    <row r="27" spans="2:251" ht="42" customHeight="1">
      <c r="B27" s="398"/>
      <c r="C27" s="409"/>
      <c r="D27" s="196" t="s">
        <v>2</v>
      </c>
      <c r="E27" s="406"/>
      <c r="F27" s="214">
        <v>1.8518499999999999E-3</v>
      </c>
      <c r="G27" s="196" t="s">
        <v>41</v>
      </c>
      <c r="H27" s="198"/>
      <c r="I27" s="200"/>
      <c r="J27" s="200"/>
      <c r="K27" s="201"/>
      <c r="L27" s="200"/>
      <c r="M27" s="202">
        <v>45292</v>
      </c>
      <c r="N27" s="202">
        <v>45657</v>
      </c>
      <c r="O27" s="410"/>
      <c r="P27" s="410"/>
      <c r="Q27" s="411"/>
    </row>
    <row r="28" spans="2:251" ht="64.5" customHeight="1">
      <c r="B28" s="398"/>
      <c r="C28" s="409" t="s">
        <v>275</v>
      </c>
      <c r="D28" s="196" t="s">
        <v>3</v>
      </c>
      <c r="E28" s="406" t="s">
        <v>267</v>
      </c>
      <c r="F28" s="197">
        <v>5.5555500000000002E-3</v>
      </c>
      <c r="G28" s="196" t="s">
        <v>3</v>
      </c>
      <c r="H28" s="198"/>
      <c r="I28" s="200"/>
      <c r="J28" s="200"/>
      <c r="K28" s="201"/>
      <c r="L28" s="200"/>
      <c r="M28" s="202">
        <v>45292</v>
      </c>
      <c r="N28" s="202">
        <v>45657</v>
      </c>
      <c r="O28" s="410">
        <f>+F29/F28</f>
        <v>0.66666666666666663</v>
      </c>
      <c r="P28" s="410" t="e">
        <f>+H29/H28</f>
        <v>#DIV/0!</v>
      </c>
      <c r="Q28" s="411" t="e">
        <f>+(O28*O28)/P28</f>
        <v>#DIV/0!</v>
      </c>
      <c r="U28" s="215"/>
    </row>
    <row r="29" spans="2:251" ht="39" customHeight="1" thickBot="1">
      <c r="B29" s="398"/>
      <c r="C29" s="409"/>
      <c r="D29" s="196" t="s">
        <v>2</v>
      </c>
      <c r="E29" s="406"/>
      <c r="F29" s="216">
        <f>0.00185185*2</f>
        <v>3.7036999999999999E-3</v>
      </c>
      <c r="G29" s="196" t="s">
        <v>41</v>
      </c>
      <c r="H29" s="198"/>
      <c r="I29" s="200"/>
      <c r="J29" s="200"/>
      <c r="K29" s="201"/>
      <c r="L29" s="200"/>
      <c r="M29" s="202">
        <v>45292</v>
      </c>
      <c r="N29" s="202">
        <v>45657</v>
      </c>
      <c r="O29" s="410"/>
      <c r="P29" s="410"/>
      <c r="Q29" s="411"/>
    </row>
    <row r="30" spans="2:251" ht="31.5" customHeight="1">
      <c r="B30" s="398"/>
      <c r="C30" s="409" t="s">
        <v>276</v>
      </c>
      <c r="D30" s="196" t="s">
        <v>3</v>
      </c>
      <c r="E30" s="401" t="s">
        <v>267</v>
      </c>
      <c r="F30" s="207">
        <v>5.5555500000000002E-3</v>
      </c>
      <c r="G30" s="196" t="s">
        <v>3</v>
      </c>
      <c r="H30" s="198"/>
      <c r="I30" s="200"/>
      <c r="J30" s="200"/>
      <c r="K30" s="201"/>
      <c r="L30" s="200"/>
      <c r="M30" s="202">
        <v>45292</v>
      </c>
      <c r="N30" s="202">
        <v>45657</v>
      </c>
      <c r="O30" s="410">
        <f>+F31/F30</f>
        <v>0.66666666666666663</v>
      </c>
      <c r="P30" s="410" t="e">
        <f>+H31/H30</f>
        <v>#DIV/0!</v>
      </c>
      <c r="Q30" s="411" t="e">
        <f>+(O30*O30)/P30</f>
        <v>#DIV/0!</v>
      </c>
      <c r="U30" s="217">
        <v>2024</v>
      </c>
      <c r="V30" s="218">
        <v>2025</v>
      </c>
      <c r="W30" s="218"/>
      <c r="X30" s="218">
        <v>2026</v>
      </c>
      <c r="Y30" s="219">
        <v>2027</v>
      </c>
    </row>
    <row r="31" spans="2:251" ht="28.5" customHeight="1" thickBot="1">
      <c r="B31" s="398"/>
      <c r="C31" s="409"/>
      <c r="D31" s="196" t="s">
        <v>2</v>
      </c>
      <c r="E31" s="401"/>
      <c r="F31" s="216">
        <f>0.00185185*2</f>
        <v>3.7036999999999999E-3</v>
      </c>
      <c r="G31" s="196" t="s">
        <v>41</v>
      </c>
      <c r="H31" s="198"/>
      <c r="I31" s="200"/>
      <c r="J31" s="200"/>
      <c r="K31" s="201"/>
      <c r="L31" s="200"/>
      <c r="M31" s="202">
        <v>45292</v>
      </c>
      <c r="N31" s="202">
        <v>45657</v>
      </c>
      <c r="O31" s="410"/>
      <c r="P31" s="410"/>
      <c r="Q31" s="411"/>
      <c r="U31" s="220">
        <v>0.05</v>
      </c>
      <c r="V31" s="221">
        <v>0.11</v>
      </c>
      <c r="W31" s="221"/>
      <c r="X31" s="221">
        <v>0.11</v>
      </c>
      <c r="Y31" s="222">
        <v>0.09</v>
      </c>
    </row>
    <row r="32" spans="2:251" ht="28.5" customHeight="1" thickBot="1">
      <c r="B32" s="398"/>
      <c r="C32" s="400" t="s">
        <v>277</v>
      </c>
      <c r="D32" s="196" t="s">
        <v>3</v>
      </c>
      <c r="E32" s="401" t="s">
        <v>267</v>
      </c>
      <c r="F32" s="207">
        <v>5.5555500000000002E-3</v>
      </c>
      <c r="G32" s="196" t="s">
        <v>3</v>
      </c>
      <c r="H32" s="198">
        <v>20198323485</v>
      </c>
      <c r="I32" s="200"/>
      <c r="J32" s="200"/>
      <c r="K32" s="201"/>
      <c r="L32" s="200"/>
      <c r="M32" s="202">
        <v>45292</v>
      </c>
      <c r="N32" s="202">
        <v>45657</v>
      </c>
      <c r="O32" s="410">
        <f>F33/F32</f>
        <v>1</v>
      </c>
      <c r="P32" s="402">
        <f>H33/H32</f>
        <v>1</v>
      </c>
      <c r="Q32" s="391">
        <f>+(O32*O32)/P32</f>
        <v>1</v>
      </c>
      <c r="U32" s="223">
        <f>U31+V31+X31+Y31</f>
        <v>0.36</v>
      </c>
      <c r="V32" s="224"/>
      <c r="W32" s="224"/>
      <c r="X32" s="224"/>
      <c r="Y32" s="224"/>
    </row>
    <row r="33" spans="2:25" ht="28.5" customHeight="1">
      <c r="B33" s="398"/>
      <c r="C33" s="400"/>
      <c r="D33" s="196" t="s">
        <v>2</v>
      </c>
      <c r="E33" s="401"/>
      <c r="F33" s="216">
        <v>5.5555500000000002E-3</v>
      </c>
      <c r="G33" s="196" t="s">
        <v>41</v>
      </c>
      <c r="H33" s="198">
        <v>20198323485</v>
      </c>
      <c r="I33" s="200"/>
      <c r="J33" s="200"/>
      <c r="K33" s="201"/>
      <c r="L33" s="200"/>
      <c r="M33" s="202">
        <v>45292</v>
      </c>
      <c r="N33" s="202">
        <v>45657</v>
      </c>
      <c r="O33" s="410"/>
      <c r="P33" s="403"/>
      <c r="Q33" s="392"/>
      <c r="U33" s="224"/>
      <c r="V33" s="224"/>
      <c r="W33" s="224"/>
      <c r="X33" s="224"/>
      <c r="Y33" s="224"/>
    </row>
    <row r="34" spans="2:25" ht="28.5" customHeight="1">
      <c r="B34" s="398"/>
      <c r="C34" s="400" t="s">
        <v>278</v>
      </c>
      <c r="D34" s="196" t="s">
        <v>3</v>
      </c>
      <c r="E34" s="401" t="s">
        <v>267</v>
      </c>
      <c r="F34" s="207">
        <v>5.5555500000000002E-3</v>
      </c>
      <c r="G34" s="196" t="s">
        <v>3</v>
      </c>
      <c r="H34" s="198">
        <v>3055440216</v>
      </c>
      <c r="I34" s="200"/>
      <c r="J34" s="200"/>
      <c r="K34" s="201"/>
      <c r="L34" s="200"/>
      <c r="M34" s="202">
        <v>45292</v>
      </c>
      <c r="N34" s="202">
        <v>45657</v>
      </c>
      <c r="O34" s="402">
        <f>F35/F34</f>
        <v>1</v>
      </c>
      <c r="P34" s="402">
        <f>H35/H34</f>
        <v>1.0967720576798221</v>
      </c>
      <c r="Q34" s="391">
        <f>+(O34*O34)/P34</f>
        <v>0.91176648146512818</v>
      </c>
      <c r="U34" s="224"/>
      <c r="V34" s="224"/>
      <c r="W34" s="224"/>
      <c r="X34" s="224"/>
      <c r="Y34" s="224"/>
    </row>
    <row r="35" spans="2:25" ht="28.5" customHeight="1">
      <c r="B35" s="398"/>
      <c r="C35" s="400"/>
      <c r="D35" s="196" t="s">
        <v>2</v>
      </c>
      <c r="E35" s="401"/>
      <c r="F35" s="216">
        <v>5.5555500000000002E-3</v>
      </c>
      <c r="G35" s="196" t="s">
        <v>41</v>
      </c>
      <c r="H35" s="198">
        <v>3351121452.8200002</v>
      </c>
      <c r="I35" s="200"/>
      <c r="J35" s="200"/>
      <c r="K35" s="201"/>
      <c r="L35" s="200"/>
      <c r="M35" s="225">
        <v>45292</v>
      </c>
      <c r="N35" s="202">
        <v>45657</v>
      </c>
      <c r="O35" s="403"/>
      <c r="P35" s="403"/>
      <c r="Q35" s="392"/>
      <c r="U35" s="224"/>
      <c r="V35" s="224"/>
      <c r="W35" s="224"/>
      <c r="X35" s="224"/>
      <c r="Y35" s="224"/>
    </row>
    <row r="36" spans="2:25" ht="23.25">
      <c r="B36" s="404"/>
      <c r="C36" s="405" t="s">
        <v>8</v>
      </c>
      <c r="D36" s="196" t="s">
        <v>3</v>
      </c>
      <c r="E36" s="406"/>
      <c r="F36" s="226">
        <f>F18+F20+F22+F24+F26+F28+F30+F32+F34</f>
        <v>4.9999950000000001E-2</v>
      </c>
      <c r="G36" s="227" t="s">
        <v>3</v>
      </c>
      <c r="H36" s="228">
        <v>23253763701</v>
      </c>
      <c r="I36" s="229"/>
      <c r="J36" s="200"/>
      <c r="K36" s="200"/>
      <c r="L36" s="200"/>
      <c r="M36" s="202">
        <v>45292</v>
      </c>
      <c r="N36" s="230">
        <v>45657</v>
      </c>
      <c r="O36" s="407">
        <f>F37/F36</f>
        <v>0.7407407407407407</v>
      </c>
      <c r="P36" s="408">
        <f>H37/H36</f>
        <v>1</v>
      </c>
      <c r="Q36" s="391">
        <f>+(O36*O36)/P36</f>
        <v>0.5486968449931412</v>
      </c>
      <c r="U36" s="231"/>
    </row>
    <row r="37" spans="2:25" ht="20.25">
      <c r="B37" s="404"/>
      <c r="C37" s="405"/>
      <c r="D37" s="196" t="s">
        <v>2</v>
      </c>
      <c r="E37" s="406"/>
      <c r="F37" s="232">
        <f>F19+F21+F23+F25+F27+F29+F31+F33+F35</f>
        <v>3.7037E-2</v>
      </c>
      <c r="G37" s="227" t="s">
        <v>41</v>
      </c>
      <c r="H37" s="233">
        <v>23253763701</v>
      </c>
      <c r="I37" s="208"/>
      <c r="J37" s="208"/>
      <c r="K37" s="234"/>
      <c r="L37" s="208"/>
      <c r="M37" s="202">
        <v>45292</v>
      </c>
      <c r="N37" s="230">
        <v>45657</v>
      </c>
      <c r="O37" s="407"/>
      <c r="P37" s="408"/>
      <c r="Q37" s="392"/>
    </row>
    <row r="38" spans="2:25" ht="15">
      <c r="D38" s="235"/>
      <c r="H38" s="236"/>
      <c r="I38" s="237"/>
      <c r="J38" s="186"/>
      <c r="K38" s="186"/>
      <c r="L38" s="186"/>
      <c r="O38" s="237"/>
      <c r="P38" s="238"/>
      <c r="Q38" s="239"/>
      <c r="R38" s="238"/>
    </row>
    <row r="39" spans="2:25" ht="31.5">
      <c r="B39" s="393" t="s">
        <v>43</v>
      </c>
      <c r="C39" s="393"/>
      <c r="D39" s="394" t="s">
        <v>7</v>
      </c>
      <c r="E39" s="394"/>
      <c r="F39" s="394"/>
      <c r="G39" s="394"/>
      <c r="H39" s="394"/>
      <c r="I39" s="394"/>
      <c r="J39" s="240" t="s">
        <v>44</v>
      </c>
      <c r="K39" s="394" t="s">
        <v>45</v>
      </c>
      <c r="L39" s="394"/>
      <c r="M39" s="395" t="s">
        <v>6</v>
      </c>
      <c r="N39" s="395"/>
      <c r="O39" s="395"/>
      <c r="P39" s="395"/>
      <c r="Q39" s="395"/>
      <c r="U39" s="209"/>
    </row>
    <row r="40" spans="2:25" ht="26.25" customHeight="1">
      <c r="B40" s="396" t="s">
        <v>279</v>
      </c>
      <c r="C40" s="396"/>
      <c r="D40" s="397" t="s">
        <v>283</v>
      </c>
      <c r="E40" s="397"/>
      <c r="F40" s="397"/>
      <c r="G40" s="397"/>
      <c r="H40" s="397"/>
      <c r="I40" s="397"/>
      <c r="J40" s="398" t="s">
        <v>32</v>
      </c>
      <c r="K40" s="241" t="s">
        <v>3</v>
      </c>
      <c r="L40" s="242">
        <v>180000</v>
      </c>
      <c r="M40" s="399" t="s">
        <v>280</v>
      </c>
      <c r="N40" s="399"/>
      <c r="O40" s="399"/>
      <c r="P40" s="399"/>
      <c r="Q40" s="399"/>
      <c r="U40" s="209">
        <f>U39/3</f>
        <v>0</v>
      </c>
    </row>
    <row r="41" spans="2:25" ht="18" customHeight="1">
      <c r="B41" s="396"/>
      <c r="C41" s="396"/>
      <c r="D41" s="397"/>
      <c r="E41" s="397"/>
      <c r="F41" s="397"/>
      <c r="G41" s="397"/>
      <c r="H41" s="397"/>
      <c r="I41" s="397"/>
      <c r="J41" s="398"/>
      <c r="K41" s="241" t="s">
        <v>2</v>
      </c>
      <c r="L41" s="242">
        <v>129189</v>
      </c>
      <c r="M41" s="399"/>
      <c r="N41" s="399"/>
      <c r="O41" s="399"/>
      <c r="P41" s="399"/>
      <c r="Q41" s="399"/>
    </row>
    <row r="42" spans="2:25" ht="15" customHeight="1" thickBot="1">
      <c r="B42" s="389" t="s">
        <v>1</v>
      </c>
      <c r="C42" s="389"/>
      <c r="D42" s="389"/>
      <c r="E42" s="389"/>
      <c r="F42" s="389"/>
      <c r="G42" s="389"/>
      <c r="H42" s="389"/>
      <c r="I42" s="389"/>
      <c r="J42" s="389"/>
      <c r="K42" s="389"/>
      <c r="L42" s="389"/>
      <c r="M42" s="390" t="s">
        <v>0</v>
      </c>
      <c r="N42" s="390"/>
      <c r="O42" s="390"/>
      <c r="P42" s="390"/>
      <c r="Q42" s="390"/>
    </row>
    <row r="43" spans="2:25" ht="29.25" customHeight="1" thickBot="1">
      <c r="B43" s="389"/>
      <c r="C43" s="389"/>
      <c r="D43" s="389"/>
      <c r="E43" s="389"/>
      <c r="F43" s="389"/>
      <c r="G43" s="389"/>
      <c r="H43" s="389"/>
      <c r="I43" s="389"/>
      <c r="J43" s="389"/>
      <c r="K43" s="389"/>
      <c r="L43" s="389"/>
      <c r="M43" s="390"/>
      <c r="N43" s="390"/>
      <c r="O43" s="390"/>
      <c r="P43" s="390"/>
      <c r="Q43" s="390"/>
      <c r="U43" s="243">
        <f>0.24+0.03704</f>
        <v>0.27704000000000001</v>
      </c>
    </row>
    <row r="46" spans="2:25">
      <c r="C46" s="244"/>
    </row>
    <row r="47" spans="2:25">
      <c r="C47" s="244"/>
    </row>
  </sheetData>
  <mergeCells count="113">
    <mergeCell ref="B2:C5"/>
    <mergeCell ref="D2:K3"/>
    <mergeCell ref="L2:O2"/>
    <mergeCell ref="P2:Q5"/>
    <mergeCell ref="L3:O3"/>
    <mergeCell ref="D4:K5"/>
    <mergeCell ref="L4:O4"/>
    <mergeCell ref="L5:O5"/>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U12:W12"/>
    <mergeCell ref="B13:C13"/>
    <mergeCell ref="D13:I13"/>
    <mergeCell ref="N13:P13"/>
    <mergeCell ref="U13:W13"/>
    <mergeCell ref="B14:I14"/>
    <mergeCell ref="N14:P14"/>
    <mergeCell ref="U14:V14"/>
    <mergeCell ref="H15:H17"/>
    <mergeCell ref="I15:L16"/>
    <mergeCell ref="M15:N16"/>
    <mergeCell ref="O15:Q15"/>
    <mergeCell ref="U15:V15"/>
    <mergeCell ref="O16:O17"/>
    <mergeCell ref="P16:P17"/>
    <mergeCell ref="Q16:Q17"/>
    <mergeCell ref="U16:V16"/>
    <mergeCell ref="U17:V17"/>
    <mergeCell ref="U18:V18"/>
    <mergeCell ref="C20:C21"/>
    <mergeCell ref="E20:E21"/>
    <mergeCell ref="O20:O21"/>
    <mergeCell ref="P20:P21"/>
    <mergeCell ref="Q20:Q21"/>
    <mergeCell ref="C18:C19"/>
    <mergeCell ref="E18:E19"/>
    <mergeCell ref="O18:O19"/>
    <mergeCell ref="P18:P19"/>
    <mergeCell ref="Q18:Q19"/>
    <mergeCell ref="P26:P27"/>
    <mergeCell ref="Q26:Q27"/>
    <mergeCell ref="C28:C29"/>
    <mergeCell ref="E28:E29"/>
    <mergeCell ref="O28:O29"/>
    <mergeCell ref="P28:P29"/>
    <mergeCell ref="Q28:Q29"/>
    <mergeCell ref="Q22:Q23"/>
    <mergeCell ref="C24:C25"/>
    <mergeCell ref="E24:E25"/>
    <mergeCell ref="O24:O25"/>
    <mergeCell ref="P24:P25"/>
    <mergeCell ref="Q24:Q25"/>
    <mergeCell ref="C22:C23"/>
    <mergeCell ref="E22:E23"/>
    <mergeCell ref="O22:O23"/>
    <mergeCell ref="P22:P23"/>
    <mergeCell ref="C34:C35"/>
    <mergeCell ref="E34:E35"/>
    <mergeCell ref="O34:O35"/>
    <mergeCell ref="P34:P35"/>
    <mergeCell ref="Q34:Q35"/>
    <mergeCell ref="B36:B37"/>
    <mergeCell ref="C36:C37"/>
    <mergeCell ref="E36:E37"/>
    <mergeCell ref="O36:O37"/>
    <mergeCell ref="P36:P37"/>
    <mergeCell ref="B18:B35"/>
    <mergeCell ref="C30:C31"/>
    <mergeCell ref="E30:E31"/>
    <mergeCell ref="O30:O31"/>
    <mergeCell ref="P30:P31"/>
    <mergeCell ref="Q30:Q31"/>
    <mergeCell ref="C32:C33"/>
    <mergeCell ref="E32:E33"/>
    <mergeCell ref="O32:O33"/>
    <mergeCell ref="P32:P33"/>
    <mergeCell ref="Q32:Q33"/>
    <mergeCell ref="C26:C27"/>
    <mergeCell ref="E26:E27"/>
    <mergeCell ref="O26:O27"/>
    <mergeCell ref="B42:L43"/>
    <mergeCell ref="M42:Q43"/>
    <mergeCell ref="Q36:Q37"/>
    <mergeCell ref="B39:C39"/>
    <mergeCell ref="D39:I39"/>
    <mergeCell ref="K39:L39"/>
    <mergeCell ref="M39:Q39"/>
    <mergeCell ref="B40:C41"/>
    <mergeCell ref="D40:I41"/>
    <mergeCell ref="J40:J41"/>
    <mergeCell ref="M40:Q4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2024730010036</vt:lpstr>
      <vt:lpstr>2024730010037</vt:lpstr>
      <vt:lpstr>2024730010038</vt:lpstr>
      <vt:lpstr>2024730010039</vt:lpstr>
      <vt:lpstr>Anexo 2024730010039</vt:lpstr>
      <vt:lpstr>2020730010083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2024-11-28T18:42:23Z</dcterms:modified>
</cp:coreProperties>
</file>