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es de acción para publicar\"/>
    </mc:Choice>
  </mc:AlternateContent>
  <bookViews>
    <workbookView xWindow="0" yWindow="0" windowWidth="21600" windowHeight="7530" tabRatio="683" activeTab="1"/>
  </bookViews>
  <sheets>
    <sheet name="INFRAESTRUCTURA" sheetId="2" r:id="rId1"/>
    <sheet name="POLITICA PUBLICA" sheetId="3" r:id="rId2"/>
    <sheet name="PROGRAMAS CONECTIVIDAD" sheetId="4" r:id="rId3"/>
    <sheet name="EVENTOS" sheetId="5" r:id="rId4"/>
    <sheet name="CENTRO POTENCIA" sheetId="6" r:id="rId5"/>
  </sheets>
  <definedNames>
    <definedName name="_xlnm.Print_Area" localSheetId="4">'CENTRO POTENCIA'!$A$1:$Q$51</definedName>
    <definedName name="_xlnm.Print_Area" localSheetId="3">EVENTOS!$A$1:$Q$38</definedName>
    <definedName name="_xlnm.Print_Area" localSheetId="0">INFRAESTRUCTURA!$A$246:$Q$299</definedName>
    <definedName name="_xlnm.Print_Area" localSheetId="1">'POLITICA PUBLICA'!$A$1:$Q$45</definedName>
    <definedName name="_xlnm.Print_Area" localSheetId="2">'PROGRAMAS CONECTIVIDAD'!$A$39:$Q$98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7" i="2" l="1"/>
  <c r="H283" i="2"/>
  <c r="O282" i="2" l="1"/>
  <c r="O280" i="2"/>
  <c r="O278" i="2"/>
  <c r="O276" i="2"/>
  <c r="O274" i="2"/>
  <c r="O272" i="2"/>
  <c r="O270" i="2"/>
  <c r="O268" i="2"/>
  <c r="O266" i="2"/>
  <c r="O264" i="2"/>
  <c r="O262" i="2"/>
  <c r="H275" i="2"/>
  <c r="H160" i="2" l="1"/>
  <c r="I281" i="2"/>
  <c r="I280" i="2"/>
  <c r="I279" i="2"/>
  <c r="I278" i="2"/>
  <c r="I277" i="2"/>
  <c r="I274" i="2"/>
  <c r="I273" i="2"/>
  <c r="I272" i="2"/>
  <c r="I270" i="2"/>
  <c r="I269" i="2"/>
  <c r="I268" i="2"/>
  <c r="I267" i="2"/>
  <c r="I266" i="2"/>
  <c r="I264" i="2"/>
  <c r="I263" i="2"/>
  <c r="I262" i="2"/>
  <c r="I275" i="2"/>
  <c r="H273" i="2"/>
  <c r="H277" i="2"/>
  <c r="I276" i="2" s="1"/>
  <c r="H265" i="2"/>
  <c r="H263" i="2"/>
  <c r="H271" i="2"/>
  <c r="I271" i="2" s="1"/>
  <c r="I265" i="2" l="1"/>
  <c r="I228" i="2" l="1"/>
  <c r="O88" i="2"/>
  <c r="O92" i="2"/>
  <c r="O90" i="2"/>
  <c r="H90" i="2"/>
  <c r="I90" i="2" s="1"/>
  <c r="I92" i="2"/>
  <c r="I89" i="2"/>
  <c r="I88" i="2"/>
  <c r="H55" i="2"/>
  <c r="H57" i="2"/>
  <c r="H58" i="2"/>
  <c r="I58" i="2" s="1"/>
  <c r="F60" i="2"/>
  <c r="O59" i="2" s="1"/>
  <c r="O57" i="2"/>
  <c r="I59" i="2"/>
  <c r="O22" i="2"/>
  <c r="O20" i="2"/>
  <c r="H191" i="2"/>
  <c r="I191" i="2" s="1"/>
  <c r="O193" i="2"/>
  <c r="I195" i="2"/>
  <c r="I193" i="2"/>
  <c r="O160" i="2"/>
  <c r="O156" i="2"/>
  <c r="I162" i="2"/>
  <c r="I160" i="2"/>
  <c r="I159" i="2"/>
  <c r="I158" i="2"/>
  <c r="I156" i="2"/>
  <c r="F124" i="2"/>
  <c r="O123" i="2" s="1"/>
  <c r="I123" i="2"/>
  <c r="I121" i="2"/>
  <c r="I20" i="2"/>
  <c r="I18" i="2"/>
  <c r="H22" i="2"/>
  <c r="I22" i="2" s="1"/>
  <c r="I55" i="2" l="1"/>
  <c r="I57" i="2"/>
  <c r="H74" i="4" l="1"/>
  <c r="I74" i="4" s="1"/>
  <c r="H76" i="4"/>
  <c r="H80" i="4"/>
  <c r="H72" i="4"/>
  <c r="O80" i="4"/>
  <c r="O78" i="4"/>
  <c r="O76" i="4"/>
  <c r="O74" i="4"/>
  <c r="I82" i="4"/>
  <c r="I80" i="4"/>
  <c r="I79" i="4"/>
  <c r="I78" i="4"/>
  <c r="I76" i="4" l="1"/>
  <c r="I72" i="4"/>
  <c r="I23" i="4" l="1"/>
  <c r="I27" i="4"/>
  <c r="I20" i="4"/>
  <c r="O25" i="4"/>
  <c r="O23" i="4"/>
  <c r="O21" i="4"/>
  <c r="O21" i="5"/>
  <c r="O27" i="5"/>
  <c r="H23" i="5"/>
  <c r="I23" i="5" s="1"/>
  <c r="I27" i="5"/>
  <c r="I24" i="5"/>
  <c r="I63" i="5"/>
  <c r="I62" i="5"/>
  <c r="P32" i="6"/>
  <c r="I32" i="6"/>
  <c r="O95" i="5"/>
  <c r="O93" i="5"/>
  <c r="O62" i="5"/>
  <c r="O58" i="5"/>
  <c r="I59" i="5"/>
  <c r="I58" i="5"/>
  <c r="H28" i="5"/>
  <c r="I28" i="5" s="1"/>
  <c r="P18" i="6"/>
  <c r="O18" i="6"/>
  <c r="O91" i="5"/>
  <c r="H96" i="5"/>
  <c r="C109" i="5"/>
  <c r="O23" i="5"/>
  <c r="I22" i="5" l="1"/>
  <c r="I21" i="5"/>
  <c r="I96" i="5"/>
  <c r="I95" i="5"/>
  <c r="I92" i="5"/>
  <c r="I91" i="5"/>
  <c r="I18" i="6"/>
  <c r="O30" i="3" l="1"/>
  <c r="O28" i="3"/>
  <c r="I31" i="3" l="1"/>
  <c r="I30" i="3"/>
  <c r="I29" i="3"/>
  <c r="I28" i="3"/>
  <c r="H22" i="5" l="1"/>
  <c r="H73" i="4"/>
  <c r="I73" i="4" l="1"/>
  <c r="H81" i="4"/>
  <c r="I81" i="4" s="1"/>
  <c r="H26" i="4"/>
  <c r="H25" i="4" l="1"/>
  <c r="I25" i="4" s="1"/>
  <c r="I26" i="4"/>
  <c r="H58" i="5"/>
  <c r="H24" i="5"/>
  <c r="H21" i="5"/>
  <c r="Q148" i="2" l="1"/>
  <c r="H224" i="2"/>
  <c r="I224" i="2" s="1"/>
  <c r="Q219" i="2"/>
  <c r="Q218" i="2"/>
  <c r="Q217" i="2"/>
  <c r="H225" i="2" s="1"/>
  <c r="Q186" i="2"/>
  <c r="Q185" i="2"/>
  <c r="Q184" i="2"/>
  <c r="H192" i="2" s="1"/>
  <c r="I192" i="2" s="1"/>
  <c r="I225" i="2" l="1"/>
  <c r="H229" i="2"/>
  <c r="I229" i="2" s="1"/>
  <c r="H122" i="2"/>
  <c r="I122" i="2" l="1"/>
  <c r="H124" i="2"/>
  <c r="I124" i="2" s="1"/>
  <c r="H92" i="5"/>
  <c r="H94" i="5"/>
  <c r="H59" i="5"/>
  <c r="H63" i="5" s="1"/>
  <c r="H77" i="4"/>
  <c r="I77" i="4" s="1"/>
  <c r="H75" i="4"/>
  <c r="H24" i="4"/>
  <c r="I24" i="4" s="1"/>
  <c r="H22" i="4"/>
  <c r="H29" i="3"/>
  <c r="H31" i="3" s="1"/>
  <c r="I283" i="2"/>
  <c r="H196" i="2"/>
  <c r="I196" i="2" s="1"/>
  <c r="H157" i="2"/>
  <c r="Q149" i="2"/>
  <c r="H91" i="2"/>
  <c r="Q47" i="2"/>
  <c r="I75" i="4" l="1"/>
  <c r="H83" i="4"/>
  <c r="I83" i="4" s="1"/>
  <c r="H21" i="4"/>
  <c r="I22" i="4"/>
  <c r="H161" i="2"/>
  <c r="I161" i="2" s="1"/>
  <c r="H93" i="2"/>
  <c r="I93" i="2" s="1"/>
  <c r="I91" i="2"/>
  <c r="I157" i="2"/>
  <c r="H163" i="2"/>
  <c r="I163" i="2" s="1"/>
  <c r="H56" i="2"/>
  <c r="H28" i="4"/>
  <c r="I28" i="4" s="1"/>
  <c r="H19" i="4" l="1"/>
  <c r="I19" i="4" s="1"/>
  <c r="I21" i="4"/>
  <c r="I282" i="2"/>
  <c r="I56" i="2"/>
  <c r="H60" i="2"/>
  <c r="I60" i="2" s="1"/>
  <c r="C47" i="6"/>
  <c r="C46" i="6"/>
  <c r="C110" i="5"/>
  <c r="P56" i="5"/>
  <c r="O56" i="5"/>
  <c r="C97" i="4"/>
  <c r="C96" i="4"/>
  <c r="C45" i="3"/>
  <c r="C44" i="3"/>
  <c r="O72" i="4"/>
  <c r="O19" i="4"/>
  <c r="C296" i="2"/>
  <c r="P260" i="2"/>
  <c r="O260" i="2"/>
  <c r="O224" i="2"/>
  <c r="O191" i="2"/>
  <c r="O121" i="2"/>
  <c r="O55" i="2"/>
  <c r="B51" i="6" l="1"/>
  <c r="C51" i="6"/>
  <c r="Q260" i="2"/>
  <c r="Q56" i="5"/>
  <c r="P18" i="3" l="1"/>
  <c r="O18" i="3"/>
  <c r="Q18" i="3" l="1"/>
  <c r="O18" i="2" l="1"/>
</calcChain>
</file>

<file path=xl/comments1.xml><?xml version="1.0" encoding="utf-8"?>
<comments xmlns="http://schemas.openxmlformats.org/spreadsheetml/2006/main">
  <authors>
    <author>equipo 60</author>
    <author>EQUIPO-15</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52"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52"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52"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52"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52"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8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8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8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8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8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118"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18"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18"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1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1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151"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1"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1"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188"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88"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88"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8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8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C193" authorId="1" shapeId="0">
      <text>
        <r>
          <rPr>
            <b/>
            <sz val="9"/>
            <color indexed="81"/>
            <rFont val="Tahoma"/>
            <family val="2"/>
          </rPr>
          <t>EQUIPO-15:</t>
        </r>
        <r>
          <rPr>
            <sz val="9"/>
            <color indexed="81"/>
            <rFont val="Tahoma"/>
            <family val="2"/>
          </rPr>
          <t xml:space="preserve">
quitar actividad o hablar con doris para eliminarlo  o dejarlo con observacion
</t>
        </r>
      </text>
    </comment>
    <comment ref="B221"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21"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21"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2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C226" authorId="1" shapeId="0">
      <text>
        <r>
          <rPr>
            <b/>
            <sz val="9"/>
            <color indexed="81"/>
            <rFont val="Tahoma"/>
            <family val="2"/>
          </rPr>
          <t>EQUIPO-15:</t>
        </r>
        <r>
          <rPr>
            <sz val="9"/>
            <color indexed="81"/>
            <rFont val="Tahoma"/>
            <family val="2"/>
          </rPr>
          <t xml:space="preserve">
Doris este seguimiento lo realiza personal de  planta?</t>
        </r>
      </text>
    </comment>
    <comment ref="B25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5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5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5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5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16"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6"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6"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6"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69"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69"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69"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6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6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s>
  <commentList>
    <comment ref="B18"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8"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8"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53"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53"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53"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53"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53"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88"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88"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88"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8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8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5.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<sst xmlns="http://schemas.openxmlformats.org/spreadsheetml/2006/main" count="1434" uniqueCount="273">
  <si>
    <t xml:space="preserve">FIRMA: </t>
  </si>
  <si>
    <t xml:space="preserve">OBSERVACIONES: </t>
  </si>
  <si>
    <t>E</t>
  </si>
  <si>
    <t>P</t>
  </si>
  <si>
    <t>FIRMA</t>
  </si>
  <si>
    <t xml:space="preserve">META DE RESULTADO  No.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</si>
  <si>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</si>
  <si>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</si>
  <si>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</si>
  <si>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</si>
  <si>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</si>
  <si>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</si>
  <si>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</si>
  <si>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</si>
  <si>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</si>
  <si>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</si>
  <si>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</si>
  <si>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</si>
  <si>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</si>
  <si>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</si>
  <si>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</si>
  <si>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</si>
  <si>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</si>
  <si>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</si>
  <si>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</si>
  <si>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Objetivos: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</si>
  <si>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</si>
  <si>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</si>
  <si>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</si>
  <si>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</si>
  <si>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</si>
  <si>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</si>
  <si>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</si>
  <si>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Número</t>
  </si>
  <si>
    <t>ACTIVIDADES</t>
  </si>
  <si>
    <t xml:space="preserve">FUENTES DE FINANCIACION                           </t>
  </si>
  <si>
    <t>METAS DE PRODUCTO</t>
  </si>
  <si>
    <t>COSTO TOTAL
(PESOS)</t>
  </si>
  <si>
    <t xml:space="preserve">SECRETARÍA / ENTIDAD:                                                           </t>
  </si>
  <si>
    <t xml:space="preserve">GRUPO: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</si>
  <si>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</si>
  <si>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</si>
  <si>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</si>
  <si>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</si>
  <si>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</si>
  <si>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</si>
  <si>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</si>
  <si>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</si>
  <si>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NOMBRE  DEL PROYECTO POAI: Mejoramiento y mantenimiento de la infraestructura tecnológica de la alcaldía Municipal de Ibagué</t>
  </si>
  <si>
    <t>LINEA ESTRATEGICA:ECONOMÍA PARA TODOS</t>
  </si>
  <si>
    <t>SECTOR:23-TECNOLOGÍA DE LA INFORMACIÓN Y LAS COMUNICACIONES</t>
  </si>
  <si>
    <t>PROGRAMA:  2301-Facilitar el acceso y uso de las Tecnologías de la Información y las Comunicaciones (TIC) en todo el territorio nacional</t>
  </si>
  <si>
    <t>Coordinar y/o apoyar las actividades relacionadas con ciencia, tecnología e innovación mediante gestión de eventos, alianzas público-privadas y proyectos internos o externos.</t>
  </si>
  <si>
    <t>Secretarias de las TIC</t>
  </si>
  <si>
    <t>1 julio al 30 septiembre 2024</t>
  </si>
  <si>
    <t>FECHA DE  SEGUIMIENTO: 11 octubre 2024</t>
  </si>
  <si>
    <t>CODIGO BPPIM: 2024730010023</t>
  </si>
  <si>
    <t>CODIGO PRESUPUESTAL:               RUBROS: 218320202008 - 2183201010030302.</t>
  </si>
  <si>
    <t>459902801-Módulos de Tecnologías de Información y Comunicaciones (TIC) actualizados</t>
  </si>
  <si>
    <t>459902500-Sistemas de información implementados</t>
  </si>
  <si>
    <t>Revisar y evaluar el estado actual del PETI</t>
  </si>
  <si>
    <t>Elaborar y aprobar plan de mejora</t>
  </si>
  <si>
    <t>Construir documento de actualización del PETI y  hoja de Ruta</t>
  </si>
  <si>
    <t>459900500-Documentos para la planeación estratégica en TI</t>
  </si>
  <si>
    <r>
      <t xml:space="preserve">META DE RESULTADO  No.  </t>
    </r>
    <r>
      <rPr>
        <sz val="12"/>
        <rFont val="Arial"/>
        <family val="2"/>
      </rPr>
      <t>Aumentar el índice de gobierno digital en el habilitador de Arquitectura Empresarial</t>
    </r>
  </si>
  <si>
    <r>
      <rPr>
        <b/>
        <sz val="12"/>
        <rFont val="Arial"/>
        <family val="2"/>
      </rPr>
      <t>Código MGA</t>
    </r>
    <r>
      <rPr>
        <sz val="12"/>
        <rFont val="Arial"/>
        <family val="2"/>
      </rPr>
      <t>: 459902801 -Mantenimiento y
actualización funcional
de los módulos de la
plataforma PISAMI.</t>
    </r>
  </si>
  <si>
    <t>Realizar mantenimiento al sistema de informacion</t>
  </si>
  <si>
    <t>Desarrollar software de actualización al sistema de información</t>
  </si>
  <si>
    <r>
      <rPr>
        <b/>
        <sz val="12"/>
        <rFont val="Arial"/>
        <family val="2"/>
      </rPr>
      <t>Código MGA</t>
    </r>
    <r>
      <rPr>
        <sz val="12"/>
        <rFont val="Arial"/>
        <family val="2"/>
      </rPr>
      <t>: 459902500 -Nuevos sistemas de
información o módulos
en PISAMI que
soporten los procesos
de la entidad</t>
    </r>
  </si>
  <si>
    <t>Realizar diagnostico e identificacion de requerimientos</t>
  </si>
  <si>
    <t>Diseñar y desarrollar nuevas soluciones tecnológicas.</t>
  </si>
  <si>
    <t>459902802-Personas capacitadas en uso de Tecnologías de Información y Comunicaciones (TIC)</t>
  </si>
  <si>
    <t>Realizar el diagnóstico que permita identificar el estado actual de los componentes y equipos que componen la infraestructura tecnológica implementada.</t>
  </si>
  <si>
    <t xml:space="preserve"> Adquirir de Hardware y equipos para el mejoramiento de la infraestructura tecnológica.</t>
  </si>
  <si>
    <t>Adquirir servicios digitales o informáticos (correo electrónico, conectividad, almacenamiento nube, etc)</t>
  </si>
  <si>
    <t>459900700-Índice de capacidad en la prestación de servicios de tecnología</t>
  </si>
  <si>
    <r>
      <rPr>
        <b/>
        <sz val="12"/>
        <rFont val="Arial"/>
        <family val="2"/>
      </rPr>
      <t>Código MGA</t>
    </r>
    <r>
      <rPr>
        <sz val="12"/>
        <rFont val="Arial"/>
        <family val="2"/>
      </rPr>
      <t>: 459902502 -Brindar soporte técnico
de hardware y redes
de comunicación a los
usuarios de la
Administración Central
comunicación)</t>
    </r>
  </si>
  <si>
    <t>Realizar Mantenimientos preventivos y correctivos  de  Hardware</t>
  </si>
  <si>
    <t>Adquirir suministros y repuestos para el mantenimiento correctivo de Hardware</t>
  </si>
  <si>
    <t>459902502-Usuarios con soporte técnico</t>
  </si>
  <si>
    <r>
      <rPr>
        <b/>
        <sz val="12"/>
        <rFont val="Arial"/>
        <family val="2"/>
      </rPr>
      <t>Código MGA</t>
    </r>
    <r>
      <rPr>
        <sz val="12"/>
        <rFont val="Arial"/>
        <family val="2"/>
      </rPr>
      <t>: 459902503 -Brindar soporte técnico
de software a los
usuarios de la
Administración Central</t>
    </r>
  </si>
  <si>
    <t>Atender los requerimientos de soporte funcional de los usuarios de los sistemas de informacion.</t>
  </si>
  <si>
    <t>Realizar seguimiento al servicio de soporte funcional</t>
  </si>
  <si>
    <r>
      <rPr>
        <b/>
        <sz val="12"/>
        <rFont val="Arial"/>
        <family val="2"/>
      </rPr>
      <t>Código MGA</t>
    </r>
    <r>
      <rPr>
        <sz val="12"/>
        <rFont val="Arial"/>
        <family val="2"/>
      </rPr>
      <t>: 459902300 -Mantener y fortalecer
el sistema de gestión
de seguridad y la
información ISO 27001</t>
    </r>
  </si>
  <si>
    <t>459902503-Usuarios con soporte funcional</t>
  </si>
  <si>
    <t>Realizar pruebas de funcionalidad de IPv6</t>
  </si>
  <si>
    <t>Adquirir hadware de reposición para protocolo IPV6</t>
  </si>
  <si>
    <t xml:space="preserve"> Adquirir herramientas de seguridad para la protección de los activos de información</t>
  </si>
  <si>
    <t>Fortalecer las capacidades en seguridad digital a través de convenios y o acuerdos de intercambio de información.</t>
  </si>
  <si>
    <t>Adquirir licencias de software de seguridad</t>
  </si>
  <si>
    <t>Realizar campañas de capacitación,  concientización y sensibilización en temas de seguridad y privacidad de la información.</t>
  </si>
  <si>
    <t>Adquirir servicios de almacenamiento, encriptación y otros que garanticen la seguridad de los activos de información</t>
  </si>
  <si>
    <t>Adquirir bienes y servicios para la gestión de incidentes y continuidad de negocio</t>
  </si>
  <si>
    <t>TOTAL PROYECTADO 2024</t>
  </si>
  <si>
    <t>TOAL EJECUTADO 2024</t>
  </si>
  <si>
    <t>CODIGO BPPIM: 2024730010082</t>
  </si>
  <si>
    <t>NOMBRE  DEL PROYECTO POAI: ACTUALIZACION IMPLEMENTACION DE LA POLITICA PUBLICA DE CIENCIA, LA TECNOLOGIA Y LA INNOVACION DEL MUNICIPIO DE IBAGUE</t>
  </si>
  <si>
    <t>PROGRAMA:  3906-Fomento a vocaciones y formación, generación, uso y apropiación social del conocimiento de la ciencia, tecnología e innovación</t>
  </si>
  <si>
    <r>
      <t xml:space="preserve">META DE RESULTADO  No.  </t>
    </r>
    <r>
      <rPr>
        <sz val="12"/>
        <rFont val="Arial"/>
        <family val="2"/>
      </rPr>
      <t>Índice de Ciencia, Tecnología e Innovación</t>
    </r>
  </si>
  <si>
    <t>PROGRAMA:  4599-Fortalecimiento a la gestión y dirección de la administración pública territorial</t>
  </si>
  <si>
    <t>SECTOR: 45-GOBIERNO TERRITORIAL</t>
  </si>
  <si>
    <t>SECTOR: 39-CIENCIA, TECNOLOGÍA E INNOVACIÓN</t>
  </si>
  <si>
    <t>LINEA ESTRATEGICA: GOBERNABILIDAD PARA TODOS</t>
  </si>
  <si>
    <t>LINEA ESTRATEGICA: ECONOMÍA PARA TODOS</t>
  </si>
  <si>
    <r>
      <rPr>
        <b/>
        <sz val="12"/>
        <rFont val="Arial"/>
        <family val="2"/>
      </rPr>
      <t>Código MGA</t>
    </r>
    <r>
      <rPr>
        <sz val="12"/>
        <rFont val="Arial"/>
        <family val="2"/>
      </rPr>
      <t>: 390601600 - Actualizar y aprobar
la política de
Ciencia, Tecnología
e Innovación</t>
    </r>
  </si>
  <si>
    <t>CODIGO PRESUPUESTAL:                       RUBROS: 218320202008</t>
  </si>
  <si>
    <t>Elaborar el diagnóstico de Ciencia, Tecnología e Innovación y TIC, analizando situación actual y futura</t>
  </si>
  <si>
    <t>Identificar grupos de valor y realizar mesas de trabajo con los actores involucrados</t>
  </si>
  <si>
    <t>Definir alcance, objetivos, actividades, productos y cronograma para formulación del instrumento</t>
  </si>
  <si>
    <t>Elaborar documentos de Política pública, plan estratégico y proyecto de acuerdo</t>
  </si>
  <si>
    <t>Socializar y/o Implementar las estrategias, programas y proyectos definidos en el documento de Política Pública</t>
  </si>
  <si>
    <t>Coordinar y/o apoyar las actividades relacionadas con la Política Pública de ciencia, tecnología e innovación mediante gestión de convocatorias, alianzas público-privadas y/o estrategias internos o externos en concordancia con los lineamientos normativos y requerimientos de la entidad.</t>
  </si>
  <si>
    <t>390601600-Documentos de política elaborados</t>
  </si>
  <si>
    <t>NOMBRE  DEL PROYECTO POAI: IMPLEMENTACION DE PROGRAMAS INTEGRALES DE CONECTIVIDAD Y FORMACION TECNOLOGICA EN LAS ZONAS RURALES Y URBANAS DE IBAGUE</t>
  </si>
  <si>
    <t>CODIGO BPPIM: 2024730010083</t>
  </si>
  <si>
    <t>CODIGO PRESUPUESTAL:                                     RUBROS: 218320202009 - 218320202008</t>
  </si>
  <si>
    <t xml:space="preserve">Asegurar la prestación del servicio de las zonas Digitales </t>
  </si>
  <si>
    <t>Realizar eventos de promoción y capacitación de la oferta TIC en zonas Digitales</t>
  </si>
  <si>
    <t>Fortalecer, adecuar y mejorar los proyectos de energías limpias y sostenibles</t>
  </si>
  <si>
    <t>Realizar trámites administrativos necesarios para el funcionamiento de las zonas digitales</t>
  </si>
  <si>
    <t>230107903-Usuarios conectados por zona digital instalada</t>
  </si>
  <si>
    <t>Promocionar y difundir la oferta de servicios TIC</t>
  </si>
  <si>
    <t>Implementar programas de formación y capacitación en tecnologías de la información y comunicación (TIC) tanto en modalidad virtual como presencial, dirigidos a la comunidad de Ibagué</t>
  </si>
  <si>
    <t xml:space="preserve">Realizar ejercicios de apropiación en TIC e innovación para la comunidad Ibaguereña </t>
  </si>
  <si>
    <t>Adquirir y/o mantener Software, Hardware y Licenciamiento para la operación de los CED</t>
  </si>
  <si>
    <t>Realizar trámites administrativos necesarios para el uso y apropiación de la oferta TIC</t>
  </si>
  <si>
    <r>
      <t xml:space="preserve">META DE RESULTADO  No.  </t>
    </r>
    <r>
      <rPr>
        <sz val="12"/>
        <rFont val="Arial"/>
        <family val="2"/>
      </rPr>
      <t>Gobierno digital – habilitador cultura y apropiación</t>
    </r>
  </si>
  <si>
    <t>230103000-Personas capacitadas en tecnologías de la información y las comunicaciones</t>
  </si>
  <si>
    <t>PROGRAMA:  2302-Fomento del desarrollo de aplicaciones, software y contenidos para impulsar la apropiación de las tecnologías de la información y las comunicaciones (TIC)</t>
  </si>
  <si>
    <t>NOMBRE  DEL PROYECTO POAI: OPTIMIZACION DEL MUNICIPIO DE IBAGUE COMO TERRITORIO INTELIGENTE MEDIANTE EVENTOS E INICIATIVAS DINAMIZADORAS PARA GENERAR VALOR PUBLICO IBAGUE</t>
  </si>
  <si>
    <t>CODIGO BPPIM: 2024730010027</t>
  </si>
  <si>
    <t xml:space="preserve">CODIGO PRESUPUESTAL:                                     RUBROS: 218320202009 </t>
  </si>
  <si>
    <r>
      <rPr>
        <b/>
        <sz val="12"/>
        <rFont val="Arial"/>
        <family val="2"/>
      </rPr>
      <t>Código MGA</t>
    </r>
    <r>
      <rPr>
        <sz val="12"/>
        <rFont val="Arial"/>
        <family val="2"/>
      </rPr>
      <t>: 230208301-Diseño e Implementación iniciativas dinamizadoras (Plan de Transformación Digital y Modelo Ciudades y Territorios Inteligentes) en cumplimiento de la Política de Gobierno digital</t>
    </r>
  </si>
  <si>
    <t>Diseñar y/o Ejecutar acciones para la Planificación Estratégica del Gobierno Digital.</t>
  </si>
  <si>
    <t>Apoyar y/o fortalecer los procesos, proyectos o convocatorias en transformación digital o territorios inteligentes, integrando planes, programas y estrategias, en concordancia con los lineamientos normativos y requerimientos de la entidad.</t>
  </si>
  <si>
    <t>Mantener en operación planes estratégicos o seguimiento Transformación Digital o Ciudades o Territorios Inteligentes.</t>
  </si>
  <si>
    <t>230208301-Documentos de lineamientos técnicos para impulsar el Gobierno Digital Elaborados</t>
  </si>
  <si>
    <t>230205200-Eventos de difusión para generar competencias TIC realizados</t>
  </si>
  <si>
    <t>Diseñar y/o Ejecutar estrategias de eventos enfocados en Ciencia, Tecnología e Innovación</t>
  </si>
  <si>
    <t>Realizar y/o Apoyar capacitaciones con enfoque en Ciencia, Tecnología e Innovación.</t>
  </si>
  <si>
    <r>
      <rPr>
        <b/>
        <sz val="12"/>
        <rFont val="Arial"/>
        <family val="2"/>
      </rPr>
      <t>Código MGA</t>
    </r>
    <r>
      <rPr>
        <sz val="12"/>
        <rFont val="Arial"/>
        <family val="2"/>
      </rPr>
      <t>: 230208603-Tramites y servicios
racionalizados por
medios
tecnológicos</t>
    </r>
  </si>
  <si>
    <t>230208603-Servicios de información para la implementacion de la estrategia de gobierno digital</t>
  </si>
  <si>
    <t>Desarrollar nuevos trámites o procedimientos administrativos en línea</t>
  </si>
  <si>
    <t>Implementar los servicios ciudadanos de conformidad con los lineamientos del ministerio de TIC.</t>
  </si>
  <si>
    <t>NOMBRE  DEL PROYECTO POAI: SERVICIO DE ACCESO A LAS TIC MEDIANTE IMPLEMENTACION DE UN CENTRO POTENCIA IBAGUE</t>
  </si>
  <si>
    <t>CODIGO BPPIM: 2024730010079</t>
  </si>
  <si>
    <t>CODIGO PRESUPUESTAL:                                     RUBROS: 218320202008</t>
  </si>
  <si>
    <r>
      <rPr>
        <b/>
        <sz val="12"/>
        <rFont val="Arial"/>
        <family val="2"/>
      </rPr>
      <t>Código MGA</t>
    </r>
    <r>
      <rPr>
        <sz val="12"/>
        <rFont val="Arial"/>
        <family val="2"/>
      </rPr>
      <t>: 230102400-Implementar y mantener microcentros de inteligencia artificial o laboratorios de experiencia digital</t>
    </r>
  </si>
  <si>
    <t>Realizar Estudios de pre-inversión para la implementación de  un microcentro I.A  ó   Laboratorios de experiencia digital.</t>
  </si>
  <si>
    <t>Implementar  y/o elaborar estrategias para la puesta en marcha de un microcentro I.A  o Laboratorios de experiencia digital.</t>
  </si>
  <si>
    <t>Realizar labores de supervisión y/o Interventoría técnica</t>
  </si>
  <si>
    <t>Adquirir y / o mantener software o hardware para la operación de los Centro PotencIA</t>
  </si>
  <si>
    <t xml:space="preserve"> Realizar ejercicios de apropiación en TIC e innovación para la comunidad</t>
  </si>
  <si>
    <t>Realizar eventos de promoción de la oferta TIC</t>
  </si>
  <si>
    <t>Asegurar y o mantener la prestación del servicio de conectividad en el microcentro I.A  o  Laboratorios de experiencia digital.</t>
  </si>
  <si>
    <t>230102400-Centros de Acceso Comunitario en zonas urbanas y/o rurales y/o apartadas funcionando</t>
  </si>
  <si>
    <t>PRESUPUESTO DEFINITIVO</t>
  </si>
  <si>
    <t>TOTAL COMPROMISO</t>
  </si>
  <si>
    <t>TIC-01 PRESTACIÓN DE SERVICIOS PROFESIONALES PARA DESARROLLAR ACTIVIDADES RELACIONADAS CON EL PROYECTO DE FORTALECIMIENTO DE LA INFRAESTRUCTURA TECNOLOGICA PARA EL USO Y APROPIACION DE LAS TIC EN LA ALCALDIA DE IBAGUE. (D1).</t>
  </si>
  <si>
    <t>91-92-93-184-766-815</t>
  </si>
  <si>
    <t xml:space="preserve"> TIC-02 PRESTACIÓN DE SERVICIOS PROFESIONALES EN MATERIA DE SOPORTE Y DESARROLLO DE SOFTWARE EN EL MARCO DEL PROYECTO DE FORTALECIMIENTO DE LA INFRAESTRUCTURA TECNOLOGICA PARA EL USO Y APROPIACION DE LAS TIC EN LA ALCALDIA DE IBAGUE. (D2)</t>
  </si>
  <si>
    <t>TIC-42 PRESTACION DE SERVICIOS PROFESIONALES PARA BRINDAR SOPORTE EN EL DESARROLLO, GESTIÓN Y SEGUIMIENTO DE LAS ACTIVIDADES REQUERIDAS EN EL MARCO DE LA EJECUCION DE LOS PROYECTOS QUE SE ADELANTAN POR PARTE DE LA SECRETARIA DE LAS TIC. (ADM1)</t>
  </si>
  <si>
    <t>TIC-49 PRESTACIÓN DE SERVICIOS DE APOYO A LA GESTION EN EL MARCO DEL PROYECTO DE FORTALECIMIENTO DE LA INFRAESTRUCTURA TECNOLOGICA PARA EL USO Y APROPIACION DE LAS TIC EN LA ALCALDIA DE IBAGUE. (D11)</t>
  </si>
  <si>
    <t>TIC-08 PRESTACIÓN DE SERVICIOS PROFESIONALES EN MATERIA DE SOPORTE Y DESARROLLO DE SOFTWARE EN EL MARCO DEL PROYECTO DE FORTALECIMIENTO DE LA INFRAESTRUCTURA TECNOLOGICA PARA EL USO Y APROPIACION DE LAS TIC EN LA ALCALDIA DE IBAGUE. (D8)</t>
  </si>
  <si>
    <t>TIC-56 CONTRATAR LOS SERVICIOS TECNOLOGICOS DE NUBE PÚBLICA PARA LA OPERACIÓN Y GESTION DE MODULOS DE LA PLATAFORMA PISAMI EN EL MARCO DEL PROYECTO DE FORTALECIMIENTO DE LA INFRAESTRUCTURA TECNOLOGICA PARA EL USO Y APROPIACION DE LAS TIC EN LA ALCALDIA DE IBAGUE</t>
  </si>
  <si>
    <t>TIC-05 PRESTACIÓN DE SERVICIOS PROFESIONALES EN MATERIA DE SOPORTE Y DESARROLLO DE SOFTWARE EN EL MARCO DEL PROYECTO DE FORTALECIMIENTO DE LA INFRAESTRUCTURA TECNOLOGICA PARA EL USO Y APROPIACION DE LAS TIC EN LA ALCALDIA DE IBAGUE. (D5)</t>
  </si>
  <si>
    <t>TIC-53 ADQUISICIÓN DE ELEMENTOS Y SERVICIOS PARA GARANTIZAR, MEJORAR Y OPTIMIZAR EL SOPORTE TECNOLÓGICO DEL DATACENTER EN EL MARCO DEL PROYECTO DE FORTALECIMIENTO DE LA INFRAESTRUCTURA TECNOLOGICA PARA EL USO Y APROPIACION DE LAS TIC EN LA ALCALDIA DE IBAGUE.</t>
  </si>
  <si>
    <t>TIC-19 ADQUISICION DE LICENCIAS DE ANTIVIRUS EN EL MARCO DEL PROYECTO DE FORTALECIMIENTO DE LA INFRAESTRUCTURA TECNOLOGICA PARA EL USO Y APROPIACION DE LAS TIC EN LA ALCALDIA DE IBAGUE.</t>
  </si>
  <si>
    <t>CONTRATAR EL SERVICIO DE CUENTAS DE CORREO ELECTRÓNICO PARA LA ALCALDÍA MUNICIPAL DE IBAGUÉ; BAJO EL DOMINIO IBAGUE.GOV.CO (TIC-16)</t>
  </si>
  <si>
    <t>1319</t>
  </si>
  <si>
    <t>CONTRATAR LA PRESTACION DE SERVICIOS DE CONECTIVIDAD E INTERNET PARA LAS DIFERENTES DEPENDENCIAS EN EL MARCO DEL PROYECTO DE FORTALECIMIENTO DE LA INFRAESTRUCTURA TECNOLOGICA PARA EL USO Y APROPIACION DE LAS TIC EN LA ALCALDIA DE IBAGUE. (TIC-17)</t>
  </si>
  <si>
    <t>1166/2023 Adic 3</t>
  </si>
  <si>
    <t>TIC-20 CONTRATAR LA PRESTACION DE SERVICIOS DE CONECTIVIDAD E INTERNET PARA LAS DIFERENTES DEPENDENCIAS EN EL MARCO DEL PROYECTO DE FORTALECIMIENTO DE LA INFRAESTRUCTURA TECNOLOGICA PARA EL USO Y APROPIACION DE LAS TIC EN LA ALCALDIA DE IBAGUE.</t>
  </si>
  <si>
    <t>TIC-18 CONTRATAR EL SERVICIO DE ALMACENAMIENTO DE DATOS (NUBE) EN EL MARCO DEL PROYECTO DE FORTALECIMIENTO DE LA INFRAESTRUCTURA TECNOLOGICA PARA EL USO Y APROPIACION DE LAS TIC EN LA ALCALDIA DE IBAGUE.</t>
  </si>
  <si>
    <t>TIC-11 PRESTACIÓN DE SERVICIOS DE APOYO A LA GESTION EN EL MARCO DEL PROYECTO DE FORTALECIMIENTO DE LA INFRAESTRUCTURA TECNOLOGICA PARA EL USO Y APROPIACION DE LAS TIC EN LA ALCALDIA DE IBAGUE. (T1)</t>
  </si>
  <si>
    <t>TIC-12 PRESTACIÓN DE SERVICIOS DE APOYO A LA GESTION EN EL MARCO DEL PROYECTO DE FORTALECIMIENTO DE LA INFRAESTRUCTURA TECNOLOGICA PARA EL USO Y APROPIACION DE LAS TIC EN LA ALCALDIA DE IBAGUE. (T2)</t>
  </si>
  <si>
    <t>TIC-13 PRESTACIÓN DE SERVICIOS DE APOYO A LA GESTION EN EL MARCO DEL PROYECTO DE FORTALECIMIENTO DE LA INFRAESTRUCTURA TECNOLOGICA PARA EL USO Y APROPIACION DE LAS TIC EN LA ALCALDIA DE IBAGUE. (T3)</t>
  </si>
  <si>
    <t>Resolución No.14000650 de Mar/ 22/2024</t>
  </si>
  <si>
    <t>TIC-20 RENOVACION DE LICENCIAS DE CERTIFICADOS DE SEGURIDAD EN EL MARCO DEL PROYECTO DE FORTALECIMIENTO DE LA INFRAESTRUCTURA TECNOLOGICA PARA EL USO Y APROPIACION DE LAS TIC EN LA ALCALDIA DE IBAGUE</t>
  </si>
  <si>
    <t>TIC-02 PRESTACIÓN DE SERVICIOS PROFESIONALES EN MATERIA DE SOPORTE Y DESARROLLO DE SOFTWARE EN EL MARCO DEL PROYECTO DE FORTALECIMIENTO DE LA INFRAESTRUCTURA TECNOLOGICA PARA EL USO Y APROPIACION DE LAS TIC EN LA ALCALDIA DE IBAGUE. (D2)</t>
  </si>
  <si>
    <t>TIC-07 PRESTACIÓN DE SERVICIOS PROFESIONALES EN MATERIA DE SOPORTE Y DESARROLLO DE SOFTWARE EN EL MARCO DEL PROYECTO DE FORTALECIMIENTO DE LA INFRAESTRUCTURA TECNOLOGICA PARA EL USO Y APROPIACION DE LAS TIC EN LA ALCALDIA DE IBAGUE. (D7)</t>
  </si>
  <si>
    <t>TIC-57 PRESTACIÓN DE SERVICIOS PROFESIONALES PARA DESARROLLAR ACTIVIDADES RELACIONADAS CON EL PROYECTO DE FORTALECIMIENTO DE LA INFRAESTRUCTURA TECNOLOGICA PARA EL USO Y APROPIACION DE LAS TIC EN LA ALCALDIA DE IBAGUE. (D12)</t>
  </si>
  <si>
    <t>TIC-44 PRESTACIÓN DE SERVICIOS PROFESIONALES PARA DESARROLLAR ACTIVIDADES RELACIONADAS CON EL PROYECTO DE FORTALECIMIENTO  Y APOYO AL FOMENTO DEL DESARROLLO DE APLICACIONES, SOFTWARE, CONTENIDOS DIGITALES, INDUSTRIA 4.0 Y MOBILIARIO INTELIGENTE PARA LA CIUDAD DE IBAGUÉ. (I2)</t>
  </si>
  <si>
    <t>TIC-52 PRESTACION DE SERVICIOS PROFESIONALES PARA BRINDAR SOPORTE EN EL DESARROLLO, GESTIÓN Y SEGUIMIENTO DE LAS ACTIVIDADES REQUERIDAS EN EL MARCO DE LA EJECUCION DE LOS PROYECTOS QUE SE ADELANTAN POR PARTE DE LA SECRETARIA DE LAS TIC. (AB3)</t>
  </si>
  <si>
    <t>1922</t>
  </si>
  <si>
    <t>TIC-54 PRESTACION DE SERVICIOS PROFESIONALES PARA BRINDAR SOPORTE EN EL DESARROLLO, GESTIÓN Y SEGUIMIENTO DE LAS ACTIVIDADES REQUERIDAS EN EL MARCO DE LA EJECUCION DE LOS PROYECTOS QUE SE ADELANTAN POR PARTE DE LA SECRETARIA DE LAS TIC. (I4)</t>
  </si>
  <si>
    <t>1876</t>
  </si>
  <si>
    <t>TIC-58 PRESTACION DE SERVICIOS PROFESIONALES PARA BRINDAR SOPORTE EN EL DESARROLLO, GESTIÓN Y SEGUIMIENTO DE LAS ACTIVIDADES REQUERIDAS EN EL MARCO DE LA EJECUCION DE LOS PROYECTOS QUE SE ADELANTAN POR PARTE DE LA SECRETARIA DE LAS TIC. (AB4)</t>
  </si>
  <si>
    <t>TIC-23 PRESTACIÓN DE SERVICIOS DE APOYO A LA GESTION PARA DESARROLLAR ACTIVIDADES EN EL MARCO DEL PROYECTO DE FORTALECIMIENTO, USO Y APROPIACION DE LAS  TIC PARA EL DESARROLLO RURAL Y URBANO EN EL MUNICIPIO DE  IBAGUE. (PVD 1)</t>
  </si>
  <si>
    <t>TIC-36 PRESTACIÓN DE SERVICIOS PROFESIONALES, PARA DESARROLLAR ACTIVIDADES EN EL MARCO DEL PROYECTO DE FORTALECIMIENTO, USO Y APROPIACION DE LAS  TIC PARA EL DESARROLLO RURAL Y URBANO EN EL MUNICIPIO DE  IBAGUE.  (AB1)</t>
  </si>
  <si>
    <t>TIC-32 PRESTACIÓN DE SERVICIOS DE APOYO A LA GESTION PARA  EL FORTALECIMIENTO, USO Y APROPIACION DE HERRAMIENTAS TECNOLOGICAS  PARA EL DESARROLLO RURAL Y URBANO EN EL MUNICIPIO DE IBAGUÉ. (FUA1)</t>
  </si>
  <si>
    <t>TIC-48 PRESTACION DE SERVICIOS DE MANTENIMIENTO PREVENTIVO Y CORRECTIVO DE LOS SISTEMAS DE ESTACIONES DE CARGA SOLAR ADQUIRIDIOS PARA EL FORTALECIMIENTO Y APROPIACION DE LAS TIC EN LA CIUDAD DE IBAGUE</t>
  </si>
  <si>
    <t>TIC-21 PRESTACIÓN DE SERVICIOS PROFESIONALES PARA REALIZAR APOYO ADMINISTRATIVO Y OPERATIVO DE LOS PUNTOS VIVE DIGITAL -  VIVELAB  EN EL MARCO DEL PROYECTO DE FORTALECIMIENTO, USO Y APROPIACION DE LAS  TIC PARA EL DESARROLLO RURAL Y URBANO EN EL MUNICIPIO DE  IBAGUE</t>
  </si>
  <si>
    <t>TIC-26 PRESTACIÓN DE SERVICIOS PROFESIONALES PARA DESARROLLAR ACTIVIDADES EN EL MARCO DEL PROYECTO DE FORTALECIMIENTO, USO Y APROPIACION DE LAS  TIC PARA EL DESARROLLO RURAL Y URBANO EN EL MUNICIPIO DE  IBAGUE. (PVD4)</t>
  </si>
  <si>
    <t>TIC-30 PRESTACIÓN DE SERVICIOS PROFESIONALES PARA DESARROLLAR ACTIVIDADES RELACIONADAS CON EL PROYECTO DE FORTALECIMIENTO, USO Y APROPIACION DE LAS  TIC PARA EL DESARROLLO RURAL Y URBANO EN EL MUNICIPIO DE  IBAGUE. (PVD8)</t>
  </si>
  <si>
    <t>TIC-25 PRESTACIÓN DE SERVICIOS PROFESIONALES PARA DESARROLLAR ACTIVIDADES EN EL MARCO DEL PROYECTO DE FORTALECIMIENTO, USO Y APROPIACION DE LAS  TIC PARA EL DESARROLLO RURAL Y URBANO EN EL MUNICIPIO DE  IBAGUE. (PVD3)</t>
  </si>
  <si>
    <t>TIC-27 PRESTACIÓN DE SERVICIOS PROFESIONALES PARA DESARROLLAR ACTIVIDADES EN EL MARCO DEL PROYECTO DE FORTALECIMIENTO, USO Y APROPIACION DE LAS  TIC PARA EL DESARROLLO RURAL Y URBANO EN EL MUNICIPIO DE  IBAGUE. (PVD5)</t>
  </si>
  <si>
    <t>1808</t>
  </si>
  <si>
    <t>TIC-28 PRESTACION DE SERVICIOS PROFESIONALES PARA DESARROLLAR ACTIVIDADES EN EL MARCO DEL PROYECTO DE FORTALECIMIENTO, USO Y APROPIACION DE LAS TIC PARA EL DESARROLLO RURAL Y URBANO EN EL MUNICIPIO DE IBAGUE (PVD6)</t>
  </si>
  <si>
    <t>1854</t>
  </si>
  <si>
    <t>TIC-24 PRESTACIÓN DE SERVICIOS DE APOYO A LA GESTION PARA DESARROLLAR ACTIVIDADES EN EL MARCO DEL PROYECTO DE FORTALECIMIENTO, USO Y APROPIACION DE LAS  TIC PARA EL DESARROLLO RURAL Y URBANO EN EL MUNICIPIO DE  IBAGUE. (PVD2)</t>
  </si>
  <si>
    <t>TIC-39 PRESTACION DE SERVICIOS DE APOYO A LA GESTION PARA DESARROLLAR ACTIVIDADES RELACIONADAS CON EL PROYECTO DE FORTALECIMIENTO  Y APOYO AL FOMENTO DEL DESARROLLO DE APLICACIONES, SOFTWARE, CONTENIDOS DIGITALES, INDUSTRIA 4.0 Y MOBILIARIO INTELIGENTE PARA LA CIUDAD DE IBAGUÉ. (A1)</t>
  </si>
  <si>
    <t>TIC-45 PRESTACIÓN DE SERVICIOS PROFESIONALES PARA DESARROLLAR ACTIVIDADES RELACIONADAS CON EL PROYECTO DE FORTALECIMIENTO  Y APOYO AL FOMENTO DEL DESARROLLO DE APLICACIONES, SOFTWARE, CONTENIDOS DIGITALES, INDUSTRIA 4.0 Y MOBILIARIO INTELIGENTE PARA LA CIUDAD DE IBAGUÉ. (I3)</t>
  </si>
  <si>
    <t>:TIC-40 PRESTACIÓN DE SERVICIOS PROFESIONALES PARA FORTALECER LOS FINES Y METAS QUE SE ENCUENTRAN A CARGO DE LA SECRETARIA DE LAS TIC EN EL MARCO DEL PROYECTO DE FORTALECIMIENTO  Y APOYO AL FOMENTO DEL DESARROLLO DE APLICACIONES, SOFTWARE, CONTENIDOS DIGITALES, INDUSTRIA 4.0 Y MOBILIARIO INTELIGENTE PARA LA CIUDAD DE IBAGUÉ. (A2)</t>
  </si>
  <si>
    <t>TIC-70 PRESTACIÓN DE SERVICIOS PROFESIONALES PARA DESARROLLAR ACTIVIDADES RELACIONADAS CON EL PROYECTO DE OPTIMIZACIÓN DEL MUNICIPIO DE IBAGUÉ COMO TERRITORIO INTELIGENTE MEDIANTE EVENTOS E INICIATIVAS DINAMIZADORAS PARA GENERAR VALOR PÚBLICO IBAGUÉ. (I5)</t>
  </si>
  <si>
    <t>TIC-04 PRESTACIÓN DE SERVICIOS PROFESIONALES EN MATERIA DE SOPORTE Y DESARROLLO DE SOFTWARE EN EL MARCO DEL PROYECTO DE FORTALECIMIENTO DE LA INFRAESTRUCTURA TECNOLOGICA PARA EL USO Y APROPIACION DE LAS TIC EN LA ALCALDIA DE IBAGUE. (D4)</t>
  </si>
  <si>
    <t>TIC-03 PRESTACIÓN DE SERVICIOS PROFESIONALES EN MATERIA DE SOPORTE Y DESARROLLO DE SOFTWARE EN EL MARCO DEL PROYECTO DE FORTALECIMIENTO DE LA INFRAESTRUCTURA TECNOLOGICA PARA EL USO Y APROPIACION DE LAS TIC EN LA ALCALDIA DE IBAGUE. (D3)0</t>
  </si>
  <si>
    <t>TIC-01 PRESTACIÓN DE SERVICIOS PROFESIONALES PARA DESARROLLAR ACTIVIDADES RELACIONADAS CON EL PROYECTO DE FORTALECIMIENTO DE LA INFRAESTRUCTURA TECNOLOGICA PARA EL USO Y APROPIACION DE LAS TIC EN LA ALCALDIA DE IBAGUE. (D1)</t>
  </si>
  <si>
    <t>TIC-50 PRESTACION DE SERVICIOS PROFESIONALES PARA BRINDAR SOPORTE EN EL DESARROLLO, GESTIÓN Y SEGUIMIENTO DE LAS ACTIVIDADES REQUERIDAS EN EL MARCO DE LA EJECUCION DE LOS PROYECTOS QUE SE ADELANTAN POR PARTE DE LA SECRETARIA DE LAS TIC. (ADM2)</t>
  </si>
  <si>
    <t>Documento</t>
  </si>
  <si>
    <t>No. Mesas</t>
  </si>
  <si>
    <t>No. Socializaciones</t>
  </si>
  <si>
    <t>No. Actividades</t>
  </si>
  <si>
    <r>
      <rPr>
        <b/>
        <sz val="12"/>
        <rFont val="Arial"/>
        <family val="2"/>
      </rPr>
      <t>Código MGA</t>
    </r>
    <r>
      <rPr>
        <sz val="12"/>
        <rFont val="Arial"/>
        <family val="2"/>
      </rPr>
      <t>: 230107903-Usuarios conectados al Servicio de acceso zonas digitales (WIFI) - Servicio de acceso zonas digitales
Proporcionar puntos de conectividad en la zona rural y urbana, para la apropiación y uso de las herramientas tecnológicas, generando oportunidades de Ibagué para el
mundo, que permita a niñas, niños, jóvenes y a toda la ciudadanía a estar conectados, fomentando el desarrollo social, cultural, económico, educativo, para crear sentido de pertenencia y uso adecuado de las herramientas tecnológicas y energías renovables</t>
    </r>
  </si>
  <si>
    <t>No. Servicios</t>
  </si>
  <si>
    <t>No. Eventos</t>
  </si>
  <si>
    <t>No. Fortalecimiento</t>
  </si>
  <si>
    <t>No. Programas</t>
  </si>
  <si>
    <t>No. Ejercicios</t>
  </si>
  <si>
    <t>No. Adquisiciones</t>
  </si>
  <si>
    <t>No. Acciones</t>
  </si>
  <si>
    <t>No. Planes</t>
  </si>
  <si>
    <t>No. Estrategias</t>
  </si>
  <si>
    <t>No. Capacitaciones</t>
  </si>
  <si>
    <t>No. Desarrollos</t>
  </si>
  <si>
    <t>Estrategia</t>
  </si>
  <si>
    <t>Supervisión</t>
  </si>
  <si>
    <t>OBSERVACIONES: 
1. Actividad 1.  Tablero de control PETI: https://drive.google.com/drive/u/1/folders/1tuXNUSL8auUAmU6MX4hy6pJHb6nYLyu5
2. Actividad 2. Herramienta para la construcción del peti. En construcción</t>
  </si>
  <si>
    <t>Módulos</t>
  </si>
  <si>
    <t>OBSERVACIONES: 
Actividad 1: La evidencia reposa en el módulo de tickets y de gestión documental de PISAMI
Actividad 2: Industria y Comercio actualizado, Predial migrado a la nube, y en proceso de desarrollo Central de Cuentas</t>
  </si>
  <si>
    <t xml:space="preserve">Módulos </t>
  </si>
  <si>
    <r>
      <t xml:space="preserve">OBSERVACIONES: 
</t>
    </r>
    <r>
      <rPr>
        <sz val="12"/>
        <rFont val="Arial MT"/>
      </rPr>
      <t xml:space="preserve">Actividad 1: Inventario de necesidades de desarrollo de software 
https://docs.google.com/spreadsheets/d/1-RTBJKb9kIh3z1Wm-0VSTenDpE7ZlzRz/edit?usp=drive_link&amp;ouid=103413971425830783689&amp;rtpof=true&amp;sd=true
Actividad 2: Almacén  En Desarrollo, Estampillas en fase de pruebas </t>
    </r>
  </si>
  <si>
    <t xml:space="preserve">Impartir formacion a los funcionarios públicos en el uso y apropiación de herramientas tecnológicas </t>
  </si>
  <si>
    <t>OBSERVACIONES: 
Actividad 2. Capacitaciones: en uso y apropiación de las tecnologías a servidores públicos. https://drive.google.com/drive/u/1/folders/1IZ_Rqs2q-YpfufhmB1lgvAuK4ylKJsYl</t>
  </si>
  <si>
    <t>servicios</t>
  </si>
  <si>
    <t>Porcentaje</t>
  </si>
  <si>
    <t>OBSERVACIONES: 
Actividad 1: 2.125 Servicios de soporte técnico atendidos , de 2183 radicados en el módulo de soporte técnico de PISAMI
Actividad 2: En proceso de contratación los elementos para realizar soporte técnico</t>
  </si>
  <si>
    <t>OBSERVACIONES: 
Actividad 1: 1842 servicios de soporte de software atendidos, de 1936 radicados en el módulo de tickets de PISAMI
Actividad 2: Seguimiento trimestral al indicador para establecer el cumplimiento de la meta del soporte, seguimiento con corte a marzo, junio y septiembre</t>
  </si>
  <si>
    <t xml:space="preserve"> Adquirir  Software para el mejoramiento y soporte de la infraestructura tecnológica.</t>
  </si>
  <si>
    <r>
      <t>OBSERVACIONES: 
Actividad No. 1:</t>
    </r>
    <r>
      <rPr>
        <sz val="12"/>
        <rFont val="Arial MT"/>
      </rPr>
      <t xml:space="preserve"> La Secretaría de las TIC ha identificado acceso comunitario a Internet en las zonas rurales y apartadas suministradas por el Ministerio de TIC de forma gratuita hasta 24 horas al día , los 7 días de la semana, y de manera ininterrumpida al menos hasta el año 2032. https://mintic.gov.co/micrositios/centros_digitales/768/w3-channel.html. Oficio No. 242132906 de fecha 11/10/2024, donde notifica el impacto desde el 01/01/2024 - 09/10/2024. Por otra parte, se realiza el seguimiento al proyecto </t>
    </r>
    <r>
      <rPr>
        <b/>
        <sz val="12"/>
        <rFont val="Arial MT"/>
      </rPr>
      <t>comunidades de conectividad</t>
    </r>
    <r>
      <rPr>
        <sz val="12"/>
        <rFont val="Arial MT"/>
      </rPr>
      <t xml:space="preserve"> que se realizó en conjunto con el ministerio de las TIC para estudio de suelo y así poder llevar internet a las zonas rurales más lejanas que no cuentan con el servicio de internet; se realiza Visitas en el Corregimiento san Bernardo, Veredas el ecuador, yatay, peñaranda, San Cayetano parte baja, Santa Bárbara.</t>
    </r>
    <r>
      <rPr>
        <b/>
        <sz val="12"/>
        <rFont val="Arial MT"/>
      </rPr>
      <t xml:space="preserve">
Actividad No. 2:</t>
    </r>
    <r>
      <rPr>
        <sz val="12"/>
        <rFont val="Arial MT"/>
      </rPr>
      <t xml:space="preserve"> Evento 19/07/2024 Gabinete al parque donde se brinda la Oferta Instutcional TIC con impacto de 140 personas, las planillas de asistencia reposan en las carpetas de Gestión Documental de la Secretaría de las TIC. Evento 3/08/2024 Gabinete a la montaña donde se brinda Oferta Institucinal TIC con impacto de 50 personas, las planillas de asistencia reposan en las carpetas de Gestión Documental de la Secretaría de las TIC. 17/04/2024 Se realiza 1 evento articulado con el Ministerio de TIC para promocionar y apropiar el proyecto de comunidades de concetividad https://ibague.gov.co/portal/seccion/noticias/index.php?idnt=16740#gsc.tab=0</t>
    </r>
    <r>
      <rPr>
        <b/>
        <sz val="12"/>
        <rFont val="Arial MT"/>
      </rPr>
      <t xml:space="preserve">
Actividad No. 3:</t>
    </r>
    <r>
      <rPr>
        <sz val="12"/>
        <rFont val="Arial MT"/>
      </rPr>
      <t xml:space="preserve"> Contrato No. 2096 de fecha 29/08/2024</t>
    </r>
    <r>
      <rPr>
        <b/>
        <sz val="12"/>
        <rFont val="Arial MT"/>
      </rPr>
      <t xml:space="preserve">
Actividad No. 4:</t>
    </r>
    <r>
      <rPr>
        <sz val="12"/>
        <rFont val="Arial MT"/>
      </rPr>
      <t xml:space="preserve">  Trámites contractuales de mínima cuantía de árboles solares.</t>
    </r>
    <r>
      <rPr>
        <b/>
        <sz val="12"/>
        <rFont val="Arial MT"/>
      </rPr>
      <t xml:space="preserve">
</t>
    </r>
    <r>
      <rPr>
        <sz val="12"/>
        <rFont val="Arial MT"/>
      </rPr>
      <t>Trámites contractuales proceso selección para servicio de internet WiFi para el municipio de Ibagué.</t>
    </r>
  </si>
  <si>
    <r>
      <t>OBSERVACIONES: 
Actividad No. 1:</t>
    </r>
    <r>
      <rPr>
        <sz val="12"/>
        <rFont val="Arial MT"/>
      </rPr>
      <t xml:space="preserve"> El día 19 de Febrero de 2024 se realizó una Oferta Institucional en la Institución Educativa Simón Bolívar, quienes han participado en capacitaciones realizadas en el VIVELAB durante los meses de febrero y marzo. Como evidencia se tiene las planillas de asistencia externa, las cuales reposan en el archivo de gestión documental de la Secretaría de las TIC. 12/08/2024 Socialización de la oferta institucional para realizar cronograma de Cursos Flash en la Institución Educativa Guillermo Angulo Ruiz, Biblioteca Ismael Perdomo, Institución Educativa Exalumnas de la Presentación.</t>
    </r>
    <r>
      <rPr>
        <b/>
        <sz val="12"/>
        <rFont val="Arial MT"/>
      </rPr>
      <t xml:space="preserve">
Actividad No. 2:</t>
    </r>
    <r>
      <rPr>
        <sz val="12"/>
        <rFont val="Arial MT"/>
      </rPr>
      <t xml:space="preserve">  Se desarrolla el programa Zasca Reindustrialización, donde se lleva a cabo capacitaciones a empresarios o emprendedores https://ibague.gov.co/portal/seccion/noticias/index.php?idnt=17491 https://www.facebook.com/100064849593996/posts/890083599829952/?rdid=35JFwQAcaQ3sa5up
Capacitación en Marketing Digital con impacto de cerca de 230 emprendedores https://ibague.gov.co/portal/seccion/noticias/index.php?idnt=17678
Durante la Vigencia 2024 se habilitaron 6 Centros de Experiencia Digital con el ánimo de realizar capacitaciones gratuitas la comunidad ibaguereña, actualmente se cuenta con 4271 personas capacitadas en diferentes herramientas tecnológicas. https://ibague.gov.co/portal/seccion/noticias/index.php?idnt=18176
</t>
    </r>
    <r>
      <rPr>
        <b/>
        <sz val="12"/>
        <rFont val="Arial MT"/>
      </rPr>
      <t>Actividad No. 3:</t>
    </r>
    <r>
      <rPr>
        <sz val="12"/>
        <rFont val="Arial MT"/>
      </rPr>
      <t xml:space="preserve"> Se realiza el ejercicio de apropiación llamado "Mujeres TIC para el Cambio”, es una estrategia que se implementa con el Ministerio de las TIC, donde se busca capacitaciones presenciales y virtuales en liderazgo y emprendimiento digital https://ibague.gov.co/portal/seccion/noticias/index.php?idnt=18096#gsc.tab=0
Taller gratuito en liderazgo y habilidades comunicativas con más de 50 emprendedores locales https://ibague.gov.co/portal/seccion/noticias/index.php?idnt=17132#gsc.tab=0</t>
    </r>
    <r>
      <rPr>
        <b/>
        <sz val="12"/>
        <rFont val="Arial MT"/>
      </rPr>
      <t xml:space="preserve">
</t>
    </r>
    <r>
      <rPr>
        <sz val="12"/>
        <rFont val="Arial MT"/>
      </rPr>
      <t xml:space="preserve">Programa ‘CiberPAZ’ del Gobierno Nacional, la Alcaldía de Ibagué sigue impulsando espacios de seguridad, aprendizaje digital y apropiación TIC para niños y jóvenes, en diferentes instituciones educativas públicas y privadas. A la fecha, son cerca de 1.500 estudiantes los que se han beneficiado en la ciudad. https://ibague.gov.co/portal/seccion/noticias/index.php?idnt=18137#gsc.tab=0
</t>
    </r>
    <r>
      <rPr>
        <b/>
        <sz val="12"/>
        <rFont val="Arial MT"/>
      </rPr>
      <t xml:space="preserve">Actividad No. 5: </t>
    </r>
    <r>
      <rPr>
        <sz val="12"/>
        <rFont val="Arial MT"/>
      </rPr>
      <t>Se adelantan trámites administrativos con la evaluación de los procesos contractuales de la secretaría con la cámara de comercio para el Programa de Zasca Reindustrialización y los demás pertinentes a la operación de los Centros de Experiencia Digital.</t>
    </r>
  </si>
  <si>
    <r>
      <t xml:space="preserve">META DE RESULTADO  No.  </t>
    </r>
    <r>
      <rPr>
        <sz val="12"/>
        <rFont val="Arial"/>
        <family val="2"/>
      </rPr>
      <t xml:space="preserve">Gobierno digital – innovación pública digital </t>
    </r>
  </si>
  <si>
    <r>
      <t xml:space="preserve">META DE RESULTADO  No. </t>
    </r>
    <r>
      <rPr>
        <sz val="12"/>
        <rFont val="Arial"/>
        <family val="2"/>
      </rPr>
      <t xml:space="preserve">Gobierno digital - Estrategia de ciudades y territorios inteligentes </t>
    </r>
  </si>
  <si>
    <r>
      <t xml:space="preserve">META DE RESULTADO  No. </t>
    </r>
    <r>
      <rPr>
        <sz val="12"/>
        <rFont val="Arial"/>
        <family val="2"/>
      </rPr>
      <t>Gobierno Digital - habilitador de Servicios Ciudadano Digitales</t>
    </r>
  </si>
  <si>
    <r>
      <t xml:space="preserve">META DE RESULTADO  No. </t>
    </r>
    <r>
      <rPr>
        <sz val="12"/>
        <rFont val="Arial"/>
        <family val="2"/>
      </rPr>
      <t>Gobierno digital – habilitador cultura y apropiación</t>
    </r>
  </si>
  <si>
    <r>
      <t>OBSERVACIONES: 
Actividad No. 1:</t>
    </r>
    <r>
      <rPr>
        <sz val="12"/>
        <rFont val="Arial MT"/>
      </rPr>
      <t xml:space="preserve"> El día 27/06/2024 Asistencia a la reunión con el Ministerio de las TIC con el objeto de  comprender el uso de datos abierto y el aprovechamiento de los mismos.
El día 12/07/2024 Asistencia a la reunión con el Ministerio de las TIC con el objeto de  comprender la apropiación y uso de datos abiertos para desarrollos municipales
Se da tramite al memorando 2024-001549 y al ticket 15531 donde la dirección de rentas solicita ajusta o modificar el formulario de autoliquidación de Industria y comercio de cara al contribuyente en el portal, para dar aplicación al artículo 50 del acuerdo 015/2021. Se realiza el desarrollo solicitado en atención al memorando del asunto, posterior de las pruebas con la dirección de rentas se realiza el despliegue a producción, mediante ticket 15532 y 15533 del 27 de febrero de 2024.
Se da tramite a lo solicitado en el ticket 15318, donde requieren modificar el informe del RIT entregado a los contribuyentes, para que solamente salgan los Activos y cancelados.
En atención al memorando 2024-011475, donde la dirección de rentas solicita de manera urgente realizar desarrollo para realizar factura manual del impuesto de Plusvalía. La factura de Plusvalía queda con historial, es decir se realiza una factura inicial a la cual me va ir generando nuevas facturas que se debitaran de la principal a medida que el contribuyente cumpla con los acuerdos de obra a los cuales llego con el municipio. Se realiza el despliegue a producción mediante el ticket 15660 del 21 de marzo de 2024, una vez realizada y aprobadas las pruebas con las funcionarias antes mencionadas. </t>
    </r>
    <r>
      <rPr>
        <b/>
        <sz val="12"/>
        <rFont val="Arial MT"/>
      </rPr>
      <t xml:space="preserve">
Actividad No. 2:</t>
    </r>
    <r>
      <rPr>
        <sz val="12"/>
        <rFont val="Arial MT"/>
      </rPr>
      <t xml:space="preserve"> Se realiza la postulación ante el Ministerio de las TIC al proyecto de Centro PotencIA. https://www.ibague.gov.co/portal/seccion/noticias/index.php?idnt=17067#gsc.tab=0; https://www.ibague.gov.co/portal/seccion/noticias/index.php?idnt=17058#gsc.tab=0
Se realiza presentación del Proyecto "mobiliarios urbanos sostenibles con énfasis en el uso e integración de las TIC" a la convocatoria Smart City Innovator Awards 2024, la cual fue premiada con el galardón a ‘Ciudad Vanguardista’, a Alcaldía recibió por parte Esri Colombia y CINTEL, un incentivo de 50 horas de consultoría técnica, para el desarrollo de más proyectos inteligentes y que permitan una trasformación de la región a través de las TIC ; https://ibague.gov.co/portal/seccion/noticias/index.php?idnt=17992#gsc.tab=0</t>
    </r>
    <r>
      <rPr>
        <b/>
        <sz val="12"/>
        <rFont val="Arial MT"/>
      </rPr>
      <t xml:space="preserve">
</t>
    </r>
    <r>
      <rPr>
        <sz val="12"/>
        <rFont val="Arial MT"/>
      </rPr>
      <t>Seguimiento y actualización a los procesos SIGAMI a través de los diferentes instrumentos de evaluación de planeación estratégica (Plan de Desarrollo, Plan Operativo Anual de Inversiones, planes de acción, de  seguimiento a los proyectos de inversión y de rendición de cuentas), y planes de mejoramiento que adelanta la secretaria de las TIC.</t>
    </r>
  </si>
  <si>
    <r>
      <rPr>
        <b/>
        <sz val="12"/>
        <rFont val="Arial"/>
        <family val="2"/>
      </rPr>
      <t>Código MGA</t>
    </r>
    <r>
      <rPr>
        <sz val="12"/>
        <rFont val="Arial"/>
        <family val="2"/>
      </rPr>
      <t>: 230205200-Eventos para empoderar a la sociedad en la toma de decisiones sobre Ciencia, Tecnología e Innovación</t>
    </r>
  </si>
  <si>
    <r>
      <t>OBSERVACIONES: 
Actividad No. 2:</t>
    </r>
    <r>
      <rPr>
        <sz val="12"/>
        <rFont val="Arial MT"/>
      </rPr>
      <t xml:space="preserve"> Desarrollo de estrategia de comunicación y difusión de la oferta institucional de la Secretaría de las TIC, logrando un impacto importante en la comunidad
Se realiza eventos de difusión “Mujeres TIC para el Cambio” con el objeto de generar competencias TIC https://www.ibague.gov.co/portal/seccion/noticias/index.php?idnt=18048#gsc.tab=0; https://www.ibague.gov.co/portal/seccion/noticias/index.php?idnt=18096#gsc.tab=0 </t>
    </r>
    <r>
      <rPr>
        <b/>
        <sz val="12"/>
        <rFont val="Arial MT"/>
      </rPr>
      <t xml:space="preserve">
</t>
    </r>
    <r>
      <rPr>
        <sz val="12"/>
        <rFont val="Arial MT"/>
      </rPr>
      <t>El proyecto de acuerdo 028 de 2024, por medio del cual, se institucionaliza un evento anual de ciencia, tecnología, innovación y TIC, es una estrategia para desarrollar en unas semana en cualquier fecha del año. https://ibague.gov.co/portal/seccion/noticias/index.php?idnt=18194#gsc.tab=0</t>
    </r>
  </si>
  <si>
    <r>
      <t xml:space="preserve">OBSERVACIONES: </t>
    </r>
    <r>
      <rPr>
        <sz val="12"/>
        <rFont val="Arial MT"/>
      </rPr>
      <t>Trámite pago del impuesto de ESTAMPILLAS por parte de los agentes retenedores de Reteica. https://pisamiv2.ibague.gov.co/estampillas/seleccion Requerimiento 2024-010801 de fecha 15/03/2024:
Requerimiento 2024-010801 de fecha 15/03/2024: Se solicitó por parte de la dirección de Rentas perteneciente a la secretaria de Hacienda, el desarrollo del formulario para la captura de Información relacionada con la presentación y posterior
pago del impuesto de estampillas por parte de los agentes retenedores de Reteica.</t>
    </r>
  </si>
  <si>
    <r>
      <t xml:space="preserve">OBSERVACIONES: 
Actividad No. 4: </t>
    </r>
    <r>
      <rPr>
        <sz val="12"/>
        <rFont val="Arial MT"/>
      </rPr>
      <t>El día 29/08/2024 Se realiza reunión con la Secretaría de Planeación, para identificar cómo desarrollar el Plan Estratégico del Actual documento de Política Pública y asociando las nuevas metas del Plan de Desarrollo 2024 - 2027
El día 30/08/2024 Se realiza reunión con la Secretaría de Planeación, donde se socializa el Manual de Formulación, Implementación y Evaluación de Políticas Públicas, con el ánimo de realizar la actualización a la Política Pública CTeI.</t>
    </r>
    <r>
      <rPr>
        <b/>
        <sz val="12"/>
        <rFont val="Arial MT"/>
      </rPr>
      <t xml:space="preserve">
Actividad No. 6:</t>
    </r>
    <r>
      <rPr>
        <sz val="12"/>
        <rFont val="Arial MT"/>
      </rPr>
      <t xml:space="preserve"> Elaboración del Proyecto de Inversión con código BPIN 2024730010082 en aras de realizar la actualización del Documento de Política Pública de Ciencia, Tecnología e Innovación y TIC.
Mediante Acta de fecha 16, 17, y 18 de Julio de 2025 se realizó la presentación en la convocatoria de Alinaza Caoba desarrollado por el Ministerio de las TIC y Universidad Javeriana con el objeto de brindar soluciones pertinentes para el desarrollo y la competitividad, mediante pruebas de concepto académico que contribuirá al avance y aplicación práctica de la ciencia de datos. </t>
    </r>
  </si>
  <si>
    <t>NOMBRE:  VILMA YANETH RIVERA MARROQUIN</t>
  </si>
  <si>
    <t>No. Usuarios conectados</t>
  </si>
  <si>
    <r>
      <rPr>
        <b/>
        <sz val="12"/>
        <rFont val="Arial"/>
        <family val="2"/>
      </rPr>
      <t>Código MGA</t>
    </r>
    <r>
      <rPr>
        <sz val="12"/>
        <rFont val="Arial"/>
        <family val="2"/>
      </rPr>
      <t>: 230103000-Capacitar en programación, desarrollo de software y promover el uso apropiación de las técnologías de la información y las comunicaciones (ferias, talleres, foros, etc) para la comunidad y empresarios
2301030 - Servicio de educación informal en tecnologías de la información y las comunicaciones
Impulsar la capacitación en programación y desarrollo de software, así como las capacidades digitales para la formación integral, alfabetización y apropiación de tecnologías de las comunicaciones y formación TIC, que permitan a la comunidad ibaguereña, rural y urbana el acceso a la formación tecnológica y oportunidades laborales en el sector de Ibagué para el mundo, mediante el uso de los Centros de Experiencia Digital e Inteligencia Artificial.</t>
    </r>
  </si>
  <si>
    <r>
      <rPr>
        <b/>
        <sz val="12"/>
        <rFont val="Arial"/>
        <family val="2"/>
      </rPr>
      <t>Código MGA</t>
    </r>
    <r>
      <rPr>
        <sz val="12"/>
        <rFont val="Arial"/>
        <family val="2"/>
      </rPr>
      <t>: 459902802 -Capacitar en uso y apropiación de las tecnologías a
servidores públicos</t>
    </r>
  </si>
  <si>
    <r>
      <rPr>
        <b/>
        <sz val="12"/>
        <rFont val="Arial"/>
        <family val="2"/>
      </rPr>
      <t>Código MGA</t>
    </r>
    <r>
      <rPr>
        <sz val="12"/>
        <rFont val="Arial"/>
        <family val="2"/>
      </rPr>
      <t>: 459900700 -Actualización de la infraestructura tecnológica (software,
hardware y redes de comunicación)</t>
    </r>
  </si>
  <si>
    <r>
      <rPr>
        <b/>
        <sz val="12"/>
        <rFont val="Arial"/>
        <family val="2"/>
      </rPr>
      <t>Código MGA</t>
    </r>
    <r>
      <rPr>
        <sz val="12"/>
        <rFont val="Arial"/>
        <family val="2"/>
      </rPr>
      <t>: 459900500 - Actualización y aprobación del plan estratégico de
tecnologías de la información (PETI)
2024-2027</t>
    </r>
  </si>
  <si>
    <t>Documentos</t>
  </si>
  <si>
    <t>personas</t>
  </si>
  <si>
    <t>Campañas</t>
  </si>
  <si>
    <t>Etiqquetas</t>
  </si>
  <si>
    <t>OBSERVACIONES: 
Actividad 1: En proceso de levantamiento del diagnóstico
Actividad 2: Adquisición de discos duros para el datacenter cto.2045 de 2024
Actividad 3: Contratación servicio de correo electrónico (285 cuentas), Conectividad (36 sedes), Almacenamiento en la nube copias de seguridad orden de compra 126422 del 22/03/2024</t>
  </si>
  <si>
    <t>OBSERVACIONES: 
Actividad 1: Adqusisición de la seguridad perimetral en el marco del Cto Contrato  1319 de 2024
Actividad 2: Renovación de la licencia para el protocolo IPV6 Resolución No.14000650 de Mar/ 22/2024. 
Actividad 3: MPSI Actualizado y PESI en proceso de construcción
Actividad 4: Licencias de antivirus cto 2027/2024
Actividad 5:  Capacitaciones en ciberseguridad, políticas de seguridad de la información https://drive.google.com/drive/u/1/folders/1IZ_Rqs2q-YpfufhmB1lgvAuK4ylKJsYl
Actividad 5: Campañas, videoclips, notas publicitarias de políticas de seguridad de la información: https://drive.google.com/drive/u/1/folders/1IZ_Rqs2q-YpfufhmB1lgvAuK4ylKJsYl.
Actviidad 6: Almacenamiento en la nube copias de seguridad cto-2052-2024.                                                                                                                                                                                                                                                                                              Actividad 7: Adquisición por caja menor de etiquetas o sellos de seguridad a los equipos de computo
Actividad 8: Mantenimeinto UPS, proceso contractual recientemente adjudicado, en proceso de ejecución</t>
  </si>
  <si>
    <t>Formulacion y ejecucion del plan estrategico de seguridad</t>
  </si>
  <si>
    <t xml:space="preserve">LINEA ESTRATEGICA: </t>
  </si>
  <si>
    <t>GOBERNABILIDAD PARA TODOS</t>
  </si>
  <si>
    <t xml:space="preserve">SECTOR: </t>
  </si>
  <si>
    <t>45-GOBIERNO TERRITORIAL</t>
  </si>
  <si>
    <t>4599-Fortalecimiento a la gestión y dirección de la administración pública territorial</t>
  </si>
  <si>
    <t xml:space="preserve">NOMBRE  DEL PROYECTO POAI: </t>
  </si>
  <si>
    <t>Mejoramiento y mantenimiento de la infraestructura tecnológica de la alcaldía Municipal de Ibagué</t>
  </si>
  <si>
    <t xml:space="preserve">PROGRAMA:  </t>
  </si>
  <si>
    <t xml:space="preserve">CODIGO BPPIM: </t>
  </si>
  <si>
    <t>2024730010023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</si>
</sst>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0.000_);\(#,##0.000\)"/>
    <numFmt numFmtId="170" formatCode="_ &quot;$&quot;\ * #,##0_ ;_ &quot;$&quot;\ * \-#,##0_ ;_ &quot;$&quot;\ * &quot;-&quot;??_ ;_ @_ "/>
    <numFmt numFmtId="171" formatCode="_ * #,##0.00_ ;_ * \-#,##0.00_ ;_ * &quot;-&quot;??_ ;_ @_ "/>
    <numFmt numFmtId="172" formatCode="_-* #,##0_-;\-* #,##0_-;_-* &quot;-&quot;??_-;_-@_-"/>
    <numFmt numFmtId="173" formatCode="_-&quot;$&quot;\ * #,##0_-;\-&quot;$&quot;\ * #,##0_-;_-&quot;$&quot;\ * &quot;-&quot;??_-;_-@_-"/>
    <numFmt numFmtId="174" formatCode="[$$-240A]\ #,##0"/>
  </numFmts>
  <fonts count="29">
    <font>
      <sz val="11"/>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b/>
      <sz val="11"/>
      <name val="Arial"/>
      <family val="2"/>
    </font>
    <font>
      <b/>
      <sz val="10"/>
      <name val="Arial"/>
      <family val="2"/>
    </font>
    <font>
      <b/>
      <i/>
      <sz val="14"/>
      <name val="Arial"/>
      <family val="2"/>
    </font>
    <font>
      <sz val="11"/>
      <name val="Arial"/>
      <family val="2"/>
    </font>
    <font>
      <sz val="6"/>
      <name val="Arial"/>
      <family val="2"/>
    </font>
    <font>
      <sz val="7"/>
      <name val="Arial"/>
      <family val="2"/>
    </font>
    <font>
      <sz val="11"/>
      <name val="Calibri"/>
      <family val="2"/>
      <scheme val="minor"/>
    </font>
    <font>
      <sz val="8"/>
      <name val="Arial"/>
      <family val="2"/>
    </font>
    <font>
      <sz val="9"/>
      <name val="Verdana"/>
      <family val="2"/>
    </font>
    <font>
      <sz val="9"/>
      <color theme="1"/>
      <name val="Verdana"/>
      <family val="2"/>
    </font>
    <font>
      <sz val="9"/>
      <name val="Arial"/>
      <family val="2"/>
    </font>
    <font>
      <sz val="11"/>
      <name val="Arial Narrow"/>
      <family val="2"/>
    </font>
    <font>
      <sz val="12"/>
      <name val="Arial Narrow"/>
      <family val="2"/>
    </font>
    <font>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s>
  <cellStyleXfs count="9">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cellStyleXfs>
  <cellXfs count="344">
    <xf numFmtId="0" fontId="0" fillId="0" borderId="0" xfId="0"/>
    <xf numFmtId="0" fontId="2" fillId="0" borderId="0" xfId="1" applyFont="1"/>
    <xf numFmtId="10" fontId="3" fillId="0" borderId="0" xfId="2" applyNumberFormat="1" applyFont="1"/>
    <xf numFmtId="0" fontId="3" fillId="0" borderId="0" xfId="1" applyFont="1"/>
    <xf numFmtId="165" fontId="3" fillId="0" borderId="0" xfId="3" applyFont="1" applyFill="1" applyBorder="1" applyAlignment="1" applyProtection="1">
      <alignment vertical="center"/>
    </xf>
    <xf numFmtId="0" fontId="2" fillId="0" borderId="0" xfId="1" applyFont="1" applyAlignment="1">
      <alignment wrapText="1"/>
    </xf>
    <xf numFmtId="165" fontId="2" fillId="0" borderId="0" xfId="3" applyFont="1" applyBorder="1"/>
    <xf numFmtId="165" fontId="3" fillId="0" borderId="0" xfId="3" applyFont="1" applyBorder="1"/>
    <xf numFmtId="0" fontId="3" fillId="0" borderId="0" xfId="1" applyFont="1" applyAlignment="1">
      <alignment wrapText="1"/>
    </xf>
    <xf numFmtId="165" fontId="3" fillId="0" borderId="0" xfId="3" applyFont="1" applyBorder="1" applyAlignment="1" applyProtection="1">
      <alignment vertical="center"/>
    </xf>
    <xf numFmtId="0" fontId="3" fillId="0" borderId="0" xfId="1" applyFont="1" applyAlignment="1">
      <alignment horizontal="left" wrapText="1"/>
    </xf>
    <xf numFmtId="10" fontId="3" fillId="0" borderId="0" xfId="2" applyNumberFormat="1" applyFont="1" applyBorder="1"/>
    <xf numFmtId="0" fontId="4" fillId="0" borderId="1" xfId="1" applyFont="1" applyBorder="1" applyAlignment="1">
      <alignment horizontal="left" vertical="center"/>
    </xf>
    <xf numFmtId="39" fontId="3" fillId="0" borderId="0" xfId="1" applyNumberFormat="1" applyFont="1"/>
    <xf numFmtId="39" fontId="3" fillId="0" borderId="8" xfId="1" applyNumberFormat="1" applyFont="1" applyBorder="1"/>
    <xf numFmtId="168" fontId="2" fillId="0" borderId="0" xfId="1" applyNumberFormat="1" applyFont="1"/>
    <xf numFmtId="10" fontId="3" fillId="0" borderId="0" xfId="2" applyNumberFormat="1" applyFont="1" applyBorder="1" applyProtection="1"/>
    <xf numFmtId="2" fontId="3" fillId="0" borderId="0" xfId="1" applyNumberFormat="1" applyFont="1"/>
    <xf numFmtId="0" fontId="2" fillId="0" borderId="0" xfId="1" applyFont="1" applyAlignment="1">
      <alignment horizontal="left" vertical="center"/>
    </xf>
    <xf numFmtId="0" fontId="2" fillId="0" borderId="9" xfId="1" applyFont="1" applyBorder="1"/>
    <xf numFmtId="39" fontId="3" fillId="0" borderId="1" xfId="1" applyNumberFormat="1" applyFont="1" applyBorder="1" applyAlignment="1">
      <alignment vertical="center"/>
    </xf>
    <xf numFmtId="2" fontId="3" fillId="0" borderId="1" xfId="1" applyNumberFormat="1" applyFont="1" applyBorder="1" applyAlignment="1">
      <alignment vertical="center"/>
    </xf>
    <xf numFmtId="10" fontId="3" fillId="0" borderId="1" xfId="2" applyNumberFormat="1" applyFont="1" applyBorder="1" applyAlignment="1" applyProtection="1">
      <alignment vertical="center"/>
    </xf>
    <xf numFmtId="170" fontId="3" fillId="0" borderId="1" xfId="3" applyNumberFormat="1" applyFont="1" applyBorder="1" applyAlignment="1" applyProtection="1">
      <alignment vertical="center"/>
    </xf>
    <xf numFmtId="0" fontId="3" fillId="0" borderId="1" xfId="1" applyFont="1" applyBorder="1" applyAlignment="1">
      <alignment horizontal="center" vertical="center" wrapText="1"/>
    </xf>
    <xf numFmtId="2" fontId="2" fillId="0" borderId="1" xfId="1" applyNumberFormat="1" applyFont="1" applyBorder="1" applyAlignment="1">
      <alignment vertical="center"/>
    </xf>
    <xf numFmtId="170" fontId="3" fillId="0" borderId="1" xfId="3" applyNumberFormat="1" applyFont="1" applyBorder="1" applyAlignment="1">
      <alignment horizontal="center" vertical="center" wrapText="1"/>
    </xf>
    <xf numFmtId="2" fontId="3" fillId="0" borderId="1" xfId="2" applyNumberFormat="1" applyFont="1" applyBorder="1" applyAlignment="1" applyProtection="1">
      <alignment vertical="center"/>
    </xf>
    <xf numFmtId="172" fontId="3" fillId="0" borderId="1" xfId="4" applyNumberFormat="1" applyFont="1" applyBorder="1" applyAlignment="1" applyProtection="1">
      <alignment vertical="center"/>
    </xf>
    <xf numFmtId="14" fontId="2" fillId="0" borderId="10" xfId="1" applyNumberFormat="1" applyFont="1" applyBorder="1" applyAlignment="1">
      <alignment vertical="center"/>
    </xf>
    <xf numFmtId="10" fontId="3" fillId="0" borderId="1" xfId="2" applyNumberFormat="1" applyFont="1" applyBorder="1" applyAlignment="1">
      <alignment vertical="center"/>
    </xf>
    <xf numFmtId="14" fontId="2" fillId="0" borderId="10" xfId="1" applyNumberFormat="1" applyFont="1" applyBorder="1" applyAlignment="1">
      <alignment horizontal="center" vertical="center"/>
    </xf>
    <xf numFmtId="1" fontId="3" fillId="0" borderId="1" xfId="1" applyNumberFormat="1" applyFont="1" applyBorder="1" applyAlignment="1">
      <alignment horizontal="center" vertical="center" wrapText="1"/>
    </xf>
    <xf numFmtId="164" fontId="2" fillId="0" borderId="0" xfId="1" applyNumberFormat="1" applyFont="1"/>
    <xf numFmtId="2" fontId="3" fillId="0" borderId="1" xfId="1" applyNumberFormat="1" applyFont="1" applyBorder="1" applyAlignment="1">
      <alignment horizontal="center" vertical="center" wrapText="1"/>
    </xf>
    <xf numFmtId="165" fontId="2" fillId="0" borderId="0" xfId="1" applyNumberFormat="1" applyFont="1"/>
    <xf numFmtId="2" fontId="2" fillId="0" borderId="0" xfId="1" applyNumberFormat="1" applyFont="1"/>
    <xf numFmtId="39" fontId="3" fillId="0" borderId="10" xfId="1" applyNumberFormat="1" applyFont="1" applyBorder="1" applyAlignment="1">
      <alignment vertical="center"/>
    </xf>
    <xf numFmtId="2" fontId="3" fillId="0" borderId="10" xfId="1" applyNumberFormat="1" applyFont="1" applyBorder="1" applyAlignment="1">
      <alignment vertical="center"/>
    </xf>
    <xf numFmtId="14" fontId="2"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xf numFmtId="164" fontId="7" fillId="0" borderId="0" xfId="1" applyNumberFormat="1" applyFont="1"/>
    <xf numFmtId="165" fontId="7" fillId="0" borderId="0" xfId="3" applyFont="1" applyBorder="1"/>
    <xf numFmtId="2" fontId="7" fillId="0" borderId="0" xfId="1" applyNumberFormat="1" applyFont="1"/>
    <xf numFmtId="0" fontId="8" fillId="0" borderId="0" xfId="1" applyFont="1" applyAlignment="1">
      <alignment wrapText="1"/>
    </xf>
    <xf numFmtId="165" fontId="8" fillId="0" borderId="0" xfId="3" applyFont="1" applyBorder="1" applyAlignment="1" applyProtection="1">
      <alignment vertical="center"/>
    </xf>
    <xf numFmtId="2" fontId="8" fillId="0" borderId="0" xfId="1" applyNumberFormat="1" applyFont="1" applyAlignment="1">
      <alignment horizontal="left" vertical="center" wrapText="1"/>
    </xf>
    <xf numFmtId="2" fontId="8" fillId="0" borderId="0" xfId="1" applyNumberFormat="1" applyFont="1" applyAlignment="1">
      <alignment vertical="center"/>
    </xf>
    <xf numFmtId="2" fontId="9" fillId="0" borderId="0" xfId="1" applyNumberFormat="1" applyFont="1" applyAlignment="1">
      <alignment vertical="center"/>
    </xf>
    <xf numFmtId="170" fontId="7" fillId="2" borderId="1" xfId="3" applyNumberFormat="1" applyFont="1" applyFill="1" applyBorder="1" applyAlignment="1">
      <alignment horizontal="center" vertical="center"/>
    </xf>
    <xf numFmtId="0" fontId="7" fillId="2" borderId="1" xfId="1" applyFont="1" applyFill="1" applyBorder="1" applyAlignment="1">
      <alignment horizontal="center" vertical="center"/>
    </xf>
    <xf numFmtId="2" fontId="8" fillId="0" borderId="0" xfId="1" applyNumberFormat="1" applyFont="1" applyAlignment="1">
      <alignment vertical="center" wrapText="1"/>
    </xf>
    <xf numFmtId="166"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166"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xf>
    <xf numFmtId="2" fontId="9" fillId="0" borderId="0" xfId="1" applyNumberFormat="1" applyFont="1" applyAlignment="1">
      <alignment horizontal="center" vertical="center"/>
    </xf>
    <xf numFmtId="0" fontId="7" fillId="0" borderId="8" xfId="1" applyFont="1" applyBorder="1"/>
    <xf numFmtId="10" fontId="7" fillId="0" borderId="1" xfId="2" applyNumberFormat="1" applyFont="1" applyBorder="1"/>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9" fillId="0" borderId="0" xfId="1" applyFont="1"/>
    <xf numFmtId="2" fontId="3" fillId="0" borderId="0" xfId="1" applyNumberFormat="1" applyFont="1" applyAlignment="1">
      <alignment horizontal="left" vertical="top" wrapText="1"/>
    </xf>
    <xf numFmtId="0" fontId="10" fillId="0" borderId="1" xfId="1" applyFont="1" applyBorder="1"/>
    <xf numFmtId="0" fontId="4" fillId="0" borderId="1" xfId="1" applyFont="1" applyBorder="1" applyAlignment="1">
      <alignment horizontal="center" vertical="center"/>
    </xf>
    <xf numFmtId="168" fontId="5" fillId="0" borderId="1" xfId="1" applyNumberFormat="1" applyFont="1" applyBorder="1" applyAlignment="1">
      <alignment horizontal="left" vertical="top"/>
    </xf>
    <xf numFmtId="169" fontId="5" fillId="0" borderId="1" xfId="1" applyNumberFormat="1" applyFont="1" applyBorder="1" applyAlignment="1">
      <alignment horizontal="left" vertical="top"/>
    </xf>
    <xf numFmtId="0"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 fontId="5" fillId="0" borderId="1" xfId="1" applyNumberFormat="1" applyFont="1" applyBorder="1" applyAlignment="1">
      <alignment horizontal="center" vertical="center" wrapText="1"/>
    </xf>
    <xf numFmtId="172" fontId="5" fillId="0" borderId="1" xfId="4" applyNumberFormat="1" applyFont="1" applyBorder="1" applyAlignment="1" applyProtection="1">
      <alignment vertical="center"/>
    </xf>
    <xf numFmtId="168" fontId="5" fillId="0" borderId="1" xfId="1" applyNumberFormat="1" applyFont="1" applyBorder="1" applyAlignment="1">
      <alignment vertical="top" wrapText="1"/>
    </xf>
    <xf numFmtId="0" fontId="10" fillId="0" borderId="13" xfId="1" applyFont="1" applyBorder="1" applyAlignment="1">
      <alignment vertical="center"/>
    </xf>
    <xf numFmtId="0" fontId="10" fillId="0" borderId="12" xfId="1" applyFont="1" applyBorder="1" applyAlignment="1">
      <alignment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0" fontId="10" fillId="0" borderId="13" xfId="1" applyFont="1" applyBorder="1" applyAlignment="1">
      <alignment horizontal="left" vertical="top"/>
    </xf>
    <xf numFmtId="0" fontId="15" fillId="2" borderId="18" xfId="0" applyFont="1" applyFill="1" applyBorder="1"/>
    <xf numFmtId="173" fontId="15" fillId="2" borderId="0" xfId="0" applyNumberFormat="1" applyFont="1" applyFill="1"/>
    <xf numFmtId="173" fontId="15" fillId="2" borderId="0" xfId="7" applyNumberFormat="1" applyFont="1" applyFill="1" applyBorder="1" applyAlignment="1"/>
    <xf numFmtId="0" fontId="15" fillId="2" borderId="20" xfId="0" applyFont="1" applyFill="1" applyBorder="1"/>
    <xf numFmtId="173" fontId="15" fillId="2" borderId="21" xfId="0" applyNumberFormat="1" applyFont="1" applyFill="1" applyBorder="1" applyAlignment="1">
      <alignment horizontal="center"/>
    </xf>
    <xf numFmtId="172" fontId="3" fillId="0" borderId="1" xfId="6" applyNumberFormat="1" applyFont="1" applyBorder="1" applyAlignment="1">
      <alignment horizontal="center" vertical="center" wrapText="1"/>
    </xf>
    <xf numFmtId="0" fontId="16" fillId="2" borderId="16" xfId="8" applyNumberFormat="1" applyFont="1" applyFill="1" applyBorder="1" applyAlignment="1">
      <alignment horizontal="center" vertical="center" wrapText="1"/>
    </xf>
    <xf numFmtId="0" fontId="16" fillId="2" borderId="17" xfId="8" applyNumberFormat="1" applyFont="1" applyFill="1" applyBorder="1" applyAlignment="1">
      <alignment horizontal="center" vertical="center" wrapText="1"/>
    </xf>
    <xf numFmtId="173" fontId="17" fillId="2" borderId="18" xfId="8" applyNumberFormat="1" applyFont="1" applyFill="1" applyBorder="1" applyAlignment="1">
      <alignment vertical="center" wrapText="1"/>
    </xf>
    <xf numFmtId="173" fontId="17" fillId="2" borderId="19" xfId="8" applyNumberFormat="1" applyFont="1" applyFill="1" applyBorder="1" applyAlignment="1">
      <alignment vertical="center" wrapText="1"/>
    </xf>
    <xf numFmtId="173" fontId="18" fillId="2" borderId="22" xfId="7" applyNumberFormat="1" applyFont="1" applyFill="1" applyBorder="1" applyAlignment="1">
      <alignment horizontal="center" vertical="center" wrapText="1"/>
    </xf>
    <xf numFmtId="173" fontId="18" fillId="0" borderId="22" xfId="7" applyNumberFormat="1" applyFont="1" applyFill="1" applyBorder="1" applyAlignment="1">
      <alignment horizontal="center" vertical="center" wrapText="1"/>
    </xf>
    <xf numFmtId="42" fontId="18" fillId="2" borderId="22" xfId="8" applyFont="1" applyFill="1" applyBorder="1" applyAlignment="1" applyProtection="1">
      <alignment horizontal="center" vertical="center" wrapText="1"/>
    </xf>
    <xf numFmtId="42" fontId="0" fillId="0" borderId="10" xfId="8" applyFont="1" applyFill="1" applyBorder="1"/>
    <xf numFmtId="42" fontId="1" fillId="0" borderId="1" xfId="8" applyFont="1" applyFill="1" applyBorder="1" applyAlignment="1" applyProtection="1">
      <alignment horizontal="center" vertical="center" wrapText="1"/>
    </xf>
    <xf numFmtId="49" fontId="23" fillId="0" borderId="1" xfId="7" applyNumberFormat="1" applyFont="1" applyFill="1" applyBorder="1" applyAlignment="1">
      <alignment horizontal="center" vertical="center"/>
    </xf>
    <xf numFmtId="0" fontId="10" fillId="0" borderId="12" xfId="1" applyFont="1" applyBorder="1" applyAlignment="1">
      <alignment horizontal="left" vertical="top"/>
    </xf>
    <xf numFmtId="0" fontId="24" fillId="0" borderId="1" xfId="7" applyNumberFormat="1" applyFont="1" applyFill="1" applyBorder="1" applyAlignment="1">
      <alignment horizontal="center" vertical="center"/>
    </xf>
    <xf numFmtId="0" fontId="24" fillId="0" borderId="14" xfId="7" applyNumberFormat="1" applyFont="1" applyFill="1" applyBorder="1" applyAlignment="1">
      <alignment horizontal="center" vertical="center"/>
    </xf>
    <xf numFmtId="42" fontId="18" fillId="2" borderId="1" xfId="8" applyFont="1" applyFill="1" applyBorder="1" applyAlignment="1" applyProtection="1">
      <alignment horizontal="center" vertical="center" wrapText="1"/>
    </xf>
    <xf numFmtId="173" fontId="18" fillId="2" borderId="23" xfId="7" applyNumberFormat="1" applyFont="1" applyFill="1" applyBorder="1" applyAlignment="1" applyProtection="1">
      <alignment horizontal="right" vertical="center" wrapText="1"/>
    </xf>
    <xf numFmtId="174" fontId="2" fillId="2" borderId="23" xfId="0" applyNumberFormat="1" applyFont="1" applyFill="1" applyBorder="1" applyAlignment="1">
      <alignment horizontal="right" vertical="center" wrapText="1"/>
    </xf>
    <xf numFmtId="174" fontId="25" fillId="2" borderId="23" xfId="0" applyNumberFormat="1" applyFont="1" applyFill="1" applyBorder="1" applyAlignment="1">
      <alignment horizontal="right" vertical="center" wrapText="1"/>
    </xf>
    <xf numFmtId="44" fontId="1" fillId="2" borderId="23" xfId="7" applyFont="1" applyFill="1" applyBorder="1" applyAlignment="1">
      <alignment horizontal="right" vertical="center" wrapText="1"/>
    </xf>
    <xf numFmtId="170" fontId="3" fillId="0" borderId="0" xfId="1" applyNumberFormat="1" applyFont="1"/>
    <xf numFmtId="3" fontId="18" fillId="2" borderId="23" xfId="0" applyNumberFormat="1" applyFont="1" applyFill="1" applyBorder="1" applyAlignment="1">
      <alignment horizontal="right" vertical="center" wrapText="1"/>
    </xf>
    <xf numFmtId="172" fontId="2" fillId="0" borderId="0" xfId="6" applyNumberFormat="1" applyFont="1"/>
    <xf numFmtId="0" fontId="10" fillId="0" borderId="12" xfId="1" applyFont="1" applyBorder="1" applyAlignment="1">
      <alignment horizontal="center" vertical="center"/>
    </xf>
    <xf numFmtId="0" fontId="10" fillId="0" borderId="0" xfId="1" applyFont="1" applyAlignment="1">
      <alignment horizontal="left" vertical="top" wrapText="1"/>
    </xf>
    <xf numFmtId="170" fontId="2" fillId="0" borderId="0" xfId="1" applyNumberFormat="1" applyFont="1" applyAlignment="1">
      <alignment horizontal="left" vertical="center"/>
    </xf>
    <xf numFmtId="0" fontId="10" fillId="0" borderId="7" xfId="1" applyFont="1" applyBorder="1" applyAlignment="1">
      <alignment vertical="center"/>
    </xf>
    <xf numFmtId="0" fontId="10" fillId="0" borderId="6" xfId="1" applyFont="1" applyBorder="1" applyAlignment="1">
      <alignment horizontal="center" vertical="center"/>
    </xf>
    <xf numFmtId="2" fontId="20" fillId="2" borderId="0" xfId="0" applyNumberFormat="1" applyFont="1" applyFill="1" applyAlignment="1">
      <alignment horizontal="left" vertical="center" wrapText="1"/>
    </xf>
    <xf numFmtId="173" fontId="18" fillId="2" borderId="0" xfId="7" applyNumberFormat="1" applyFont="1" applyFill="1" applyBorder="1" applyAlignment="1" applyProtection="1">
      <alignment horizontal="right" vertical="center" wrapText="1"/>
    </xf>
    <xf numFmtId="3" fontId="2" fillId="0" borderId="0" xfId="1" applyNumberFormat="1" applyFont="1"/>
    <xf numFmtId="0" fontId="2" fillId="0" borderId="1" xfId="1" applyFont="1" applyBorder="1" applyAlignment="1">
      <alignment horizontal="center" vertical="center"/>
    </xf>
    <xf numFmtId="9" fontId="3" fillId="0" borderId="1" xfId="1" applyNumberFormat="1" applyFont="1" applyBorder="1" applyAlignment="1">
      <alignment horizontal="left" vertical="center"/>
    </xf>
    <xf numFmtId="39" fontId="3" fillId="0" borderId="10" xfId="1" applyNumberFormat="1" applyFont="1" applyBorder="1" applyAlignment="1">
      <alignment horizontal="center" vertical="center"/>
    </xf>
    <xf numFmtId="0" fontId="10" fillId="0" borderId="8" xfId="1" applyFont="1" applyBorder="1" applyAlignment="1">
      <alignment horizontal="left" vertical="top" wrapText="1"/>
    </xf>
    <xf numFmtId="10" fontId="3" fillId="0" borderId="0" xfId="2" applyNumberFormat="1" applyFont="1" applyFill="1"/>
    <xf numFmtId="1" fontId="28" fillId="0" borderId="1" xfId="0" applyNumberFormat="1" applyFont="1" applyBorder="1" applyAlignment="1">
      <alignment horizontal="center" vertical="center" wrapText="1"/>
    </xf>
    <xf numFmtId="10" fontId="5" fillId="0" borderId="1" xfId="2" applyNumberFormat="1" applyFont="1" applyFill="1" applyBorder="1" applyAlignment="1">
      <alignment horizontal="center" vertical="center"/>
    </xf>
    <xf numFmtId="10" fontId="3" fillId="0" borderId="1" xfId="2" applyNumberFormat="1" applyFont="1" applyFill="1" applyBorder="1" applyAlignment="1">
      <alignment vertical="center"/>
    </xf>
    <xf numFmtId="14" fontId="2" fillId="0" borderId="1" xfId="1" applyNumberFormat="1" applyFont="1" applyBorder="1" applyAlignment="1">
      <alignment vertical="center"/>
    </xf>
    <xf numFmtId="10" fontId="3" fillId="0" borderId="0" xfId="2" applyNumberFormat="1" applyFont="1" applyFill="1" applyBorder="1" applyProtection="1"/>
    <xf numFmtId="39" fontId="5" fillId="0" borderId="1" xfId="1" applyNumberFormat="1" applyFont="1" applyBorder="1" applyAlignment="1">
      <alignment horizontal="left" vertical="top"/>
    </xf>
    <xf numFmtId="10" fontId="3" fillId="0" borderId="0" xfId="2" applyNumberFormat="1" applyFont="1" applyFill="1" applyBorder="1"/>
    <xf numFmtId="1" fontId="2" fillId="0" borderId="1" xfId="0"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0" fontId="21" fillId="0" borderId="1" xfId="0" applyFont="1" applyBorder="1" applyAlignment="1">
      <alignment horizontal="center"/>
    </xf>
    <xf numFmtId="9" fontId="3" fillId="0" borderId="14" xfId="5" applyFont="1" applyFill="1" applyBorder="1" applyAlignment="1">
      <alignment horizontal="center" vertical="center"/>
    </xf>
    <xf numFmtId="9" fontId="3" fillId="0" borderId="10" xfId="5" applyFont="1" applyFill="1" applyBorder="1" applyAlignment="1">
      <alignment horizontal="center" vertical="center"/>
    </xf>
    <xf numFmtId="3" fontId="7" fillId="0" borderId="1" xfId="1" applyNumberFormat="1" applyFont="1" applyBorder="1" applyAlignment="1">
      <alignment horizontal="center" vertical="center"/>
    </xf>
    <xf numFmtId="2" fontId="3" fillId="0" borderId="1" xfId="2" applyNumberFormat="1" applyFont="1" applyFill="1" applyBorder="1" applyAlignment="1" applyProtection="1">
      <alignment vertical="center"/>
    </xf>
    <xf numFmtId="10" fontId="3" fillId="0" borderId="1" xfId="2" applyNumberFormat="1" applyFont="1" applyFill="1" applyBorder="1" applyAlignment="1" applyProtection="1">
      <alignment vertical="center"/>
    </xf>
    <xf numFmtId="173" fontId="3" fillId="0" borderId="1" xfId="7" applyNumberFormat="1" applyFont="1" applyBorder="1" applyAlignment="1" applyProtection="1">
      <alignment vertical="center"/>
    </xf>
    <xf numFmtId="172" fontId="3" fillId="0" borderId="1" xfId="4" applyNumberFormat="1" applyFont="1" applyFill="1" applyBorder="1" applyAlignment="1" applyProtection="1">
      <alignment vertical="center"/>
    </xf>
    <xf numFmtId="173" fontId="3" fillId="0" borderId="1" xfId="7" applyNumberFormat="1" applyFont="1" applyFill="1" applyBorder="1" applyAlignment="1" applyProtection="1">
      <alignment vertical="center"/>
    </xf>
    <xf numFmtId="173" fontId="3" fillId="0" borderId="1" xfId="7" applyNumberFormat="1" applyFont="1" applyBorder="1" applyAlignment="1">
      <alignment horizontal="center" vertical="center" wrapText="1"/>
    </xf>
    <xf numFmtId="172" fontId="2" fillId="0" borderId="0" xfId="1" applyNumberFormat="1" applyFont="1" applyAlignment="1">
      <alignment horizontal="left" vertical="center"/>
    </xf>
    <xf numFmtId="170" fontId="3" fillId="0" borderId="1" xfId="3" applyNumberFormat="1" applyFont="1" applyFill="1" applyBorder="1" applyAlignment="1" applyProtection="1">
      <alignment vertical="center"/>
    </xf>
    <xf numFmtId="10" fontId="7" fillId="0" borderId="1" xfId="2" applyNumberFormat="1" applyFont="1" applyFill="1" applyBorder="1"/>
    <xf numFmtId="0" fontId="18" fillId="0" borderId="1" xfId="0" applyFont="1" applyBorder="1" applyAlignment="1">
      <alignment horizontal="center" vertical="center" wrapText="1"/>
    </xf>
    <xf numFmtId="1" fontId="18" fillId="0" borderId="14" xfId="0" applyNumberFormat="1" applyFont="1" applyBorder="1" applyAlignment="1">
      <alignment horizontal="center" vertical="center" wrapText="1"/>
    </xf>
    <xf numFmtId="0" fontId="21" fillId="0" borderId="4" xfId="0" applyFont="1" applyBorder="1" applyAlignment="1">
      <alignment horizontal="center" vertical="center" wrapText="1"/>
    </xf>
    <xf numFmtId="167" fontId="4" fillId="0" borderId="0" xfId="1" applyNumberFormat="1" applyFont="1" applyAlignment="1">
      <alignment vertical="top"/>
    </xf>
    <xf numFmtId="168" fontId="5" fillId="0" borderId="13" xfId="1" applyNumberFormat="1" applyFont="1" applyBorder="1" applyAlignment="1">
      <alignment horizontal="left" vertical="top"/>
    </xf>
    <xf numFmtId="169" fontId="5" fillId="0" borderId="13" xfId="1" applyNumberFormat="1" applyFont="1" applyBorder="1" applyAlignment="1">
      <alignment horizontal="left" vertical="top"/>
    </xf>
    <xf numFmtId="165" fontId="2" fillId="0" borderId="0" xfId="3" applyFont="1" applyFill="1" applyBorder="1"/>
    <xf numFmtId="9" fontId="3" fillId="0" borderId="1" xfId="5" applyFont="1" applyFill="1" applyBorder="1" applyAlignment="1">
      <alignment horizontal="center" vertical="center" wrapText="1"/>
    </xf>
    <xf numFmtId="9" fontId="3" fillId="0" borderId="1" xfId="5" applyFont="1" applyBorder="1" applyAlignment="1">
      <alignment horizontal="center" vertical="center" wrapText="1"/>
    </xf>
    <xf numFmtId="170" fontId="3" fillId="3" borderId="1" xfId="3" applyNumberFormat="1" applyFont="1" applyFill="1" applyBorder="1" applyAlignment="1" applyProtection="1">
      <alignment vertical="center"/>
    </xf>
    <xf numFmtId="172" fontId="3" fillId="3" borderId="1" xfId="4" applyNumberFormat="1" applyFont="1" applyFill="1" applyBorder="1" applyAlignment="1" applyProtection="1">
      <alignment vertical="center"/>
    </xf>
    <xf numFmtId="39" fontId="3" fillId="0" borderId="15" xfId="1" applyNumberFormat="1" applyFont="1" applyBorder="1" applyAlignment="1">
      <alignment horizontal="center" vertical="center"/>
    </xf>
    <xf numFmtId="0" fontId="2" fillId="0" borderId="15" xfId="1" applyFont="1" applyBorder="1" applyAlignment="1">
      <alignment horizontal="center"/>
    </xf>
    <xf numFmtId="0" fontId="5" fillId="0" borderId="7" xfId="1" applyFont="1" applyBorder="1" applyAlignment="1">
      <alignment horizontal="left" vertical="top" wrapText="1"/>
    </xf>
    <xf numFmtId="0" fontId="5" fillId="0" borderId="6" xfId="1" applyFont="1" applyBorder="1" applyAlignment="1">
      <alignment horizontal="left" vertical="top" wrapText="1"/>
    </xf>
    <xf numFmtId="0" fontId="5" fillId="0" borderId="4" xfId="1" applyFont="1" applyBorder="1" applyAlignment="1">
      <alignment horizontal="left" vertical="top" wrapText="1"/>
    </xf>
    <xf numFmtId="0" fontId="5" fillId="0" borderId="3" xfId="1" applyFont="1" applyBorder="1" applyAlignment="1">
      <alignment horizontal="left" vertical="top" wrapText="1"/>
    </xf>
    <xf numFmtId="0" fontId="3" fillId="0" borderId="0" xfId="1" applyFont="1" applyAlignment="1">
      <alignment horizontal="left" vertical="top" wrapText="1"/>
    </xf>
    <xf numFmtId="0" fontId="3" fillId="0" borderId="3" xfId="1" applyFont="1" applyBorder="1" applyAlignment="1">
      <alignment horizontal="left" vertical="top"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39" fontId="3" fillId="0" borderId="14" xfId="1" applyNumberFormat="1" applyFont="1" applyBorder="1" applyAlignment="1">
      <alignment horizontal="center" vertical="center"/>
    </xf>
    <xf numFmtId="39" fontId="3" fillId="0" borderId="10" xfId="1" applyNumberFormat="1" applyFont="1" applyBorder="1" applyAlignment="1">
      <alignment horizontal="center" vertical="center"/>
    </xf>
    <xf numFmtId="0" fontId="2" fillId="0" borderId="14" xfId="1" applyFont="1" applyBorder="1" applyAlignment="1">
      <alignment horizontal="center"/>
    </xf>
    <xf numFmtId="0" fontId="2" fillId="0" borderId="10" xfId="1" applyFont="1" applyBorder="1" applyAlignment="1">
      <alignment horizontal="center"/>
    </xf>
    <xf numFmtId="0" fontId="5" fillId="0" borderId="5" xfId="1" applyFont="1" applyBorder="1" applyAlignment="1">
      <alignment horizontal="left" vertical="top" wrapText="1"/>
    </xf>
    <xf numFmtId="0" fontId="5" fillId="0" borderId="2" xfId="1" applyFont="1" applyBorder="1" applyAlignment="1">
      <alignment horizontal="left" vertical="top" wrapText="1"/>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4" fillId="0" borderId="1" xfId="1" applyFont="1" applyBorder="1" applyAlignment="1">
      <alignment horizontal="center" vertical="center" wrapText="1"/>
    </xf>
    <xf numFmtId="0" fontId="5" fillId="0" borderId="7" xfId="1" applyFont="1" applyBorder="1" applyAlignment="1">
      <alignment horizontal="left" vertical="top"/>
    </xf>
    <xf numFmtId="0" fontId="5" fillId="0" borderId="5" xfId="1" applyFont="1" applyBorder="1" applyAlignment="1">
      <alignment horizontal="left" vertical="top"/>
    </xf>
    <xf numFmtId="0" fontId="5" fillId="0" borderId="4" xfId="1" applyFont="1" applyBorder="1" applyAlignment="1">
      <alignment horizontal="left" vertical="top"/>
    </xf>
    <xf numFmtId="0" fontId="5" fillId="0" borderId="2" xfId="1" applyFont="1" applyBorder="1" applyAlignment="1">
      <alignment horizontal="left" vertical="top"/>
    </xf>
    <xf numFmtId="0" fontId="4" fillId="0" borderId="7" xfId="1" applyFont="1" applyBorder="1" applyAlignment="1">
      <alignment horizontal="left" vertical="top"/>
    </xf>
    <xf numFmtId="0" fontId="4" fillId="0" borderId="6" xfId="1" applyFont="1" applyBorder="1" applyAlignment="1">
      <alignment horizontal="left" vertical="top"/>
    </xf>
    <xf numFmtId="0" fontId="4" fillId="0" borderId="5" xfId="1" applyFont="1" applyBorder="1" applyAlignment="1">
      <alignment horizontal="left" vertical="top"/>
    </xf>
    <xf numFmtId="0" fontId="4" fillId="0" borderId="4"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4" fillId="0" borderId="1" xfId="1" applyFont="1" applyBorder="1" applyAlignment="1">
      <alignment horizontal="center" vertical="center"/>
    </xf>
    <xf numFmtId="0" fontId="2" fillId="0" borderId="1" xfId="1" applyFont="1" applyBorder="1" applyAlignment="1">
      <alignment horizontal="center"/>
    </xf>
    <xf numFmtId="0" fontId="5" fillId="0" borderId="13" xfId="1" applyFont="1" applyBorder="1" applyAlignment="1">
      <alignment horizontal="center" vertical="center"/>
    </xf>
    <xf numFmtId="0" fontId="3" fillId="0" borderId="10" xfId="1" applyFont="1" applyBorder="1" applyAlignment="1">
      <alignment horizontal="center" vertical="center" wrapText="1"/>
    </xf>
    <xf numFmtId="39" fontId="3" fillId="0" borderId="1" xfId="1" applyNumberFormat="1" applyFont="1" applyBorder="1" applyAlignment="1">
      <alignment horizontal="center" vertical="center"/>
    </xf>
    <xf numFmtId="168" fontId="5" fillId="0" borderId="1" xfId="1" applyNumberFormat="1" applyFont="1" applyBorder="1" applyAlignment="1">
      <alignment horizontal="left" vertical="center"/>
    </xf>
    <xf numFmtId="168" fontId="5" fillId="0" borderId="1" xfId="1" applyNumberFormat="1" applyFont="1" applyBorder="1" applyAlignment="1">
      <alignment horizontal="center" vertical="top"/>
    </xf>
    <xf numFmtId="2" fontId="5" fillId="0" borderId="11" xfId="1" applyNumberFormat="1" applyFont="1" applyBorder="1" applyAlignment="1">
      <alignment horizontal="left" vertical="center"/>
    </xf>
    <xf numFmtId="2" fontId="5" fillId="0" borderId="1" xfId="1" applyNumberFormat="1" applyFont="1" applyBorder="1" applyAlignment="1">
      <alignment horizontal="left" vertical="center"/>
    </xf>
    <xf numFmtId="39" fontId="3" fillId="0" borderId="15" xfId="1" applyNumberFormat="1" applyFont="1" applyBorder="1" applyAlignment="1">
      <alignment horizontal="center" vertical="center"/>
    </xf>
    <xf numFmtId="0" fontId="2" fillId="0" borderId="15" xfId="1" applyFont="1" applyBorder="1" applyAlignment="1">
      <alignment horizontal="center"/>
    </xf>
    <xf numFmtId="0" fontId="3" fillId="0" borderId="14" xfId="1" applyFont="1" applyBorder="1" applyAlignment="1">
      <alignment horizontal="left" vertical="top" wrapText="1"/>
    </xf>
    <xf numFmtId="0" fontId="3" fillId="0" borderId="15" xfId="1" applyFont="1" applyBorder="1" applyAlignment="1">
      <alignment horizontal="left" vertical="top" wrapText="1"/>
    </xf>
    <xf numFmtId="0" fontId="2" fillId="0" borderId="1" xfId="1" applyFont="1" applyBorder="1" applyAlignment="1">
      <alignment horizontal="left" vertical="top" wrapText="1"/>
    </xf>
    <xf numFmtId="0" fontId="2" fillId="0" borderId="3" xfId="1" applyFont="1" applyBorder="1" applyAlignment="1">
      <alignment horizontal="left" vertical="center" wrapText="1"/>
    </xf>
    <xf numFmtId="9" fontId="3" fillId="0" borderId="1" xfId="5" applyFont="1" applyFill="1" applyBorder="1" applyAlignment="1" applyProtection="1">
      <alignment horizontal="center" vertical="center"/>
    </xf>
    <xf numFmtId="9" fontId="3" fillId="0" borderId="1" xfId="5" applyFont="1" applyBorder="1" applyAlignment="1" applyProtection="1">
      <alignment horizontal="center" vertical="center"/>
    </xf>
    <xf numFmtId="9" fontId="2" fillId="0" borderId="1" xfId="5" applyFont="1" applyBorder="1" applyAlignment="1">
      <alignment horizontal="center" vertical="center"/>
    </xf>
    <xf numFmtId="2" fontId="3" fillId="0" borderId="0" xfId="1" applyNumberFormat="1" applyFont="1" applyAlignment="1">
      <alignment horizontal="left" vertical="top" wrapText="1"/>
    </xf>
    <xf numFmtId="0" fontId="2" fillId="0" borderId="12" xfId="1" applyFont="1" applyBorder="1" applyAlignment="1">
      <alignment horizontal="left" vertical="center" wrapText="1"/>
    </xf>
    <xf numFmtId="0" fontId="7" fillId="0" borderId="0" xfId="1" applyFont="1" applyAlignment="1">
      <alignment horizontal="center"/>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0" fontId="10" fillId="0" borderId="6" xfId="1" applyFont="1" applyBorder="1" applyAlignment="1">
      <alignment horizontal="left"/>
    </xf>
    <xf numFmtId="0" fontId="10" fillId="0" borderId="13" xfId="1" applyFont="1" applyBorder="1" applyAlignment="1">
      <alignment horizontal="left" vertical="center"/>
    </xf>
    <xf numFmtId="0" fontId="10" fillId="0" borderId="11" xfId="1" applyFont="1" applyBorder="1" applyAlignment="1">
      <alignment horizontal="left"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3" xfId="1" applyNumberFormat="1" applyFont="1" applyBorder="1" applyAlignment="1">
      <alignment horizontal="center" vertical="center" wrapText="1"/>
    </xf>
    <xf numFmtId="2" fontId="10" fillId="0" borderId="12" xfId="1" applyNumberFormat="1" applyFont="1" applyBorder="1" applyAlignment="1">
      <alignment horizontal="center" vertical="center" wrapText="1"/>
    </xf>
    <xf numFmtId="2" fontId="10" fillId="0" borderId="11" xfId="1" applyNumberFormat="1" applyFont="1" applyBorder="1" applyAlignment="1">
      <alignment horizontal="center"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1" fontId="19" fillId="2" borderId="13" xfId="0" applyNumberFormat="1" applyFont="1" applyFill="1" applyBorder="1" applyAlignment="1">
      <alignment horizontal="center" vertical="center" wrapText="1"/>
    </xf>
    <xf numFmtId="1" fontId="19" fillId="2" borderId="12" xfId="0" applyNumberFormat="1" applyFont="1" applyFill="1" applyBorder="1" applyAlignment="1">
      <alignment horizontal="center" vertical="center" wrapText="1"/>
    </xf>
    <xf numFmtId="1" fontId="19" fillId="2" borderId="11" xfId="0" applyNumberFormat="1" applyFont="1" applyFill="1" applyBorder="1" applyAlignment="1">
      <alignment horizontal="center" vertical="center" wrapText="1"/>
    </xf>
    <xf numFmtId="2" fontId="8" fillId="0" borderId="0" xfId="1" applyNumberFormat="1" applyFont="1" applyAlignment="1">
      <alignment horizontal="left" vertical="center" wrapText="1"/>
    </xf>
    <xf numFmtId="0" fontId="5" fillId="0" borderId="1" xfId="1" applyFont="1" applyBorder="1" applyAlignment="1">
      <alignment horizontal="center"/>
    </xf>
    <xf numFmtId="0" fontId="10" fillId="0" borderId="13" xfId="1" applyFont="1" applyBorder="1" applyAlignment="1">
      <alignment horizontal="left" vertical="top"/>
    </xf>
    <xf numFmtId="0" fontId="10" fillId="0" borderId="11" xfId="1" applyFont="1" applyBorder="1" applyAlignment="1">
      <alignment horizontal="left" vertical="top"/>
    </xf>
    <xf numFmtId="49" fontId="7" fillId="0" borderId="12" xfId="1" applyNumberFormat="1" applyFont="1" applyBorder="1" applyAlignment="1">
      <alignment horizontal="center" vertical="center" wrapText="1"/>
    </xf>
    <xf numFmtId="49" fontId="7" fillId="0" borderId="11" xfId="1" applyNumberFormat="1" applyFont="1" applyBorder="1" applyAlignment="1">
      <alignment horizontal="center" vertical="center" wrapText="1"/>
    </xf>
    <xf numFmtId="0" fontId="10" fillId="0" borderId="12" xfId="1" applyFont="1" applyBorder="1" applyAlignment="1">
      <alignment horizontal="center" vertical="center"/>
    </xf>
    <xf numFmtId="0" fontId="10" fillId="0" borderId="11" xfId="1" applyFont="1" applyBorder="1" applyAlignment="1">
      <alignment horizontal="center" vertical="center"/>
    </xf>
    <xf numFmtId="1" fontId="20" fillId="0" borderId="1" xfId="0" applyNumberFormat="1" applyFont="1" applyBorder="1" applyAlignment="1">
      <alignment horizontal="center" vertical="center" wrapText="1"/>
    </xf>
    <xf numFmtId="0" fontId="7" fillId="0" borderId="1" xfId="1" applyFont="1" applyBorder="1" applyAlignment="1">
      <alignment horizont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2" fontId="9" fillId="0" borderId="0" xfId="1" applyNumberFormat="1" applyFont="1" applyAlignment="1">
      <alignment horizontal="center" vertical="center"/>
    </xf>
    <xf numFmtId="0" fontId="4" fillId="0" borderId="1" xfId="1" applyFont="1" applyBorder="1" applyAlignment="1">
      <alignment horizontal="left" vertical="top"/>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1" fontId="20" fillId="2" borderId="13" xfId="0" applyNumberFormat="1" applyFont="1" applyFill="1" applyBorder="1" applyAlignment="1">
      <alignment horizontal="center" vertical="center" wrapText="1"/>
    </xf>
    <xf numFmtId="1" fontId="20" fillId="2" borderId="12" xfId="0" applyNumberFormat="1" applyFont="1" applyFill="1" applyBorder="1" applyAlignment="1">
      <alignment horizontal="center" vertical="center" wrapText="1"/>
    </xf>
    <xf numFmtId="1" fontId="20" fillId="2" borderId="11" xfId="0" applyNumberFormat="1" applyFont="1" applyFill="1" applyBorder="1" applyAlignment="1">
      <alignment horizontal="center" vertical="center" wrapText="1"/>
    </xf>
    <xf numFmtId="1" fontId="20" fillId="2" borderId="1" xfId="0" applyNumberFormat="1" applyFont="1" applyFill="1" applyBorder="1" applyAlignment="1">
      <alignment horizontal="center" vertical="center" wrapText="1"/>
    </xf>
    <xf numFmtId="1" fontId="20" fillId="2" borderId="14" xfId="0" applyNumberFormat="1" applyFont="1" applyFill="1" applyBorder="1" applyAlignment="1">
      <alignment horizontal="center" vertical="center" wrapText="1"/>
    </xf>
    <xf numFmtId="2" fontId="7" fillId="0" borderId="13" xfId="1" applyNumberFormat="1" applyFont="1" applyBorder="1" applyAlignment="1">
      <alignment horizontal="center" vertical="center" wrapText="1"/>
    </xf>
    <xf numFmtId="2" fontId="7" fillId="0" borderId="12" xfId="1" applyNumberFormat="1" applyFont="1" applyBorder="1" applyAlignment="1">
      <alignment horizontal="center" vertical="center" wrapText="1"/>
    </xf>
    <xf numFmtId="2" fontId="7" fillId="0" borderId="11" xfId="1" applyNumberFormat="1" applyFont="1" applyBorder="1" applyAlignment="1">
      <alignment horizontal="center" vertical="center" wrapText="1"/>
    </xf>
    <xf numFmtId="1" fontId="22" fillId="2" borderId="13" xfId="0" applyNumberFormat="1" applyFont="1" applyFill="1" applyBorder="1" applyAlignment="1">
      <alignment horizontal="center" vertical="center" wrapText="1"/>
    </xf>
    <xf numFmtId="1" fontId="22" fillId="2" borderId="12" xfId="0" applyNumberFormat="1" applyFont="1" applyFill="1" applyBorder="1" applyAlignment="1">
      <alignment horizontal="center" vertical="center" wrapText="1"/>
    </xf>
    <xf numFmtId="1" fontId="22" fillId="2" borderId="11" xfId="0" applyNumberFormat="1" applyFont="1" applyFill="1" applyBorder="1" applyAlignment="1">
      <alignment horizontal="center" vertical="center" wrapText="1"/>
    </xf>
    <xf numFmtId="2" fontId="20" fillId="2" borderId="7" xfId="0" applyNumberFormat="1" applyFont="1" applyFill="1" applyBorder="1" applyAlignment="1">
      <alignment horizontal="left" vertical="center" wrapText="1"/>
    </xf>
    <xf numFmtId="2" fontId="20" fillId="2" borderId="6" xfId="0" applyNumberFormat="1" applyFont="1" applyFill="1" applyBorder="1" applyAlignment="1">
      <alignment horizontal="left" vertical="center" wrapText="1"/>
    </xf>
    <xf numFmtId="2" fontId="20" fillId="2" borderId="5" xfId="0" applyNumberFormat="1" applyFont="1" applyFill="1" applyBorder="1" applyAlignment="1">
      <alignment horizontal="left" vertical="center" wrapText="1"/>
    </xf>
    <xf numFmtId="1" fontId="19" fillId="0" borderId="13" xfId="0" applyNumberFormat="1" applyFont="1" applyBorder="1" applyAlignment="1">
      <alignment horizontal="center" vertical="center" wrapText="1"/>
    </xf>
    <xf numFmtId="1" fontId="19" fillId="0" borderId="12" xfId="0" applyNumberFormat="1" applyFont="1" applyBorder="1" applyAlignment="1">
      <alignment horizontal="center" vertical="center" wrapText="1"/>
    </xf>
    <xf numFmtId="1" fontId="19" fillId="0" borderId="11" xfId="0" applyNumberFormat="1" applyFont="1" applyBorder="1" applyAlignment="1">
      <alignment horizontal="center" vertical="center" wrapText="1"/>
    </xf>
    <xf numFmtId="167" fontId="4" fillId="0" borderId="7" xfId="1" applyNumberFormat="1" applyFont="1" applyBorder="1" applyAlignment="1">
      <alignment horizontal="left" vertical="top"/>
    </xf>
    <xf numFmtId="167" fontId="4" fillId="0" borderId="6" xfId="1" applyNumberFormat="1" applyFont="1" applyBorder="1" applyAlignment="1">
      <alignment horizontal="left" vertical="top"/>
    </xf>
    <xf numFmtId="167" fontId="4" fillId="0" borderId="5" xfId="1" applyNumberFormat="1" applyFont="1" applyBorder="1" applyAlignment="1">
      <alignment horizontal="left" vertical="top"/>
    </xf>
    <xf numFmtId="167" fontId="4" fillId="0" borderId="9" xfId="1" applyNumberFormat="1" applyFont="1" applyBorder="1" applyAlignment="1">
      <alignment horizontal="left" vertical="top"/>
    </xf>
    <xf numFmtId="167" fontId="4" fillId="0" borderId="0" xfId="1" applyNumberFormat="1" applyFont="1" applyAlignment="1">
      <alignment horizontal="left" vertical="top"/>
    </xf>
    <xf numFmtId="167" fontId="4" fillId="0" borderId="8" xfId="1" applyNumberFormat="1" applyFont="1" applyBorder="1" applyAlignment="1">
      <alignment horizontal="left" vertical="top"/>
    </xf>
    <xf numFmtId="167" fontId="4" fillId="0" borderId="4" xfId="1" applyNumberFormat="1" applyFont="1" applyBorder="1" applyAlignment="1">
      <alignment horizontal="left" vertical="top"/>
    </xf>
    <xf numFmtId="167" fontId="4" fillId="0" borderId="3" xfId="1" applyNumberFormat="1" applyFont="1" applyBorder="1" applyAlignment="1">
      <alignment horizontal="left" vertical="top"/>
    </xf>
    <xf numFmtId="167" fontId="4" fillId="0" borderId="2" xfId="1" applyNumberFormat="1" applyFont="1" applyBorder="1" applyAlignment="1">
      <alignment horizontal="left" vertical="top"/>
    </xf>
    <xf numFmtId="10" fontId="7" fillId="0" borderId="13" xfId="2" applyNumberFormat="1" applyFont="1" applyBorder="1" applyAlignment="1">
      <alignment horizontal="center"/>
    </xf>
    <xf numFmtId="10" fontId="7" fillId="0" borderId="12" xfId="2" applyNumberFormat="1" applyFont="1" applyBorder="1" applyAlignment="1">
      <alignment horizontal="center"/>
    </xf>
    <xf numFmtId="10" fontId="7" fillId="0" borderId="11" xfId="2" applyNumberFormat="1" applyFont="1" applyBorder="1" applyAlignment="1">
      <alignment horizontal="center"/>
    </xf>
    <xf numFmtId="1" fontId="20" fillId="0" borderId="13" xfId="0" applyNumberFormat="1" applyFont="1" applyBorder="1" applyAlignment="1">
      <alignment horizontal="center" vertical="center" wrapText="1"/>
    </xf>
    <xf numFmtId="1" fontId="20" fillId="0" borderId="12" xfId="0" applyNumberFormat="1" applyFont="1" applyBorder="1" applyAlignment="1">
      <alignment horizontal="center" vertical="center" wrapText="1"/>
    </xf>
    <xf numFmtId="1" fontId="20" fillId="0" borderId="11" xfId="0" applyNumberFormat="1" applyFont="1" applyBorder="1" applyAlignment="1">
      <alignment horizontal="center" vertical="center" wrapText="1"/>
    </xf>
    <xf numFmtId="0" fontId="4" fillId="0" borderId="14" xfId="1" applyFont="1" applyBorder="1" applyAlignment="1">
      <alignment horizontal="left" vertical="top"/>
    </xf>
    <xf numFmtId="0" fontId="2" fillId="0" borderId="14" xfId="1" applyFont="1" applyBorder="1" applyAlignment="1">
      <alignment horizontal="left" vertical="top" wrapText="1"/>
    </xf>
    <xf numFmtId="0" fontId="2" fillId="0" borderId="15" xfId="1" applyFont="1" applyBorder="1" applyAlignment="1">
      <alignment horizontal="left" vertical="top" wrapText="1"/>
    </xf>
    <xf numFmtId="0" fontId="2" fillId="0" borderId="10" xfId="1" applyFont="1" applyBorder="1" applyAlignment="1">
      <alignment horizontal="left" vertical="top" wrapText="1"/>
    </xf>
    <xf numFmtId="9" fontId="3" fillId="0" borderId="14" xfId="5" applyFont="1" applyFill="1" applyBorder="1" applyAlignment="1">
      <alignment horizontal="center" vertical="center"/>
    </xf>
    <xf numFmtId="9" fontId="3" fillId="0" borderId="10" xfId="5" applyFont="1" applyFill="1" applyBorder="1" applyAlignment="1">
      <alignment horizontal="center" vertical="center"/>
    </xf>
    <xf numFmtId="0" fontId="26" fillId="0" borderId="14" xfId="1" applyFont="1" applyBorder="1" applyAlignment="1">
      <alignment horizontal="center" vertical="center" wrapText="1"/>
    </xf>
    <xf numFmtId="0" fontId="26" fillId="0" borderId="10" xfId="1" applyFont="1" applyBorder="1" applyAlignment="1">
      <alignment horizontal="center" vertical="center" wrapText="1"/>
    </xf>
    <xf numFmtId="0" fontId="3" fillId="0" borderId="6" xfId="1" applyFont="1" applyBorder="1" applyAlignment="1">
      <alignment horizontal="left" vertical="center" wrapText="1"/>
    </xf>
    <xf numFmtId="0" fontId="3" fillId="0" borderId="3" xfId="1" applyFont="1" applyBorder="1" applyAlignment="1">
      <alignment horizontal="left" vertical="center" wrapText="1"/>
    </xf>
    <xf numFmtId="2" fontId="20" fillId="2" borderId="1" xfId="0" applyNumberFormat="1" applyFont="1" applyFill="1" applyBorder="1" applyAlignment="1">
      <alignment horizontal="left" vertical="center" wrapText="1"/>
    </xf>
    <xf numFmtId="0" fontId="27" fillId="0" borderId="14" xfId="1" applyFont="1" applyBorder="1" applyAlignment="1">
      <alignment horizontal="center" vertical="center" wrapText="1"/>
    </xf>
    <xf numFmtId="0" fontId="27" fillId="0" borderId="10" xfId="1" applyFont="1" applyBorder="1" applyAlignment="1">
      <alignment horizontal="center" vertical="center" wrapText="1"/>
    </xf>
    <xf numFmtId="0" fontId="2" fillId="0" borderId="1" xfId="1" applyFont="1" applyBorder="1" applyAlignment="1">
      <alignment horizontal="center" vertical="center" wrapText="1"/>
    </xf>
    <xf numFmtId="2" fontId="20" fillId="2" borderId="13" xfId="0" applyNumberFormat="1" applyFont="1" applyFill="1" applyBorder="1" applyAlignment="1">
      <alignment horizontal="center" vertical="center" wrapText="1"/>
    </xf>
    <xf numFmtId="2" fontId="20" fillId="2" borderId="12" xfId="0" applyNumberFormat="1" applyFont="1" applyFill="1" applyBorder="1" applyAlignment="1">
      <alignment horizontal="center" vertical="center" wrapText="1"/>
    </xf>
    <xf numFmtId="2" fontId="20" fillId="2" borderId="11" xfId="0" applyNumberFormat="1" applyFont="1" applyFill="1" applyBorder="1" applyAlignment="1">
      <alignment horizontal="center" vertical="center" wrapText="1"/>
    </xf>
    <xf numFmtId="0" fontId="3" fillId="0" borderId="1" xfId="5" applyNumberFormat="1" applyFont="1" applyFill="1" applyBorder="1" applyAlignment="1" applyProtection="1">
      <alignment horizontal="center" vertical="center"/>
    </xf>
    <xf numFmtId="2" fontId="22" fillId="2" borderId="13" xfId="0" applyNumberFormat="1" applyFont="1" applyFill="1" applyBorder="1" applyAlignment="1">
      <alignment horizontal="center" vertical="center" wrapText="1"/>
    </xf>
    <xf numFmtId="2" fontId="22" fillId="2" borderId="12" xfId="0" applyNumberFormat="1" applyFont="1" applyFill="1" applyBorder="1" applyAlignment="1">
      <alignment horizontal="center" vertical="center" wrapText="1"/>
    </xf>
    <xf numFmtId="2" fontId="22" fillId="2" borderId="11" xfId="0" applyNumberFormat="1" applyFont="1" applyFill="1" applyBorder="1" applyAlignment="1">
      <alignment horizontal="center" vertical="center" wrapText="1"/>
    </xf>
    <xf numFmtId="2" fontId="20" fillId="2" borderId="1" xfId="0" applyNumberFormat="1" applyFont="1" applyFill="1" applyBorder="1" applyAlignment="1">
      <alignment horizontal="center" vertical="center" wrapText="1"/>
    </xf>
    <xf numFmtId="0" fontId="2" fillId="0" borderId="1" xfId="1" applyFont="1" applyBorder="1" applyAlignment="1">
      <alignment horizontal="center" vertical="center"/>
    </xf>
    <xf numFmtId="0" fontId="4" fillId="0" borderId="7" xfId="1" applyFont="1" applyBorder="1" applyAlignment="1">
      <alignment horizontal="center" vertical="top"/>
    </xf>
    <xf numFmtId="0" fontId="4" fillId="0" borderId="6" xfId="1" applyFont="1" applyBorder="1" applyAlignment="1">
      <alignment horizontal="center" vertical="top"/>
    </xf>
    <xf numFmtId="0" fontId="4" fillId="0" borderId="5" xfId="1" applyFont="1" applyBorder="1" applyAlignment="1">
      <alignment horizontal="center" vertical="top"/>
    </xf>
    <xf numFmtId="0" fontId="4" fillId="0" borderId="4" xfId="1" applyFont="1" applyBorder="1" applyAlignment="1">
      <alignment horizontal="center" vertical="top"/>
    </xf>
    <xf numFmtId="0" fontId="4" fillId="0" borderId="3" xfId="1" applyFont="1" applyBorder="1" applyAlignment="1">
      <alignment horizontal="center" vertical="top"/>
    </xf>
    <xf numFmtId="0" fontId="4" fillId="0" borderId="2" xfId="1" applyFont="1" applyBorder="1" applyAlignment="1">
      <alignment horizontal="center" vertical="top"/>
    </xf>
    <xf numFmtId="2" fontId="20" fillId="2" borderId="0" xfId="0" applyNumberFormat="1" applyFont="1" applyFill="1" applyAlignment="1">
      <alignment horizontal="left" vertical="center" wrapText="1"/>
    </xf>
  </cellXfs>
  <cellStyles count="9">
    <cellStyle name="Millares" xfId="6" builtinId="3"/>
    <cellStyle name="Millares 2" xfId="4"/>
    <cellStyle name="Moneda" xfId="7" builtinId="4"/>
    <cellStyle name="Moneda [0]" xfId="8" builtinId="7"/>
    <cellStyle name="Moneda 2" xfId="3"/>
    <cellStyle name="Normal" xfId="0" builtinId="0"/>
    <cellStyle name="Normal 2" xfId="1"/>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514352</xdr:colOff>
      <xdr:row>0</xdr:row>
      <xdr:rowOff>257175</xdr:rowOff>
    </xdr:from>
    <xdr:to>
      <xdr:col>2</xdr:col>
      <xdr:colOff>2057401</xdr:colOff>
      <xdr:row>5</xdr:row>
      <xdr:rowOff>47625</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71552" y="257175"/>
          <a:ext cx="4657724" cy="1066800"/>
        </a:xfrm>
        <a:prstGeom prst="rect">
          <a:avLst/>
        </a:prstGeom>
        <a:noFill/>
        <a:ln>
          <a:noFill/>
        </a:ln>
      </xdr:spPr>
    </xdr:pic>
    <xdr:clientData/>
  </xdr:twoCellAnchor>
  <xdr:twoCellAnchor>
    <xdr:from>
      <xdr:col>15</xdr:col>
      <xdr:colOff>416718</xdr:colOff>
      <xdr:row>36</xdr:row>
      <xdr:rowOff>14883</xdr:rowOff>
    </xdr:from>
    <xdr:to>
      <xdr:col>16</xdr:col>
      <xdr:colOff>669726</xdr:colOff>
      <xdr:row>39</xdr:row>
      <xdr:rowOff>267891</xdr:rowOff>
    </xdr:to>
    <xdr:pic>
      <xdr:nvPicPr>
        <xdr:cNvPr id="5" name="Imagen 1" descr="CAPITAL">
          <a:extLst>
            <a:ext uri="{FF2B5EF4-FFF2-40B4-BE49-F238E27FC236}">
              <a16:creationId xmlns:a16="http://schemas.microsoft.com/office/drawing/2014/main" id="{583EC03D-1D9B-46F7-9CA8-413D2F46D6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9693" y="300633"/>
          <a:ext cx="1415058" cy="980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35</xdr:row>
      <xdr:rowOff>257175</xdr:rowOff>
    </xdr:from>
    <xdr:ext cx="4657724" cy="1066800"/>
    <xdr:pic>
      <xdr:nvPicPr>
        <xdr:cNvPr id="6" name="3 Imagen" descr="Membretes_2024_2-01">
          <a:extLst>
            <a:ext uri="{FF2B5EF4-FFF2-40B4-BE49-F238E27FC236}">
              <a16:creationId xmlns:a16="http://schemas.microsoft.com/office/drawing/2014/main" id="{0A8F3456-FE66-4002-8FC8-B8C34B087D4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71552" y="257175"/>
          <a:ext cx="4657724" cy="1066800"/>
        </a:xfrm>
        <a:prstGeom prst="rect">
          <a:avLst/>
        </a:prstGeom>
        <a:noFill/>
        <a:ln>
          <a:noFill/>
        </a:ln>
      </xdr:spPr>
    </xdr:pic>
    <xdr:clientData/>
  </xdr:oneCellAnchor>
  <xdr:twoCellAnchor>
    <xdr:from>
      <xdr:col>15</xdr:col>
      <xdr:colOff>416718</xdr:colOff>
      <xdr:row>71</xdr:row>
      <xdr:rowOff>14883</xdr:rowOff>
    </xdr:from>
    <xdr:to>
      <xdr:col>16</xdr:col>
      <xdr:colOff>669726</xdr:colOff>
      <xdr:row>74</xdr:row>
      <xdr:rowOff>267891</xdr:rowOff>
    </xdr:to>
    <xdr:pic>
      <xdr:nvPicPr>
        <xdr:cNvPr id="7" name="Imagen 1" descr="CAPITAL">
          <a:extLst>
            <a:ext uri="{FF2B5EF4-FFF2-40B4-BE49-F238E27FC236}">
              <a16:creationId xmlns:a16="http://schemas.microsoft.com/office/drawing/2014/main" id="{73721114-2CC7-406E-919A-A90C39DD4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9693" y="13435608"/>
          <a:ext cx="1415058" cy="980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70</xdr:row>
      <xdr:rowOff>257175</xdr:rowOff>
    </xdr:from>
    <xdr:ext cx="4657724" cy="1066800"/>
    <xdr:pic>
      <xdr:nvPicPr>
        <xdr:cNvPr id="8" name="3 Imagen" descr="Membretes_2024_2-01">
          <a:extLst>
            <a:ext uri="{FF2B5EF4-FFF2-40B4-BE49-F238E27FC236}">
              <a16:creationId xmlns:a16="http://schemas.microsoft.com/office/drawing/2014/main" id="{D6E1F56A-22BE-4534-8686-67BE95BCF77F}"/>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71552" y="13418820"/>
          <a:ext cx="4657724" cy="1066800"/>
        </a:xfrm>
        <a:prstGeom prst="rect">
          <a:avLst/>
        </a:prstGeom>
        <a:noFill/>
        <a:ln>
          <a:noFill/>
        </a:ln>
      </xdr:spPr>
    </xdr:pic>
    <xdr:clientData/>
  </xdr:oneCellAnchor>
  <xdr:twoCellAnchor>
    <xdr:from>
      <xdr:col>15</xdr:col>
      <xdr:colOff>416718</xdr:colOff>
      <xdr:row>104</xdr:row>
      <xdr:rowOff>14883</xdr:rowOff>
    </xdr:from>
    <xdr:to>
      <xdr:col>16</xdr:col>
      <xdr:colOff>669726</xdr:colOff>
      <xdr:row>107</xdr:row>
      <xdr:rowOff>267891</xdr:rowOff>
    </xdr:to>
    <xdr:pic>
      <xdr:nvPicPr>
        <xdr:cNvPr id="9" name="Imagen 1" descr="CAPITAL">
          <a:extLst>
            <a:ext uri="{FF2B5EF4-FFF2-40B4-BE49-F238E27FC236}">
              <a16:creationId xmlns:a16="http://schemas.microsoft.com/office/drawing/2014/main" id="{F1B7BCD1-B92B-410A-A5DC-360F29F0B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9693" y="25198983"/>
          <a:ext cx="1415058" cy="980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103</xdr:row>
      <xdr:rowOff>257175</xdr:rowOff>
    </xdr:from>
    <xdr:ext cx="4657724" cy="1066800"/>
    <xdr:pic>
      <xdr:nvPicPr>
        <xdr:cNvPr id="10" name="3 Imagen" descr="Membretes_2024_2-01">
          <a:extLst>
            <a:ext uri="{FF2B5EF4-FFF2-40B4-BE49-F238E27FC236}">
              <a16:creationId xmlns:a16="http://schemas.microsoft.com/office/drawing/2014/main" id="{9B9BFEBD-EB11-4482-A745-7ECE8E9B5A3F}"/>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71552" y="25182195"/>
          <a:ext cx="4657724" cy="1066800"/>
        </a:xfrm>
        <a:prstGeom prst="rect">
          <a:avLst/>
        </a:prstGeom>
        <a:noFill/>
        <a:ln>
          <a:noFill/>
        </a:ln>
      </xdr:spPr>
    </xdr:pic>
    <xdr:clientData/>
  </xdr:oneCellAnchor>
  <xdr:twoCellAnchor>
    <xdr:from>
      <xdr:col>15</xdr:col>
      <xdr:colOff>416718</xdr:colOff>
      <xdr:row>135</xdr:row>
      <xdr:rowOff>14883</xdr:rowOff>
    </xdr:from>
    <xdr:to>
      <xdr:col>16</xdr:col>
      <xdr:colOff>669726</xdr:colOff>
      <xdr:row>138</xdr:row>
      <xdr:rowOff>267891</xdr:rowOff>
    </xdr:to>
    <xdr:pic>
      <xdr:nvPicPr>
        <xdr:cNvPr id="11" name="Imagen 1" descr="CAPITAL">
          <a:extLst>
            <a:ext uri="{FF2B5EF4-FFF2-40B4-BE49-F238E27FC236}">
              <a16:creationId xmlns:a16="http://schemas.microsoft.com/office/drawing/2014/main" id="{5A93AFC4-23CB-4FDF-8554-28B987F9D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9693" y="37648158"/>
          <a:ext cx="1415058" cy="980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134</xdr:row>
      <xdr:rowOff>257175</xdr:rowOff>
    </xdr:from>
    <xdr:ext cx="4657724" cy="1066800"/>
    <xdr:pic>
      <xdr:nvPicPr>
        <xdr:cNvPr id="12" name="3 Imagen" descr="Membretes_2024_2-01">
          <a:extLst>
            <a:ext uri="{FF2B5EF4-FFF2-40B4-BE49-F238E27FC236}">
              <a16:creationId xmlns:a16="http://schemas.microsoft.com/office/drawing/2014/main" id="{4552F320-DC6D-437D-B361-69BB810616CC}"/>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71552" y="37631370"/>
          <a:ext cx="4657724" cy="1066800"/>
        </a:xfrm>
        <a:prstGeom prst="rect">
          <a:avLst/>
        </a:prstGeom>
        <a:noFill/>
        <a:ln>
          <a:noFill/>
        </a:ln>
      </xdr:spPr>
    </xdr:pic>
    <xdr:clientData/>
  </xdr:oneCellAnchor>
  <xdr:twoCellAnchor>
    <xdr:from>
      <xdr:col>15</xdr:col>
      <xdr:colOff>416718</xdr:colOff>
      <xdr:row>174</xdr:row>
      <xdr:rowOff>14883</xdr:rowOff>
    </xdr:from>
    <xdr:to>
      <xdr:col>16</xdr:col>
      <xdr:colOff>669726</xdr:colOff>
      <xdr:row>177</xdr:row>
      <xdr:rowOff>267891</xdr:rowOff>
    </xdr:to>
    <xdr:pic>
      <xdr:nvPicPr>
        <xdr:cNvPr id="13" name="Imagen 1" descr="CAPITAL">
          <a:extLst>
            <a:ext uri="{FF2B5EF4-FFF2-40B4-BE49-F238E27FC236}">
              <a16:creationId xmlns:a16="http://schemas.microsoft.com/office/drawing/2014/main" id="{932C679D-C5CA-446F-8632-161A6D65F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9693" y="49411533"/>
          <a:ext cx="1415058" cy="980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173</xdr:row>
      <xdr:rowOff>257175</xdr:rowOff>
    </xdr:from>
    <xdr:ext cx="4657724" cy="1066800"/>
    <xdr:pic>
      <xdr:nvPicPr>
        <xdr:cNvPr id="14" name="3 Imagen" descr="Membretes_2024_2-01">
          <a:extLst>
            <a:ext uri="{FF2B5EF4-FFF2-40B4-BE49-F238E27FC236}">
              <a16:creationId xmlns:a16="http://schemas.microsoft.com/office/drawing/2014/main" id="{7842D2C0-6662-437B-9AAC-A98078EA99E4}"/>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71552" y="49394745"/>
          <a:ext cx="4657724" cy="1066800"/>
        </a:xfrm>
        <a:prstGeom prst="rect">
          <a:avLst/>
        </a:prstGeom>
        <a:noFill/>
        <a:ln>
          <a:noFill/>
        </a:ln>
      </xdr:spPr>
    </xdr:pic>
    <xdr:clientData/>
  </xdr:oneCellAnchor>
  <xdr:twoCellAnchor>
    <xdr:from>
      <xdr:col>15</xdr:col>
      <xdr:colOff>416718</xdr:colOff>
      <xdr:row>207</xdr:row>
      <xdr:rowOff>14883</xdr:rowOff>
    </xdr:from>
    <xdr:to>
      <xdr:col>16</xdr:col>
      <xdr:colOff>669726</xdr:colOff>
      <xdr:row>210</xdr:row>
      <xdr:rowOff>267891</xdr:rowOff>
    </xdr:to>
    <xdr:pic>
      <xdr:nvPicPr>
        <xdr:cNvPr id="15" name="Imagen 1" descr="CAPITAL">
          <a:extLst>
            <a:ext uri="{FF2B5EF4-FFF2-40B4-BE49-F238E27FC236}">
              <a16:creationId xmlns:a16="http://schemas.microsoft.com/office/drawing/2014/main" id="{C9DB4B1D-D664-460D-9332-194EA25770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9693" y="64603908"/>
          <a:ext cx="1415058" cy="980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206</xdr:row>
      <xdr:rowOff>257175</xdr:rowOff>
    </xdr:from>
    <xdr:ext cx="4657724" cy="1066800"/>
    <xdr:pic>
      <xdr:nvPicPr>
        <xdr:cNvPr id="16" name="3 Imagen" descr="Membretes_2024_2-01">
          <a:extLst>
            <a:ext uri="{FF2B5EF4-FFF2-40B4-BE49-F238E27FC236}">
              <a16:creationId xmlns:a16="http://schemas.microsoft.com/office/drawing/2014/main" id="{D1C03E39-1BC0-4DCB-85D5-3B05282AFF9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71552" y="64587120"/>
          <a:ext cx="4657724" cy="1066800"/>
        </a:xfrm>
        <a:prstGeom prst="rect">
          <a:avLst/>
        </a:prstGeom>
        <a:noFill/>
        <a:ln>
          <a:noFill/>
        </a:ln>
      </xdr:spPr>
    </xdr:pic>
    <xdr:clientData/>
  </xdr:oneCellAnchor>
  <xdr:twoCellAnchor>
    <xdr:from>
      <xdr:col>15</xdr:col>
      <xdr:colOff>416718</xdr:colOff>
      <xdr:row>240</xdr:row>
      <xdr:rowOff>14883</xdr:rowOff>
    </xdr:from>
    <xdr:to>
      <xdr:col>16</xdr:col>
      <xdr:colOff>669726</xdr:colOff>
      <xdr:row>243</xdr:row>
      <xdr:rowOff>267891</xdr:rowOff>
    </xdr:to>
    <xdr:pic>
      <xdr:nvPicPr>
        <xdr:cNvPr id="17" name="Imagen 1" descr="CAPITAL">
          <a:extLst>
            <a:ext uri="{FF2B5EF4-FFF2-40B4-BE49-F238E27FC236}">
              <a16:creationId xmlns:a16="http://schemas.microsoft.com/office/drawing/2014/main" id="{48861EFB-2E92-47B9-A077-B6D48A179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9693" y="49411533"/>
          <a:ext cx="1415058" cy="980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239</xdr:row>
      <xdr:rowOff>257175</xdr:rowOff>
    </xdr:from>
    <xdr:ext cx="4657724" cy="1066800"/>
    <xdr:pic>
      <xdr:nvPicPr>
        <xdr:cNvPr id="18" name="3 Imagen" descr="Membretes_2024_2-01">
          <a:extLst>
            <a:ext uri="{FF2B5EF4-FFF2-40B4-BE49-F238E27FC236}">
              <a16:creationId xmlns:a16="http://schemas.microsoft.com/office/drawing/2014/main" id="{627C628B-A155-4FB0-8FD6-924E9B1855D4}"/>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71552" y="49394745"/>
          <a:ext cx="4657724" cy="10668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807DBB5-11F9-403C-93C5-F0739E1C6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FCD3DA8F-029B-4495-826C-92E1B07A574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9E2F615D-9F28-42EA-B723-76D60651D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ED48C7EF-41FA-4BFD-AE22-87432B5AC5C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twoCellAnchor>
    <xdr:from>
      <xdr:col>15</xdr:col>
      <xdr:colOff>416718</xdr:colOff>
      <xdr:row>39</xdr:row>
      <xdr:rowOff>14883</xdr:rowOff>
    </xdr:from>
    <xdr:to>
      <xdr:col>16</xdr:col>
      <xdr:colOff>669726</xdr:colOff>
      <xdr:row>42</xdr:row>
      <xdr:rowOff>267891</xdr:rowOff>
    </xdr:to>
    <xdr:pic>
      <xdr:nvPicPr>
        <xdr:cNvPr id="4" name="Imagen 3" descr="CAPITAL">
          <a:extLst>
            <a:ext uri="{FF2B5EF4-FFF2-40B4-BE49-F238E27FC236}">
              <a16:creationId xmlns:a16="http://schemas.microsoft.com/office/drawing/2014/main" id="{4E5D98CB-A8A1-4C7E-B4BB-9BC3D07605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9693" y="300633"/>
          <a:ext cx="14150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762001</xdr:colOff>
      <xdr:row>39</xdr:row>
      <xdr:rowOff>111125</xdr:rowOff>
    </xdr:from>
    <xdr:ext cx="5602513" cy="1682750"/>
    <xdr:pic>
      <xdr:nvPicPr>
        <xdr:cNvPr id="5" name="3 Imagen" descr="Membretes_2024_2-01">
          <a:extLst>
            <a:ext uri="{FF2B5EF4-FFF2-40B4-BE49-F238E27FC236}">
              <a16:creationId xmlns:a16="http://schemas.microsoft.com/office/drawing/2014/main" id="{F6EBD3D0-AF5A-4982-8BEB-6239CC6960F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6875"/>
          <a:ext cx="5602513" cy="168275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D6707DA7-4C52-4134-910F-C8191D66B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92B0846D-D0A6-481A-ACF8-5F1FAACEE7B8}"/>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twoCellAnchor>
    <xdr:from>
      <xdr:col>15</xdr:col>
      <xdr:colOff>416718</xdr:colOff>
      <xdr:row>39</xdr:row>
      <xdr:rowOff>14883</xdr:rowOff>
    </xdr:from>
    <xdr:to>
      <xdr:col>16</xdr:col>
      <xdr:colOff>669726</xdr:colOff>
      <xdr:row>42</xdr:row>
      <xdr:rowOff>267891</xdr:rowOff>
    </xdr:to>
    <xdr:pic>
      <xdr:nvPicPr>
        <xdr:cNvPr id="4" name="Imagen 3" descr="CAPITAL">
          <a:extLst>
            <a:ext uri="{FF2B5EF4-FFF2-40B4-BE49-F238E27FC236}">
              <a16:creationId xmlns:a16="http://schemas.microsoft.com/office/drawing/2014/main" id="{6FFECFC7-598F-4AE9-959B-CCF242BD08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9693" y="300633"/>
          <a:ext cx="14150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676276</xdr:colOff>
      <xdr:row>39</xdr:row>
      <xdr:rowOff>63500</xdr:rowOff>
    </xdr:from>
    <xdr:ext cx="3219449" cy="946150"/>
    <xdr:pic>
      <xdr:nvPicPr>
        <xdr:cNvPr id="5" name="3 Imagen" descr="Membretes_2024_2-01">
          <a:extLst>
            <a:ext uri="{FF2B5EF4-FFF2-40B4-BE49-F238E27FC236}">
              <a16:creationId xmlns:a16="http://schemas.microsoft.com/office/drawing/2014/main" id="{2DEE35D8-0A72-442E-B42B-9D2DA77A0DE3}"/>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133476" y="13465175"/>
          <a:ext cx="3219449" cy="946150"/>
        </a:xfrm>
        <a:prstGeom prst="rect">
          <a:avLst/>
        </a:prstGeom>
        <a:noFill/>
        <a:ln>
          <a:noFill/>
        </a:ln>
      </xdr:spPr>
    </xdr:pic>
    <xdr:clientData/>
  </xdr:oneCellAnchor>
  <xdr:twoCellAnchor>
    <xdr:from>
      <xdr:col>15</xdr:col>
      <xdr:colOff>416718</xdr:colOff>
      <xdr:row>74</xdr:row>
      <xdr:rowOff>14883</xdr:rowOff>
    </xdr:from>
    <xdr:to>
      <xdr:col>16</xdr:col>
      <xdr:colOff>669726</xdr:colOff>
      <xdr:row>77</xdr:row>
      <xdr:rowOff>267891</xdr:rowOff>
    </xdr:to>
    <xdr:pic>
      <xdr:nvPicPr>
        <xdr:cNvPr id="6" name="Imagen 5" descr="CAPITAL">
          <a:extLst>
            <a:ext uri="{FF2B5EF4-FFF2-40B4-BE49-F238E27FC236}">
              <a16:creationId xmlns:a16="http://schemas.microsoft.com/office/drawing/2014/main" id="{171C5FCB-8F1F-4698-A431-8EFA597D3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9693" y="13416558"/>
          <a:ext cx="14150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762001</xdr:colOff>
      <xdr:row>74</xdr:row>
      <xdr:rowOff>111125</xdr:rowOff>
    </xdr:from>
    <xdr:ext cx="5602513" cy="1682750"/>
    <xdr:pic>
      <xdr:nvPicPr>
        <xdr:cNvPr id="7" name="3 Imagen" descr="Membretes_2024_2-01">
          <a:extLst>
            <a:ext uri="{FF2B5EF4-FFF2-40B4-BE49-F238E27FC236}">
              <a16:creationId xmlns:a16="http://schemas.microsoft.com/office/drawing/2014/main" id="{3CD9D5C6-BF25-4942-AB75-79DD8E9096E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13512800"/>
          <a:ext cx="5602513" cy="168275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A862ADE5-7A4C-4A38-B41F-E8697FCF59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139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A1DECBBF-80A7-4345-9E81-361778AA3DB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4418" cy="16732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Q297"/>
  <sheetViews>
    <sheetView topLeftCell="A10" zoomScale="50" zoomScaleNormal="50" workbookViewId="0">
      <selection activeCell="P268" sqref="P268:P269"/>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20.7109375" style="1" bestFit="1" customWidth="1"/>
    <col min="10" max="10" width="20.85546875" style="3" customWidth="1"/>
    <col min="11" max="11" width="13.5703125" style="1" customWidth="1"/>
    <col min="12" max="12" width="15.85546875" style="1" customWidth="1"/>
    <col min="13" max="13" width="14.85546875" style="123" customWidth="1"/>
    <col min="14" max="14" width="21.140625" style="123"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2" customFormat="1" ht="17.45" customHeight="1">
      <c r="B2" s="260"/>
      <c r="C2" s="260"/>
      <c r="D2" s="261" t="s">
        <v>28</v>
      </c>
      <c r="E2" s="262"/>
      <c r="F2" s="262"/>
      <c r="G2" s="262"/>
      <c r="H2" s="262"/>
      <c r="I2" s="262"/>
      <c r="J2" s="262"/>
      <c r="K2" s="263"/>
      <c r="L2" s="212" t="s">
        <v>32</v>
      </c>
      <c r="M2" s="213"/>
      <c r="N2" s="213"/>
      <c r="O2" s="214"/>
      <c r="P2" s="267"/>
      <c r="Q2" s="268"/>
      <c r="R2" s="64"/>
    </row>
    <row r="3" spans="2:251" s="42" customFormat="1" ht="22.15" customHeight="1">
      <c r="B3" s="260"/>
      <c r="C3" s="260"/>
      <c r="D3" s="264"/>
      <c r="E3" s="265"/>
      <c r="F3" s="265"/>
      <c r="G3" s="265"/>
      <c r="H3" s="265"/>
      <c r="I3" s="265"/>
      <c r="J3" s="265"/>
      <c r="K3" s="266"/>
      <c r="L3" s="212" t="s">
        <v>29</v>
      </c>
      <c r="M3" s="213"/>
      <c r="N3" s="213"/>
      <c r="O3" s="214"/>
      <c r="P3" s="269"/>
      <c r="Q3" s="270"/>
      <c r="R3" s="64"/>
    </row>
    <row r="4" spans="2:251" s="42" customFormat="1" ht="33.75" customHeight="1">
      <c r="B4" s="260"/>
      <c r="C4" s="260"/>
      <c r="D4" s="261" t="s">
        <v>27</v>
      </c>
      <c r="E4" s="262"/>
      <c r="F4" s="262"/>
      <c r="G4" s="262"/>
      <c r="H4" s="262"/>
      <c r="I4" s="262"/>
      <c r="J4" s="262"/>
      <c r="K4" s="263"/>
      <c r="L4" s="212" t="s">
        <v>30</v>
      </c>
      <c r="M4" s="213"/>
      <c r="N4" s="213"/>
      <c r="O4" s="214"/>
      <c r="P4" s="269"/>
      <c r="Q4" s="270"/>
      <c r="R4" s="64"/>
    </row>
    <row r="5" spans="2:251" s="42" customFormat="1" ht="4.9000000000000004" customHeight="1">
      <c r="B5" s="260"/>
      <c r="C5" s="260"/>
      <c r="D5" s="264"/>
      <c r="E5" s="265"/>
      <c r="F5" s="265"/>
      <c r="G5" s="265"/>
      <c r="H5" s="265"/>
      <c r="I5" s="265"/>
      <c r="J5" s="265"/>
      <c r="K5" s="266"/>
      <c r="L5" s="212" t="s">
        <v>31</v>
      </c>
      <c r="M5" s="213"/>
      <c r="N5" s="213"/>
      <c r="O5" s="214"/>
      <c r="P5" s="271"/>
      <c r="Q5" s="272"/>
      <c r="R5" s="64"/>
    </row>
    <row r="6" spans="2:251" s="42" customFormat="1" ht="24.6" customHeight="1">
      <c r="C6" s="211"/>
      <c r="D6" s="211"/>
      <c r="E6" s="211"/>
      <c r="F6" s="211"/>
      <c r="G6" s="211"/>
      <c r="H6" s="211"/>
      <c r="I6" s="211"/>
      <c r="J6" s="211"/>
      <c r="K6" s="211"/>
      <c r="L6" s="211"/>
      <c r="M6" s="211"/>
      <c r="N6" s="211"/>
      <c r="O6" s="211"/>
      <c r="P6" s="211"/>
      <c r="Q6" s="211"/>
      <c r="R6" s="64"/>
    </row>
    <row r="7" spans="2:251" s="42" customFormat="1" ht="31.5" customHeight="1">
      <c r="B7" s="66" t="s">
        <v>38</v>
      </c>
      <c r="C7" s="66" t="s">
        <v>53</v>
      </c>
      <c r="D7" s="212" t="s">
        <v>39</v>
      </c>
      <c r="E7" s="213"/>
      <c r="F7" s="213"/>
      <c r="G7" s="213"/>
      <c r="H7" s="213"/>
      <c r="I7" s="213"/>
      <c r="J7" s="213"/>
      <c r="K7" s="213"/>
      <c r="L7" s="213"/>
      <c r="M7" s="213"/>
      <c r="N7" s="213"/>
      <c r="O7" s="213"/>
      <c r="P7" s="213"/>
      <c r="Q7" s="214"/>
      <c r="R7" s="64"/>
    </row>
    <row r="8" spans="2:251" s="42" customFormat="1" ht="36" customHeight="1">
      <c r="B8" s="66" t="s">
        <v>26</v>
      </c>
      <c r="C8" s="66" t="s">
        <v>54</v>
      </c>
      <c r="D8" s="215" t="s">
        <v>55</v>
      </c>
      <c r="E8" s="215"/>
      <c r="F8" s="215"/>
      <c r="G8" s="215"/>
      <c r="H8" s="215"/>
      <c r="I8" s="215"/>
      <c r="J8" s="215"/>
      <c r="K8" s="215"/>
      <c r="L8" s="215"/>
      <c r="M8" s="215"/>
      <c r="N8" s="215"/>
      <c r="O8" s="215"/>
      <c r="P8" s="215"/>
      <c r="Q8" s="215"/>
    </row>
    <row r="9" spans="2:251" s="42" customFormat="1" ht="36" customHeight="1">
      <c r="B9" s="216" t="s">
        <v>102</v>
      </c>
      <c r="C9" s="217"/>
      <c r="D9" s="218"/>
      <c r="E9" s="218"/>
      <c r="F9" s="218"/>
      <c r="G9" s="218"/>
      <c r="H9" s="218"/>
      <c r="I9" s="219"/>
      <c r="J9" s="232" t="s">
        <v>25</v>
      </c>
      <c r="K9" s="233"/>
      <c r="L9" s="234"/>
      <c r="M9" s="241" t="s">
        <v>24</v>
      </c>
      <c r="N9" s="242"/>
      <c r="O9" s="242"/>
      <c r="P9" s="242"/>
      <c r="Q9" s="243"/>
      <c r="R9" s="50"/>
      <c r="T9" s="273"/>
      <c r="U9" s="273"/>
      <c r="V9" s="273"/>
      <c r="W9" s="273"/>
      <c r="X9" s="273"/>
    </row>
    <row r="10" spans="2:251" s="42" customFormat="1" ht="36" customHeight="1">
      <c r="B10" s="216" t="s">
        <v>100</v>
      </c>
      <c r="C10" s="217"/>
      <c r="D10" s="218"/>
      <c r="E10" s="218"/>
      <c r="F10" s="218"/>
      <c r="G10" s="218"/>
      <c r="H10" s="218"/>
      <c r="I10" s="219"/>
      <c r="J10" s="235"/>
      <c r="K10" s="236"/>
      <c r="L10" s="237"/>
      <c r="M10" s="63" t="s">
        <v>23</v>
      </c>
      <c r="N10" s="274" t="s">
        <v>22</v>
      </c>
      <c r="O10" s="274"/>
      <c r="P10" s="274"/>
      <c r="Q10" s="63" t="s">
        <v>21</v>
      </c>
      <c r="R10" s="50"/>
      <c r="T10" s="62"/>
      <c r="U10" s="62"/>
      <c r="V10" s="62"/>
      <c r="W10" s="62"/>
      <c r="X10" s="62"/>
    </row>
    <row r="11" spans="2:251" s="42" customFormat="1" ht="54" customHeight="1">
      <c r="B11" s="275" t="s">
        <v>99</v>
      </c>
      <c r="C11" s="276"/>
      <c r="D11" s="246"/>
      <c r="E11" s="246"/>
      <c r="F11" s="246"/>
      <c r="G11" s="246"/>
      <c r="H11" s="246"/>
      <c r="I11" s="247"/>
      <c r="J11" s="235"/>
      <c r="K11" s="236"/>
      <c r="L11" s="237"/>
      <c r="M11" s="146"/>
      <c r="N11" s="308"/>
      <c r="O11" s="309"/>
      <c r="P11" s="310"/>
      <c r="Q11" s="60"/>
      <c r="R11" s="50"/>
      <c r="T11" s="59"/>
      <c r="U11" s="277"/>
      <c r="V11" s="277"/>
      <c r="W11" s="277"/>
      <c r="X11" s="59"/>
      <c r="Z11" s="58"/>
      <c r="AA11" s="58"/>
    </row>
    <row r="12" spans="2:251" s="42" customFormat="1" ht="74.25" customHeight="1">
      <c r="B12" s="244" t="s">
        <v>48</v>
      </c>
      <c r="C12" s="245"/>
      <c r="D12" s="246"/>
      <c r="E12" s="246"/>
      <c r="F12" s="246"/>
      <c r="G12" s="246"/>
      <c r="H12" s="246"/>
      <c r="I12" s="247"/>
      <c r="J12" s="235"/>
      <c r="K12" s="236"/>
      <c r="L12" s="237"/>
      <c r="M12" s="57"/>
      <c r="N12" s="287"/>
      <c r="O12" s="288"/>
      <c r="P12" s="289"/>
      <c r="Q12" s="56"/>
      <c r="R12" s="50"/>
      <c r="T12" s="53"/>
      <c r="U12" s="251"/>
      <c r="V12" s="251"/>
      <c r="W12" s="251"/>
      <c r="X12" s="47"/>
      <c r="Z12" s="45"/>
      <c r="AA12" s="44"/>
      <c r="AB12" s="43"/>
    </row>
    <row r="13" spans="2:251" s="42" customFormat="1" ht="74.25" customHeight="1">
      <c r="B13" s="253" t="s">
        <v>56</v>
      </c>
      <c r="C13" s="254"/>
      <c r="D13" s="218"/>
      <c r="E13" s="218"/>
      <c r="F13" s="218"/>
      <c r="G13" s="218"/>
      <c r="H13" s="218"/>
      <c r="I13" s="219"/>
      <c r="J13" s="235"/>
      <c r="K13" s="236"/>
      <c r="L13" s="237"/>
      <c r="M13" s="137"/>
      <c r="N13" s="279"/>
      <c r="O13" s="280"/>
      <c r="P13" s="281"/>
      <c r="Q13" s="54"/>
      <c r="R13" s="50"/>
      <c r="T13" s="53"/>
      <c r="U13" s="251"/>
      <c r="V13" s="251"/>
      <c r="W13" s="251"/>
      <c r="X13" s="47"/>
      <c r="Z13" s="45"/>
      <c r="AA13" s="44"/>
      <c r="AB13" s="43"/>
    </row>
    <row r="14" spans="2:251" s="42" customFormat="1" ht="28.5" customHeight="1">
      <c r="B14" s="75" t="s">
        <v>57</v>
      </c>
      <c r="C14" s="76"/>
      <c r="D14" s="257"/>
      <c r="E14" s="257"/>
      <c r="F14" s="257"/>
      <c r="G14" s="257"/>
      <c r="H14" s="257"/>
      <c r="I14" s="258"/>
      <c r="J14" s="238"/>
      <c r="K14" s="239"/>
      <c r="L14" s="240"/>
      <c r="M14" s="57"/>
      <c r="N14" s="279"/>
      <c r="O14" s="280"/>
      <c r="P14" s="281"/>
      <c r="Q14" s="51"/>
      <c r="R14" s="50"/>
      <c r="T14" s="49"/>
      <c r="U14" s="251"/>
      <c r="V14" s="251"/>
      <c r="W14" s="48"/>
      <c r="X14" s="47"/>
      <c r="Y14" s="46"/>
      <c r="Z14" s="45"/>
      <c r="AA14" s="44"/>
      <c r="AB14" s="43"/>
    </row>
    <row r="15" spans="2:251" ht="28.5" customHeight="1">
      <c r="B15" s="220" t="s">
        <v>36</v>
      </c>
      <c r="C15" s="223" t="s">
        <v>34</v>
      </c>
      <c r="D15" s="224" t="s">
        <v>41</v>
      </c>
      <c r="E15" s="224" t="s">
        <v>20</v>
      </c>
      <c r="F15" s="224" t="s">
        <v>47</v>
      </c>
      <c r="G15" s="225" t="s">
        <v>43</v>
      </c>
      <c r="H15" s="224" t="s">
        <v>37</v>
      </c>
      <c r="I15" s="226" t="s">
        <v>35</v>
      </c>
      <c r="J15" s="227"/>
      <c r="K15" s="227"/>
      <c r="L15" s="228"/>
      <c r="M15" s="224" t="s">
        <v>19</v>
      </c>
      <c r="N15" s="224"/>
      <c r="O15" s="252" t="s">
        <v>18</v>
      </c>
      <c r="P15" s="252"/>
      <c r="Q15" s="252"/>
      <c r="R15" s="3"/>
      <c r="S15" s="3"/>
      <c r="T15" s="10"/>
      <c r="U15" s="209"/>
      <c r="V15" s="209"/>
      <c r="W15" s="3"/>
      <c r="X15" s="9"/>
      <c r="Y15" s="3"/>
      <c r="Z15" s="17"/>
      <c r="AA15" s="6"/>
      <c r="AB15" s="3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221"/>
      <c r="C16" s="223"/>
      <c r="D16" s="224"/>
      <c r="E16" s="224"/>
      <c r="F16" s="224"/>
      <c r="G16" s="224"/>
      <c r="H16" s="224"/>
      <c r="I16" s="229"/>
      <c r="J16" s="230"/>
      <c r="K16" s="230"/>
      <c r="L16" s="231"/>
      <c r="M16" s="224"/>
      <c r="N16" s="224"/>
      <c r="O16" s="224" t="s">
        <v>17</v>
      </c>
      <c r="P16" s="224" t="s">
        <v>16</v>
      </c>
      <c r="Q16" s="223" t="s">
        <v>15</v>
      </c>
      <c r="R16" s="3"/>
      <c r="S16" s="3"/>
      <c r="T16" s="8"/>
      <c r="U16" s="209"/>
      <c r="V16" s="209"/>
      <c r="W16" s="3"/>
      <c r="X16" s="7"/>
      <c r="Y16" s="3"/>
      <c r="Z16" s="17"/>
      <c r="AA16" s="6"/>
      <c r="AB16" s="3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222"/>
      <c r="C17" s="223"/>
      <c r="D17" s="224"/>
      <c r="E17" s="224"/>
      <c r="F17" s="224"/>
      <c r="G17" s="224"/>
      <c r="H17" s="224"/>
      <c r="I17" s="70" t="s">
        <v>14</v>
      </c>
      <c r="J17" s="70" t="s">
        <v>13</v>
      </c>
      <c r="K17" s="70" t="s">
        <v>12</v>
      </c>
      <c r="L17" s="125" t="s">
        <v>11</v>
      </c>
      <c r="M17" s="41" t="s">
        <v>10</v>
      </c>
      <c r="N17" s="40" t="s">
        <v>9</v>
      </c>
      <c r="O17" s="224"/>
      <c r="P17" s="224"/>
      <c r="Q17" s="223"/>
      <c r="R17" s="3"/>
      <c r="S17" s="3"/>
      <c r="T17" s="5"/>
      <c r="U17" s="209"/>
      <c r="V17" s="209"/>
      <c r="X17" s="6"/>
      <c r="Z17" s="17"/>
      <c r="AA17" s="6"/>
      <c r="AB17" s="3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204" t="s">
        <v>255</v>
      </c>
      <c r="C18" s="205" t="s">
        <v>60</v>
      </c>
      <c r="D18" s="67" t="s">
        <v>40</v>
      </c>
      <c r="E18" s="166" t="s">
        <v>209</v>
      </c>
      <c r="F18" s="72">
        <v>1</v>
      </c>
      <c r="G18" s="67" t="s">
        <v>40</v>
      </c>
      <c r="H18" s="28">
        <v>3000000</v>
      </c>
      <c r="I18" s="28">
        <f>+H18</f>
        <v>3000000</v>
      </c>
      <c r="J18" s="25"/>
      <c r="K18" s="27"/>
      <c r="L18" s="25"/>
      <c r="M18" s="39">
        <v>45292</v>
      </c>
      <c r="N18" s="39">
        <v>45657</v>
      </c>
      <c r="O18" s="206">
        <f>+F19/F18</f>
        <v>1</v>
      </c>
      <c r="P18" s="207"/>
      <c r="Q18" s="208"/>
      <c r="T18" s="5"/>
      <c r="U18" s="209"/>
      <c r="V18" s="209"/>
      <c r="X18" s="4"/>
      <c r="Z18" s="36"/>
      <c r="AA18" s="6"/>
      <c r="AB18" s="33"/>
    </row>
    <row r="19" spans="2:251" ht="37.5" customHeight="1">
      <c r="B19" s="204"/>
      <c r="C19" s="205"/>
      <c r="D19" s="67" t="s">
        <v>2</v>
      </c>
      <c r="E19" s="167"/>
      <c r="F19" s="72">
        <v>1</v>
      </c>
      <c r="G19" s="67" t="s">
        <v>42</v>
      </c>
      <c r="H19" s="73"/>
      <c r="I19" s="28"/>
      <c r="J19" s="25"/>
      <c r="K19" s="27"/>
      <c r="L19" s="25"/>
      <c r="M19" s="39"/>
      <c r="N19" s="39"/>
      <c r="O19" s="206"/>
      <c r="P19" s="207"/>
      <c r="Q19" s="208"/>
      <c r="T19" s="5"/>
      <c r="U19" s="65"/>
      <c r="V19" s="65"/>
      <c r="X19" s="4"/>
      <c r="Z19" s="36"/>
      <c r="AA19" s="6"/>
      <c r="AB19" s="33"/>
    </row>
    <row r="20" spans="2:251" ht="27" customHeight="1">
      <c r="B20" s="204"/>
      <c r="C20" s="210" t="s">
        <v>61</v>
      </c>
      <c r="D20" s="67" t="s">
        <v>3</v>
      </c>
      <c r="E20" s="166" t="s">
        <v>209</v>
      </c>
      <c r="F20" s="32">
        <v>1</v>
      </c>
      <c r="G20" s="67" t="s">
        <v>3</v>
      </c>
      <c r="H20" s="28">
        <v>3500000</v>
      </c>
      <c r="I20" s="28">
        <f>+H20</f>
        <v>3500000</v>
      </c>
      <c r="J20" s="21"/>
      <c r="K20" s="27"/>
      <c r="L20" s="21"/>
      <c r="M20" s="39">
        <v>45292</v>
      </c>
      <c r="N20" s="39">
        <v>45657</v>
      </c>
      <c r="O20" s="206">
        <f>+F21/F20</f>
        <v>0.5</v>
      </c>
      <c r="P20" s="168"/>
      <c r="Q20" s="170"/>
      <c r="X20" s="35"/>
      <c r="Z20" s="36"/>
      <c r="AA20" s="6"/>
      <c r="AB20" s="33"/>
    </row>
    <row r="21" spans="2:251" ht="27" customHeight="1">
      <c r="B21" s="204"/>
      <c r="C21" s="210"/>
      <c r="D21" s="67" t="s">
        <v>2</v>
      </c>
      <c r="E21" s="167"/>
      <c r="F21" s="34">
        <v>0.5</v>
      </c>
      <c r="G21" s="67" t="s">
        <v>42</v>
      </c>
      <c r="H21" s="23"/>
      <c r="I21" s="23"/>
      <c r="J21" s="21"/>
      <c r="K21" s="27"/>
      <c r="L21" s="21"/>
      <c r="M21" s="38"/>
      <c r="N21" s="37"/>
      <c r="O21" s="206"/>
      <c r="P21" s="169"/>
      <c r="Q21" s="171"/>
      <c r="X21" s="35"/>
      <c r="Z21" s="36"/>
      <c r="AA21" s="6"/>
      <c r="AB21" s="33"/>
    </row>
    <row r="22" spans="2:251" ht="27" customHeight="1">
      <c r="B22" s="204"/>
      <c r="C22" s="164" t="s">
        <v>62</v>
      </c>
      <c r="D22" s="67" t="s">
        <v>3</v>
      </c>
      <c r="E22" s="166" t="s">
        <v>209</v>
      </c>
      <c r="F22" s="32">
        <v>1</v>
      </c>
      <c r="G22" s="67" t="s">
        <v>3</v>
      </c>
      <c r="H22" s="28">
        <f>+H20</f>
        <v>3500000</v>
      </c>
      <c r="I22" s="28">
        <f>+H22</f>
        <v>3500000</v>
      </c>
      <c r="J22" s="21"/>
      <c r="K22" s="27"/>
      <c r="L22" s="21"/>
      <c r="M22" s="39">
        <v>45292</v>
      </c>
      <c r="N22" s="39">
        <v>45657</v>
      </c>
      <c r="O22" s="206">
        <f>+F23/F22</f>
        <v>0</v>
      </c>
      <c r="P22" s="168"/>
      <c r="Q22" s="170"/>
      <c r="X22" s="35"/>
      <c r="Z22" s="36"/>
      <c r="AA22" s="6"/>
      <c r="AB22" s="33"/>
    </row>
    <row r="23" spans="2:251" ht="27" customHeight="1">
      <c r="B23" s="204"/>
      <c r="C23" s="165"/>
      <c r="D23" s="67" t="s">
        <v>2</v>
      </c>
      <c r="E23" s="167"/>
      <c r="F23" s="34">
        <v>0</v>
      </c>
      <c r="G23" s="67" t="s">
        <v>42</v>
      </c>
      <c r="H23" s="23"/>
      <c r="I23" s="23"/>
      <c r="J23" s="21"/>
      <c r="K23" s="27"/>
      <c r="L23" s="21"/>
      <c r="M23" s="38"/>
      <c r="N23" s="37"/>
      <c r="O23" s="206"/>
      <c r="P23" s="169"/>
      <c r="Q23" s="171"/>
      <c r="X23" s="35"/>
      <c r="Z23" s="36"/>
      <c r="AA23" s="6"/>
      <c r="AB23" s="33"/>
    </row>
    <row r="24" spans="2:251" ht="15.75">
      <c r="B24" s="192"/>
      <c r="C24" s="193" t="s">
        <v>8</v>
      </c>
      <c r="D24" s="67" t="s">
        <v>3</v>
      </c>
      <c r="E24" s="166"/>
      <c r="F24" s="24">
        <v>1</v>
      </c>
      <c r="G24" s="67" t="s">
        <v>3</v>
      </c>
      <c r="H24" s="26">
        <v>10000000</v>
      </c>
      <c r="I24" s="26"/>
      <c r="J24" s="25"/>
      <c r="K24" s="25"/>
      <c r="L24" s="25"/>
      <c r="M24" s="25"/>
      <c r="N24" s="20"/>
      <c r="O24" s="195"/>
      <c r="P24" s="195"/>
      <c r="Q24" s="192"/>
    </row>
    <row r="25" spans="2:251" ht="15.75">
      <c r="B25" s="192"/>
      <c r="C25" s="193"/>
      <c r="D25" s="67" t="s">
        <v>2</v>
      </c>
      <c r="E25" s="194"/>
      <c r="F25" s="24"/>
      <c r="G25" s="67" t="s">
        <v>42</v>
      </c>
      <c r="H25" s="23"/>
      <c r="I25" s="21"/>
      <c r="J25" s="21"/>
      <c r="K25" s="22"/>
      <c r="L25" s="21"/>
      <c r="M25" s="21"/>
      <c r="N25" s="20"/>
      <c r="O25" s="195"/>
      <c r="P25" s="195"/>
      <c r="Q25" s="192"/>
    </row>
    <row r="26" spans="2:251">
      <c r="D26" s="19"/>
      <c r="H26" s="18"/>
      <c r="I26" s="15"/>
      <c r="J26" s="17"/>
      <c r="K26" s="17"/>
      <c r="L26" s="17"/>
      <c r="M26" s="128"/>
      <c r="N26" s="128"/>
      <c r="O26" s="15"/>
      <c r="P26" s="13"/>
      <c r="Q26" s="14"/>
      <c r="R26" s="13"/>
    </row>
    <row r="27" spans="2:251" ht="31.5">
      <c r="B27" s="196" t="s">
        <v>44</v>
      </c>
      <c r="C27" s="196"/>
      <c r="D27" s="197" t="s">
        <v>7</v>
      </c>
      <c r="E27" s="197"/>
      <c r="F27" s="197"/>
      <c r="G27" s="197"/>
      <c r="H27" s="197"/>
      <c r="I27" s="197"/>
      <c r="J27" s="74" t="s">
        <v>45</v>
      </c>
      <c r="K27" s="197" t="s">
        <v>46</v>
      </c>
      <c r="L27" s="197"/>
      <c r="M27" s="198" t="s">
        <v>6</v>
      </c>
      <c r="N27" s="199"/>
      <c r="O27" s="199"/>
      <c r="P27" s="199"/>
      <c r="Q27" s="199"/>
    </row>
    <row r="28" spans="2:251" ht="26.25" customHeight="1">
      <c r="B28" s="160" t="s">
        <v>63</v>
      </c>
      <c r="C28" s="172"/>
      <c r="D28" s="174" t="s">
        <v>64</v>
      </c>
      <c r="E28" s="175"/>
      <c r="F28" s="175"/>
      <c r="G28" s="175"/>
      <c r="H28" s="175"/>
      <c r="I28" s="176"/>
      <c r="J28" s="180"/>
      <c r="K28" s="12" t="s">
        <v>3</v>
      </c>
      <c r="L28" s="129"/>
      <c r="M28" s="278" t="s">
        <v>250</v>
      </c>
      <c r="N28" s="278"/>
      <c r="O28" s="278"/>
      <c r="P28" s="278"/>
      <c r="Q28" s="278"/>
    </row>
    <row r="29" spans="2:251" ht="18" customHeight="1">
      <c r="B29" s="162"/>
      <c r="C29" s="173"/>
      <c r="D29" s="177"/>
      <c r="E29" s="178"/>
      <c r="F29" s="178"/>
      <c r="G29" s="178"/>
      <c r="H29" s="178"/>
      <c r="I29" s="179"/>
      <c r="J29" s="180"/>
      <c r="K29" s="12" t="s">
        <v>2</v>
      </c>
      <c r="L29" s="68"/>
      <c r="M29" s="278"/>
      <c r="N29" s="278"/>
      <c r="O29" s="278"/>
      <c r="P29" s="278"/>
      <c r="Q29" s="278"/>
    </row>
    <row r="30" spans="2:251" ht="18.75" customHeight="1">
      <c r="B30" s="181"/>
      <c r="C30" s="182"/>
      <c r="D30" s="185" t="s">
        <v>5</v>
      </c>
      <c r="E30" s="186"/>
      <c r="F30" s="186"/>
      <c r="G30" s="186"/>
      <c r="H30" s="186"/>
      <c r="I30" s="187"/>
      <c r="J30" s="191"/>
      <c r="K30" s="12" t="s">
        <v>3</v>
      </c>
      <c r="L30" s="69"/>
      <c r="M30" s="299" t="s">
        <v>4</v>
      </c>
      <c r="N30" s="300"/>
      <c r="O30" s="300"/>
      <c r="P30" s="300"/>
      <c r="Q30" s="301"/>
    </row>
    <row r="31" spans="2:251" ht="14.25" customHeight="1">
      <c r="B31" s="183"/>
      <c r="C31" s="184"/>
      <c r="D31" s="188"/>
      <c r="E31" s="189"/>
      <c r="F31" s="189"/>
      <c r="G31" s="189"/>
      <c r="H31" s="189"/>
      <c r="I31" s="190"/>
      <c r="J31" s="191"/>
      <c r="K31" s="12" t="s">
        <v>2</v>
      </c>
      <c r="L31" s="68"/>
      <c r="M31" s="302"/>
      <c r="N31" s="303"/>
      <c r="O31" s="303"/>
      <c r="P31" s="303"/>
      <c r="Q31" s="304"/>
    </row>
    <row r="32" spans="2:251" ht="15.75">
      <c r="B32" s="181"/>
      <c r="C32" s="182"/>
      <c r="D32" s="185" t="s">
        <v>5</v>
      </c>
      <c r="E32" s="186"/>
      <c r="F32" s="186"/>
      <c r="G32" s="186"/>
      <c r="H32" s="186"/>
      <c r="I32" s="187"/>
      <c r="J32" s="191"/>
      <c r="K32" s="12" t="s">
        <v>3</v>
      </c>
      <c r="L32" s="68"/>
      <c r="M32" s="302"/>
      <c r="N32" s="303"/>
      <c r="O32" s="303"/>
      <c r="P32" s="303"/>
      <c r="Q32" s="304"/>
    </row>
    <row r="33" spans="2:28" ht="15.75">
      <c r="B33" s="183"/>
      <c r="C33" s="184"/>
      <c r="D33" s="188"/>
      <c r="E33" s="189"/>
      <c r="F33" s="189"/>
      <c r="G33" s="189"/>
      <c r="H33" s="189"/>
      <c r="I33" s="190"/>
      <c r="J33" s="191"/>
      <c r="K33" s="12" t="s">
        <v>2</v>
      </c>
      <c r="L33" s="68"/>
      <c r="M33" s="302"/>
      <c r="N33" s="303"/>
      <c r="O33" s="303"/>
      <c r="P33" s="303"/>
      <c r="Q33" s="304"/>
    </row>
    <row r="34" spans="2:28" ht="15" customHeight="1">
      <c r="B34" s="160" t="s">
        <v>227</v>
      </c>
      <c r="C34" s="161"/>
      <c r="D34" s="161"/>
      <c r="E34" s="161"/>
      <c r="F34" s="161"/>
      <c r="G34" s="161"/>
      <c r="H34" s="161"/>
      <c r="I34" s="161"/>
      <c r="J34" s="161"/>
      <c r="K34" s="161"/>
      <c r="L34" s="172"/>
      <c r="M34" s="302"/>
      <c r="N34" s="303"/>
      <c r="O34" s="303"/>
      <c r="P34" s="303"/>
      <c r="Q34" s="304"/>
    </row>
    <row r="35" spans="2:28" ht="38.450000000000003" customHeight="1">
      <c r="B35" s="162"/>
      <c r="C35" s="163"/>
      <c r="D35" s="163"/>
      <c r="E35" s="163"/>
      <c r="F35" s="163"/>
      <c r="G35" s="163"/>
      <c r="H35" s="163"/>
      <c r="I35" s="163"/>
      <c r="J35" s="163"/>
      <c r="K35" s="163"/>
      <c r="L35" s="173"/>
      <c r="M35" s="305"/>
      <c r="N35" s="306"/>
      <c r="O35" s="306"/>
      <c r="P35" s="306"/>
      <c r="Q35" s="307"/>
    </row>
    <row r="36" spans="2:28">
      <c r="M36" s="130"/>
      <c r="N36" s="130"/>
    </row>
    <row r="37" spans="2:28" s="42" customFormat="1" ht="17.45" customHeight="1">
      <c r="B37" s="260"/>
      <c r="C37" s="260"/>
      <c r="D37" s="261" t="s">
        <v>28</v>
      </c>
      <c r="E37" s="262"/>
      <c r="F37" s="262"/>
      <c r="G37" s="262"/>
      <c r="H37" s="262"/>
      <c r="I37" s="262"/>
      <c r="J37" s="262"/>
      <c r="K37" s="263"/>
      <c r="L37" s="212" t="s">
        <v>32</v>
      </c>
      <c r="M37" s="213"/>
      <c r="N37" s="213"/>
      <c r="O37" s="214"/>
      <c r="P37" s="267"/>
      <c r="Q37" s="268"/>
      <c r="R37" s="64"/>
    </row>
    <row r="38" spans="2:28" s="42" customFormat="1" ht="22.15" customHeight="1">
      <c r="B38" s="260"/>
      <c r="C38" s="260"/>
      <c r="D38" s="264"/>
      <c r="E38" s="265"/>
      <c r="F38" s="265"/>
      <c r="G38" s="265"/>
      <c r="H38" s="265"/>
      <c r="I38" s="265"/>
      <c r="J38" s="265"/>
      <c r="K38" s="266"/>
      <c r="L38" s="212" t="s">
        <v>29</v>
      </c>
      <c r="M38" s="213"/>
      <c r="N38" s="213"/>
      <c r="O38" s="214"/>
      <c r="P38" s="269"/>
      <c r="Q38" s="270"/>
      <c r="R38" s="64"/>
    </row>
    <row r="39" spans="2:28" s="42" customFormat="1" ht="33.75" customHeight="1">
      <c r="B39" s="260"/>
      <c r="C39" s="260"/>
      <c r="D39" s="261" t="s">
        <v>27</v>
      </c>
      <c r="E39" s="262"/>
      <c r="F39" s="262"/>
      <c r="G39" s="262"/>
      <c r="H39" s="262"/>
      <c r="I39" s="262"/>
      <c r="J39" s="262"/>
      <c r="K39" s="263"/>
      <c r="L39" s="212" t="s">
        <v>30</v>
      </c>
      <c r="M39" s="213"/>
      <c r="N39" s="213"/>
      <c r="O39" s="214"/>
      <c r="P39" s="269"/>
      <c r="Q39" s="270"/>
      <c r="R39" s="64"/>
    </row>
    <row r="40" spans="2:28" s="42" customFormat="1" ht="4.9000000000000004" customHeight="1">
      <c r="B40" s="260"/>
      <c r="C40" s="260"/>
      <c r="D40" s="264"/>
      <c r="E40" s="265"/>
      <c r="F40" s="265"/>
      <c r="G40" s="265"/>
      <c r="H40" s="265"/>
      <c r="I40" s="265"/>
      <c r="J40" s="265"/>
      <c r="K40" s="266"/>
      <c r="L40" s="212" t="s">
        <v>31</v>
      </c>
      <c r="M40" s="213"/>
      <c r="N40" s="213"/>
      <c r="O40" s="214"/>
      <c r="P40" s="271"/>
      <c r="Q40" s="272"/>
      <c r="R40" s="64"/>
    </row>
    <row r="41" spans="2:28" s="42" customFormat="1" ht="24.6" customHeight="1">
      <c r="C41" s="211"/>
      <c r="D41" s="211"/>
      <c r="E41" s="211"/>
      <c r="F41" s="211"/>
      <c r="G41" s="211"/>
      <c r="H41" s="211"/>
      <c r="I41" s="211"/>
      <c r="J41" s="211"/>
      <c r="K41" s="211"/>
      <c r="L41" s="211"/>
      <c r="M41" s="211"/>
      <c r="N41" s="211"/>
      <c r="O41" s="211"/>
      <c r="P41" s="211"/>
      <c r="Q41" s="211"/>
      <c r="R41" s="64"/>
    </row>
    <row r="42" spans="2:28" s="42" customFormat="1" ht="31.5" customHeight="1">
      <c r="B42" s="66" t="s">
        <v>38</v>
      </c>
      <c r="C42" s="66" t="s">
        <v>53</v>
      </c>
      <c r="D42" s="212" t="s">
        <v>39</v>
      </c>
      <c r="E42" s="213"/>
      <c r="F42" s="213"/>
      <c r="G42" s="213"/>
      <c r="H42" s="213"/>
      <c r="I42" s="213"/>
      <c r="J42" s="213"/>
      <c r="K42" s="213"/>
      <c r="L42" s="213"/>
      <c r="M42" s="213"/>
      <c r="N42" s="213"/>
      <c r="O42" s="213"/>
      <c r="P42" s="213"/>
      <c r="Q42" s="214"/>
      <c r="R42" s="64"/>
    </row>
    <row r="43" spans="2:28" s="42" customFormat="1" ht="36" customHeight="1">
      <c r="B43" s="66" t="s">
        <v>26</v>
      </c>
      <c r="C43" s="66" t="s">
        <v>54</v>
      </c>
      <c r="D43" s="215" t="s">
        <v>55</v>
      </c>
      <c r="E43" s="215"/>
      <c r="F43" s="215"/>
      <c r="G43" s="215"/>
      <c r="H43" s="215"/>
      <c r="I43" s="215"/>
      <c r="J43" s="215"/>
      <c r="K43" s="215"/>
      <c r="L43" s="215"/>
      <c r="M43" s="215"/>
      <c r="N43" s="215"/>
      <c r="O43" s="215"/>
      <c r="P43" s="215"/>
      <c r="Q43" s="215"/>
    </row>
    <row r="44" spans="2:28" s="42" customFormat="1" ht="36" customHeight="1">
      <c r="B44" s="216" t="s">
        <v>102</v>
      </c>
      <c r="C44" s="217"/>
      <c r="D44" s="218"/>
      <c r="E44" s="218"/>
      <c r="F44" s="218"/>
      <c r="G44" s="218"/>
      <c r="H44" s="218"/>
      <c r="I44" s="219"/>
      <c r="J44" s="232" t="s">
        <v>25</v>
      </c>
      <c r="K44" s="233"/>
      <c r="L44" s="234"/>
      <c r="M44" s="241" t="s">
        <v>24</v>
      </c>
      <c r="N44" s="242"/>
      <c r="O44" s="242"/>
      <c r="P44" s="242"/>
      <c r="Q44" s="243"/>
      <c r="R44" s="50"/>
      <c r="T44" s="273"/>
      <c r="U44" s="273"/>
      <c r="V44" s="273"/>
      <c r="W44" s="273"/>
      <c r="X44" s="273"/>
    </row>
    <row r="45" spans="2:28" s="42" customFormat="1" ht="36" customHeight="1">
      <c r="B45" s="216" t="s">
        <v>100</v>
      </c>
      <c r="C45" s="217"/>
      <c r="D45" s="218"/>
      <c r="E45" s="218"/>
      <c r="F45" s="218"/>
      <c r="G45" s="218"/>
      <c r="H45" s="218"/>
      <c r="I45" s="219"/>
      <c r="J45" s="235"/>
      <c r="K45" s="236"/>
      <c r="L45" s="237"/>
      <c r="M45" s="63" t="s">
        <v>23</v>
      </c>
      <c r="N45" s="274" t="s">
        <v>22</v>
      </c>
      <c r="O45" s="274"/>
      <c r="P45" s="274"/>
      <c r="Q45" s="63" t="s">
        <v>21</v>
      </c>
      <c r="R45" s="50"/>
      <c r="T45" s="62"/>
      <c r="U45" s="62"/>
      <c r="V45" s="62"/>
      <c r="W45" s="62"/>
      <c r="X45" s="62"/>
    </row>
    <row r="46" spans="2:28" s="42" customFormat="1" ht="41.25" customHeight="1">
      <c r="B46" s="275" t="s">
        <v>99</v>
      </c>
      <c r="C46" s="276"/>
      <c r="D46" s="246"/>
      <c r="E46" s="246"/>
      <c r="F46" s="246"/>
      <c r="G46" s="246"/>
      <c r="H46" s="246"/>
      <c r="I46" s="247"/>
      <c r="J46" s="235"/>
      <c r="K46" s="236"/>
      <c r="L46" s="237"/>
      <c r="M46" s="132">
        <v>90</v>
      </c>
      <c r="N46" s="282" t="s">
        <v>158</v>
      </c>
      <c r="O46" s="283"/>
      <c r="P46" s="284"/>
      <c r="Q46" s="94">
        <v>26750000</v>
      </c>
      <c r="R46" s="50"/>
      <c r="T46" s="59"/>
      <c r="U46" s="277"/>
      <c r="V46" s="277"/>
      <c r="W46" s="277"/>
      <c r="X46" s="59"/>
      <c r="Z46" s="58"/>
      <c r="AA46" s="58"/>
    </row>
    <row r="47" spans="2:28" s="42" customFormat="1" ht="41.25" customHeight="1">
      <c r="B47" s="244" t="s">
        <v>48</v>
      </c>
      <c r="C47" s="245"/>
      <c r="D47" s="246"/>
      <c r="E47" s="246"/>
      <c r="F47" s="246"/>
      <c r="G47" s="246"/>
      <c r="H47" s="246"/>
      <c r="I47" s="247"/>
      <c r="J47" s="235"/>
      <c r="K47" s="236"/>
      <c r="L47" s="237"/>
      <c r="M47" s="132" t="s">
        <v>159</v>
      </c>
      <c r="N47" s="282" t="s">
        <v>160</v>
      </c>
      <c r="O47" s="283"/>
      <c r="P47" s="284"/>
      <c r="Q47" s="94">
        <f>18559936+17250000+30359520+6719040+18000000+13500000+18559936</f>
        <v>122948432</v>
      </c>
      <c r="R47" s="50"/>
      <c r="T47" s="53"/>
      <c r="U47" s="251"/>
      <c r="V47" s="251"/>
      <c r="W47" s="251"/>
      <c r="X47" s="47"/>
      <c r="Z47" s="45"/>
      <c r="AA47" s="44"/>
      <c r="AB47" s="43"/>
    </row>
    <row r="48" spans="2:28" s="42" customFormat="1" ht="41.25" customHeight="1">
      <c r="B48" s="81"/>
      <c r="C48" s="82"/>
      <c r="D48" s="79"/>
      <c r="E48" s="79"/>
      <c r="F48" s="79"/>
      <c r="G48" s="79"/>
      <c r="H48" s="79"/>
      <c r="I48" s="80"/>
      <c r="J48" s="235"/>
      <c r="K48" s="236"/>
      <c r="L48" s="237"/>
      <c r="M48" s="147">
        <v>909</v>
      </c>
      <c r="N48" s="282" t="s">
        <v>161</v>
      </c>
      <c r="O48" s="283"/>
      <c r="P48" s="284"/>
      <c r="Q48" s="94">
        <v>19200000</v>
      </c>
      <c r="R48" s="50"/>
      <c r="T48" s="53"/>
      <c r="U48" s="48"/>
      <c r="V48" s="48"/>
      <c r="W48" s="48"/>
      <c r="X48" s="47"/>
      <c r="Z48" s="45"/>
      <c r="AA48" s="44"/>
      <c r="AB48" s="43"/>
    </row>
    <row r="49" spans="2:251" s="42" customFormat="1" ht="41.25" customHeight="1">
      <c r="B49" s="81"/>
      <c r="C49" s="82"/>
      <c r="D49" s="79"/>
      <c r="E49" s="79"/>
      <c r="F49" s="79"/>
      <c r="G49" s="79"/>
      <c r="H49" s="79"/>
      <c r="I49" s="80"/>
      <c r="J49" s="235"/>
      <c r="K49" s="236"/>
      <c r="L49" s="237"/>
      <c r="M49" s="132">
        <v>1046</v>
      </c>
      <c r="N49" s="282" t="s">
        <v>162</v>
      </c>
      <c r="O49" s="283"/>
      <c r="P49" s="284"/>
      <c r="Q49" s="94">
        <v>16800000</v>
      </c>
      <c r="R49" s="50"/>
      <c r="T49" s="53"/>
      <c r="U49" s="48"/>
      <c r="V49" s="48"/>
      <c r="W49" s="48"/>
      <c r="X49" s="47"/>
      <c r="Z49" s="45"/>
      <c r="AA49" s="44"/>
      <c r="AB49" s="43"/>
    </row>
    <row r="50" spans="2:251" s="42" customFormat="1" ht="41.25" customHeight="1">
      <c r="B50" s="253" t="s">
        <v>56</v>
      </c>
      <c r="C50" s="254"/>
      <c r="D50" s="218"/>
      <c r="E50" s="218"/>
      <c r="F50" s="218"/>
      <c r="G50" s="218"/>
      <c r="H50" s="218"/>
      <c r="I50" s="219"/>
      <c r="J50" s="235"/>
      <c r="K50" s="236"/>
      <c r="L50" s="237"/>
      <c r="M50" s="132">
        <v>1805</v>
      </c>
      <c r="N50" s="282" t="s">
        <v>163</v>
      </c>
      <c r="O50" s="283"/>
      <c r="P50" s="284"/>
      <c r="Q50" s="94">
        <v>6750000</v>
      </c>
      <c r="R50" s="50"/>
      <c r="T50" s="53"/>
      <c r="U50" s="251"/>
      <c r="V50" s="251"/>
      <c r="W50" s="251"/>
      <c r="X50" s="47"/>
      <c r="Z50" s="45"/>
      <c r="AA50" s="44"/>
      <c r="AB50" s="43"/>
    </row>
    <row r="51" spans="2:251" s="42" customFormat="1" ht="41.25" customHeight="1">
      <c r="B51" s="75" t="s">
        <v>57</v>
      </c>
      <c r="C51" s="76"/>
      <c r="D51" s="257"/>
      <c r="E51" s="257"/>
      <c r="F51" s="257"/>
      <c r="G51" s="257"/>
      <c r="H51" s="257"/>
      <c r="I51" s="258"/>
      <c r="J51" s="238"/>
      <c r="K51" s="239"/>
      <c r="L51" s="240"/>
      <c r="M51" s="132">
        <v>2052</v>
      </c>
      <c r="N51" s="311" t="s">
        <v>164</v>
      </c>
      <c r="O51" s="312"/>
      <c r="P51" s="313"/>
      <c r="Q51" s="95">
        <v>100714730</v>
      </c>
      <c r="R51" s="50"/>
      <c r="T51" s="49"/>
      <c r="U51" s="251"/>
      <c r="V51" s="251"/>
      <c r="W51" s="48"/>
      <c r="X51" s="47"/>
      <c r="Y51" s="46"/>
      <c r="Z51" s="45"/>
      <c r="AA51" s="44"/>
      <c r="AB51" s="43"/>
    </row>
    <row r="52" spans="2:251" ht="28.5" customHeight="1">
      <c r="B52" s="220" t="s">
        <v>36</v>
      </c>
      <c r="C52" s="223" t="s">
        <v>34</v>
      </c>
      <c r="D52" s="224" t="s">
        <v>41</v>
      </c>
      <c r="E52" s="224" t="s">
        <v>20</v>
      </c>
      <c r="F52" s="224" t="s">
        <v>47</v>
      </c>
      <c r="G52" s="225" t="s">
        <v>43</v>
      </c>
      <c r="H52" s="224" t="s">
        <v>37</v>
      </c>
      <c r="I52" s="226" t="s">
        <v>35</v>
      </c>
      <c r="J52" s="227"/>
      <c r="K52" s="227"/>
      <c r="L52" s="228"/>
      <c r="M52" s="224" t="s">
        <v>19</v>
      </c>
      <c r="N52" s="224"/>
      <c r="O52" s="252" t="s">
        <v>18</v>
      </c>
      <c r="P52" s="252"/>
      <c r="Q52" s="252"/>
      <c r="R52" s="3"/>
      <c r="S52" s="3"/>
      <c r="T52" s="10"/>
      <c r="U52" s="209"/>
      <c r="V52" s="209"/>
      <c r="W52" s="3"/>
      <c r="X52" s="9"/>
      <c r="Y52" s="3"/>
      <c r="Z52" s="17"/>
      <c r="AA52" s="6"/>
      <c r="AB52" s="3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row>
    <row r="53" spans="2:251" ht="33.75" customHeight="1">
      <c r="B53" s="221"/>
      <c r="C53" s="223"/>
      <c r="D53" s="224"/>
      <c r="E53" s="224"/>
      <c r="F53" s="224"/>
      <c r="G53" s="224"/>
      <c r="H53" s="224"/>
      <c r="I53" s="229"/>
      <c r="J53" s="230"/>
      <c r="K53" s="230"/>
      <c r="L53" s="231"/>
      <c r="M53" s="224"/>
      <c r="N53" s="224"/>
      <c r="O53" s="224" t="s">
        <v>17</v>
      </c>
      <c r="P53" s="224" t="s">
        <v>16</v>
      </c>
      <c r="Q53" s="223" t="s">
        <v>15</v>
      </c>
      <c r="R53" s="3"/>
      <c r="S53" s="3"/>
      <c r="T53" s="8"/>
      <c r="U53" s="209"/>
      <c r="V53" s="209"/>
      <c r="W53" s="3"/>
      <c r="X53" s="7"/>
      <c r="Y53" s="3"/>
      <c r="Z53" s="17"/>
      <c r="AA53" s="6"/>
      <c r="AB53" s="3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row>
    <row r="54" spans="2:251" ht="39.75" customHeight="1">
      <c r="B54" s="222"/>
      <c r="C54" s="223"/>
      <c r="D54" s="224"/>
      <c r="E54" s="224"/>
      <c r="F54" s="224"/>
      <c r="G54" s="224"/>
      <c r="H54" s="224"/>
      <c r="I54" s="70" t="s">
        <v>14</v>
      </c>
      <c r="J54" s="70" t="s">
        <v>13</v>
      </c>
      <c r="K54" s="70" t="s">
        <v>12</v>
      </c>
      <c r="L54" s="125" t="s">
        <v>11</v>
      </c>
      <c r="M54" s="41" t="s">
        <v>10</v>
      </c>
      <c r="N54" s="40" t="s">
        <v>9</v>
      </c>
      <c r="O54" s="224"/>
      <c r="P54" s="224"/>
      <c r="Q54" s="223"/>
      <c r="R54" s="3"/>
      <c r="S54" s="3"/>
      <c r="T54" s="5"/>
      <c r="U54" s="209"/>
      <c r="V54" s="209"/>
      <c r="X54" s="6"/>
      <c r="Z54" s="17"/>
      <c r="AA54" s="6"/>
      <c r="AB54" s="3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row>
    <row r="55" spans="2:251" ht="33" customHeight="1">
      <c r="B55" s="204" t="s">
        <v>65</v>
      </c>
      <c r="C55" s="205" t="s">
        <v>66</v>
      </c>
      <c r="D55" s="67" t="s">
        <v>40</v>
      </c>
      <c r="E55" s="166" t="s">
        <v>228</v>
      </c>
      <c r="F55" s="72">
        <v>28</v>
      </c>
      <c r="G55" s="67" t="s">
        <v>40</v>
      </c>
      <c r="H55" s="28">
        <f>4500000*6*9+3869499</f>
        <v>246869499</v>
      </c>
      <c r="I55" s="28">
        <f t="shared" ref="I55:I60" si="0">+H55</f>
        <v>246869499</v>
      </c>
      <c r="J55" s="25"/>
      <c r="K55" s="27"/>
      <c r="L55" s="25"/>
      <c r="M55" s="39">
        <v>45292</v>
      </c>
      <c r="N55" s="39">
        <v>45657</v>
      </c>
      <c r="O55" s="206">
        <f>+F56/F55</f>
        <v>1</v>
      </c>
      <c r="P55" s="207"/>
      <c r="Q55" s="208"/>
      <c r="T55" s="5"/>
      <c r="U55" s="209"/>
      <c r="V55" s="209"/>
      <c r="X55" s="4"/>
      <c r="Z55" s="36"/>
      <c r="AA55" s="6"/>
      <c r="AB55" s="33"/>
    </row>
    <row r="56" spans="2:251" ht="37.5" customHeight="1">
      <c r="B56" s="204"/>
      <c r="C56" s="205"/>
      <c r="D56" s="67" t="s">
        <v>2</v>
      </c>
      <c r="E56" s="167"/>
      <c r="F56" s="72">
        <v>28</v>
      </c>
      <c r="G56" s="67" t="s">
        <v>42</v>
      </c>
      <c r="H56" s="28">
        <f>+Q46+Q47+Q48</f>
        <v>168898432</v>
      </c>
      <c r="I56" s="28">
        <f t="shared" si="0"/>
        <v>168898432</v>
      </c>
      <c r="J56" s="25"/>
      <c r="K56" s="27"/>
      <c r="L56" s="25"/>
      <c r="M56" s="39">
        <v>45292</v>
      </c>
      <c r="N56" s="39">
        <v>45657</v>
      </c>
      <c r="O56" s="206"/>
      <c r="P56" s="207"/>
      <c r="Q56" s="208"/>
      <c r="T56" s="5"/>
      <c r="U56" s="65"/>
      <c r="V56" s="65"/>
      <c r="X56" s="4"/>
      <c r="Z56" s="36"/>
      <c r="AA56" s="6"/>
      <c r="AB56" s="33"/>
    </row>
    <row r="57" spans="2:251" ht="27" customHeight="1">
      <c r="B57" s="204"/>
      <c r="C57" s="210" t="s">
        <v>67</v>
      </c>
      <c r="D57" s="67" t="s">
        <v>3</v>
      </c>
      <c r="E57" s="166" t="s">
        <v>228</v>
      </c>
      <c r="F57" s="32">
        <v>3</v>
      </c>
      <c r="G57" s="67" t="s">
        <v>3</v>
      </c>
      <c r="H57" s="28">
        <f>4500000*3*10</f>
        <v>135000000</v>
      </c>
      <c r="I57" s="28">
        <f t="shared" si="0"/>
        <v>135000000</v>
      </c>
      <c r="J57" s="21"/>
      <c r="K57" s="27"/>
      <c r="L57" s="21"/>
      <c r="M57" s="39">
        <v>45292</v>
      </c>
      <c r="N57" s="39">
        <v>45657</v>
      </c>
      <c r="O57" s="206">
        <f>+F58/F57</f>
        <v>0.66666666666666663</v>
      </c>
      <c r="P57" s="168"/>
      <c r="Q57" s="170"/>
      <c r="X57" s="35"/>
      <c r="Z57" s="36"/>
      <c r="AA57" s="6"/>
      <c r="AB57" s="33"/>
    </row>
    <row r="58" spans="2:251" ht="27" customHeight="1">
      <c r="B58" s="204"/>
      <c r="C58" s="210"/>
      <c r="D58" s="67" t="s">
        <v>2</v>
      </c>
      <c r="E58" s="167"/>
      <c r="F58" s="32">
        <v>2</v>
      </c>
      <c r="G58" s="67" t="s">
        <v>42</v>
      </c>
      <c r="H58" s="23">
        <f>+Q49+Q50+Q51</f>
        <v>124264730</v>
      </c>
      <c r="I58" s="28">
        <f t="shared" si="0"/>
        <v>124264730</v>
      </c>
      <c r="J58" s="21"/>
      <c r="K58" s="27"/>
      <c r="L58" s="21"/>
      <c r="M58" s="39">
        <v>45292</v>
      </c>
      <c r="N58" s="39">
        <v>45657</v>
      </c>
      <c r="O58" s="206"/>
      <c r="P58" s="169"/>
      <c r="Q58" s="171"/>
      <c r="X58" s="35"/>
      <c r="Z58" s="36"/>
      <c r="AA58" s="6"/>
      <c r="AB58" s="33"/>
    </row>
    <row r="59" spans="2:251" ht="15.75">
      <c r="B59" s="192"/>
      <c r="C59" s="193" t="s">
        <v>8</v>
      </c>
      <c r="D59" s="67" t="s">
        <v>3</v>
      </c>
      <c r="E59" s="166" t="s">
        <v>228</v>
      </c>
      <c r="F59" s="24">
        <v>31</v>
      </c>
      <c r="G59" s="67" t="s">
        <v>3</v>
      </c>
      <c r="H59" s="26">
        <v>381869499</v>
      </c>
      <c r="I59" s="28">
        <f t="shared" si="0"/>
        <v>381869499</v>
      </c>
      <c r="J59" s="25"/>
      <c r="K59" s="25"/>
      <c r="L59" s="25"/>
      <c r="M59" s="39">
        <v>45292</v>
      </c>
      <c r="N59" s="39">
        <v>45657</v>
      </c>
      <c r="O59" s="206">
        <f>+F60/F59</f>
        <v>0.967741935483871</v>
      </c>
      <c r="P59" s="195"/>
      <c r="Q59" s="192"/>
    </row>
    <row r="60" spans="2:251" ht="15.75">
      <c r="B60" s="192"/>
      <c r="C60" s="193"/>
      <c r="D60" s="67" t="s">
        <v>2</v>
      </c>
      <c r="E60" s="167"/>
      <c r="F60" s="32">
        <f>+F56+F58</f>
        <v>30</v>
      </c>
      <c r="G60" s="67" t="s">
        <v>42</v>
      </c>
      <c r="H60" s="23">
        <f>+H56+H58</f>
        <v>293163162</v>
      </c>
      <c r="I60" s="28">
        <f t="shared" si="0"/>
        <v>293163162</v>
      </c>
      <c r="J60" s="21"/>
      <c r="K60" s="22"/>
      <c r="L60" s="21"/>
      <c r="M60" s="39">
        <v>45292</v>
      </c>
      <c r="N60" s="39">
        <v>45657</v>
      </c>
      <c r="O60" s="206"/>
      <c r="P60" s="195"/>
      <c r="Q60" s="192"/>
    </row>
    <row r="61" spans="2:251">
      <c r="D61" s="19"/>
      <c r="H61" s="144"/>
      <c r="I61" s="15"/>
      <c r="J61" s="17"/>
      <c r="K61" s="17"/>
      <c r="L61" s="17"/>
      <c r="M61" s="128"/>
      <c r="N61" s="128"/>
      <c r="O61" s="15"/>
      <c r="P61" s="13"/>
      <c r="Q61" s="14"/>
      <c r="R61" s="13"/>
    </row>
    <row r="62" spans="2:251" ht="31.5">
      <c r="B62" s="196" t="s">
        <v>44</v>
      </c>
      <c r="C62" s="196"/>
      <c r="D62" s="197" t="s">
        <v>7</v>
      </c>
      <c r="E62" s="197"/>
      <c r="F62" s="197"/>
      <c r="G62" s="197"/>
      <c r="H62" s="197"/>
      <c r="I62" s="197"/>
      <c r="J62" s="74" t="s">
        <v>45</v>
      </c>
      <c r="K62" s="197" t="s">
        <v>46</v>
      </c>
      <c r="L62" s="197"/>
      <c r="M62" s="198" t="s">
        <v>6</v>
      </c>
      <c r="N62" s="199"/>
      <c r="O62" s="199"/>
      <c r="P62" s="199"/>
      <c r="Q62" s="199"/>
    </row>
    <row r="63" spans="2:251" ht="26.25" customHeight="1">
      <c r="B63" s="160" t="s">
        <v>58</v>
      </c>
      <c r="C63" s="172"/>
      <c r="D63" s="174" t="s">
        <v>64</v>
      </c>
      <c r="E63" s="175"/>
      <c r="F63" s="175"/>
      <c r="G63" s="175"/>
      <c r="H63" s="175"/>
      <c r="I63" s="176"/>
      <c r="J63" s="180"/>
      <c r="K63" s="12" t="s">
        <v>3</v>
      </c>
      <c r="L63" s="129"/>
      <c r="M63" s="278" t="s">
        <v>250</v>
      </c>
      <c r="N63" s="278"/>
      <c r="O63" s="278"/>
      <c r="P63" s="278"/>
      <c r="Q63" s="278"/>
    </row>
    <row r="64" spans="2:251" ht="18" customHeight="1">
      <c r="B64" s="162"/>
      <c r="C64" s="173"/>
      <c r="D64" s="177"/>
      <c r="E64" s="178"/>
      <c r="F64" s="178"/>
      <c r="G64" s="178"/>
      <c r="H64" s="178"/>
      <c r="I64" s="179"/>
      <c r="J64" s="180"/>
      <c r="K64" s="12" t="s">
        <v>2</v>
      </c>
      <c r="L64" s="68"/>
      <c r="M64" s="278"/>
      <c r="N64" s="278"/>
      <c r="O64" s="278"/>
      <c r="P64" s="278"/>
      <c r="Q64" s="278"/>
    </row>
    <row r="65" spans="2:24" ht="18.75" customHeight="1">
      <c r="B65" s="181"/>
      <c r="C65" s="182"/>
      <c r="D65" s="185" t="s">
        <v>5</v>
      </c>
      <c r="E65" s="186"/>
      <c r="F65" s="186"/>
      <c r="G65" s="186"/>
      <c r="H65" s="186"/>
      <c r="I65" s="187"/>
      <c r="J65" s="191"/>
      <c r="K65" s="12" t="s">
        <v>3</v>
      </c>
      <c r="L65" s="69"/>
      <c r="M65" s="299" t="s">
        <v>4</v>
      </c>
      <c r="N65" s="300"/>
      <c r="O65" s="300"/>
      <c r="P65" s="300"/>
      <c r="Q65" s="301"/>
    </row>
    <row r="66" spans="2:24" ht="14.25" customHeight="1">
      <c r="B66" s="183"/>
      <c r="C66" s="184"/>
      <c r="D66" s="188"/>
      <c r="E66" s="189"/>
      <c r="F66" s="189"/>
      <c r="G66" s="189"/>
      <c r="H66" s="189"/>
      <c r="I66" s="190"/>
      <c r="J66" s="191"/>
      <c r="K66" s="12" t="s">
        <v>2</v>
      </c>
      <c r="L66" s="68"/>
      <c r="M66" s="302"/>
      <c r="N66" s="303"/>
      <c r="O66" s="303"/>
      <c r="P66" s="303"/>
      <c r="Q66" s="304"/>
    </row>
    <row r="67" spans="2:24" ht="15.75">
      <c r="B67" s="181"/>
      <c r="C67" s="182"/>
      <c r="D67" s="185" t="s">
        <v>5</v>
      </c>
      <c r="E67" s="186"/>
      <c r="F67" s="186"/>
      <c r="G67" s="186"/>
      <c r="H67" s="186"/>
      <c r="I67" s="187"/>
      <c r="J67" s="191"/>
      <c r="K67" s="12" t="s">
        <v>3</v>
      </c>
      <c r="L67" s="68"/>
      <c r="M67" s="302"/>
      <c r="N67" s="303"/>
      <c r="O67" s="303"/>
      <c r="P67" s="303"/>
      <c r="Q67" s="304"/>
    </row>
    <row r="68" spans="2:24" ht="15.75">
      <c r="B68" s="183"/>
      <c r="C68" s="184"/>
      <c r="D68" s="188"/>
      <c r="E68" s="189"/>
      <c r="F68" s="189"/>
      <c r="G68" s="189"/>
      <c r="H68" s="189"/>
      <c r="I68" s="190"/>
      <c r="J68" s="191"/>
      <c r="K68" s="12" t="s">
        <v>2</v>
      </c>
      <c r="L68" s="68"/>
      <c r="M68" s="302"/>
      <c r="N68" s="303"/>
      <c r="O68" s="303"/>
      <c r="P68" s="303"/>
      <c r="Q68" s="304"/>
    </row>
    <row r="69" spans="2:24" ht="15" customHeight="1">
      <c r="B69" s="160" t="s">
        <v>229</v>
      </c>
      <c r="C69" s="161"/>
      <c r="D69" s="161"/>
      <c r="E69" s="161"/>
      <c r="F69" s="161"/>
      <c r="G69" s="161"/>
      <c r="H69" s="161"/>
      <c r="I69" s="161"/>
      <c r="J69" s="161"/>
      <c r="K69" s="161"/>
      <c r="L69" s="172"/>
      <c r="M69" s="302"/>
      <c r="N69" s="303"/>
      <c r="O69" s="303"/>
      <c r="P69" s="303"/>
      <c r="Q69" s="304"/>
    </row>
    <row r="70" spans="2:24" ht="39" customHeight="1">
      <c r="B70" s="162"/>
      <c r="C70" s="163"/>
      <c r="D70" s="163"/>
      <c r="E70" s="163"/>
      <c r="F70" s="163"/>
      <c r="G70" s="163"/>
      <c r="H70" s="163"/>
      <c r="I70" s="163"/>
      <c r="J70" s="163"/>
      <c r="K70" s="163"/>
      <c r="L70" s="173"/>
      <c r="M70" s="305"/>
      <c r="N70" s="306"/>
      <c r="O70" s="306"/>
      <c r="P70" s="306"/>
      <c r="Q70" s="307"/>
    </row>
    <row r="72" spans="2:24" s="42" customFormat="1" ht="17.45" customHeight="1">
      <c r="B72" s="260"/>
      <c r="C72" s="260"/>
      <c r="D72" s="261" t="s">
        <v>28</v>
      </c>
      <c r="E72" s="262"/>
      <c r="F72" s="262"/>
      <c r="G72" s="262"/>
      <c r="H72" s="262"/>
      <c r="I72" s="262"/>
      <c r="J72" s="262"/>
      <c r="K72" s="263"/>
      <c r="L72" s="212" t="s">
        <v>32</v>
      </c>
      <c r="M72" s="213"/>
      <c r="N72" s="213"/>
      <c r="O72" s="214"/>
      <c r="P72" s="267"/>
      <c r="Q72" s="268"/>
      <c r="R72" s="64"/>
    </row>
    <row r="73" spans="2:24" s="42" customFormat="1" ht="22.15" customHeight="1">
      <c r="B73" s="260"/>
      <c r="C73" s="260"/>
      <c r="D73" s="264"/>
      <c r="E73" s="265"/>
      <c r="F73" s="265"/>
      <c r="G73" s="265"/>
      <c r="H73" s="265"/>
      <c r="I73" s="265"/>
      <c r="J73" s="265"/>
      <c r="K73" s="266"/>
      <c r="L73" s="212" t="s">
        <v>29</v>
      </c>
      <c r="M73" s="213"/>
      <c r="N73" s="213"/>
      <c r="O73" s="214"/>
      <c r="P73" s="269"/>
      <c r="Q73" s="270"/>
      <c r="R73" s="64"/>
    </row>
    <row r="74" spans="2:24" s="42" customFormat="1" ht="33.75" customHeight="1">
      <c r="B74" s="260"/>
      <c r="C74" s="260"/>
      <c r="D74" s="261" t="s">
        <v>27</v>
      </c>
      <c r="E74" s="262"/>
      <c r="F74" s="262"/>
      <c r="G74" s="262"/>
      <c r="H74" s="262"/>
      <c r="I74" s="262"/>
      <c r="J74" s="262"/>
      <c r="K74" s="263"/>
      <c r="L74" s="212" t="s">
        <v>30</v>
      </c>
      <c r="M74" s="213"/>
      <c r="N74" s="213"/>
      <c r="O74" s="214"/>
      <c r="P74" s="269"/>
      <c r="Q74" s="270"/>
      <c r="R74" s="64"/>
    </row>
    <row r="75" spans="2:24" s="42" customFormat="1" ht="4.9000000000000004" customHeight="1">
      <c r="B75" s="260"/>
      <c r="C75" s="260"/>
      <c r="D75" s="264"/>
      <c r="E75" s="265"/>
      <c r="F75" s="265"/>
      <c r="G75" s="265"/>
      <c r="H75" s="265"/>
      <c r="I75" s="265"/>
      <c r="J75" s="265"/>
      <c r="K75" s="266"/>
      <c r="L75" s="212" t="s">
        <v>31</v>
      </c>
      <c r="M75" s="213"/>
      <c r="N75" s="213"/>
      <c r="O75" s="214"/>
      <c r="P75" s="271"/>
      <c r="Q75" s="272"/>
      <c r="R75" s="64"/>
    </row>
    <row r="76" spans="2:24" s="42" customFormat="1" ht="24.6" customHeight="1">
      <c r="C76" s="211"/>
      <c r="D76" s="211"/>
      <c r="E76" s="211"/>
      <c r="F76" s="211"/>
      <c r="G76" s="211"/>
      <c r="H76" s="211"/>
      <c r="I76" s="211"/>
      <c r="J76" s="211"/>
      <c r="K76" s="211"/>
      <c r="L76" s="211"/>
      <c r="M76" s="211"/>
      <c r="N76" s="211"/>
      <c r="O76" s="211"/>
      <c r="P76" s="211"/>
      <c r="Q76" s="211"/>
      <c r="R76" s="64"/>
    </row>
    <row r="77" spans="2:24" s="42" customFormat="1" ht="31.5" customHeight="1">
      <c r="B77" s="66" t="s">
        <v>38</v>
      </c>
      <c r="C77" s="66" t="s">
        <v>53</v>
      </c>
      <c r="D77" s="212" t="s">
        <v>39</v>
      </c>
      <c r="E77" s="213"/>
      <c r="F77" s="213"/>
      <c r="G77" s="213"/>
      <c r="H77" s="213"/>
      <c r="I77" s="213"/>
      <c r="J77" s="213"/>
      <c r="K77" s="213"/>
      <c r="L77" s="213"/>
      <c r="M77" s="213"/>
      <c r="N77" s="213"/>
      <c r="O77" s="213"/>
      <c r="P77" s="213"/>
      <c r="Q77" s="214"/>
      <c r="R77" s="64"/>
    </row>
    <row r="78" spans="2:24" s="42" customFormat="1" ht="36" customHeight="1">
      <c r="B78" s="66" t="s">
        <v>26</v>
      </c>
      <c r="C78" s="66" t="s">
        <v>54</v>
      </c>
      <c r="D78" s="215" t="s">
        <v>55</v>
      </c>
      <c r="E78" s="215"/>
      <c r="F78" s="215"/>
      <c r="G78" s="215"/>
      <c r="H78" s="215"/>
      <c r="I78" s="215"/>
      <c r="J78" s="215"/>
      <c r="K78" s="215"/>
      <c r="L78" s="215"/>
      <c r="M78" s="215"/>
      <c r="N78" s="215"/>
      <c r="O78" s="215"/>
      <c r="P78" s="215"/>
      <c r="Q78" s="215"/>
    </row>
    <row r="79" spans="2:24" s="42" customFormat="1" ht="36" customHeight="1">
      <c r="B79" s="216" t="s">
        <v>102</v>
      </c>
      <c r="C79" s="217"/>
      <c r="D79" s="218"/>
      <c r="E79" s="218"/>
      <c r="F79" s="218"/>
      <c r="G79" s="218"/>
      <c r="H79" s="218"/>
      <c r="I79" s="219"/>
      <c r="J79" s="232" t="s">
        <v>25</v>
      </c>
      <c r="K79" s="233"/>
      <c r="L79" s="234"/>
      <c r="M79" s="241" t="s">
        <v>24</v>
      </c>
      <c r="N79" s="242"/>
      <c r="O79" s="242"/>
      <c r="P79" s="242"/>
      <c r="Q79" s="243"/>
      <c r="R79" s="50"/>
      <c r="T79" s="273"/>
      <c r="U79" s="273"/>
      <c r="V79" s="273"/>
      <c r="W79" s="273"/>
      <c r="X79" s="273"/>
    </row>
    <row r="80" spans="2:24" s="42" customFormat="1" ht="36" customHeight="1">
      <c r="B80" s="216" t="s">
        <v>100</v>
      </c>
      <c r="C80" s="217"/>
      <c r="D80" s="218"/>
      <c r="E80" s="218"/>
      <c r="F80" s="218"/>
      <c r="G80" s="218"/>
      <c r="H80" s="218"/>
      <c r="I80" s="219"/>
      <c r="J80" s="235"/>
      <c r="K80" s="236"/>
      <c r="L80" s="237"/>
      <c r="M80" s="63" t="s">
        <v>23</v>
      </c>
      <c r="N80" s="274" t="s">
        <v>22</v>
      </c>
      <c r="O80" s="274"/>
      <c r="P80" s="274"/>
      <c r="Q80" s="63" t="s">
        <v>21</v>
      </c>
      <c r="R80" s="50"/>
      <c r="T80" s="62"/>
      <c r="U80" s="62"/>
      <c r="V80" s="62"/>
      <c r="W80" s="62"/>
      <c r="X80" s="62"/>
    </row>
    <row r="81" spans="2:251" s="42" customFormat="1" ht="36" customHeight="1">
      <c r="B81" s="275" t="s">
        <v>99</v>
      </c>
      <c r="C81" s="276"/>
      <c r="D81" s="246"/>
      <c r="E81" s="246"/>
      <c r="F81" s="246"/>
      <c r="G81" s="246"/>
      <c r="H81" s="246"/>
      <c r="I81" s="247"/>
      <c r="J81" s="235"/>
      <c r="K81" s="236"/>
      <c r="L81" s="237"/>
      <c r="M81" s="132">
        <v>92</v>
      </c>
      <c r="N81" s="296" t="s">
        <v>160</v>
      </c>
      <c r="O81" s="297"/>
      <c r="P81" s="298"/>
      <c r="Q81" s="95">
        <v>9500000</v>
      </c>
      <c r="R81" s="50"/>
      <c r="T81" s="59"/>
      <c r="U81" s="277"/>
      <c r="V81" s="277"/>
      <c r="W81" s="277"/>
      <c r="X81" s="59"/>
      <c r="Z81" s="58"/>
      <c r="AA81" s="58"/>
    </row>
    <row r="82" spans="2:251" s="42" customFormat="1" ht="36" customHeight="1">
      <c r="B82" s="244" t="s">
        <v>48</v>
      </c>
      <c r="C82" s="245"/>
      <c r="D82" s="246"/>
      <c r="E82" s="246"/>
      <c r="F82" s="246"/>
      <c r="G82" s="246"/>
      <c r="H82" s="246"/>
      <c r="I82" s="247"/>
      <c r="J82" s="235"/>
      <c r="K82" s="236"/>
      <c r="L82" s="237"/>
      <c r="M82" s="132">
        <v>184</v>
      </c>
      <c r="N82" s="296" t="s">
        <v>165</v>
      </c>
      <c r="O82" s="297"/>
      <c r="P82" s="298"/>
      <c r="Q82" s="95">
        <v>22500000</v>
      </c>
      <c r="R82" s="50"/>
      <c r="T82" s="53"/>
      <c r="U82" s="251"/>
      <c r="V82" s="251"/>
      <c r="W82" s="251"/>
      <c r="X82" s="47"/>
      <c r="Z82" s="45"/>
      <c r="AA82" s="44"/>
      <c r="AB82" s="43"/>
    </row>
    <row r="83" spans="2:251" s="42" customFormat="1" ht="36" customHeight="1">
      <c r="B83" s="253" t="s">
        <v>56</v>
      </c>
      <c r="C83" s="254"/>
      <c r="D83" s="218"/>
      <c r="E83" s="218"/>
      <c r="F83" s="218"/>
      <c r="G83" s="218"/>
      <c r="H83" s="218"/>
      <c r="I83" s="219"/>
      <c r="J83" s="235"/>
      <c r="K83" s="236"/>
      <c r="L83" s="237"/>
      <c r="M83" s="132">
        <v>909</v>
      </c>
      <c r="N83" s="296" t="s">
        <v>161</v>
      </c>
      <c r="O83" s="297"/>
      <c r="P83" s="298"/>
      <c r="Q83" s="95">
        <v>14400000</v>
      </c>
      <c r="R83" s="50"/>
      <c r="T83" s="53"/>
      <c r="U83" s="251"/>
      <c r="V83" s="251"/>
      <c r="W83" s="251"/>
      <c r="X83" s="47"/>
      <c r="Z83" s="45"/>
      <c r="AA83" s="44"/>
      <c r="AB83" s="43"/>
    </row>
    <row r="84" spans="2:251" s="42" customFormat="1" ht="36" customHeight="1">
      <c r="B84" s="75" t="s">
        <v>57</v>
      </c>
      <c r="C84" s="76"/>
      <c r="D84" s="257"/>
      <c r="E84" s="257"/>
      <c r="F84" s="257"/>
      <c r="G84" s="257"/>
      <c r="H84" s="257"/>
      <c r="I84" s="258"/>
      <c r="J84" s="238"/>
      <c r="K84" s="239"/>
      <c r="L84" s="240"/>
      <c r="M84" s="148">
        <v>1805</v>
      </c>
      <c r="N84" s="293" t="s">
        <v>163</v>
      </c>
      <c r="O84" s="294"/>
      <c r="P84" s="295"/>
      <c r="Q84" s="96">
        <v>6750000</v>
      </c>
      <c r="R84" s="50"/>
      <c r="T84" s="49"/>
      <c r="U84" s="251"/>
      <c r="V84" s="251"/>
      <c r="W84" s="48"/>
      <c r="X84" s="47"/>
      <c r="Y84" s="46"/>
      <c r="Z84" s="45"/>
      <c r="AA84" s="44"/>
      <c r="AB84" s="43"/>
    </row>
    <row r="85" spans="2:251" ht="28.5" customHeight="1">
      <c r="B85" s="220" t="s">
        <v>36</v>
      </c>
      <c r="C85" s="223" t="s">
        <v>34</v>
      </c>
      <c r="D85" s="224" t="s">
        <v>41</v>
      </c>
      <c r="E85" s="224" t="s">
        <v>20</v>
      </c>
      <c r="F85" s="224" t="s">
        <v>47</v>
      </c>
      <c r="G85" s="225" t="s">
        <v>43</v>
      </c>
      <c r="H85" s="224" t="s">
        <v>37</v>
      </c>
      <c r="I85" s="226" t="s">
        <v>35</v>
      </c>
      <c r="J85" s="227"/>
      <c r="K85" s="227"/>
      <c r="L85" s="228"/>
      <c r="M85" s="224" t="s">
        <v>19</v>
      </c>
      <c r="N85" s="224"/>
      <c r="O85" s="252" t="s">
        <v>18</v>
      </c>
      <c r="P85" s="252"/>
      <c r="Q85" s="252"/>
      <c r="R85" s="3"/>
      <c r="S85" s="3"/>
      <c r="T85" s="10"/>
      <c r="U85" s="209"/>
      <c r="V85" s="209"/>
      <c r="W85" s="3"/>
      <c r="X85" s="9"/>
      <c r="Y85" s="3"/>
      <c r="Z85" s="17"/>
      <c r="AA85" s="6"/>
      <c r="AB85" s="3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row>
    <row r="86" spans="2:251" ht="33.75" customHeight="1">
      <c r="B86" s="221"/>
      <c r="C86" s="223"/>
      <c r="D86" s="224"/>
      <c r="E86" s="224"/>
      <c r="F86" s="224"/>
      <c r="G86" s="224"/>
      <c r="H86" s="224"/>
      <c r="I86" s="229"/>
      <c r="J86" s="230"/>
      <c r="K86" s="230"/>
      <c r="L86" s="231"/>
      <c r="M86" s="224"/>
      <c r="N86" s="224"/>
      <c r="O86" s="224" t="s">
        <v>17</v>
      </c>
      <c r="P86" s="224" t="s">
        <v>16</v>
      </c>
      <c r="Q86" s="223" t="s">
        <v>15</v>
      </c>
      <c r="R86" s="3"/>
      <c r="S86" s="3"/>
      <c r="T86" s="8"/>
      <c r="U86" s="209"/>
      <c r="V86" s="209"/>
      <c r="W86" s="3"/>
      <c r="X86" s="7"/>
      <c r="Y86" s="3"/>
      <c r="Z86" s="17"/>
      <c r="AA86" s="6"/>
      <c r="AB86" s="3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row>
    <row r="87" spans="2:251" ht="39.75" customHeight="1">
      <c r="B87" s="222"/>
      <c r="C87" s="223"/>
      <c r="D87" s="224"/>
      <c r="E87" s="224"/>
      <c r="F87" s="224"/>
      <c r="G87" s="224"/>
      <c r="H87" s="224"/>
      <c r="I87" s="70" t="s">
        <v>14</v>
      </c>
      <c r="J87" s="70" t="s">
        <v>13</v>
      </c>
      <c r="K87" s="70" t="s">
        <v>12</v>
      </c>
      <c r="L87" s="125" t="s">
        <v>11</v>
      </c>
      <c r="M87" s="41" t="s">
        <v>10</v>
      </c>
      <c r="N87" s="40" t="s">
        <v>9</v>
      </c>
      <c r="O87" s="224"/>
      <c r="P87" s="224"/>
      <c r="Q87" s="223"/>
      <c r="R87" s="3"/>
      <c r="S87" s="3"/>
      <c r="T87" s="5"/>
      <c r="U87" s="209"/>
      <c r="V87" s="209"/>
      <c r="X87" s="6"/>
      <c r="Z87" s="17"/>
      <c r="AA87" s="6"/>
      <c r="AB87" s="3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row>
    <row r="88" spans="2:251" ht="33" customHeight="1">
      <c r="B88" s="204" t="s">
        <v>68</v>
      </c>
      <c r="C88" s="205" t="s">
        <v>69</v>
      </c>
      <c r="D88" s="67" t="s">
        <v>40</v>
      </c>
      <c r="E88" s="166" t="s">
        <v>209</v>
      </c>
      <c r="F88" s="72">
        <v>1</v>
      </c>
      <c r="G88" s="67" t="s">
        <v>40</v>
      </c>
      <c r="H88" s="73"/>
      <c r="I88" s="140">
        <f>+H88</f>
        <v>0</v>
      </c>
      <c r="J88" s="25"/>
      <c r="K88" s="27"/>
      <c r="L88" s="25"/>
      <c r="M88" s="39"/>
      <c r="N88" s="39"/>
      <c r="O88" s="206">
        <f>+F89/F88</f>
        <v>1</v>
      </c>
      <c r="P88" s="207"/>
      <c r="Q88" s="208"/>
      <c r="T88" s="5"/>
      <c r="U88" s="209"/>
      <c r="V88" s="209"/>
      <c r="X88" s="4"/>
      <c r="Z88" s="36"/>
      <c r="AA88" s="6"/>
      <c r="AB88" s="33"/>
    </row>
    <row r="89" spans="2:251" ht="37.5" customHeight="1">
      <c r="B89" s="204"/>
      <c r="C89" s="205"/>
      <c r="D89" s="67" t="s">
        <v>2</v>
      </c>
      <c r="E89" s="167"/>
      <c r="F89" s="72">
        <v>1</v>
      </c>
      <c r="G89" s="67" t="s">
        <v>42</v>
      </c>
      <c r="H89" s="73"/>
      <c r="I89" s="140">
        <f t="shared" ref="I89:I93" si="1">+H89</f>
        <v>0</v>
      </c>
      <c r="J89" s="25"/>
      <c r="K89" s="27"/>
      <c r="L89" s="25"/>
      <c r="M89" s="39"/>
      <c r="N89" s="39"/>
      <c r="O89" s="206"/>
      <c r="P89" s="207"/>
      <c r="Q89" s="208"/>
      <c r="T89" s="5"/>
      <c r="U89" s="65"/>
      <c r="V89" s="65"/>
      <c r="X89" s="4"/>
      <c r="Z89" s="36"/>
      <c r="AA89" s="6"/>
      <c r="AB89" s="33"/>
    </row>
    <row r="90" spans="2:251" ht="27" customHeight="1">
      <c r="B90" s="204"/>
      <c r="C90" s="210" t="s">
        <v>70</v>
      </c>
      <c r="D90" s="67" t="s">
        <v>3</v>
      </c>
      <c r="E90" s="166" t="s">
        <v>230</v>
      </c>
      <c r="F90" s="32">
        <v>2</v>
      </c>
      <c r="G90" s="67" t="s">
        <v>3</v>
      </c>
      <c r="H90" s="28">
        <f>+H92</f>
        <v>114275689</v>
      </c>
      <c r="I90" s="140">
        <f t="shared" si="1"/>
        <v>114275689</v>
      </c>
      <c r="J90" s="21"/>
      <c r="K90" s="27"/>
      <c r="L90" s="21"/>
      <c r="M90" s="39">
        <v>45292</v>
      </c>
      <c r="N90" s="39">
        <v>45657</v>
      </c>
      <c r="O90" s="206">
        <f t="shared" ref="O90" si="2">+F91/F90</f>
        <v>0</v>
      </c>
      <c r="P90" s="168"/>
      <c r="Q90" s="170"/>
      <c r="X90" s="35"/>
      <c r="Z90" s="36"/>
      <c r="AA90" s="6"/>
      <c r="AB90" s="33"/>
    </row>
    <row r="91" spans="2:251" ht="27" customHeight="1">
      <c r="B91" s="204"/>
      <c r="C91" s="210"/>
      <c r="D91" s="67" t="s">
        <v>2</v>
      </c>
      <c r="E91" s="167"/>
      <c r="F91" s="32">
        <v>0</v>
      </c>
      <c r="G91" s="67" t="s">
        <v>42</v>
      </c>
      <c r="H91" s="23">
        <f>+Q82+Q83+Q84+Q81</f>
        <v>53150000</v>
      </c>
      <c r="I91" s="140">
        <f t="shared" si="1"/>
        <v>53150000</v>
      </c>
      <c r="J91" s="21"/>
      <c r="K91" s="27"/>
      <c r="L91" s="21"/>
      <c r="M91" s="39">
        <v>45292</v>
      </c>
      <c r="N91" s="39">
        <v>45657</v>
      </c>
      <c r="O91" s="206"/>
      <c r="P91" s="169"/>
      <c r="Q91" s="171"/>
      <c r="X91" s="35"/>
      <c r="Z91" s="36"/>
      <c r="AA91" s="6"/>
      <c r="AB91" s="33"/>
    </row>
    <row r="92" spans="2:251" ht="25.5" customHeight="1">
      <c r="B92" s="192"/>
      <c r="C92" s="193" t="s">
        <v>8</v>
      </c>
      <c r="D92" s="67" t="s">
        <v>3</v>
      </c>
      <c r="E92" s="166"/>
      <c r="F92" s="24">
        <v>3</v>
      </c>
      <c r="G92" s="67" t="s">
        <v>3</v>
      </c>
      <c r="H92" s="26">
        <v>114275689</v>
      </c>
      <c r="I92" s="140">
        <f t="shared" si="1"/>
        <v>114275689</v>
      </c>
      <c r="J92" s="25"/>
      <c r="K92" s="25"/>
      <c r="L92" s="25"/>
      <c r="M92" s="39">
        <v>45292</v>
      </c>
      <c r="N92" s="39">
        <v>45657</v>
      </c>
      <c r="O92" s="206">
        <f t="shared" ref="O92" si="3">+F93/F92</f>
        <v>0.33333333333333331</v>
      </c>
      <c r="P92" s="195"/>
      <c r="Q92" s="192"/>
    </row>
    <row r="93" spans="2:251" ht="25.5" customHeight="1">
      <c r="B93" s="192"/>
      <c r="C93" s="193"/>
      <c r="D93" s="67" t="s">
        <v>2</v>
      </c>
      <c r="E93" s="194"/>
      <c r="F93" s="24">
        <v>1</v>
      </c>
      <c r="G93" s="67" t="s">
        <v>42</v>
      </c>
      <c r="H93" s="23">
        <f>+H89+H91</f>
        <v>53150000</v>
      </c>
      <c r="I93" s="140">
        <f t="shared" si="1"/>
        <v>53150000</v>
      </c>
      <c r="J93" s="21"/>
      <c r="K93" s="22"/>
      <c r="L93" s="21"/>
      <c r="M93" s="39">
        <v>45292</v>
      </c>
      <c r="N93" s="39">
        <v>45657</v>
      </c>
      <c r="O93" s="206"/>
      <c r="P93" s="195"/>
      <c r="Q93" s="192"/>
    </row>
    <row r="94" spans="2:251">
      <c r="D94" s="19"/>
      <c r="H94" s="18"/>
      <c r="I94" s="15"/>
      <c r="J94" s="17"/>
      <c r="K94" s="17"/>
      <c r="L94" s="17"/>
      <c r="M94" s="128"/>
      <c r="N94" s="128"/>
      <c r="O94" s="15"/>
      <c r="P94" s="13"/>
      <c r="Q94" s="14"/>
      <c r="R94" s="13"/>
    </row>
    <row r="95" spans="2:251" ht="31.5">
      <c r="B95" s="196" t="s">
        <v>44</v>
      </c>
      <c r="C95" s="196"/>
      <c r="D95" s="197" t="s">
        <v>7</v>
      </c>
      <c r="E95" s="197"/>
      <c r="F95" s="197"/>
      <c r="G95" s="197"/>
      <c r="H95" s="197"/>
      <c r="I95" s="197"/>
      <c r="J95" s="74" t="s">
        <v>45</v>
      </c>
      <c r="K95" s="197" t="s">
        <v>46</v>
      </c>
      <c r="L95" s="197"/>
      <c r="M95" s="198" t="s">
        <v>6</v>
      </c>
      <c r="N95" s="199"/>
      <c r="O95" s="199"/>
      <c r="P95" s="199"/>
      <c r="Q95" s="199"/>
    </row>
    <row r="96" spans="2:251" ht="26.25" customHeight="1">
      <c r="B96" s="160" t="s">
        <v>59</v>
      </c>
      <c r="C96" s="172"/>
      <c r="D96" s="174" t="s">
        <v>64</v>
      </c>
      <c r="E96" s="175"/>
      <c r="F96" s="175"/>
      <c r="G96" s="175"/>
      <c r="H96" s="175"/>
      <c r="I96" s="176"/>
      <c r="J96" s="180"/>
      <c r="K96" s="12" t="s">
        <v>3</v>
      </c>
      <c r="L96" s="129"/>
      <c r="M96" s="278" t="s">
        <v>250</v>
      </c>
      <c r="N96" s="278"/>
      <c r="O96" s="278"/>
      <c r="P96" s="278"/>
      <c r="Q96" s="278"/>
    </row>
    <row r="97" spans="2:24" ht="18" customHeight="1">
      <c r="B97" s="162"/>
      <c r="C97" s="173"/>
      <c r="D97" s="177"/>
      <c r="E97" s="178"/>
      <c r="F97" s="178"/>
      <c r="G97" s="178"/>
      <c r="H97" s="178"/>
      <c r="I97" s="179"/>
      <c r="J97" s="180"/>
      <c r="K97" s="12" t="s">
        <v>2</v>
      </c>
      <c r="L97" s="68"/>
      <c r="M97" s="278"/>
      <c r="N97" s="278"/>
      <c r="O97" s="278"/>
      <c r="P97" s="278"/>
      <c r="Q97" s="278"/>
    </row>
    <row r="98" spans="2:24" ht="18.75" customHeight="1">
      <c r="B98" s="181"/>
      <c r="C98" s="182"/>
      <c r="D98" s="185" t="s">
        <v>5</v>
      </c>
      <c r="E98" s="186"/>
      <c r="F98" s="186"/>
      <c r="G98" s="186"/>
      <c r="H98" s="186"/>
      <c r="I98" s="187"/>
      <c r="J98" s="191"/>
      <c r="K98" s="12" t="s">
        <v>3</v>
      </c>
      <c r="L98" s="69"/>
      <c r="M98" s="299" t="s">
        <v>4</v>
      </c>
      <c r="N98" s="300"/>
      <c r="O98" s="300"/>
      <c r="P98" s="300"/>
      <c r="Q98" s="301"/>
    </row>
    <row r="99" spans="2:24" ht="14.25" customHeight="1">
      <c r="B99" s="183"/>
      <c r="C99" s="184"/>
      <c r="D99" s="188"/>
      <c r="E99" s="189"/>
      <c r="F99" s="189"/>
      <c r="G99" s="189"/>
      <c r="H99" s="189"/>
      <c r="I99" s="190"/>
      <c r="J99" s="191"/>
      <c r="K99" s="12" t="s">
        <v>2</v>
      </c>
      <c r="L99" s="68"/>
      <c r="M99" s="302"/>
      <c r="N99" s="303"/>
      <c r="O99" s="303"/>
      <c r="P99" s="303"/>
      <c r="Q99" s="304"/>
    </row>
    <row r="100" spans="2:24" ht="15.75">
      <c r="B100" s="181"/>
      <c r="C100" s="182"/>
      <c r="D100" s="185" t="s">
        <v>5</v>
      </c>
      <c r="E100" s="186"/>
      <c r="F100" s="186"/>
      <c r="G100" s="186"/>
      <c r="H100" s="186"/>
      <c r="I100" s="187"/>
      <c r="J100" s="191"/>
      <c r="K100" s="12" t="s">
        <v>3</v>
      </c>
      <c r="L100" s="68"/>
      <c r="M100" s="302"/>
      <c r="N100" s="303"/>
      <c r="O100" s="303"/>
      <c r="P100" s="303"/>
      <c r="Q100" s="304"/>
    </row>
    <row r="101" spans="2:24" ht="15.75">
      <c r="B101" s="183"/>
      <c r="C101" s="184"/>
      <c r="D101" s="188"/>
      <c r="E101" s="189"/>
      <c r="F101" s="189"/>
      <c r="G101" s="189"/>
      <c r="H101" s="189"/>
      <c r="I101" s="190"/>
      <c r="J101" s="191"/>
      <c r="K101" s="12" t="s">
        <v>2</v>
      </c>
      <c r="L101" s="68"/>
      <c r="M101" s="302"/>
      <c r="N101" s="303"/>
      <c r="O101" s="303"/>
      <c r="P101" s="303"/>
      <c r="Q101" s="304"/>
    </row>
    <row r="102" spans="2:24" ht="15" customHeight="1">
      <c r="B102" s="160" t="s">
        <v>231</v>
      </c>
      <c r="C102" s="161"/>
      <c r="D102" s="161"/>
      <c r="E102" s="161"/>
      <c r="F102" s="161"/>
      <c r="G102" s="161"/>
      <c r="H102" s="161"/>
      <c r="I102" s="161"/>
      <c r="J102" s="161"/>
      <c r="K102" s="161"/>
      <c r="L102" s="172"/>
      <c r="M102" s="302"/>
      <c r="N102" s="303"/>
      <c r="O102" s="303"/>
      <c r="P102" s="303"/>
      <c r="Q102" s="304"/>
    </row>
    <row r="103" spans="2:24" ht="60" customHeight="1">
      <c r="B103" s="162"/>
      <c r="C103" s="163"/>
      <c r="D103" s="163"/>
      <c r="E103" s="163"/>
      <c r="F103" s="163"/>
      <c r="G103" s="163"/>
      <c r="H103" s="163"/>
      <c r="I103" s="163"/>
      <c r="J103" s="163"/>
      <c r="K103" s="163"/>
      <c r="L103" s="173"/>
      <c r="M103" s="305"/>
      <c r="N103" s="306"/>
      <c r="O103" s="306"/>
      <c r="P103" s="306"/>
      <c r="Q103" s="307"/>
    </row>
    <row r="105" spans="2:24" s="42" customFormat="1" ht="17.45" customHeight="1">
      <c r="B105" s="260"/>
      <c r="C105" s="260"/>
      <c r="D105" s="261" t="s">
        <v>28</v>
      </c>
      <c r="E105" s="262"/>
      <c r="F105" s="262"/>
      <c r="G105" s="262"/>
      <c r="H105" s="262"/>
      <c r="I105" s="262"/>
      <c r="J105" s="262"/>
      <c r="K105" s="263"/>
      <c r="L105" s="212" t="s">
        <v>32</v>
      </c>
      <c r="M105" s="213"/>
      <c r="N105" s="213"/>
      <c r="O105" s="214"/>
      <c r="P105" s="267"/>
      <c r="Q105" s="268"/>
      <c r="R105" s="64"/>
    </row>
    <row r="106" spans="2:24" s="42" customFormat="1" ht="22.15" customHeight="1">
      <c r="B106" s="260"/>
      <c r="C106" s="260"/>
      <c r="D106" s="264"/>
      <c r="E106" s="265"/>
      <c r="F106" s="265"/>
      <c r="G106" s="265"/>
      <c r="H106" s="265"/>
      <c r="I106" s="265"/>
      <c r="J106" s="265"/>
      <c r="K106" s="266"/>
      <c r="L106" s="212" t="s">
        <v>29</v>
      </c>
      <c r="M106" s="213"/>
      <c r="N106" s="213"/>
      <c r="O106" s="214"/>
      <c r="P106" s="269"/>
      <c r="Q106" s="270"/>
      <c r="R106" s="64"/>
    </row>
    <row r="107" spans="2:24" s="42" customFormat="1" ht="33.75" customHeight="1">
      <c r="B107" s="260"/>
      <c r="C107" s="260"/>
      <c r="D107" s="261" t="s">
        <v>27</v>
      </c>
      <c r="E107" s="262"/>
      <c r="F107" s="262"/>
      <c r="G107" s="262"/>
      <c r="H107" s="262"/>
      <c r="I107" s="262"/>
      <c r="J107" s="262"/>
      <c r="K107" s="263"/>
      <c r="L107" s="212" t="s">
        <v>30</v>
      </c>
      <c r="M107" s="213"/>
      <c r="N107" s="213"/>
      <c r="O107" s="214"/>
      <c r="P107" s="269"/>
      <c r="Q107" s="270"/>
      <c r="R107" s="64"/>
    </row>
    <row r="108" spans="2:24" s="42" customFormat="1" ht="4.9000000000000004" customHeight="1">
      <c r="B108" s="260"/>
      <c r="C108" s="260"/>
      <c r="D108" s="264"/>
      <c r="E108" s="265"/>
      <c r="F108" s="265"/>
      <c r="G108" s="265"/>
      <c r="H108" s="265"/>
      <c r="I108" s="265"/>
      <c r="J108" s="265"/>
      <c r="K108" s="266"/>
      <c r="L108" s="212" t="s">
        <v>31</v>
      </c>
      <c r="M108" s="213"/>
      <c r="N108" s="213"/>
      <c r="O108" s="214"/>
      <c r="P108" s="271"/>
      <c r="Q108" s="272"/>
      <c r="R108" s="64"/>
    </row>
    <row r="109" spans="2:24" s="42" customFormat="1" ht="24.6" customHeight="1">
      <c r="C109" s="211"/>
      <c r="D109" s="211"/>
      <c r="E109" s="211"/>
      <c r="F109" s="211"/>
      <c r="G109" s="211"/>
      <c r="H109" s="211"/>
      <c r="I109" s="211"/>
      <c r="J109" s="211"/>
      <c r="K109" s="211"/>
      <c r="L109" s="211"/>
      <c r="M109" s="211"/>
      <c r="N109" s="211"/>
      <c r="O109" s="211"/>
      <c r="P109" s="211"/>
      <c r="Q109" s="211"/>
      <c r="R109" s="64"/>
    </row>
    <row r="110" spans="2:24" s="42" customFormat="1" ht="31.5" customHeight="1">
      <c r="B110" s="66" t="s">
        <v>38</v>
      </c>
      <c r="C110" s="66" t="s">
        <v>53</v>
      </c>
      <c r="D110" s="212" t="s">
        <v>39</v>
      </c>
      <c r="E110" s="213"/>
      <c r="F110" s="213"/>
      <c r="G110" s="213"/>
      <c r="H110" s="213"/>
      <c r="I110" s="213"/>
      <c r="J110" s="213"/>
      <c r="K110" s="213"/>
      <c r="L110" s="213"/>
      <c r="M110" s="213"/>
      <c r="N110" s="213"/>
      <c r="O110" s="213"/>
      <c r="P110" s="213"/>
      <c r="Q110" s="214"/>
      <c r="R110" s="64"/>
    </row>
    <row r="111" spans="2:24" s="42" customFormat="1" ht="36" customHeight="1">
      <c r="B111" s="66" t="s">
        <v>26</v>
      </c>
      <c r="C111" s="66" t="s">
        <v>54</v>
      </c>
      <c r="D111" s="215" t="s">
        <v>55</v>
      </c>
      <c r="E111" s="215"/>
      <c r="F111" s="215"/>
      <c r="G111" s="215"/>
      <c r="H111" s="215"/>
      <c r="I111" s="215"/>
      <c r="J111" s="215"/>
      <c r="K111" s="215"/>
      <c r="L111" s="215"/>
      <c r="M111" s="215"/>
      <c r="N111" s="215"/>
      <c r="O111" s="215"/>
      <c r="P111" s="215"/>
      <c r="Q111" s="215"/>
    </row>
    <row r="112" spans="2:24" s="42" customFormat="1" ht="36" customHeight="1">
      <c r="B112" s="216" t="s">
        <v>102</v>
      </c>
      <c r="C112" s="217"/>
      <c r="D112" s="218"/>
      <c r="E112" s="218"/>
      <c r="F112" s="218"/>
      <c r="G112" s="218"/>
      <c r="H112" s="218"/>
      <c r="I112" s="219"/>
      <c r="J112" s="232" t="s">
        <v>25</v>
      </c>
      <c r="K112" s="233"/>
      <c r="L112" s="234"/>
      <c r="M112" s="241" t="s">
        <v>24</v>
      </c>
      <c r="N112" s="242"/>
      <c r="O112" s="242"/>
      <c r="P112" s="242"/>
      <c r="Q112" s="243"/>
      <c r="R112" s="50"/>
      <c r="T112" s="273"/>
      <c r="U112" s="273"/>
      <c r="V112" s="273"/>
      <c r="W112" s="273"/>
      <c r="X112" s="273"/>
    </row>
    <row r="113" spans="2:251" s="42" customFormat="1" ht="36" customHeight="1">
      <c r="B113" s="216" t="s">
        <v>100</v>
      </c>
      <c r="C113" s="217"/>
      <c r="D113" s="218"/>
      <c r="E113" s="218"/>
      <c r="F113" s="218"/>
      <c r="G113" s="218"/>
      <c r="H113" s="218"/>
      <c r="I113" s="219"/>
      <c r="J113" s="235"/>
      <c r="K113" s="236"/>
      <c r="L113" s="237"/>
      <c r="M113" s="63" t="s">
        <v>23</v>
      </c>
      <c r="N113" s="274" t="s">
        <v>22</v>
      </c>
      <c r="O113" s="274"/>
      <c r="P113" s="274"/>
      <c r="Q113" s="63" t="s">
        <v>21</v>
      </c>
      <c r="R113" s="50"/>
      <c r="T113" s="62"/>
      <c r="U113" s="62"/>
      <c r="V113" s="62"/>
      <c r="W113" s="62"/>
      <c r="X113" s="62"/>
    </row>
    <row r="114" spans="2:251" s="42" customFormat="1" ht="54" customHeight="1">
      <c r="B114" s="275" t="s">
        <v>99</v>
      </c>
      <c r="C114" s="276"/>
      <c r="D114" s="246"/>
      <c r="E114" s="246"/>
      <c r="F114" s="246"/>
      <c r="G114" s="246"/>
      <c r="H114" s="246"/>
      <c r="I114" s="247"/>
      <c r="J114" s="235"/>
      <c r="K114" s="236"/>
      <c r="L114" s="237"/>
      <c r="M114" s="132">
        <v>1870</v>
      </c>
      <c r="N114" s="290" t="s">
        <v>181</v>
      </c>
      <c r="O114" s="291"/>
      <c r="P114" s="292"/>
      <c r="Q114" s="94">
        <v>6000000</v>
      </c>
      <c r="R114" s="50"/>
      <c r="T114" s="59"/>
      <c r="U114" s="277"/>
      <c r="V114" s="277"/>
      <c r="W114" s="277"/>
      <c r="X114" s="59"/>
      <c r="Z114" s="58"/>
      <c r="AA114" s="58"/>
    </row>
    <row r="115" spans="2:251" s="42" customFormat="1" ht="74.25" customHeight="1">
      <c r="B115" s="244" t="s">
        <v>48</v>
      </c>
      <c r="C115" s="245"/>
      <c r="D115" s="246"/>
      <c r="E115" s="246"/>
      <c r="F115" s="246"/>
      <c r="G115" s="246"/>
      <c r="H115" s="246"/>
      <c r="I115" s="247"/>
      <c r="J115" s="235"/>
      <c r="K115" s="236"/>
      <c r="L115" s="237"/>
      <c r="M115" s="57"/>
      <c r="N115" s="287"/>
      <c r="O115" s="288"/>
      <c r="P115" s="289"/>
      <c r="Q115" s="56"/>
      <c r="R115" s="50"/>
      <c r="T115" s="53"/>
      <c r="U115" s="251"/>
      <c r="V115" s="251"/>
      <c r="W115" s="251"/>
      <c r="X115" s="47"/>
      <c r="Z115" s="45"/>
      <c r="AA115" s="44"/>
      <c r="AB115" s="43"/>
    </row>
    <row r="116" spans="2:251" s="42" customFormat="1" ht="74.25" customHeight="1">
      <c r="B116" s="253" t="s">
        <v>56</v>
      </c>
      <c r="C116" s="254"/>
      <c r="D116" s="218"/>
      <c r="E116" s="218"/>
      <c r="F116" s="218"/>
      <c r="G116" s="218"/>
      <c r="H116" s="218"/>
      <c r="I116" s="219"/>
      <c r="J116" s="235"/>
      <c r="K116" s="236"/>
      <c r="L116" s="237"/>
      <c r="M116" s="137"/>
      <c r="N116" s="279"/>
      <c r="O116" s="280"/>
      <c r="P116" s="281"/>
      <c r="Q116" s="54"/>
      <c r="R116" s="50"/>
      <c r="T116" s="53"/>
      <c r="U116" s="251"/>
      <c r="V116" s="251"/>
      <c r="W116" s="251"/>
      <c r="X116" s="47"/>
      <c r="Z116" s="45"/>
      <c r="AA116" s="44"/>
      <c r="AB116" s="43"/>
    </row>
    <row r="117" spans="2:251" s="42" customFormat="1" ht="28.5" customHeight="1">
      <c r="B117" s="75" t="s">
        <v>57</v>
      </c>
      <c r="C117" s="76"/>
      <c r="D117" s="257"/>
      <c r="E117" s="257"/>
      <c r="F117" s="257"/>
      <c r="G117" s="257"/>
      <c r="H117" s="257"/>
      <c r="I117" s="258"/>
      <c r="J117" s="238"/>
      <c r="K117" s="239"/>
      <c r="L117" s="240"/>
      <c r="M117" s="57"/>
      <c r="N117" s="279"/>
      <c r="O117" s="280"/>
      <c r="P117" s="281"/>
      <c r="Q117" s="51"/>
      <c r="R117" s="50"/>
      <c r="T117" s="49"/>
      <c r="U117" s="251"/>
      <c r="V117" s="251"/>
      <c r="W117" s="48"/>
      <c r="X117" s="47"/>
      <c r="Y117" s="46"/>
      <c r="Z117" s="45"/>
      <c r="AA117" s="44"/>
      <c r="AB117" s="43"/>
    </row>
    <row r="118" spans="2:251" ht="28.5" customHeight="1">
      <c r="B118" s="220" t="s">
        <v>36</v>
      </c>
      <c r="C118" s="223" t="s">
        <v>34</v>
      </c>
      <c r="D118" s="224" t="s">
        <v>41</v>
      </c>
      <c r="E118" s="224" t="s">
        <v>20</v>
      </c>
      <c r="F118" s="224" t="s">
        <v>47</v>
      </c>
      <c r="G118" s="225" t="s">
        <v>43</v>
      </c>
      <c r="H118" s="224" t="s">
        <v>37</v>
      </c>
      <c r="I118" s="226" t="s">
        <v>35</v>
      </c>
      <c r="J118" s="227"/>
      <c r="K118" s="227"/>
      <c r="L118" s="228"/>
      <c r="M118" s="224" t="s">
        <v>19</v>
      </c>
      <c r="N118" s="224"/>
      <c r="O118" s="252" t="s">
        <v>18</v>
      </c>
      <c r="P118" s="252"/>
      <c r="Q118" s="252"/>
      <c r="R118" s="3"/>
      <c r="S118" s="3"/>
      <c r="T118" s="10"/>
      <c r="U118" s="209"/>
      <c r="V118" s="209"/>
      <c r="W118" s="3"/>
      <c r="X118" s="9"/>
      <c r="Y118" s="3"/>
      <c r="Z118" s="17"/>
      <c r="AA118" s="6"/>
      <c r="AB118" s="3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row>
    <row r="119" spans="2:251" ht="33.75" customHeight="1">
      <c r="B119" s="221"/>
      <c r="C119" s="223"/>
      <c r="D119" s="224"/>
      <c r="E119" s="224"/>
      <c r="F119" s="224"/>
      <c r="G119" s="224"/>
      <c r="H119" s="224"/>
      <c r="I119" s="229"/>
      <c r="J119" s="230"/>
      <c r="K119" s="230"/>
      <c r="L119" s="231"/>
      <c r="M119" s="224"/>
      <c r="N119" s="224"/>
      <c r="O119" s="224" t="s">
        <v>17</v>
      </c>
      <c r="P119" s="224" t="s">
        <v>16</v>
      </c>
      <c r="Q119" s="223" t="s">
        <v>15</v>
      </c>
      <c r="R119" s="3"/>
      <c r="S119" s="3"/>
      <c r="T119" s="8"/>
      <c r="U119" s="209"/>
      <c r="V119" s="209"/>
      <c r="W119" s="3"/>
      <c r="X119" s="7"/>
      <c r="Y119" s="3"/>
      <c r="Z119" s="17"/>
      <c r="AA119" s="6"/>
      <c r="AB119" s="3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row>
    <row r="120" spans="2:251" ht="39.75" customHeight="1">
      <c r="B120" s="222"/>
      <c r="C120" s="223"/>
      <c r="D120" s="224"/>
      <c r="E120" s="224"/>
      <c r="F120" s="224"/>
      <c r="G120" s="224"/>
      <c r="H120" s="224"/>
      <c r="I120" s="70" t="s">
        <v>14</v>
      </c>
      <c r="J120" s="70" t="s">
        <v>13</v>
      </c>
      <c r="K120" s="70" t="s">
        <v>12</v>
      </c>
      <c r="L120" s="125" t="s">
        <v>11</v>
      </c>
      <c r="M120" s="41" t="s">
        <v>10</v>
      </c>
      <c r="N120" s="40" t="s">
        <v>9</v>
      </c>
      <c r="O120" s="224"/>
      <c r="P120" s="224"/>
      <c r="Q120" s="223"/>
      <c r="R120" s="3"/>
      <c r="S120" s="3"/>
      <c r="T120" s="5"/>
      <c r="U120" s="209"/>
      <c r="V120" s="209"/>
      <c r="X120" s="6"/>
      <c r="Z120" s="17"/>
      <c r="AA120" s="6"/>
      <c r="AB120" s="3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row>
    <row r="121" spans="2:251" ht="33" customHeight="1">
      <c r="B121" s="204" t="s">
        <v>253</v>
      </c>
      <c r="C121" s="210" t="s">
        <v>232</v>
      </c>
      <c r="D121" s="67" t="s">
        <v>40</v>
      </c>
      <c r="E121" s="166" t="s">
        <v>33</v>
      </c>
      <c r="F121" s="32">
        <v>200</v>
      </c>
      <c r="G121" s="67" t="s">
        <v>40</v>
      </c>
      <c r="H121" s="28">
        <v>34200000</v>
      </c>
      <c r="I121" s="28">
        <f>+H121</f>
        <v>34200000</v>
      </c>
      <c r="J121" s="25"/>
      <c r="K121" s="27"/>
      <c r="L121" s="25"/>
      <c r="M121" s="39">
        <v>45292</v>
      </c>
      <c r="N121" s="39">
        <v>45657</v>
      </c>
      <c r="O121" s="206">
        <f>+F122/F121</f>
        <v>1.07</v>
      </c>
      <c r="P121" s="207"/>
      <c r="Q121" s="208"/>
      <c r="T121" s="5"/>
      <c r="U121" s="209"/>
      <c r="V121" s="209"/>
      <c r="X121" s="4"/>
      <c r="Z121" s="36"/>
      <c r="AA121" s="6"/>
      <c r="AB121" s="33"/>
    </row>
    <row r="122" spans="2:251" ht="37.5" customHeight="1">
      <c r="B122" s="204"/>
      <c r="C122" s="210"/>
      <c r="D122" s="67" t="s">
        <v>2</v>
      </c>
      <c r="E122" s="167"/>
      <c r="F122" s="32">
        <v>214</v>
      </c>
      <c r="G122" s="67" t="s">
        <v>42</v>
      </c>
      <c r="H122" s="28">
        <f>+Q114</f>
        <v>6000000</v>
      </c>
      <c r="I122" s="28">
        <f>+H122</f>
        <v>6000000</v>
      </c>
      <c r="J122" s="25"/>
      <c r="K122" s="27"/>
      <c r="L122" s="25"/>
      <c r="M122" s="39">
        <v>45292</v>
      </c>
      <c r="N122" s="39">
        <v>45657</v>
      </c>
      <c r="O122" s="206"/>
      <c r="P122" s="207"/>
      <c r="Q122" s="208"/>
      <c r="T122" s="5"/>
      <c r="U122" s="65"/>
      <c r="V122" s="65"/>
      <c r="X122" s="4"/>
      <c r="Z122" s="36"/>
      <c r="AA122" s="6"/>
      <c r="AB122" s="33"/>
    </row>
    <row r="123" spans="2:251" ht="24" customHeight="1">
      <c r="B123" s="192"/>
      <c r="C123" s="193" t="s">
        <v>8</v>
      </c>
      <c r="D123" s="67" t="s">
        <v>3</v>
      </c>
      <c r="E123" s="166" t="s">
        <v>33</v>
      </c>
      <c r="F123" s="24">
        <v>200</v>
      </c>
      <c r="G123" s="67" t="s">
        <v>3</v>
      </c>
      <c r="H123" s="26">
        <v>34200000</v>
      </c>
      <c r="I123" s="28">
        <f>+H123</f>
        <v>34200000</v>
      </c>
      <c r="J123" s="25"/>
      <c r="K123" s="25"/>
      <c r="L123" s="25"/>
      <c r="M123" s="39">
        <v>45292</v>
      </c>
      <c r="N123" s="39">
        <v>45657</v>
      </c>
      <c r="O123" s="206">
        <f>+F124/F123</f>
        <v>1.07</v>
      </c>
      <c r="P123" s="195"/>
      <c r="Q123" s="192"/>
    </row>
    <row r="124" spans="2:251" ht="24" customHeight="1">
      <c r="B124" s="192"/>
      <c r="C124" s="193"/>
      <c r="D124" s="67" t="s">
        <v>2</v>
      </c>
      <c r="E124" s="194"/>
      <c r="F124" s="32">
        <f>+F122</f>
        <v>214</v>
      </c>
      <c r="G124" s="67" t="s">
        <v>42</v>
      </c>
      <c r="H124" s="23">
        <f>+H122</f>
        <v>6000000</v>
      </c>
      <c r="I124" s="28">
        <f>+H124</f>
        <v>6000000</v>
      </c>
      <c r="J124" s="21"/>
      <c r="K124" s="22"/>
      <c r="L124" s="21"/>
      <c r="M124" s="39">
        <v>45292</v>
      </c>
      <c r="N124" s="39">
        <v>45657</v>
      </c>
      <c r="O124" s="206"/>
      <c r="P124" s="195"/>
      <c r="Q124" s="192"/>
    </row>
    <row r="125" spans="2:251">
      <c r="D125" s="19"/>
      <c r="H125" s="18"/>
      <c r="I125" s="15"/>
      <c r="J125" s="17"/>
      <c r="K125" s="17"/>
      <c r="L125" s="17"/>
      <c r="M125" s="128"/>
      <c r="N125" s="128"/>
      <c r="O125" s="15"/>
      <c r="P125" s="13"/>
      <c r="Q125" s="14"/>
      <c r="R125" s="13"/>
    </row>
    <row r="126" spans="2:251" ht="31.5">
      <c r="B126" s="196" t="s">
        <v>44</v>
      </c>
      <c r="C126" s="196"/>
      <c r="D126" s="197" t="s">
        <v>7</v>
      </c>
      <c r="E126" s="197"/>
      <c r="F126" s="197"/>
      <c r="G126" s="197"/>
      <c r="H126" s="197"/>
      <c r="I126" s="197"/>
      <c r="J126" s="74" t="s">
        <v>45</v>
      </c>
      <c r="K126" s="197" t="s">
        <v>46</v>
      </c>
      <c r="L126" s="197"/>
      <c r="M126" s="198" t="s">
        <v>6</v>
      </c>
      <c r="N126" s="199"/>
      <c r="O126" s="199"/>
      <c r="P126" s="199"/>
      <c r="Q126" s="199"/>
    </row>
    <row r="127" spans="2:251" ht="26.25" customHeight="1">
      <c r="B127" s="160" t="s">
        <v>71</v>
      </c>
      <c r="C127" s="172"/>
      <c r="D127" s="174" t="s">
        <v>64</v>
      </c>
      <c r="E127" s="175"/>
      <c r="F127" s="175"/>
      <c r="G127" s="175"/>
      <c r="H127" s="175"/>
      <c r="I127" s="176"/>
      <c r="J127" s="180"/>
      <c r="K127" s="12" t="s">
        <v>3</v>
      </c>
      <c r="L127" s="129"/>
      <c r="M127" s="278" t="s">
        <v>250</v>
      </c>
      <c r="N127" s="278"/>
      <c r="O127" s="278"/>
      <c r="P127" s="278"/>
      <c r="Q127" s="278"/>
    </row>
    <row r="128" spans="2:251" ht="18" customHeight="1">
      <c r="B128" s="162"/>
      <c r="C128" s="173"/>
      <c r="D128" s="177"/>
      <c r="E128" s="178"/>
      <c r="F128" s="178"/>
      <c r="G128" s="178"/>
      <c r="H128" s="178"/>
      <c r="I128" s="179"/>
      <c r="J128" s="180"/>
      <c r="K128" s="12" t="s">
        <v>2</v>
      </c>
      <c r="L128" s="68"/>
      <c r="M128" s="278"/>
      <c r="N128" s="278"/>
      <c r="O128" s="278"/>
      <c r="P128" s="278"/>
      <c r="Q128" s="278"/>
    </row>
    <row r="129" spans="2:24" ht="18.75" customHeight="1">
      <c r="B129" s="181"/>
      <c r="C129" s="182"/>
      <c r="D129" s="185" t="s">
        <v>5</v>
      </c>
      <c r="E129" s="186"/>
      <c r="F129" s="186"/>
      <c r="G129" s="186"/>
      <c r="H129" s="186"/>
      <c r="I129" s="187"/>
      <c r="J129" s="191"/>
      <c r="K129" s="12" t="s">
        <v>3</v>
      </c>
      <c r="L129" s="69"/>
      <c r="M129" s="299" t="s">
        <v>4</v>
      </c>
      <c r="N129" s="300"/>
      <c r="O129" s="300"/>
      <c r="P129" s="300"/>
      <c r="Q129" s="301"/>
    </row>
    <row r="130" spans="2:24" ht="14.25" customHeight="1">
      <c r="B130" s="183"/>
      <c r="C130" s="184"/>
      <c r="D130" s="188"/>
      <c r="E130" s="189"/>
      <c r="F130" s="189"/>
      <c r="G130" s="189"/>
      <c r="H130" s="189"/>
      <c r="I130" s="190"/>
      <c r="J130" s="191"/>
      <c r="K130" s="12" t="s">
        <v>2</v>
      </c>
      <c r="L130" s="68"/>
      <c r="M130" s="302"/>
      <c r="N130" s="303"/>
      <c r="O130" s="303"/>
      <c r="P130" s="303"/>
      <c r="Q130" s="304"/>
    </row>
    <row r="131" spans="2:24" ht="15.75">
      <c r="B131" s="181"/>
      <c r="C131" s="182"/>
      <c r="D131" s="185" t="s">
        <v>5</v>
      </c>
      <c r="E131" s="186"/>
      <c r="F131" s="186"/>
      <c r="G131" s="186"/>
      <c r="H131" s="186"/>
      <c r="I131" s="187"/>
      <c r="J131" s="191"/>
      <c r="K131" s="12" t="s">
        <v>3</v>
      </c>
      <c r="L131" s="68"/>
      <c r="M131" s="302"/>
      <c r="N131" s="303"/>
      <c r="O131" s="303"/>
      <c r="P131" s="303"/>
      <c r="Q131" s="304"/>
    </row>
    <row r="132" spans="2:24" ht="15.75">
      <c r="B132" s="183"/>
      <c r="C132" s="184"/>
      <c r="D132" s="188"/>
      <c r="E132" s="189"/>
      <c r="F132" s="189"/>
      <c r="G132" s="189"/>
      <c r="H132" s="189"/>
      <c r="I132" s="190"/>
      <c r="J132" s="191"/>
      <c r="K132" s="12" t="s">
        <v>2</v>
      </c>
      <c r="L132" s="68"/>
      <c r="M132" s="302"/>
      <c r="N132" s="303"/>
      <c r="O132" s="303"/>
      <c r="P132" s="303"/>
      <c r="Q132" s="304"/>
    </row>
    <row r="133" spans="2:24" ht="15" customHeight="1">
      <c r="B133" s="160" t="s">
        <v>233</v>
      </c>
      <c r="C133" s="161"/>
      <c r="D133" s="161"/>
      <c r="E133" s="161"/>
      <c r="F133" s="161"/>
      <c r="G133" s="161"/>
      <c r="H133" s="161"/>
      <c r="I133" s="161"/>
      <c r="J133" s="161"/>
      <c r="K133" s="161"/>
      <c r="L133" s="172"/>
      <c r="M133" s="302"/>
      <c r="N133" s="303"/>
      <c r="O133" s="303"/>
      <c r="P133" s="303"/>
      <c r="Q133" s="304"/>
    </row>
    <row r="134" spans="2:24" ht="29.25" customHeight="1">
      <c r="B134" s="162"/>
      <c r="C134" s="163"/>
      <c r="D134" s="163"/>
      <c r="E134" s="163"/>
      <c r="F134" s="163"/>
      <c r="G134" s="163"/>
      <c r="H134" s="163"/>
      <c r="I134" s="163"/>
      <c r="J134" s="163"/>
      <c r="K134" s="163"/>
      <c r="L134" s="173"/>
      <c r="M134" s="305"/>
      <c r="N134" s="306"/>
      <c r="O134" s="306"/>
      <c r="P134" s="306"/>
      <c r="Q134" s="307"/>
    </row>
    <row r="136" spans="2:24" s="42" customFormat="1" ht="17.45" customHeight="1">
      <c r="B136" s="260"/>
      <c r="C136" s="260"/>
      <c r="D136" s="261" t="s">
        <v>28</v>
      </c>
      <c r="E136" s="262"/>
      <c r="F136" s="262"/>
      <c r="G136" s="262"/>
      <c r="H136" s="262"/>
      <c r="I136" s="262"/>
      <c r="J136" s="262"/>
      <c r="K136" s="263"/>
      <c r="L136" s="212" t="s">
        <v>32</v>
      </c>
      <c r="M136" s="213"/>
      <c r="N136" s="213"/>
      <c r="O136" s="214"/>
      <c r="P136" s="267"/>
      <c r="Q136" s="268"/>
      <c r="R136" s="64"/>
    </row>
    <row r="137" spans="2:24" s="42" customFormat="1" ht="22.15" customHeight="1">
      <c r="B137" s="260"/>
      <c r="C137" s="260"/>
      <c r="D137" s="264"/>
      <c r="E137" s="265"/>
      <c r="F137" s="265"/>
      <c r="G137" s="265"/>
      <c r="H137" s="265"/>
      <c r="I137" s="265"/>
      <c r="J137" s="265"/>
      <c r="K137" s="266"/>
      <c r="L137" s="212" t="s">
        <v>29</v>
      </c>
      <c r="M137" s="213"/>
      <c r="N137" s="213"/>
      <c r="O137" s="214"/>
      <c r="P137" s="269"/>
      <c r="Q137" s="270"/>
      <c r="R137" s="64"/>
    </row>
    <row r="138" spans="2:24" s="42" customFormat="1" ht="33.75" customHeight="1">
      <c r="B138" s="260"/>
      <c r="C138" s="260"/>
      <c r="D138" s="261" t="s">
        <v>27</v>
      </c>
      <c r="E138" s="262"/>
      <c r="F138" s="262"/>
      <c r="G138" s="262"/>
      <c r="H138" s="262"/>
      <c r="I138" s="262"/>
      <c r="J138" s="262"/>
      <c r="K138" s="263"/>
      <c r="L138" s="212" t="s">
        <v>30</v>
      </c>
      <c r="M138" s="213"/>
      <c r="N138" s="213"/>
      <c r="O138" s="214"/>
      <c r="P138" s="269"/>
      <c r="Q138" s="270"/>
      <c r="R138" s="64"/>
    </row>
    <row r="139" spans="2:24" s="42" customFormat="1" ht="4.5" customHeight="1">
      <c r="B139" s="260"/>
      <c r="C139" s="260"/>
      <c r="D139" s="264"/>
      <c r="E139" s="265"/>
      <c r="F139" s="265"/>
      <c r="G139" s="265"/>
      <c r="H139" s="265"/>
      <c r="I139" s="265"/>
      <c r="J139" s="265"/>
      <c r="K139" s="266"/>
      <c r="L139" s="212" t="s">
        <v>31</v>
      </c>
      <c r="M139" s="213"/>
      <c r="N139" s="213"/>
      <c r="O139" s="214"/>
      <c r="P139" s="271"/>
      <c r="Q139" s="272"/>
      <c r="R139" s="64"/>
    </row>
    <row r="140" spans="2:24" s="42" customFormat="1" ht="24.6" customHeight="1">
      <c r="C140" s="211"/>
      <c r="D140" s="211"/>
      <c r="E140" s="211"/>
      <c r="F140" s="211"/>
      <c r="G140" s="211"/>
      <c r="H140" s="211"/>
      <c r="I140" s="211"/>
      <c r="J140" s="211"/>
      <c r="K140" s="211"/>
      <c r="L140" s="211"/>
      <c r="M140" s="211"/>
      <c r="N140" s="211"/>
      <c r="O140" s="211"/>
      <c r="P140" s="211"/>
      <c r="Q140" s="211"/>
      <c r="R140" s="64"/>
    </row>
    <row r="141" spans="2:24" s="42" customFormat="1" ht="31.5" customHeight="1">
      <c r="B141" s="66" t="s">
        <v>38</v>
      </c>
      <c r="C141" s="66" t="s">
        <v>53</v>
      </c>
      <c r="D141" s="212" t="s">
        <v>39</v>
      </c>
      <c r="E141" s="213"/>
      <c r="F141" s="213"/>
      <c r="G141" s="213"/>
      <c r="H141" s="213"/>
      <c r="I141" s="213"/>
      <c r="J141" s="213"/>
      <c r="K141" s="213"/>
      <c r="L141" s="213"/>
      <c r="M141" s="213"/>
      <c r="N141" s="213"/>
      <c r="O141" s="213"/>
      <c r="P141" s="213"/>
      <c r="Q141" s="214"/>
      <c r="R141" s="64"/>
    </row>
    <row r="142" spans="2:24" s="42" customFormat="1" ht="36" customHeight="1">
      <c r="B142" s="66" t="s">
        <v>26</v>
      </c>
      <c r="C142" s="66" t="s">
        <v>54</v>
      </c>
      <c r="D142" s="215" t="s">
        <v>55</v>
      </c>
      <c r="E142" s="215"/>
      <c r="F142" s="215"/>
      <c r="G142" s="215"/>
      <c r="H142" s="215"/>
      <c r="I142" s="215"/>
      <c r="J142" s="215"/>
      <c r="K142" s="215"/>
      <c r="L142" s="215"/>
      <c r="M142" s="215"/>
      <c r="N142" s="215"/>
      <c r="O142" s="215"/>
      <c r="P142" s="215"/>
      <c r="Q142" s="215"/>
    </row>
    <row r="143" spans="2:24" s="42" customFormat="1" ht="36" customHeight="1">
      <c r="B143" s="216" t="s">
        <v>102</v>
      </c>
      <c r="C143" s="217"/>
      <c r="D143" s="218"/>
      <c r="E143" s="218"/>
      <c r="F143" s="218"/>
      <c r="G143" s="218"/>
      <c r="H143" s="218"/>
      <c r="I143" s="219"/>
      <c r="J143" s="232" t="s">
        <v>25</v>
      </c>
      <c r="K143" s="233"/>
      <c r="L143" s="234"/>
      <c r="M143" s="241" t="s">
        <v>24</v>
      </c>
      <c r="N143" s="242"/>
      <c r="O143" s="242"/>
      <c r="P143" s="242"/>
      <c r="Q143" s="243"/>
      <c r="R143" s="50"/>
      <c r="T143" s="273"/>
      <c r="U143" s="273"/>
      <c r="V143" s="273"/>
      <c r="W143" s="273"/>
      <c r="X143" s="273"/>
    </row>
    <row r="144" spans="2:24" s="42" customFormat="1" ht="36" customHeight="1">
      <c r="B144" s="216" t="s">
        <v>100</v>
      </c>
      <c r="C144" s="217"/>
      <c r="D144" s="218"/>
      <c r="E144" s="218"/>
      <c r="F144" s="218"/>
      <c r="G144" s="218"/>
      <c r="H144" s="218"/>
      <c r="I144" s="219"/>
      <c r="J144" s="235"/>
      <c r="K144" s="236"/>
      <c r="L144" s="237"/>
      <c r="M144" s="63" t="s">
        <v>23</v>
      </c>
      <c r="N144" s="274" t="s">
        <v>22</v>
      </c>
      <c r="O144" s="274"/>
      <c r="P144" s="274"/>
      <c r="Q144" s="63" t="s">
        <v>21</v>
      </c>
      <c r="R144" s="50"/>
      <c r="T144" s="62"/>
      <c r="U144" s="62"/>
      <c r="V144" s="62"/>
      <c r="W144" s="62"/>
      <c r="X144" s="62"/>
    </row>
    <row r="145" spans="2:251" s="42" customFormat="1" ht="38.25" customHeight="1">
      <c r="B145" s="275" t="s">
        <v>99</v>
      </c>
      <c r="C145" s="276"/>
      <c r="D145" s="246"/>
      <c r="E145" s="246"/>
      <c r="F145" s="246"/>
      <c r="G145" s="246"/>
      <c r="H145" s="246"/>
      <c r="I145" s="247"/>
      <c r="J145" s="235"/>
      <c r="K145" s="236"/>
      <c r="L145" s="237"/>
      <c r="M145" s="149">
        <v>2045</v>
      </c>
      <c r="N145" s="259" t="s">
        <v>166</v>
      </c>
      <c r="O145" s="259"/>
      <c r="P145" s="259"/>
      <c r="Q145" s="97">
        <v>36771000</v>
      </c>
      <c r="R145" s="50"/>
      <c r="T145" s="59"/>
      <c r="U145" s="277"/>
      <c r="V145" s="277"/>
      <c r="W145" s="277"/>
      <c r="X145" s="59"/>
      <c r="Z145" s="58"/>
      <c r="AA145" s="58"/>
    </row>
    <row r="146" spans="2:251" s="42" customFormat="1" ht="38.25" customHeight="1">
      <c r="B146" s="244" t="s">
        <v>48</v>
      </c>
      <c r="C146" s="245"/>
      <c r="D146" s="246"/>
      <c r="E146" s="246"/>
      <c r="F146" s="246"/>
      <c r="G146" s="246"/>
      <c r="H146" s="246"/>
      <c r="I146" s="247"/>
      <c r="J146" s="235"/>
      <c r="K146" s="236"/>
      <c r="L146" s="237"/>
      <c r="M146" s="149">
        <v>2027</v>
      </c>
      <c r="N146" s="259" t="s">
        <v>167</v>
      </c>
      <c r="O146" s="259"/>
      <c r="P146" s="259"/>
      <c r="Q146" s="98">
        <v>78135200</v>
      </c>
      <c r="R146" s="50"/>
      <c r="T146" s="53"/>
      <c r="U146" s="251"/>
      <c r="V146" s="251"/>
      <c r="W146" s="251"/>
      <c r="X146" s="47"/>
      <c r="Z146" s="45"/>
      <c r="AA146" s="44"/>
      <c r="AB146" s="43"/>
    </row>
    <row r="147" spans="2:251" s="42" customFormat="1" ht="38.25" customHeight="1">
      <c r="B147" s="253" t="s">
        <v>56</v>
      </c>
      <c r="C147" s="254"/>
      <c r="D147" s="218"/>
      <c r="E147" s="218"/>
      <c r="F147" s="218"/>
      <c r="G147" s="218"/>
      <c r="H147" s="218"/>
      <c r="I147" s="219"/>
      <c r="J147" s="235"/>
      <c r="K147" s="236"/>
      <c r="L147" s="237"/>
      <c r="M147" s="149">
        <v>126229</v>
      </c>
      <c r="N147" s="259" t="s">
        <v>168</v>
      </c>
      <c r="O147" s="259"/>
      <c r="P147" s="259"/>
      <c r="Q147" s="98">
        <v>87508258</v>
      </c>
      <c r="R147" s="50"/>
      <c r="T147" s="53"/>
      <c r="U147" s="251"/>
      <c r="V147" s="251"/>
      <c r="W147" s="251"/>
      <c r="X147" s="47"/>
      <c r="Z147" s="45"/>
      <c r="AA147" s="44"/>
      <c r="AB147" s="43"/>
    </row>
    <row r="148" spans="2:251" s="42" customFormat="1" ht="38.25" customHeight="1">
      <c r="B148" s="83"/>
      <c r="C148" s="100"/>
      <c r="D148" s="77"/>
      <c r="E148" s="77"/>
      <c r="F148" s="77"/>
      <c r="G148" s="77"/>
      <c r="H148" s="77"/>
      <c r="I148" s="78"/>
      <c r="J148" s="235"/>
      <c r="K148" s="236"/>
      <c r="L148" s="237"/>
      <c r="M148" s="149" t="s">
        <v>169</v>
      </c>
      <c r="N148" s="282" t="s">
        <v>170</v>
      </c>
      <c r="O148" s="283"/>
      <c r="P148" s="284"/>
      <c r="Q148" s="94">
        <f>296389997-44000000</f>
        <v>252389997</v>
      </c>
      <c r="R148" s="50"/>
      <c r="T148" s="53"/>
      <c r="U148" s="48"/>
      <c r="V148" s="48"/>
      <c r="W148" s="48"/>
      <c r="X148" s="47"/>
      <c r="Z148" s="45"/>
      <c r="AA148" s="44"/>
      <c r="AB148" s="43"/>
    </row>
    <row r="149" spans="2:251" s="42" customFormat="1" ht="38.25" customHeight="1">
      <c r="B149" s="83"/>
      <c r="C149" s="100"/>
      <c r="D149" s="77"/>
      <c r="E149" s="77"/>
      <c r="F149" s="77"/>
      <c r="G149" s="77"/>
      <c r="H149" s="77"/>
      <c r="I149" s="78"/>
      <c r="J149" s="235"/>
      <c r="K149" s="236"/>
      <c r="L149" s="237"/>
      <c r="M149" s="99" t="s">
        <v>171</v>
      </c>
      <c r="N149" s="282" t="s">
        <v>172</v>
      </c>
      <c r="O149" s="283"/>
      <c r="P149" s="284"/>
      <c r="Q149" s="94">
        <f>23726994-11807946</f>
        <v>11919048</v>
      </c>
      <c r="R149" s="50"/>
      <c r="T149" s="53"/>
      <c r="U149" s="48"/>
      <c r="V149" s="48"/>
      <c r="W149" s="48"/>
      <c r="X149" s="47"/>
      <c r="Z149" s="45"/>
      <c r="AA149" s="44"/>
      <c r="AB149" s="43"/>
    </row>
    <row r="150" spans="2:251" s="42" customFormat="1" ht="38.25" customHeight="1">
      <c r="B150" s="75" t="s">
        <v>57</v>
      </c>
      <c r="C150" s="76"/>
      <c r="D150" s="257"/>
      <c r="E150" s="257"/>
      <c r="F150" s="257"/>
      <c r="G150" s="257"/>
      <c r="H150" s="257"/>
      <c r="I150" s="258"/>
      <c r="J150" s="238"/>
      <c r="K150" s="239"/>
      <c r="L150" s="240"/>
      <c r="M150" s="101">
        <v>126422</v>
      </c>
      <c r="N150" s="286" t="s">
        <v>173</v>
      </c>
      <c r="O150" s="286"/>
      <c r="P150" s="286"/>
      <c r="Q150" s="96">
        <v>8720217</v>
      </c>
      <c r="R150" s="50"/>
      <c r="T150" s="49"/>
      <c r="U150" s="251"/>
      <c r="V150" s="251"/>
      <c r="W150" s="48"/>
      <c r="X150" s="47"/>
      <c r="Y150" s="46"/>
      <c r="Z150" s="45"/>
      <c r="AA150" s="44"/>
      <c r="AB150" s="43"/>
    </row>
    <row r="151" spans="2:251" ht="28.5" customHeight="1">
      <c r="B151" s="220" t="s">
        <v>36</v>
      </c>
      <c r="C151" s="223" t="s">
        <v>34</v>
      </c>
      <c r="D151" s="224" t="s">
        <v>41</v>
      </c>
      <c r="E151" s="224" t="s">
        <v>20</v>
      </c>
      <c r="F151" s="224" t="s">
        <v>47</v>
      </c>
      <c r="G151" s="225" t="s">
        <v>43</v>
      </c>
      <c r="H151" s="224" t="s">
        <v>37</v>
      </c>
      <c r="I151" s="226" t="s">
        <v>35</v>
      </c>
      <c r="J151" s="227"/>
      <c r="K151" s="227"/>
      <c r="L151" s="228"/>
      <c r="M151" s="224" t="s">
        <v>19</v>
      </c>
      <c r="N151" s="224"/>
      <c r="O151" s="252" t="s">
        <v>18</v>
      </c>
      <c r="P151" s="252"/>
      <c r="Q151" s="252"/>
      <c r="R151" s="3"/>
      <c r="S151" s="3"/>
      <c r="T151" s="10"/>
      <c r="U151" s="209"/>
      <c r="V151" s="209"/>
      <c r="W151" s="3"/>
      <c r="X151" s="9"/>
      <c r="Y151" s="3"/>
      <c r="Z151" s="17"/>
      <c r="AA151" s="6"/>
      <c r="AB151" s="3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row>
    <row r="152" spans="2:251" ht="33.75" customHeight="1">
      <c r="B152" s="221"/>
      <c r="C152" s="223"/>
      <c r="D152" s="224"/>
      <c r="E152" s="224"/>
      <c r="F152" s="224"/>
      <c r="G152" s="224"/>
      <c r="H152" s="224"/>
      <c r="I152" s="229"/>
      <c r="J152" s="230"/>
      <c r="K152" s="230"/>
      <c r="L152" s="231"/>
      <c r="M152" s="224"/>
      <c r="N152" s="224"/>
      <c r="O152" s="224" t="s">
        <v>17</v>
      </c>
      <c r="P152" s="224" t="s">
        <v>16</v>
      </c>
      <c r="Q152" s="223" t="s">
        <v>15</v>
      </c>
      <c r="R152" s="3"/>
      <c r="S152" s="3"/>
      <c r="T152" s="8"/>
      <c r="U152" s="209"/>
      <c r="V152" s="209"/>
      <c r="W152" s="3"/>
      <c r="X152" s="7"/>
      <c r="Y152" s="3"/>
      <c r="Z152" s="17"/>
      <c r="AA152" s="6"/>
      <c r="AB152" s="3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row>
    <row r="153" spans="2:251" ht="39.75" customHeight="1">
      <c r="B153" s="222"/>
      <c r="C153" s="223"/>
      <c r="D153" s="224"/>
      <c r="E153" s="224"/>
      <c r="F153" s="224"/>
      <c r="G153" s="224"/>
      <c r="H153" s="224"/>
      <c r="I153" s="70" t="s">
        <v>14</v>
      </c>
      <c r="J153" s="70" t="s">
        <v>13</v>
      </c>
      <c r="K153" s="70" t="s">
        <v>12</v>
      </c>
      <c r="L153" s="125" t="s">
        <v>11</v>
      </c>
      <c r="M153" s="41" t="s">
        <v>10</v>
      </c>
      <c r="N153" s="40" t="s">
        <v>9</v>
      </c>
      <c r="O153" s="224"/>
      <c r="P153" s="224"/>
      <c r="Q153" s="223"/>
      <c r="R153" s="3"/>
      <c r="S153" s="3"/>
      <c r="T153" s="5"/>
      <c r="U153" s="209"/>
      <c r="V153" s="209"/>
      <c r="X153" s="6"/>
      <c r="Z153" s="17"/>
      <c r="AA153" s="6"/>
      <c r="AB153" s="3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row>
    <row r="154" spans="2:251" ht="33" customHeight="1">
      <c r="B154" s="204" t="s">
        <v>254</v>
      </c>
      <c r="C154" s="205" t="s">
        <v>72</v>
      </c>
      <c r="D154" s="67" t="s">
        <v>40</v>
      </c>
      <c r="E154" s="166" t="s">
        <v>209</v>
      </c>
      <c r="F154" s="72">
        <v>1</v>
      </c>
      <c r="G154" s="67" t="s">
        <v>40</v>
      </c>
      <c r="H154" s="73"/>
      <c r="I154" s="28"/>
      <c r="J154" s="25"/>
      <c r="K154" s="27"/>
      <c r="L154" s="25"/>
      <c r="M154" s="39"/>
      <c r="N154" s="39"/>
      <c r="O154" s="206"/>
      <c r="P154" s="207"/>
      <c r="Q154" s="208"/>
      <c r="T154" s="5"/>
      <c r="U154" s="209"/>
      <c r="V154" s="209"/>
      <c r="X154" s="4"/>
      <c r="Z154" s="36"/>
      <c r="AA154" s="6"/>
      <c r="AB154" s="33"/>
    </row>
    <row r="155" spans="2:251" ht="37.5" customHeight="1">
      <c r="B155" s="204"/>
      <c r="C155" s="205"/>
      <c r="D155" s="67" t="s">
        <v>2</v>
      </c>
      <c r="E155" s="167"/>
      <c r="F155" s="72">
        <v>0</v>
      </c>
      <c r="G155" s="67" t="s">
        <v>42</v>
      </c>
      <c r="H155" s="73"/>
      <c r="I155" s="28"/>
      <c r="J155" s="25"/>
      <c r="K155" s="27"/>
      <c r="L155" s="25"/>
      <c r="M155" s="39"/>
      <c r="N155" s="39"/>
      <c r="O155" s="206"/>
      <c r="P155" s="207"/>
      <c r="Q155" s="208"/>
      <c r="T155" s="5"/>
      <c r="U155" s="65"/>
      <c r="V155" s="65"/>
      <c r="X155" s="4"/>
      <c r="Z155" s="36"/>
      <c r="AA155" s="6"/>
      <c r="AB155" s="33"/>
    </row>
    <row r="156" spans="2:251" ht="27" customHeight="1">
      <c r="B156" s="204"/>
      <c r="C156" s="164" t="s">
        <v>73</v>
      </c>
      <c r="D156" s="67" t="s">
        <v>3</v>
      </c>
      <c r="E156" s="166" t="s">
        <v>33</v>
      </c>
      <c r="F156" s="32">
        <v>25</v>
      </c>
      <c r="G156" s="67" t="s">
        <v>3</v>
      </c>
      <c r="H156" s="140">
        <v>45000000</v>
      </c>
      <c r="I156" s="28">
        <f>+H156</f>
        <v>45000000</v>
      </c>
      <c r="J156" s="21"/>
      <c r="K156" s="27"/>
      <c r="L156" s="21"/>
      <c r="M156" s="31">
        <v>45292</v>
      </c>
      <c r="N156" s="31">
        <v>45657</v>
      </c>
      <c r="O156" s="206">
        <f>+F157/F156</f>
        <v>1</v>
      </c>
      <c r="P156" s="168"/>
      <c r="Q156" s="170"/>
      <c r="X156" s="35"/>
      <c r="Z156" s="36"/>
      <c r="AA156" s="6"/>
      <c r="AB156" s="33"/>
    </row>
    <row r="157" spans="2:251" ht="27" customHeight="1">
      <c r="B157" s="204"/>
      <c r="C157" s="165"/>
      <c r="D157" s="67" t="s">
        <v>2</v>
      </c>
      <c r="E157" s="167"/>
      <c r="F157" s="32">
        <v>25</v>
      </c>
      <c r="G157" s="67" t="s">
        <v>42</v>
      </c>
      <c r="H157" s="23">
        <f>+Q145</f>
        <v>36771000</v>
      </c>
      <c r="I157" s="28">
        <f t="shared" ref="I157:I163" si="4">+H157</f>
        <v>36771000</v>
      </c>
      <c r="J157" s="21"/>
      <c r="K157" s="27"/>
      <c r="L157" s="21"/>
      <c r="M157" s="31">
        <v>45292</v>
      </c>
      <c r="N157" s="31">
        <v>45657</v>
      </c>
      <c r="O157" s="206"/>
      <c r="P157" s="169"/>
      <c r="Q157" s="171"/>
      <c r="X157" s="35"/>
      <c r="Z157" s="36"/>
      <c r="AA157" s="6"/>
      <c r="AB157" s="33"/>
    </row>
    <row r="158" spans="2:251" ht="27" hidden="1" customHeight="1">
      <c r="B158" s="204"/>
      <c r="C158" s="210" t="s">
        <v>238</v>
      </c>
      <c r="D158" s="67" t="s">
        <v>3</v>
      </c>
      <c r="E158" s="166" t="s">
        <v>33</v>
      </c>
      <c r="F158" s="32"/>
      <c r="G158" s="67" t="s">
        <v>3</v>
      </c>
      <c r="H158" s="157"/>
      <c r="I158" s="28">
        <f t="shared" si="4"/>
        <v>0</v>
      </c>
      <c r="J158" s="21"/>
      <c r="K158" s="27"/>
      <c r="L158" s="21"/>
      <c r="M158" s="31"/>
      <c r="N158" s="31"/>
      <c r="O158" s="206"/>
      <c r="P158" s="168"/>
      <c r="Q158" s="170"/>
      <c r="X158" s="35"/>
      <c r="Z158" s="36"/>
      <c r="AA158" s="6"/>
      <c r="AB158" s="33"/>
    </row>
    <row r="159" spans="2:251" ht="27" hidden="1" customHeight="1">
      <c r="B159" s="204"/>
      <c r="C159" s="210"/>
      <c r="D159" s="67" t="s">
        <v>2</v>
      </c>
      <c r="E159" s="167"/>
      <c r="F159" s="32"/>
      <c r="G159" s="67" t="s">
        <v>42</v>
      </c>
      <c r="H159" s="156"/>
      <c r="I159" s="28">
        <f t="shared" si="4"/>
        <v>0</v>
      </c>
      <c r="J159" s="21"/>
      <c r="K159" s="27"/>
      <c r="L159" s="21"/>
      <c r="M159" s="31"/>
      <c r="N159" s="31"/>
      <c r="O159" s="206"/>
      <c r="P159" s="169"/>
      <c r="Q159" s="171"/>
      <c r="X159" s="35"/>
      <c r="Z159" s="36"/>
      <c r="AA159" s="6"/>
      <c r="AB159" s="33"/>
    </row>
    <row r="160" spans="2:251" ht="27" customHeight="1">
      <c r="B160" s="204"/>
      <c r="C160" s="164" t="s">
        <v>74</v>
      </c>
      <c r="D160" s="67" t="s">
        <v>3</v>
      </c>
      <c r="E160" s="166" t="s">
        <v>234</v>
      </c>
      <c r="F160" s="32">
        <v>3</v>
      </c>
      <c r="G160" s="67" t="s">
        <v>3</v>
      </c>
      <c r="H160" s="28">
        <f>+H162-H156</f>
        <v>401552604</v>
      </c>
      <c r="I160" s="28">
        <f t="shared" si="4"/>
        <v>401552604</v>
      </c>
      <c r="J160" s="21"/>
      <c r="K160" s="27"/>
      <c r="L160" s="21"/>
      <c r="M160" s="31">
        <v>45292</v>
      </c>
      <c r="N160" s="31">
        <v>45657</v>
      </c>
      <c r="O160" s="206">
        <f>+F161/F160</f>
        <v>1</v>
      </c>
      <c r="P160" s="168"/>
      <c r="Q160" s="170"/>
      <c r="X160" s="35"/>
      <c r="Z160" s="36"/>
      <c r="AA160" s="6"/>
      <c r="AB160" s="33"/>
    </row>
    <row r="161" spans="2:28" ht="27" customHeight="1">
      <c r="B161" s="204"/>
      <c r="C161" s="165"/>
      <c r="D161" s="67" t="s">
        <v>2</v>
      </c>
      <c r="E161" s="167"/>
      <c r="F161" s="32">
        <v>3</v>
      </c>
      <c r="G161" s="67" t="s">
        <v>42</v>
      </c>
      <c r="H161" s="23">
        <f>+Q147+Q148+Q149+Q150</f>
        <v>360537520</v>
      </c>
      <c r="I161" s="28">
        <f t="shared" si="4"/>
        <v>360537520</v>
      </c>
      <c r="J161" s="21"/>
      <c r="K161" s="27"/>
      <c r="L161" s="21"/>
      <c r="M161" s="31">
        <v>45292</v>
      </c>
      <c r="N161" s="31">
        <v>45657</v>
      </c>
      <c r="O161" s="206"/>
      <c r="P161" s="169"/>
      <c r="Q161" s="171"/>
      <c r="X161" s="35"/>
      <c r="Z161" s="36"/>
      <c r="AA161" s="6"/>
      <c r="AB161" s="33"/>
    </row>
    <row r="162" spans="2:28" ht="27" customHeight="1">
      <c r="B162" s="192"/>
      <c r="C162" s="193" t="s">
        <v>8</v>
      </c>
      <c r="D162" s="67" t="s">
        <v>3</v>
      </c>
      <c r="E162" s="166"/>
      <c r="F162" s="24"/>
      <c r="G162" s="67" t="s">
        <v>3</v>
      </c>
      <c r="H162" s="26">
        <v>446552604</v>
      </c>
      <c r="I162" s="28">
        <f t="shared" si="4"/>
        <v>446552604</v>
      </c>
      <c r="J162" s="25"/>
      <c r="K162" s="25"/>
      <c r="L162" s="25"/>
      <c r="M162" s="31">
        <v>45292</v>
      </c>
      <c r="N162" s="31">
        <v>45657</v>
      </c>
      <c r="O162" s="206"/>
      <c r="P162" s="195"/>
      <c r="Q162" s="192"/>
    </row>
    <row r="163" spans="2:28" ht="27" customHeight="1">
      <c r="B163" s="192"/>
      <c r="C163" s="193"/>
      <c r="D163" s="67" t="s">
        <v>2</v>
      </c>
      <c r="E163" s="194"/>
      <c r="F163" s="24"/>
      <c r="G163" s="67" t="s">
        <v>42</v>
      </c>
      <c r="H163" s="23">
        <f>+H155+H157+H159+H161</f>
        <v>397308520</v>
      </c>
      <c r="I163" s="28">
        <f t="shared" si="4"/>
        <v>397308520</v>
      </c>
      <c r="J163" s="21"/>
      <c r="K163" s="22"/>
      <c r="L163" s="21"/>
      <c r="M163" s="31">
        <v>45292</v>
      </c>
      <c r="N163" s="31">
        <v>45657</v>
      </c>
      <c r="O163" s="206"/>
      <c r="P163" s="195"/>
      <c r="Q163" s="192"/>
    </row>
    <row r="164" spans="2:28">
      <c r="D164" s="19"/>
      <c r="H164" s="113"/>
      <c r="I164" s="15"/>
      <c r="J164" s="17"/>
      <c r="K164" s="17"/>
      <c r="L164" s="17"/>
      <c r="M164" s="128"/>
      <c r="N164" s="128"/>
      <c r="O164" s="15"/>
      <c r="P164" s="13"/>
      <c r="Q164" s="14"/>
      <c r="R164" s="13"/>
    </row>
    <row r="165" spans="2:28" ht="31.5">
      <c r="B165" s="196" t="s">
        <v>44</v>
      </c>
      <c r="C165" s="196"/>
      <c r="D165" s="197" t="s">
        <v>7</v>
      </c>
      <c r="E165" s="197"/>
      <c r="F165" s="197"/>
      <c r="G165" s="197"/>
      <c r="H165" s="197"/>
      <c r="I165" s="197"/>
      <c r="J165" s="74" t="s">
        <v>45</v>
      </c>
      <c r="K165" s="197" t="s">
        <v>46</v>
      </c>
      <c r="L165" s="197"/>
      <c r="M165" s="198" t="s">
        <v>6</v>
      </c>
      <c r="N165" s="199"/>
      <c r="O165" s="199"/>
      <c r="P165" s="199"/>
      <c r="Q165" s="199"/>
    </row>
    <row r="166" spans="2:28" ht="26.25" customHeight="1">
      <c r="B166" s="160" t="s">
        <v>75</v>
      </c>
      <c r="C166" s="172"/>
      <c r="D166" s="174" t="s">
        <v>64</v>
      </c>
      <c r="E166" s="175"/>
      <c r="F166" s="175"/>
      <c r="G166" s="175"/>
      <c r="H166" s="175"/>
      <c r="I166" s="176"/>
      <c r="J166" s="180"/>
      <c r="K166" s="12" t="s">
        <v>3</v>
      </c>
      <c r="L166" s="129"/>
      <c r="M166" s="278" t="s">
        <v>250</v>
      </c>
      <c r="N166" s="278"/>
      <c r="O166" s="278"/>
      <c r="P166" s="278"/>
      <c r="Q166" s="278"/>
    </row>
    <row r="167" spans="2:28" ht="18" customHeight="1">
      <c r="B167" s="162"/>
      <c r="C167" s="173"/>
      <c r="D167" s="177"/>
      <c r="E167" s="178"/>
      <c r="F167" s="178"/>
      <c r="G167" s="178"/>
      <c r="H167" s="178"/>
      <c r="I167" s="179"/>
      <c r="J167" s="180"/>
      <c r="K167" s="12" t="s">
        <v>2</v>
      </c>
      <c r="L167" s="68"/>
      <c r="M167" s="278"/>
      <c r="N167" s="278"/>
      <c r="O167" s="278"/>
      <c r="P167" s="278"/>
      <c r="Q167" s="278"/>
    </row>
    <row r="168" spans="2:28" ht="18.75" customHeight="1">
      <c r="B168" s="181"/>
      <c r="C168" s="182"/>
      <c r="D168" s="185" t="s">
        <v>5</v>
      </c>
      <c r="E168" s="186"/>
      <c r="F168" s="186"/>
      <c r="G168" s="186"/>
      <c r="H168" s="186"/>
      <c r="I168" s="187"/>
      <c r="J168" s="191"/>
      <c r="K168" s="12" t="s">
        <v>3</v>
      </c>
      <c r="L168" s="69"/>
      <c r="M168" s="299" t="s">
        <v>4</v>
      </c>
      <c r="N168" s="300"/>
      <c r="O168" s="300"/>
      <c r="P168" s="300"/>
      <c r="Q168" s="301"/>
    </row>
    <row r="169" spans="2:28" ht="14.25" customHeight="1">
      <c r="B169" s="183"/>
      <c r="C169" s="184"/>
      <c r="D169" s="188"/>
      <c r="E169" s="189"/>
      <c r="F169" s="189"/>
      <c r="G169" s="189"/>
      <c r="H169" s="189"/>
      <c r="I169" s="190"/>
      <c r="J169" s="191"/>
      <c r="K169" s="12" t="s">
        <v>2</v>
      </c>
      <c r="L169" s="68"/>
      <c r="M169" s="302"/>
      <c r="N169" s="303"/>
      <c r="O169" s="303"/>
      <c r="P169" s="303"/>
      <c r="Q169" s="304"/>
    </row>
    <row r="170" spans="2:28" ht="15.75">
      <c r="B170" s="181"/>
      <c r="C170" s="182"/>
      <c r="D170" s="185" t="s">
        <v>5</v>
      </c>
      <c r="E170" s="186"/>
      <c r="F170" s="186"/>
      <c r="G170" s="186"/>
      <c r="H170" s="186"/>
      <c r="I170" s="187"/>
      <c r="J170" s="191"/>
      <c r="K170" s="12" t="s">
        <v>3</v>
      </c>
      <c r="L170" s="68"/>
      <c r="M170" s="302"/>
      <c r="N170" s="303"/>
      <c r="O170" s="303"/>
      <c r="P170" s="303"/>
      <c r="Q170" s="304"/>
    </row>
    <row r="171" spans="2:28" ht="15.75">
      <c r="B171" s="183"/>
      <c r="C171" s="184"/>
      <c r="D171" s="188"/>
      <c r="E171" s="189"/>
      <c r="F171" s="189"/>
      <c r="G171" s="189"/>
      <c r="H171" s="189"/>
      <c r="I171" s="190"/>
      <c r="J171" s="191"/>
      <c r="K171" s="12" t="s">
        <v>2</v>
      </c>
      <c r="L171" s="68"/>
      <c r="M171" s="302"/>
      <c r="N171" s="303"/>
      <c r="O171" s="303"/>
      <c r="P171" s="303"/>
      <c r="Q171" s="304"/>
    </row>
    <row r="172" spans="2:28" ht="15" customHeight="1">
      <c r="B172" s="160" t="s">
        <v>260</v>
      </c>
      <c r="C172" s="161"/>
      <c r="D172" s="161"/>
      <c r="E172" s="161"/>
      <c r="F172" s="161"/>
      <c r="G172" s="161"/>
      <c r="H172" s="161"/>
      <c r="I172" s="161"/>
      <c r="J172" s="161"/>
      <c r="K172" s="161"/>
      <c r="L172" s="172"/>
      <c r="M172" s="302"/>
      <c r="N172" s="303"/>
      <c r="O172" s="303"/>
      <c r="P172" s="303"/>
      <c r="Q172" s="304"/>
    </row>
    <row r="173" spans="2:28" ht="80.25" customHeight="1">
      <c r="B173" s="162"/>
      <c r="C173" s="163"/>
      <c r="D173" s="163"/>
      <c r="E173" s="163"/>
      <c r="F173" s="163"/>
      <c r="G173" s="163"/>
      <c r="H173" s="163"/>
      <c r="I173" s="163"/>
      <c r="J173" s="163"/>
      <c r="K173" s="163"/>
      <c r="L173" s="173"/>
      <c r="M173" s="305"/>
      <c r="N173" s="306"/>
      <c r="O173" s="306"/>
      <c r="P173" s="306"/>
      <c r="Q173" s="307"/>
    </row>
    <row r="175" spans="2:28" s="42" customFormat="1" ht="17.45" customHeight="1">
      <c r="B175" s="260"/>
      <c r="C175" s="260"/>
      <c r="D175" s="261" t="s">
        <v>28</v>
      </c>
      <c r="E175" s="262"/>
      <c r="F175" s="262"/>
      <c r="G175" s="262"/>
      <c r="H175" s="262"/>
      <c r="I175" s="262"/>
      <c r="J175" s="262"/>
      <c r="K175" s="263"/>
      <c r="L175" s="212" t="s">
        <v>32</v>
      </c>
      <c r="M175" s="213"/>
      <c r="N175" s="213"/>
      <c r="O175" s="214"/>
      <c r="P175" s="267"/>
      <c r="Q175" s="268"/>
      <c r="R175" s="64"/>
    </row>
    <row r="176" spans="2:28" s="42" customFormat="1" ht="22.15" customHeight="1">
      <c r="B176" s="260"/>
      <c r="C176" s="260"/>
      <c r="D176" s="264"/>
      <c r="E176" s="265"/>
      <c r="F176" s="265"/>
      <c r="G176" s="265"/>
      <c r="H176" s="265"/>
      <c r="I176" s="265"/>
      <c r="J176" s="265"/>
      <c r="K176" s="266"/>
      <c r="L176" s="212" t="s">
        <v>29</v>
      </c>
      <c r="M176" s="213"/>
      <c r="N176" s="213"/>
      <c r="O176" s="214"/>
      <c r="P176" s="269"/>
      <c r="Q176" s="270"/>
      <c r="R176" s="64"/>
    </row>
    <row r="177" spans="2:251" s="42" customFormat="1" ht="33.75" customHeight="1">
      <c r="B177" s="260"/>
      <c r="C177" s="260"/>
      <c r="D177" s="261" t="s">
        <v>27</v>
      </c>
      <c r="E177" s="262"/>
      <c r="F177" s="262"/>
      <c r="G177" s="262"/>
      <c r="H177" s="262"/>
      <c r="I177" s="262"/>
      <c r="J177" s="262"/>
      <c r="K177" s="263"/>
      <c r="L177" s="212" t="s">
        <v>30</v>
      </c>
      <c r="M177" s="213"/>
      <c r="N177" s="213"/>
      <c r="O177" s="214"/>
      <c r="P177" s="269"/>
      <c r="Q177" s="270"/>
      <c r="R177" s="64"/>
    </row>
    <row r="178" spans="2:251" s="42" customFormat="1" ht="4.9000000000000004" customHeight="1">
      <c r="B178" s="260"/>
      <c r="C178" s="260"/>
      <c r="D178" s="264"/>
      <c r="E178" s="265"/>
      <c r="F178" s="265"/>
      <c r="G178" s="265"/>
      <c r="H178" s="265"/>
      <c r="I178" s="265"/>
      <c r="J178" s="265"/>
      <c r="K178" s="266"/>
      <c r="L178" s="212" t="s">
        <v>31</v>
      </c>
      <c r="M178" s="213"/>
      <c r="N178" s="213"/>
      <c r="O178" s="214"/>
      <c r="P178" s="271"/>
      <c r="Q178" s="272"/>
      <c r="R178" s="64"/>
    </row>
    <row r="179" spans="2:251" s="42" customFormat="1" ht="24.6" customHeight="1">
      <c r="C179" s="211"/>
      <c r="D179" s="211"/>
      <c r="E179" s="211"/>
      <c r="F179" s="211"/>
      <c r="G179" s="211"/>
      <c r="H179" s="211"/>
      <c r="I179" s="211"/>
      <c r="J179" s="211"/>
      <c r="K179" s="211"/>
      <c r="L179" s="211"/>
      <c r="M179" s="211"/>
      <c r="N179" s="211"/>
      <c r="O179" s="211"/>
      <c r="P179" s="211"/>
      <c r="Q179" s="211"/>
      <c r="R179" s="64"/>
    </row>
    <row r="180" spans="2:251" s="42" customFormat="1" ht="31.5" customHeight="1">
      <c r="B180" s="66" t="s">
        <v>38</v>
      </c>
      <c r="C180" s="66" t="s">
        <v>53</v>
      </c>
      <c r="D180" s="212" t="s">
        <v>39</v>
      </c>
      <c r="E180" s="213"/>
      <c r="F180" s="213"/>
      <c r="G180" s="213"/>
      <c r="H180" s="213"/>
      <c r="I180" s="213"/>
      <c r="J180" s="213"/>
      <c r="K180" s="213"/>
      <c r="L180" s="213"/>
      <c r="M180" s="213"/>
      <c r="N180" s="213"/>
      <c r="O180" s="213"/>
      <c r="P180" s="213"/>
      <c r="Q180" s="214"/>
      <c r="R180" s="64"/>
    </row>
    <row r="181" spans="2:251" s="42" customFormat="1" ht="36" customHeight="1">
      <c r="B181" s="66" t="s">
        <v>26</v>
      </c>
      <c r="C181" s="66" t="s">
        <v>54</v>
      </c>
      <c r="D181" s="215" t="s">
        <v>55</v>
      </c>
      <c r="E181" s="215"/>
      <c r="F181" s="215"/>
      <c r="G181" s="215"/>
      <c r="H181" s="215"/>
      <c r="I181" s="215"/>
      <c r="J181" s="215"/>
      <c r="K181" s="215"/>
      <c r="L181" s="215"/>
      <c r="M181" s="215"/>
      <c r="N181" s="215"/>
      <c r="O181" s="215"/>
      <c r="P181" s="215"/>
      <c r="Q181" s="215"/>
    </row>
    <row r="182" spans="2:251" s="42" customFormat="1" ht="36" customHeight="1">
      <c r="B182" s="216" t="s">
        <v>102</v>
      </c>
      <c r="C182" s="217"/>
      <c r="D182" s="218"/>
      <c r="E182" s="218"/>
      <c r="F182" s="218"/>
      <c r="G182" s="218"/>
      <c r="H182" s="218"/>
      <c r="I182" s="219"/>
      <c r="J182" s="232" t="s">
        <v>25</v>
      </c>
      <c r="K182" s="233"/>
      <c r="L182" s="234"/>
      <c r="M182" s="241" t="s">
        <v>24</v>
      </c>
      <c r="N182" s="242"/>
      <c r="O182" s="242"/>
      <c r="P182" s="242"/>
      <c r="Q182" s="243"/>
      <c r="R182" s="50"/>
      <c r="T182" s="273"/>
      <c r="U182" s="273"/>
      <c r="V182" s="273"/>
      <c r="W182" s="273"/>
      <c r="X182" s="273"/>
    </row>
    <row r="183" spans="2:251" s="42" customFormat="1" ht="36" customHeight="1">
      <c r="B183" s="216" t="s">
        <v>100</v>
      </c>
      <c r="C183" s="217"/>
      <c r="D183" s="218"/>
      <c r="E183" s="218"/>
      <c r="F183" s="218"/>
      <c r="G183" s="218"/>
      <c r="H183" s="218"/>
      <c r="I183" s="219"/>
      <c r="J183" s="235"/>
      <c r="K183" s="236"/>
      <c r="L183" s="237"/>
      <c r="M183" s="63" t="s">
        <v>23</v>
      </c>
      <c r="N183" s="274" t="s">
        <v>22</v>
      </c>
      <c r="O183" s="274"/>
      <c r="P183" s="274"/>
      <c r="Q183" s="63" t="s">
        <v>21</v>
      </c>
      <c r="R183" s="50"/>
      <c r="T183" s="62"/>
      <c r="U183" s="62"/>
      <c r="V183" s="62"/>
      <c r="W183" s="62"/>
      <c r="X183" s="62"/>
    </row>
    <row r="184" spans="2:251" s="42" customFormat="1" ht="20.25">
      <c r="B184" s="275" t="s">
        <v>99</v>
      </c>
      <c r="C184" s="276"/>
      <c r="D184" s="246"/>
      <c r="E184" s="246"/>
      <c r="F184" s="246"/>
      <c r="G184" s="246"/>
      <c r="H184" s="246"/>
      <c r="I184" s="247"/>
      <c r="J184" s="235"/>
      <c r="K184" s="236"/>
      <c r="L184" s="237"/>
      <c r="M184" s="102">
        <v>411</v>
      </c>
      <c r="N184" s="282" t="s">
        <v>174</v>
      </c>
      <c r="O184" s="283"/>
      <c r="P184" s="284"/>
      <c r="Q184" s="96">
        <f>16800000/2</f>
        <v>8400000</v>
      </c>
      <c r="R184" s="50"/>
      <c r="T184" s="59"/>
      <c r="U184" s="277"/>
      <c r="V184" s="277"/>
      <c r="W184" s="277"/>
      <c r="X184" s="59"/>
      <c r="Z184" s="58"/>
      <c r="AA184" s="58"/>
    </row>
    <row r="185" spans="2:251" s="42" customFormat="1" ht="20.25">
      <c r="B185" s="244" t="s">
        <v>48</v>
      </c>
      <c r="C185" s="245"/>
      <c r="D185" s="246"/>
      <c r="E185" s="246"/>
      <c r="F185" s="246"/>
      <c r="G185" s="246"/>
      <c r="H185" s="246"/>
      <c r="I185" s="247"/>
      <c r="J185" s="235"/>
      <c r="K185" s="236"/>
      <c r="L185" s="237"/>
      <c r="M185" s="101">
        <v>627</v>
      </c>
      <c r="N185" s="285" t="s">
        <v>175</v>
      </c>
      <c r="O185" s="285"/>
      <c r="P185" s="285"/>
      <c r="Q185" s="103">
        <f>15000000/2</f>
        <v>7500000</v>
      </c>
      <c r="R185" s="50"/>
      <c r="T185" s="53"/>
      <c r="U185" s="251"/>
      <c r="V185" s="251"/>
      <c r="W185" s="251"/>
      <c r="X185" s="47"/>
      <c r="Z185" s="45"/>
      <c r="AA185" s="44"/>
      <c r="AB185" s="43"/>
    </row>
    <row r="186" spans="2:251" s="42" customFormat="1" ht="20.25">
      <c r="B186" s="253" t="s">
        <v>56</v>
      </c>
      <c r="C186" s="254"/>
      <c r="D186" s="218"/>
      <c r="E186" s="218"/>
      <c r="F186" s="218"/>
      <c r="G186" s="218"/>
      <c r="H186" s="218"/>
      <c r="I186" s="219"/>
      <c r="J186" s="235"/>
      <c r="K186" s="236"/>
      <c r="L186" s="237"/>
      <c r="M186" s="101">
        <v>886</v>
      </c>
      <c r="N186" s="285" t="s">
        <v>176</v>
      </c>
      <c r="O186" s="285"/>
      <c r="P186" s="285"/>
      <c r="Q186" s="103">
        <f>16800000/2</f>
        <v>8400000</v>
      </c>
      <c r="R186" s="50"/>
      <c r="T186" s="53"/>
      <c r="U186" s="251"/>
      <c r="V186" s="251"/>
      <c r="W186" s="251"/>
      <c r="X186" s="47"/>
      <c r="Z186" s="45"/>
      <c r="AA186" s="44"/>
      <c r="AB186" s="43"/>
    </row>
    <row r="187" spans="2:251" s="42" customFormat="1" ht="28.5" customHeight="1">
      <c r="B187" s="75" t="s">
        <v>57</v>
      </c>
      <c r="C187" s="76"/>
      <c r="D187" s="257"/>
      <c r="E187" s="257"/>
      <c r="F187" s="257"/>
      <c r="G187" s="257"/>
      <c r="H187" s="257"/>
      <c r="I187" s="258"/>
      <c r="J187" s="238"/>
      <c r="K187" s="239"/>
      <c r="L187" s="240"/>
      <c r="M187" s="102"/>
      <c r="N187" s="282"/>
      <c r="O187" s="283"/>
      <c r="P187" s="284"/>
      <c r="Q187" s="96"/>
      <c r="R187" s="50"/>
      <c r="T187" s="49"/>
      <c r="U187" s="251"/>
      <c r="V187" s="251"/>
      <c r="W187" s="48"/>
      <c r="X187" s="47"/>
      <c r="Y187" s="46"/>
      <c r="Z187" s="45"/>
      <c r="AA187" s="44"/>
      <c r="AB187" s="43"/>
    </row>
    <row r="188" spans="2:251" ht="28.5" customHeight="1">
      <c r="B188" s="220" t="s">
        <v>36</v>
      </c>
      <c r="C188" s="223" t="s">
        <v>34</v>
      </c>
      <c r="D188" s="224" t="s">
        <v>41</v>
      </c>
      <c r="E188" s="224" t="s">
        <v>20</v>
      </c>
      <c r="F188" s="224" t="s">
        <v>47</v>
      </c>
      <c r="G188" s="225" t="s">
        <v>43</v>
      </c>
      <c r="H188" s="224" t="s">
        <v>37</v>
      </c>
      <c r="I188" s="226" t="s">
        <v>35</v>
      </c>
      <c r="J188" s="227"/>
      <c r="K188" s="227"/>
      <c r="L188" s="228"/>
      <c r="M188" s="224" t="s">
        <v>19</v>
      </c>
      <c r="N188" s="224"/>
      <c r="O188" s="252" t="s">
        <v>18</v>
      </c>
      <c r="P188" s="252"/>
      <c r="Q188" s="252"/>
      <c r="R188" s="3"/>
      <c r="S188" s="3"/>
      <c r="T188" s="10"/>
      <c r="U188" s="209"/>
      <c r="V188" s="209"/>
      <c r="W188" s="3"/>
      <c r="X188" s="9"/>
      <c r="Y188" s="3"/>
      <c r="Z188" s="17"/>
      <c r="AA188" s="6"/>
      <c r="AB188" s="3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c r="EU188" s="3"/>
      <c r="EV188" s="3"/>
      <c r="EW188" s="3"/>
      <c r="EX188" s="3"/>
      <c r="EY188" s="3"/>
      <c r="EZ188" s="3"/>
      <c r="FA188" s="3"/>
      <c r="FB188" s="3"/>
      <c r="FC188" s="3"/>
      <c r="FD188" s="3"/>
      <c r="FE188" s="3"/>
      <c r="FF188" s="3"/>
      <c r="FG188" s="3"/>
      <c r="FH188" s="3"/>
      <c r="FI188" s="3"/>
      <c r="FJ188" s="3"/>
      <c r="FK188" s="3"/>
      <c r="FL188" s="3"/>
      <c r="FM188" s="3"/>
      <c r="FN188" s="3"/>
      <c r="FO188" s="3"/>
      <c r="FP188" s="3"/>
      <c r="FQ188" s="3"/>
      <c r="FR188" s="3"/>
      <c r="FS188" s="3"/>
      <c r="FT188" s="3"/>
      <c r="FU188" s="3"/>
      <c r="FV188" s="3"/>
      <c r="FW188" s="3"/>
      <c r="FX188" s="3"/>
      <c r="FY188" s="3"/>
      <c r="FZ188" s="3"/>
      <c r="GA188" s="3"/>
      <c r="GB188" s="3"/>
      <c r="GC188" s="3"/>
      <c r="GD188" s="3"/>
      <c r="GE188" s="3"/>
      <c r="GF188" s="3"/>
      <c r="GG188" s="3"/>
      <c r="GH188" s="3"/>
      <c r="GI188" s="3"/>
      <c r="GJ188" s="3"/>
      <c r="GK188" s="3"/>
      <c r="GL188" s="3"/>
      <c r="GM188" s="3"/>
      <c r="GN188" s="3"/>
      <c r="GO188" s="3"/>
      <c r="GP188" s="3"/>
      <c r="GQ188" s="3"/>
      <c r="GR188" s="3"/>
      <c r="GS188" s="3"/>
      <c r="GT188" s="3"/>
      <c r="GU188" s="3"/>
      <c r="GV188" s="3"/>
      <c r="GW188" s="3"/>
      <c r="GX188" s="3"/>
      <c r="GY188" s="3"/>
      <c r="GZ188" s="3"/>
      <c r="HA188" s="3"/>
      <c r="HB188" s="3"/>
      <c r="HC188" s="3"/>
      <c r="HD188" s="3"/>
      <c r="HE188" s="3"/>
      <c r="HF188" s="3"/>
      <c r="HG188" s="3"/>
      <c r="HH188" s="3"/>
      <c r="HI188" s="3"/>
      <c r="HJ188" s="3"/>
      <c r="HK188" s="3"/>
      <c r="HL188" s="3"/>
      <c r="HM188" s="3"/>
      <c r="HN188" s="3"/>
      <c r="HO188" s="3"/>
      <c r="HP188" s="3"/>
      <c r="HQ188" s="3"/>
      <c r="HR188" s="3"/>
      <c r="HS188" s="3"/>
      <c r="HT188" s="3"/>
      <c r="HU188" s="3"/>
      <c r="HV188" s="3"/>
      <c r="HW188" s="3"/>
      <c r="HX188" s="3"/>
      <c r="HY188" s="3"/>
      <c r="HZ188" s="3"/>
      <c r="IA188" s="3"/>
      <c r="IB188" s="3"/>
      <c r="IC188" s="3"/>
      <c r="ID188" s="3"/>
      <c r="IE188" s="3"/>
      <c r="IF188" s="3"/>
      <c r="IG188" s="3"/>
      <c r="IH188" s="3"/>
      <c r="II188" s="3"/>
      <c r="IJ188" s="3"/>
      <c r="IK188" s="3"/>
      <c r="IL188" s="3"/>
      <c r="IM188" s="3"/>
      <c r="IN188" s="3"/>
      <c r="IO188" s="3"/>
      <c r="IP188" s="3"/>
      <c r="IQ188" s="3"/>
    </row>
    <row r="189" spans="2:251" ht="33.75" customHeight="1">
      <c r="B189" s="221"/>
      <c r="C189" s="223"/>
      <c r="D189" s="224"/>
      <c r="E189" s="224"/>
      <c r="F189" s="224"/>
      <c r="G189" s="224"/>
      <c r="H189" s="224"/>
      <c r="I189" s="229"/>
      <c r="J189" s="230"/>
      <c r="K189" s="230"/>
      <c r="L189" s="231"/>
      <c r="M189" s="224"/>
      <c r="N189" s="224"/>
      <c r="O189" s="224" t="s">
        <v>17</v>
      </c>
      <c r="P189" s="224" t="s">
        <v>16</v>
      </c>
      <c r="Q189" s="223" t="s">
        <v>15</v>
      </c>
      <c r="R189" s="3"/>
      <c r="S189" s="3"/>
      <c r="T189" s="8"/>
      <c r="U189" s="209"/>
      <c r="V189" s="209"/>
      <c r="W189" s="3"/>
      <c r="X189" s="7"/>
      <c r="Y189" s="3"/>
      <c r="Z189" s="17"/>
      <c r="AA189" s="6"/>
      <c r="AB189" s="3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c r="EN189" s="3"/>
      <c r="EO189" s="3"/>
      <c r="EP189" s="3"/>
      <c r="EQ189" s="3"/>
      <c r="ER189" s="3"/>
      <c r="ES189" s="3"/>
      <c r="ET189" s="3"/>
      <c r="EU189" s="3"/>
      <c r="EV189" s="3"/>
      <c r="EW189" s="3"/>
      <c r="EX189" s="3"/>
      <c r="EY189" s="3"/>
      <c r="EZ189" s="3"/>
      <c r="FA189" s="3"/>
      <c r="FB189" s="3"/>
      <c r="FC189" s="3"/>
      <c r="FD189" s="3"/>
      <c r="FE189" s="3"/>
      <c r="FF189" s="3"/>
      <c r="FG189" s="3"/>
      <c r="FH189" s="3"/>
      <c r="FI189" s="3"/>
      <c r="FJ189" s="3"/>
      <c r="FK189" s="3"/>
      <c r="FL189" s="3"/>
      <c r="FM189" s="3"/>
      <c r="FN189" s="3"/>
      <c r="FO189" s="3"/>
      <c r="FP189" s="3"/>
      <c r="FQ189" s="3"/>
      <c r="FR189" s="3"/>
      <c r="FS189" s="3"/>
      <c r="FT189" s="3"/>
      <c r="FU189" s="3"/>
      <c r="FV189" s="3"/>
      <c r="FW189" s="3"/>
      <c r="FX189" s="3"/>
      <c r="FY189" s="3"/>
      <c r="FZ189" s="3"/>
      <c r="GA189" s="3"/>
      <c r="GB189" s="3"/>
      <c r="GC189" s="3"/>
      <c r="GD189" s="3"/>
      <c r="GE189" s="3"/>
      <c r="GF189" s="3"/>
      <c r="GG189" s="3"/>
      <c r="GH189" s="3"/>
      <c r="GI189" s="3"/>
      <c r="GJ189" s="3"/>
      <c r="GK189" s="3"/>
      <c r="GL189" s="3"/>
      <c r="GM189" s="3"/>
      <c r="GN189" s="3"/>
      <c r="GO189" s="3"/>
      <c r="GP189" s="3"/>
      <c r="GQ189" s="3"/>
      <c r="GR189" s="3"/>
      <c r="GS189" s="3"/>
      <c r="GT189" s="3"/>
      <c r="GU189" s="3"/>
      <c r="GV189" s="3"/>
      <c r="GW189" s="3"/>
      <c r="GX189" s="3"/>
      <c r="GY189" s="3"/>
      <c r="GZ189" s="3"/>
      <c r="HA189" s="3"/>
      <c r="HB189" s="3"/>
      <c r="HC189" s="3"/>
      <c r="HD189" s="3"/>
      <c r="HE189" s="3"/>
      <c r="HF189" s="3"/>
      <c r="HG189" s="3"/>
      <c r="HH189" s="3"/>
      <c r="HI189" s="3"/>
      <c r="HJ189" s="3"/>
      <c r="HK189" s="3"/>
      <c r="HL189" s="3"/>
      <c r="HM189" s="3"/>
      <c r="HN189" s="3"/>
      <c r="HO189" s="3"/>
      <c r="HP189" s="3"/>
      <c r="HQ189" s="3"/>
      <c r="HR189" s="3"/>
      <c r="HS189" s="3"/>
      <c r="HT189" s="3"/>
      <c r="HU189" s="3"/>
      <c r="HV189" s="3"/>
      <c r="HW189" s="3"/>
      <c r="HX189" s="3"/>
      <c r="HY189" s="3"/>
      <c r="HZ189" s="3"/>
      <c r="IA189" s="3"/>
      <c r="IB189" s="3"/>
      <c r="IC189" s="3"/>
      <c r="ID189" s="3"/>
      <c r="IE189" s="3"/>
      <c r="IF189" s="3"/>
      <c r="IG189" s="3"/>
      <c r="IH189" s="3"/>
      <c r="II189" s="3"/>
      <c r="IJ189" s="3"/>
      <c r="IK189" s="3"/>
      <c r="IL189" s="3"/>
      <c r="IM189" s="3"/>
      <c r="IN189" s="3"/>
      <c r="IO189" s="3"/>
      <c r="IP189" s="3"/>
      <c r="IQ189" s="3"/>
    </row>
    <row r="190" spans="2:251" ht="39.75" customHeight="1">
      <c r="B190" s="222"/>
      <c r="C190" s="223"/>
      <c r="D190" s="224"/>
      <c r="E190" s="224"/>
      <c r="F190" s="224"/>
      <c r="G190" s="224"/>
      <c r="H190" s="224"/>
      <c r="I190" s="70" t="s">
        <v>14</v>
      </c>
      <c r="J190" s="70" t="s">
        <v>13</v>
      </c>
      <c r="K190" s="70" t="s">
        <v>12</v>
      </c>
      <c r="L190" s="125" t="s">
        <v>11</v>
      </c>
      <c r="M190" s="41" t="s">
        <v>10</v>
      </c>
      <c r="N190" s="40" t="s">
        <v>9</v>
      </c>
      <c r="O190" s="224"/>
      <c r="P190" s="224"/>
      <c r="Q190" s="223"/>
      <c r="R190" s="3"/>
      <c r="S190" s="3"/>
      <c r="T190" s="5"/>
      <c r="U190" s="209"/>
      <c r="V190" s="209"/>
      <c r="X190" s="6"/>
      <c r="Z190" s="17"/>
      <c r="AA190" s="6"/>
      <c r="AB190" s="3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c r="EF190" s="3"/>
      <c r="EG190" s="3"/>
      <c r="EH190" s="3"/>
      <c r="EI190" s="3"/>
      <c r="EJ190" s="3"/>
      <c r="EK190" s="3"/>
      <c r="EL190" s="3"/>
      <c r="EM190" s="3"/>
      <c r="EN190" s="3"/>
      <c r="EO190" s="3"/>
      <c r="EP190" s="3"/>
      <c r="EQ190" s="3"/>
      <c r="ER190" s="3"/>
      <c r="ES190" s="3"/>
      <c r="ET190" s="3"/>
      <c r="EU190" s="3"/>
      <c r="EV190" s="3"/>
      <c r="EW190" s="3"/>
      <c r="EX190" s="3"/>
      <c r="EY190" s="3"/>
      <c r="EZ190" s="3"/>
      <c r="FA190" s="3"/>
      <c r="FB190" s="3"/>
      <c r="FC190" s="3"/>
      <c r="FD190" s="3"/>
      <c r="FE190" s="3"/>
      <c r="FF190" s="3"/>
      <c r="FG190" s="3"/>
      <c r="FH190" s="3"/>
      <c r="FI190" s="3"/>
      <c r="FJ190" s="3"/>
      <c r="FK190" s="3"/>
      <c r="FL190" s="3"/>
      <c r="FM190" s="3"/>
      <c r="FN190" s="3"/>
      <c r="FO190" s="3"/>
      <c r="FP190" s="3"/>
      <c r="FQ190" s="3"/>
      <c r="FR190" s="3"/>
      <c r="FS190" s="3"/>
      <c r="FT190" s="3"/>
      <c r="FU190" s="3"/>
      <c r="FV190" s="3"/>
      <c r="FW190" s="3"/>
      <c r="FX190" s="3"/>
      <c r="FY190" s="3"/>
      <c r="FZ190" s="3"/>
      <c r="GA190" s="3"/>
      <c r="GB190" s="3"/>
      <c r="GC190" s="3"/>
      <c r="GD190" s="3"/>
      <c r="GE190" s="3"/>
      <c r="GF190" s="3"/>
      <c r="GG190" s="3"/>
      <c r="GH190" s="3"/>
      <c r="GI190" s="3"/>
      <c r="GJ190" s="3"/>
      <c r="GK190" s="3"/>
      <c r="GL190" s="3"/>
      <c r="GM190" s="3"/>
      <c r="GN190" s="3"/>
      <c r="GO190" s="3"/>
      <c r="GP190" s="3"/>
      <c r="GQ190" s="3"/>
      <c r="GR190" s="3"/>
      <c r="GS190" s="3"/>
      <c r="GT190" s="3"/>
      <c r="GU190" s="3"/>
      <c r="GV190" s="3"/>
      <c r="GW190" s="3"/>
      <c r="GX190" s="3"/>
      <c r="GY190" s="3"/>
      <c r="GZ190" s="3"/>
      <c r="HA190" s="3"/>
      <c r="HB190" s="3"/>
      <c r="HC190" s="3"/>
      <c r="HD190" s="3"/>
      <c r="HE190" s="3"/>
      <c r="HF190" s="3"/>
      <c r="HG190" s="3"/>
      <c r="HH190" s="3"/>
      <c r="HI190" s="3"/>
      <c r="HJ190" s="3"/>
      <c r="HK190" s="3"/>
      <c r="HL190" s="3"/>
      <c r="HM190" s="3"/>
      <c r="HN190" s="3"/>
      <c r="HO190" s="3"/>
      <c r="HP190" s="3"/>
      <c r="HQ190" s="3"/>
      <c r="HR190" s="3"/>
      <c r="HS190" s="3"/>
      <c r="HT190" s="3"/>
      <c r="HU190" s="3"/>
      <c r="HV190" s="3"/>
      <c r="HW190" s="3"/>
      <c r="HX190" s="3"/>
      <c r="HY190" s="3"/>
      <c r="HZ190" s="3"/>
      <c r="IA190" s="3"/>
      <c r="IB190" s="3"/>
      <c r="IC190" s="3"/>
      <c r="ID190" s="3"/>
      <c r="IE190" s="3"/>
      <c r="IF190" s="3"/>
      <c r="IG190" s="3"/>
      <c r="IH190" s="3"/>
      <c r="II190" s="3"/>
      <c r="IJ190" s="3"/>
      <c r="IK190" s="3"/>
      <c r="IL190" s="3"/>
      <c r="IM190" s="3"/>
      <c r="IN190" s="3"/>
      <c r="IO190" s="3"/>
      <c r="IP190" s="3"/>
      <c r="IQ190" s="3"/>
    </row>
    <row r="191" spans="2:251" ht="33" customHeight="1">
      <c r="B191" s="204" t="s">
        <v>76</v>
      </c>
      <c r="C191" s="205" t="s">
        <v>77</v>
      </c>
      <c r="D191" s="67" t="s">
        <v>40</v>
      </c>
      <c r="E191" s="166" t="s">
        <v>235</v>
      </c>
      <c r="F191" s="154">
        <v>0.98</v>
      </c>
      <c r="G191" s="67" t="s">
        <v>40</v>
      </c>
      <c r="H191" s="28">
        <f>+H195-H193</f>
        <v>37681440</v>
      </c>
      <c r="I191" s="28">
        <f>+H191</f>
        <v>37681440</v>
      </c>
      <c r="J191" s="25"/>
      <c r="K191" s="27"/>
      <c r="L191" s="25"/>
      <c r="M191" s="39">
        <v>45292</v>
      </c>
      <c r="N191" s="39">
        <v>45657</v>
      </c>
      <c r="O191" s="206">
        <f>+F192/F191</f>
        <v>0.98979591836734693</v>
      </c>
      <c r="P191" s="207"/>
      <c r="Q191" s="208"/>
      <c r="T191" s="5"/>
      <c r="U191" s="209"/>
      <c r="V191" s="209"/>
      <c r="X191" s="4"/>
      <c r="Z191" s="36"/>
      <c r="AA191" s="6"/>
      <c r="AB191" s="33"/>
    </row>
    <row r="192" spans="2:251" ht="37.5" customHeight="1">
      <c r="B192" s="204"/>
      <c r="C192" s="205"/>
      <c r="D192" s="67" t="s">
        <v>2</v>
      </c>
      <c r="E192" s="167"/>
      <c r="F192" s="154">
        <v>0.97</v>
      </c>
      <c r="G192" s="67" t="s">
        <v>42</v>
      </c>
      <c r="H192" s="28">
        <f>+Q184+Q185+Q186</f>
        <v>24300000</v>
      </c>
      <c r="I192" s="28">
        <f t="shared" ref="I192:I193" si="5">+H192</f>
        <v>24300000</v>
      </c>
      <c r="J192" s="25"/>
      <c r="K192" s="27"/>
      <c r="L192" s="25"/>
      <c r="M192" s="39">
        <v>45292</v>
      </c>
      <c r="N192" s="39">
        <v>45657</v>
      </c>
      <c r="O192" s="206"/>
      <c r="P192" s="207"/>
      <c r="Q192" s="208"/>
      <c r="T192" s="5"/>
      <c r="U192" s="65"/>
      <c r="V192" s="65"/>
      <c r="X192" s="4"/>
      <c r="Z192" s="36"/>
      <c r="AA192" s="6"/>
      <c r="AB192" s="33"/>
    </row>
    <row r="193" spans="2:28" ht="27" customHeight="1">
      <c r="B193" s="204"/>
      <c r="C193" s="210" t="s">
        <v>78</v>
      </c>
      <c r="D193" s="67" t="s">
        <v>3</v>
      </c>
      <c r="E193" s="166" t="s">
        <v>33</v>
      </c>
      <c r="F193" s="32">
        <v>62</v>
      </c>
      <c r="G193" s="67" t="s">
        <v>3</v>
      </c>
      <c r="H193" s="141">
        <v>15000000</v>
      </c>
      <c r="I193" s="141">
        <f t="shared" si="5"/>
        <v>15000000</v>
      </c>
      <c r="J193" s="21"/>
      <c r="K193" s="138"/>
      <c r="L193" s="21"/>
      <c r="M193" s="39">
        <v>45292</v>
      </c>
      <c r="N193" s="39">
        <v>45657</v>
      </c>
      <c r="O193" s="206">
        <f>+F194/F193</f>
        <v>0</v>
      </c>
      <c r="P193" s="168"/>
      <c r="Q193" s="170"/>
      <c r="X193" s="35"/>
      <c r="Z193" s="36"/>
      <c r="AA193" s="153"/>
      <c r="AB193" s="33"/>
    </row>
    <row r="194" spans="2:28" ht="27" customHeight="1">
      <c r="B194" s="204"/>
      <c r="C194" s="210"/>
      <c r="D194" s="67" t="s">
        <v>2</v>
      </c>
      <c r="E194" s="194"/>
      <c r="F194" s="34">
        <v>0</v>
      </c>
      <c r="G194" s="67" t="s">
        <v>42</v>
      </c>
      <c r="H194" s="145"/>
      <c r="I194" s="145"/>
      <c r="J194" s="21"/>
      <c r="K194" s="138"/>
      <c r="L194" s="21"/>
      <c r="M194" s="39">
        <v>45292</v>
      </c>
      <c r="N194" s="39">
        <v>45657</v>
      </c>
      <c r="O194" s="206"/>
      <c r="P194" s="169"/>
      <c r="Q194" s="171"/>
      <c r="X194" s="35"/>
      <c r="Z194" s="36"/>
      <c r="AA194" s="153"/>
      <c r="AB194" s="33"/>
    </row>
    <row r="195" spans="2:28" ht="15.75">
      <c r="B195" s="192"/>
      <c r="C195" s="193" t="s">
        <v>8</v>
      </c>
      <c r="D195" s="67" t="s">
        <v>3</v>
      </c>
      <c r="E195" s="166"/>
      <c r="F195" s="24"/>
      <c r="G195" s="67" t="s">
        <v>3</v>
      </c>
      <c r="H195" s="26">
        <v>52681440</v>
      </c>
      <c r="I195" s="28">
        <f t="shared" ref="I195:I196" si="6">+H195</f>
        <v>52681440</v>
      </c>
      <c r="J195" s="25"/>
      <c r="K195" s="25"/>
      <c r="L195" s="25"/>
      <c r="M195" s="39">
        <v>45292</v>
      </c>
      <c r="N195" s="39">
        <v>45657</v>
      </c>
      <c r="O195" s="206"/>
      <c r="P195" s="195"/>
      <c r="Q195" s="192"/>
    </row>
    <row r="196" spans="2:28" ht="15.75">
      <c r="B196" s="192"/>
      <c r="C196" s="193"/>
      <c r="D196" s="67" t="s">
        <v>2</v>
      </c>
      <c r="E196" s="194"/>
      <c r="F196" s="24"/>
      <c r="G196" s="67" t="s">
        <v>42</v>
      </c>
      <c r="H196" s="23">
        <f>+H192+H194</f>
        <v>24300000</v>
      </c>
      <c r="I196" s="28">
        <f t="shared" si="6"/>
        <v>24300000</v>
      </c>
      <c r="J196" s="21"/>
      <c r="K196" s="22"/>
      <c r="L196" s="21"/>
      <c r="M196" s="39">
        <v>45292</v>
      </c>
      <c r="N196" s="39">
        <v>45657</v>
      </c>
      <c r="O196" s="206"/>
      <c r="P196" s="195"/>
      <c r="Q196" s="192"/>
    </row>
    <row r="197" spans="2:28">
      <c r="D197" s="19"/>
      <c r="H197" s="18"/>
      <c r="I197" s="15"/>
      <c r="J197" s="17"/>
      <c r="K197" s="17"/>
      <c r="L197" s="17"/>
      <c r="M197" s="128"/>
      <c r="N197" s="128"/>
      <c r="O197" s="15"/>
      <c r="P197" s="13"/>
      <c r="Q197" s="14"/>
      <c r="R197" s="13"/>
    </row>
    <row r="198" spans="2:28" ht="31.5">
      <c r="B198" s="196" t="s">
        <v>44</v>
      </c>
      <c r="C198" s="196"/>
      <c r="D198" s="197" t="s">
        <v>7</v>
      </c>
      <c r="E198" s="197"/>
      <c r="F198" s="197"/>
      <c r="G198" s="197"/>
      <c r="H198" s="197"/>
      <c r="I198" s="197"/>
      <c r="J198" s="74" t="s">
        <v>45</v>
      </c>
      <c r="K198" s="197" t="s">
        <v>46</v>
      </c>
      <c r="L198" s="197"/>
      <c r="M198" s="198" t="s">
        <v>6</v>
      </c>
      <c r="N198" s="199"/>
      <c r="O198" s="199"/>
      <c r="P198" s="199"/>
      <c r="Q198" s="199"/>
    </row>
    <row r="199" spans="2:28" ht="26.25" customHeight="1">
      <c r="B199" s="160" t="s">
        <v>79</v>
      </c>
      <c r="C199" s="172"/>
      <c r="D199" s="174" t="s">
        <v>64</v>
      </c>
      <c r="E199" s="175"/>
      <c r="F199" s="175"/>
      <c r="G199" s="175"/>
      <c r="H199" s="175"/>
      <c r="I199" s="176"/>
      <c r="J199" s="180"/>
      <c r="K199" s="12" t="s">
        <v>3</v>
      </c>
      <c r="L199" s="129"/>
      <c r="M199" s="278" t="s">
        <v>250</v>
      </c>
      <c r="N199" s="278"/>
      <c r="O199" s="278"/>
      <c r="P199" s="278"/>
      <c r="Q199" s="278"/>
    </row>
    <row r="200" spans="2:28" ht="18" customHeight="1">
      <c r="B200" s="162"/>
      <c r="C200" s="173"/>
      <c r="D200" s="177"/>
      <c r="E200" s="178"/>
      <c r="F200" s="178"/>
      <c r="G200" s="178"/>
      <c r="H200" s="178"/>
      <c r="I200" s="179"/>
      <c r="J200" s="180"/>
      <c r="K200" s="12" t="s">
        <v>2</v>
      </c>
      <c r="L200" s="68"/>
      <c r="M200" s="278"/>
      <c r="N200" s="278"/>
      <c r="O200" s="278"/>
      <c r="P200" s="278"/>
      <c r="Q200" s="278"/>
    </row>
    <row r="201" spans="2:28" ht="18.75" customHeight="1">
      <c r="B201" s="181"/>
      <c r="C201" s="182"/>
      <c r="D201" s="185" t="s">
        <v>5</v>
      </c>
      <c r="E201" s="186"/>
      <c r="F201" s="186"/>
      <c r="G201" s="186"/>
      <c r="H201" s="186"/>
      <c r="I201" s="187"/>
      <c r="J201" s="191"/>
      <c r="K201" s="12" t="s">
        <v>3</v>
      </c>
      <c r="L201" s="69"/>
      <c r="M201" s="299" t="s">
        <v>4</v>
      </c>
      <c r="N201" s="300"/>
      <c r="O201" s="300"/>
      <c r="P201" s="300"/>
      <c r="Q201" s="301"/>
    </row>
    <row r="202" spans="2:28" ht="14.25" customHeight="1">
      <c r="B202" s="183"/>
      <c r="C202" s="184"/>
      <c r="D202" s="188"/>
      <c r="E202" s="189"/>
      <c r="F202" s="189"/>
      <c r="G202" s="189"/>
      <c r="H202" s="189"/>
      <c r="I202" s="190"/>
      <c r="J202" s="191"/>
      <c r="K202" s="12" t="s">
        <v>2</v>
      </c>
      <c r="L202" s="68"/>
      <c r="M202" s="302"/>
      <c r="N202" s="303"/>
      <c r="O202" s="303"/>
      <c r="P202" s="303"/>
      <c r="Q202" s="304"/>
    </row>
    <row r="203" spans="2:28" ht="15.75">
      <c r="B203" s="181"/>
      <c r="C203" s="182"/>
      <c r="D203" s="185" t="s">
        <v>5</v>
      </c>
      <c r="E203" s="186"/>
      <c r="F203" s="186"/>
      <c r="G203" s="186"/>
      <c r="H203" s="186"/>
      <c r="I203" s="187"/>
      <c r="J203" s="191"/>
      <c r="K203" s="12" t="s">
        <v>3</v>
      </c>
      <c r="L203" s="68"/>
      <c r="M203" s="302"/>
      <c r="N203" s="303"/>
      <c r="O203" s="303"/>
      <c r="P203" s="303"/>
      <c r="Q203" s="304"/>
    </row>
    <row r="204" spans="2:28" ht="15.75">
      <c r="B204" s="183"/>
      <c r="C204" s="184"/>
      <c r="D204" s="188"/>
      <c r="E204" s="189"/>
      <c r="F204" s="189"/>
      <c r="G204" s="189"/>
      <c r="H204" s="189"/>
      <c r="I204" s="190"/>
      <c r="J204" s="191"/>
      <c r="K204" s="12" t="s">
        <v>2</v>
      </c>
      <c r="L204" s="68"/>
      <c r="M204" s="302"/>
      <c r="N204" s="303"/>
      <c r="O204" s="303"/>
      <c r="P204" s="303"/>
      <c r="Q204" s="304"/>
    </row>
    <row r="205" spans="2:28" ht="15" customHeight="1">
      <c r="B205" s="160" t="s">
        <v>236</v>
      </c>
      <c r="C205" s="161"/>
      <c r="D205" s="161"/>
      <c r="E205" s="161"/>
      <c r="F205" s="161"/>
      <c r="G205" s="161"/>
      <c r="H205" s="161"/>
      <c r="I205" s="161"/>
      <c r="J205" s="161"/>
      <c r="K205" s="161"/>
      <c r="L205" s="172"/>
      <c r="M205" s="302"/>
      <c r="N205" s="303"/>
      <c r="O205" s="303"/>
      <c r="P205" s="303"/>
      <c r="Q205" s="304"/>
    </row>
    <row r="206" spans="2:28" ht="43.9" customHeight="1">
      <c r="B206" s="162"/>
      <c r="C206" s="163"/>
      <c r="D206" s="163"/>
      <c r="E206" s="163"/>
      <c r="F206" s="163"/>
      <c r="G206" s="163"/>
      <c r="H206" s="163"/>
      <c r="I206" s="163"/>
      <c r="J206" s="163"/>
      <c r="K206" s="163"/>
      <c r="L206" s="173"/>
      <c r="M206" s="305"/>
      <c r="N206" s="306"/>
      <c r="O206" s="306"/>
      <c r="P206" s="306"/>
      <c r="Q206" s="307"/>
    </row>
    <row r="208" spans="2:28" s="42" customFormat="1" ht="17.45" customHeight="1">
      <c r="B208" s="260"/>
      <c r="C208" s="260"/>
      <c r="D208" s="261" t="s">
        <v>28</v>
      </c>
      <c r="E208" s="262"/>
      <c r="F208" s="262"/>
      <c r="G208" s="262"/>
      <c r="H208" s="262"/>
      <c r="I208" s="262"/>
      <c r="J208" s="262"/>
      <c r="K208" s="263"/>
      <c r="L208" s="212" t="s">
        <v>32</v>
      </c>
      <c r="M208" s="213"/>
      <c r="N208" s="213"/>
      <c r="O208" s="214"/>
      <c r="P208" s="267"/>
      <c r="Q208" s="268"/>
      <c r="R208" s="64"/>
    </row>
    <row r="209" spans="2:251" s="42" customFormat="1" ht="22.15" customHeight="1">
      <c r="B209" s="260"/>
      <c r="C209" s="260"/>
      <c r="D209" s="264"/>
      <c r="E209" s="265"/>
      <c r="F209" s="265"/>
      <c r="G209" s="265"/>
      <c r="H209" s="265"/>
      <c r="I209" s="265"/>
      <c r="J209" s="265"/>
      <c r="K209" s="266"/>
      <c r="L209" s="212" t="s">
        <v>29</v>
      </c>
      <c r="M209" s="213"/>
      <c r="N209" s="213"/>
      <c r="O209" s="214"/>
      <c r="P209" s="269"/>
      <c r="Q209" s="270"/>
      <c r="R209" s="64"/>
    </row>
    <row r="210" spans="2:251" s="42" customFormat="1" ht="33.75" customHeight="1">
      <c r="B210" s="260"/>
      <c r="C210" s="260"/>
      <c r="D210" s="261" t="s">
        <v>27</v>
      </c>
      <c r="E210" s="262"/>
      <c r="F210" s="262"/>
      <c r="G210" s="262"/>
      <c r="H210" s="262"/>
      <c r="I210" s="262"/>
      <c r="J210" s="262"/>
      <c r="K210" s="263"/>
      <c r="L210" s="212" t="s">
        <v>30</v>
      </c>
      <c r="M210" s="213"/>
      <c r="N210" s="213"/>
      <c r="O210" s="214"/>
      <c r="P210" s="269"/>
      <c r="Q210" s="270"/>
      <c r="R210" s="64"/>
    </row>
    <row r="211" spans="2:251" s="42" customFormat="1" ht="4.9000000000000004" customHeight="1">
      <c r="B211" s="260"/>
      <c r="C211" s="260"/>
      <c r="D211" s="264"/>
      <c r="E211" s="265"/>
      <c r="F211" s="265"/>
      <c r="G211" s="265"/>
      <c r="H211" s="265"/>
      <c r="I211" s="265"/>
      <c r="J211" s="265"/>
      <c r="K211" s="266"/>
      <c r="L211" s="212" t="s">
        <v>31</v>
      </c>
      <c r="M211" s="213"/>
      <c r="N211" s="213"/>
      <c r="O211" s="214"/>
      <c r="P211" s="271"/>
      <c r="Q211" s="272"/>
      <c r="R211" s="64"/>
    </row>
    <row r="212" spans="2:251" s="42" customFormat="1" ht="24.6" customHeight="1">
      <c r="C212" s="211"/>
      <c r="D212" s="211"/>
      <c r="E212" s="211"/>
      <c r="F212" s="211"/>
      <c r="G212" s="211"/>
      <c r="H212" s="211"/>
      <c r="I212" s="211"/>
      <c r="J212" s="211"/>
      <c r="K212" s="211"/>
      <c r="L212" s="211"/>
      <c r="M212" s="211"/>
      <c r="N212" s="211"/>
      <c r="O212" s="211"/>
      <c r="P212" s="211"/>
      <c r="Q212" s="211"/>
      <c r="R212" s="64"/>
    </row>
    <row r="213" spans="2:251" s="42" customFormat="1" ht="31.5" customHeight="1">
      <c r="B213" s="66" t="s">
        <v>38</v>
      </c>
      <c r="C213" s="66" t="s">
        <v>53</v>
      </c>
      <c r="D213" s="212" t="s">
        <v>39</v>
      </c>
      <c r="E213" s="213"/>
      <c r="F213" s="213"/>
      <c r="G213" s="213"/>
      <c r="H213" s="213"/>
      <c r="I213" s="213"/>
      <c r="J213" s="213"/>
      <c r="K213" s="213"/>
      <c r="L213" s="213"/>
      <c r="M213" s="213"/>
      <c r="N213" s="213"/>
      <c r="O213" s="213"/>
      <c r="P213" s="213"/>
      <c r="Q213" s="214"/>
      <c r="R213" s="64"/>
    </row>
    <row r="214" spans="2:251" s="42" customFormat="1" ht="36" customHeight="1">
      <c r="B214" s="66" t="s">
        <v>26</v>
      </c>
      <c r="C214" s="66" t="s">
        <v>54</v>
      </c>
      <c r="D214" s="215" t="s">
        <v>55</v>
      </c>
      <c r="E214" s="215"/>
      <c r="F214" s="215"/>
      <c r="G214" s="215"/>
      <c r="H214" s="215"/>
      <c r="I214" s="215"/>
      <c r="J214" s="215"/>
      <c r="K214" s="215"/>
      <c r="L214" s="215"/>
      <c r="M214" s="215"/>
      <c r="N214" s="215"/>
      <c r="O214" s="215"/>
      <c r="P214" s="215"/>
      <c r="Q214" s="215"/>
    </row>
    <row r="215" spans="2:251" s="42" customFormat="1" ht="36" customHeight="1">
      <c r="B215" s="216" t="s">
        <v>102</v>
      </c>
      <c r="C215" s="217"/>
      <c r="D215" s="218"/>
      <c r="E215" s="218"/>
      <c r="F215" s="218"/>
      <c r="G215" s="218"/>
      <c r="H215" s="218"/>
      <c r="I215" s="219"/>
      <c r="J215" s="232" t="s">
        <v>25</v>
      </c>
      <c r="K215" s="233"/>
      <c r="L215" s="234"/>
      <c r="M215" s="241" t="s">
        <v>24</v>
      </c>
      <c r="N215" s="242"/>
      <c r="O215" s="242"/>
      <c r="P215" s="242"/>
      <c r="Q215" s="243"/>
      <c r="R215" s="50"/>
      <c r="T215" s="273"/>
      <c r="U215" s="273"/>
      <c r="V215" s="273"/>
      <c r="W215" s="273"/>
      <c r="X215" s="273"/>
    </row>
    <row r="216" spans="2:251" s="42" customFormat="1" ht="36" customHeight="1">
      <c r="B216" s="216" t="s">
        <v>100</v>
      </c>
      <c r="C216" s="217"/>
      <c r="D216" s="218"/>
      <c r="E216" s="218"/>
      <c r="F216" s="218"/>
      <c r="G216" s="218"/>
      <c r="H216" s="218"/>
      <c r="I216" s="219"/>
      <c r="J216" s="235"/>
      <c r="K216" s="236"/>
      <c r="L216" s="237"/>
      <c r="M216" s="63" t="s">
        <v>23</v>
      </c>
      <c r="N216" s="274" t="s">
        <v>22</v>
      </c>
      <c r="O216" s="274"/>
      <c r="P216" s="274"/>
      <c r="Q216" s="63" t="s">
        <v>21</v>
      </c>
      <c r="R216" s="50"/>
      <c r="T216" s="62"/>
      <c r="U216" s="62"/>
      <c r="V216" s="62"/>
      <c r="W216" s="62"/>
      <c r="X216" s="62"/>
    </row>
    <row r="217" spans="2:251" s="42" customFormat="1" ht="54" customHeight="1">
      <c r="B217" s="275" t="s">
        <v>99</v>
      </c>
      <c r="C217" s="276"/>
      <c r="D217" s="246"/>
      <c r="E217" s="246"/>
      <c r="F217" s="246"/>
      <c r="G217" s="246"/>
      <c r="H217" s="246"/>
      <c r="I217" s="247"/>
      <c r="J217" s="235"/>
      <c r="K217" s="236"/>
      <c r="L217" s="237"/>
      <c r="M217" s="102">
        <v>411</v>
      </c>
      <c r="N217" s="282" t="s">
        <v>174</v>
      </c>
      <c r="O217" s="283"/>
      <c r="P217" s="284"/>
      <c r="Q217" s="96">
        <f>16800000/2</f>
        <v>8400000</v>
      </c>
      <c r="R217" s="50"/>
      <c r="T217" s="59"/>
      <c r="U217" s="277"/>
      <c r="V217" s="277"/>
      <c r="W217" s="277"/>
      <c r="X217" s="59"/>
      <c r="Z217" s="58"/>
      <c r="AA217" s="58"/>
    </row>
    <row r="218" spans="2:251" s="42" customFormat="1" ht="74.25" customHeight="1">
      <c r="B218" s="244" t="s">
        <v>48</v>
      </c>
      <c r="C218" s="245"/>
      <c r="D218" s="246"/>
      <c r="E218" s="246"/>
      <c r="F218" s="246"/>
      <c r="G218" s="246"/>
      <c r="H218" s="246"/>
      <c r="I218" s="247"/>
      <c r="J218" s="235"/>
      <c r="K218" s="236"/>
      <c r="L218" s="237"/>
      <c r="M218" s="101">
        <v>627</v>
      </c>
      <c r="N218" s="285" t="s">
        <v>175</v>
      </c>
      <c r="O218" s="285"/>
      <c r="P218" s="285"/>
      <c r="Q218" s="103">
        <f>15000000/2</f>
        <v>7500000</v>
      </c>
      <c r="R218" s="50"/>
      <c r="T218" s="53"/>
      <c r="U218" s="251"/>
      <c r="V218" s="251"/>
      <c r="W218" s="251"/>
      <c r="X218" s="47"/>
      <c r="Z218" s="45"/>
      <c r="AA218" s="44"/>
      <c r="AB218" s="43"/>
    </row>
    <row r="219" spans="2:251" s="42" customFormat="1" ht="74.25" customHeight="1">
      <c r="B219" s="253" t="s">
        <v>56</v>
      </c>
      <c r="C219" s="254"/>
      <c r="D219" s="218"/>
      <c r="E219" s="218"/>
      <c r="F219" s="218"/>
      <c r="G219" s="218"/>
      <c r="H219" s="218"/>
      <c r="I219" s="219"/>
      <c r="J219" s="235"/>
      <c r="K219" s="236"/>
      <c r="L219" s="237"/>
      <c r="M219" s="101">
        <v>886</v>
      </c>
      <c r="N219" s="285" t="s">
        <v>176</v>
      </c>
      <c r="O219" s="285"/>
      <c r="P219" s="285"/>
      <c r="Q219" s="103">
        <f>16800000/2</f>
        <v>8400000</v>
      </c>
      <c r="R219" s="50"/>
      <c r="T219" s="53"/>
      <c r="U219" s="251"/>
      <c r="V219" s="251"/>
      <c r="W219" s="251"/>
      <c r="X219" s="47"/>
      <c r="Z219" s="45"/>
      <c r="AA219" s="44"/>
      <c r="AB219" s="43"/>
    </row>
    <row r="220" spans="2:251" s="42" customFormat="1" ht="28.5" customHeight="1">
      <c r="B220" s="75" t="s">
        <v>57</v>
      </c>
      <c r="C220" s="76"/>
      <c r="D220" s="257"/>
      <c r="E220" s="257"/>
      <c r="F220" s="257"/>
      <c r="G220" s="257"/>
      <c r="H220" s="257"/>
      <c r="I220" s="258"/>
      <c r="J220" s="238"/>
      <c r="K220" s="239"/>
      <c r="L220" s="240"/>
      <c r="M220" s="57"/>
      <c r="N220" s="279"/>
      <c r="O220" s="280"/>
      <c r="P220" s="281"/>
      <c r="Q220" s="51"/>
      <c r="R220" s="50"/>
      <c r="T220" s="49"/>
      <c r="U220" s="251"/>
      <c r="V220" s="251"/>
      <c r="W220" s="48"/>
      <c r="X220" s="47"/>
      <c r="Y220" s="46"/>
      <c r="Z220" s="45"/>
      <c r="AA220" s="44"/>
      <c r="AB220" s="43"/>
    </row>
    <row r="221" spans="2:251" ht="28.5" customHeight="1">
      <c r="B221" s="220" t="s">
        <v>36</v>
      </c>
      <c r="C221" s="223" t="s">
        <v>34</v>
      </c>
      <c r="D221" s="224" t="s">
        <v>41</v>
      </c>
      <c r="E221" s="224" t="s">
        <v>20</v>
      </c>
      <c r="F221" s="224" t="s">
        <v>47</v>
      </c>
      <c r="G221" s="225" t="s">
        <v>43</v>
      </c>
      <c r="H221" s="224" t="s">
        <v>37</v>
      </c>
      <c r="I221" s="226" t="s">
        <v>35</v>
      </c>
      <c r="J221" s="227"/>
      <c r="K221" s="227"/>
      <c r="L221" s="228"/>
      <c r="M221" s="224" t="s">
        <v>19</v>
      </c>
      <c r="N221" s="224"/>
      <c r="O221" s="252" t="s">
        <v>18</v>
      </c>
      <c r="P221" s="252"/>
      <c r="Q221" s="252"/>
      <c r="R221" s="3"/>
      <c r="S221" s="3"/>
      <c r="T221" s="10"/>
      <c r="U221" s="209"/>
      <c r="V221" s="209"/>
      <c r="W221" s="3"/>
      <c r="X221" s="9"/>
      <c r="Y221" s="3"/>
      <c r="Z221" s="17"/>
      <c r="AA221" s="6"/>
      <c r="AB221" s="3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E221" s="3"/>
      <c r="FF221" s="3"/>
      <c r="FG221" s="3"/>
      <c r="FH221" s="3"/>
      <c r="FI221" s="3"/>
      <c r="FJ221" s="3"/>
      <c r="FK221" s="3"/>
      <c r="FL221" s="3"/>
      <c r="FM221" s="3"/>
      <c r="FN221" s="3"/>
      <c r="FO221" s="3"/>
      <c r="FP221" s="3"/>
      <c r="FQ221" s="3"/>
      <c r="FR221" s="3"/>
      <c r="FS221" s="3"/>
      <c r="FT221" s="3"/>
      <c r="FU221" s="3"/>
      <c r="FV221" s="3"/>
      <c r="FW221" s="3"/>
      <c r="FX221" s="3"/>
      <c r="FY221" s="3"/>
      <c r="FZ221" s="3"/>
      <c r="GA221" s="3"/>
      <c r="GB221" s="3"/>
      <c r="GC221" s="3"/>
      <c r="GD221" s="3"/>
      <c r="GE221" s="3"/>
      <c r="GF221" s="3"/>
      <c r="GG221" s="3"/>
      <c r="GH221" s="3"/>
      <c r="GI221" s="3"/>
      <c r="GJ221" s="3"/>
      <c r="GK221" s="3"/>
      <c r="GL221" s="3"/>
      <c r="GM221" s="3"/>
      <c r="GN221" s="3"/>
      <c r="GO221" s="3"/>
      <c r="GP221" s="3"/>
      <c r="GQ221" s="3"/>
      <c r="GR221" s="3"/>
      <c r="GS221" s="3"/>
      <c r="GT221" s="3"/>
      <c r="GU221" s="3"/>
      <c r="GV221" s="3"/>
      <c r="GW221" s="3"/>
      <c r="GX221" s="3"/>
      <c r="GY221" s="3"/>
      <c r="GZ221" s="3"/>
      <c r="HA221" s="3"/>
      <c r="HB221" s="3"/>
      <c r="HC221" s="3"/>
      <c r="HD221" s="3"/>
      <c r="HE221" s="3"/>
      <c r="HF221" s="3"/>
      <c r="HG221" s="3"/>
      <c r="HH221" s="3"/>
      <c r="HI221" s="3"/>
      <c r="HJ221" s="3"/>
      <c r="HK221" s="3"/>
      <c r="HL221" s="3"/>
      <c r="HM221" s="3"/>
      <c r="HN221" s="3"/>
      <c r="HO221" s="3"/>
      <c r="HP221" s="3"/>
      <c r="HQ221" s="3"/>
      <c r="HR221" s="3"/>
      <c r="HS221" s="3"/>
      <c r="HT221" s="3"/>
      <c r="HU221" s="3"/>
      <c r="HV221" s="3"/>
      <c r="HW221" s="3"/>
      <c r="HX221" s="3"/>
      <c r="HY221" s="3"/>
      <c r="HZ221" s="3"/>
      <c r="IA221" s="3"/>
      <c r="IB221" s="3"/>
      <c r="IC221" s="3"/>
      <c r="ID221" s="3"/>
      <c r="IE221" s="3"/>
      <c r="IF221" s="3"/>
      <c r="IG221" s="3"/>
      <c r="IH221" s="3"/>
      <c r="II221" s="3"/>
      <c r="IJ221" s="3"/>
      <c r="IK221" s="3"/>
      <c r="IL221" s="3"/>
      <c r="IM221" s="3"/>
      <c r="IN221" s="3"/>
      <c r="IO221" s="3"/>
      <c r="IP221" s="3"/>
      <c r="IQ221" s="3"/>
    </row>
    <row r="222" spans="2:251" ht="33.75" customHeight="1">
      <c r="B222" s="221"/>
      <c r="C222" s="223"/>
      <c r="D222" s="224"/>
      <c r="E222" s="224"/>
      <c r="F222" s="224"/>
      <c r="G222" s="224"/>
      <c r="H222" s="224"/>
      <c r="I222" s="229"/>
      <c r="J222" s="230"/>
      <c r="K222" s="230"/>
      <c r="L222" s="231"/>
      <c r="M222" s="224"/>
      <c r="N222" s="224"/>
      <c r="O222" s="224" t="s">
        <v>17</v>
      </c>
      <c r="P222" s="224" t="s">
        <v>16</v>
      </c>
      <c r="Q222" s="223" t="s">
        <v>15</v>
      </c>
      <c r="R222" s="3"/>
      <c r="S222" s="3"/>
      <c r="T222" s="8"/>
      <c r="U222" s="209"/>
      <c r="V222" s="209"/>
      <c r="W222" s="3"/>
      <c r="X222" s="7"/>
      <c r="Y222" s="3"/>
      <c r="Z222" s="17"/>
      <c r="AA222" s="6"/>
      <c r="AB222" s="3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E222" s="3"/>
      <c r="FF222" s="3"/>
      <c r="FG222" s="3"/>
      <c r="FH222" s="3"/>
      <c r="FI222" s="3"/>
      <c r="FJ222" s="3"/>
      <c r="FK222" s="3"/>
      <c r="FL222" s="3"/>
      <c r="FM222" s="3"/>
      <c r="FN222" s="3"/>
      <c r="FO222" s="3"/>
      <c r="FP222" s="3"/>
      <c r="FQ222" s="3"/>
      <c r="FR222" s="3"/>
      <c r="FS222" s="3"/>
      <c r="FT222" s="3"/>
      <c r="FU222" s="3"/>
      <c r="FV222" s="3"/>
      <c r="FW222" s="3"/>
      <c r="FX222" s="3"/>
      <c r="FY222" s="3"/>
      <c r="FZ222" s="3"/>
      <c r="GA222" s="3"/>
      <c r="GB222" s="3"/>
      <c r="GC222" s="3"/>
      <c r="GD222" s="3"/>
      <c r="GE222" s="3"/>
      <c r="GF222" s="3"/>
      <c r="GG222" s="3"/>
      <c r="GH222" s="3"/>
      <c r="GI222" s="3"/>
      <c r="GJ222" s="3"/>
      <c r="GK222" s="3"/>
      <c r="GL222" s="3"/>
      <c r="GM222" s="3"/>
      <c r="GN222" s="3"/>
      <c r="GO222" s="3"/>
      <c r="GP222" s="3"/>
      <c r="GQ222" s="3"/>
      <c r="GR222" s="3"/>
      <c r="GS222" s="3"/>
      <c r="GT222" s="3"/>
      <c r="GU222" s="3"/>
      <c r="GV222" s="3"/>
      <c r="GW222" s="3"/>
      <c r="GX222" s="3"/>
      <c r="GY222" s="3"/>
      <c r="GZ222" s="3"/>
      <c r="HA222" s="3"/>
      <c r="HB222" s="3"/>
      <c r="HC222" s="3"/>
      <c r="HD222" s="3"/>
      <c r="HE222" s="3"/>
      <c r="HF222" s="3"/>
      <c r="HG222" s="3"/>
      <c r="HH222" s="3"/>
      <c r="HI222" s="3"/>
      <c r="HJ222" s="3"/>
      <c r="HK222" s="3"/>
      <c r="HL222" s="3"/>
      <c r="HM222" s="3"/>
      <c r="HN222" s="3"/>
      <c r="HO222" s="3"/>
      <c r="HP222" s="3"/>
      <c r="HQ222" s="3"/>
      <c r="HR222" s="3"/>
      <c r="HS222" s="3"/>
      <c r="HT222" s="3"/>
      <c r="HU222" s="3"/>
      <c r="HV222" s="3"/>
      <c r="HW222" s="3"/>
      <c r="HX222" s="3"/>
      <c r="HY222" s="3"/>
      <c r="HZ222" s="3"/>
      <c r="IA222" s="3"/>
      <c r="IB222" s="3"/>
      <c r="IC222" s="3"/>
      <c r="ID222" s="3"/>
      <c r="IE222" s="3"/>
      <c r="IF222" s="3"/>
      <c r="IG222" s="3"/>
      <c r="IH222" s="3"/>
      <c r="II222" s="3"/>
      <c r="IJ222" s="3"/>
      <c r="IK222" s="3"/>
      <c r="IL222" s="3"/>
      <c r="IM222" s="3"/>
      <c r="IN222" s="3"/>
      <c r="IO222" s="3"/>
      <c r="IP222" s="3"/>
      <c r="IQ222" s="3"/>
    </row>
    <row r="223" spans="2:251" ht="39.75" customHeight="1">
      <c r="B223" s="222"/>
      <c r="C223" s="223"/>
      <c r="D223" s="224"/>
      <c r="E223" s="224"/>
      <c r="F223" s="224"/>
      <c r="G223" s="224"/>
      <c r="H223" s="224"/>
      <c r="I223" s="70" t="s">
        <v>14</v>
      </c>
      <c r="J223" s="70" t="s">
        <v>13</v>
      </c>
      <c r="K223" s="70" t="s">
        <v>12</v>
      </c>
      <c r="L223" s="125" t="s">
        <v>11</v>
      </c>
      <c r="M223" s="41" t="s">
        <v>10</v>
      </c>
      <c r="N223" s="40" t="s">
        <v>9</v>
      </c>
      <c r="O223" s="224"/>
      <c r="P223" s="224"/>
      <c r="Q223" s="223"/>
      <c r="R223" s="3"/>
      <c r="S223" s="3"/>
      <c r="T223" s="5"/>
      <c r="U223" s="209"/>
      <c r="V223" s="209"/>
      <c r="X223" s="6"/>
      <c r="Z223" s="17"/>
      <c r="AA223" s="6"/>
      <c r="AB223" s="3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E223" s="3"/>
      <c r="FF223" s="3"/>
      <c r="FG223" s="3"/>
      <c r="FH223" s="3"/>
      <c r="FI223" s="3"/>
      <c r="FJ223" s="3"/>
      <c r="FK223" s="3"/>
      <c r="FL223" s="3"/>
      <c r="FM223" s="3"/>
      <c r="FN223" s="3"/>
      <c r="FO223" s="3"/>
      <c r="FP223" s="3"/>
      <c r="FQ223" s="3"/>
      <c r="FR223" s="3"/>
      <c r="FS223" s="3"/>
      <c r="FT223" s="3"/>
      <c r="FU223" s="3"/>
      <c r="FV223" s="3"/>
      <c r="FW223" s="3"/>
      <c r="FX223" s="3"/>
      <c r="FY223" s="3"/>
      <c r="FZ223" s="3"/>
      <c r="GA223" s="3"/>
      <c r="GB223" s="3"/>
      <c r="GC223" s="3"/>
      <c r="GD223" s="3"/>
      <c r="GE223" s="3"/>
      <c r="GF223" s="3"/>
      <c r="GG223" s="3"/>
      <c r="GH223" s="3"/>
      <c r="GI223" s="3"/>
      <c r="GJ223" s="3"/>
      <c r="GK223" s="3"/>
      <c r="GL223" s="3"/>
      <c r="GM223" s="3"/>
      <c r="GN223" s="3"/>
      <c r="GO223" s="3"/>
      <c r="GP223" s="3"/>
      <c r="GQ223" s="3"/>
      <c r="GR223" s="3"/>
      <c r="GS223" s="3"/>
      <c r="GT223" s="3"/>
      <c r="GU223" s="3"/>
      <c r="GV223" s="3"/>
      <c r="GW223" s="3"/>
      <c r="GX223" s="3"/>
      <c r="GY223" s="3"/>
      <c r="GZ223" s="3"/>
      <c r="HA223" s="3"/>
      <c r="HB223" s="3"/>
      <c r="HC223" s="3"/>
      <c r="HD223" s="3"/>
      <c r="HE223" s="3"/>
      <c r="HF223" s="3"/>
      <c r="HG223" s="3"/>
      <c r="HH223" s="3"/>
      <c r="HI223" s="3"/>
      <c r="HJ223" s="3"/>
      <c r="HK223" s="3"/>
      <c r="HL223" s="3"/>
      <c r="HM223" s="3"/>
      <c r="HN223" s="3"/>
      <c r="HO223" s="3"/>
      <c r="HP223" s="3"/>
      <c r="HQ223" s="3"/>
      <c r="HR223" s="3"/>
      <c r="HS223" s="3"/>
      <c r="HT223" s="3"/>
      <c r="HU223" s="3"/>
      <c r="HV223" s="3"/>
      <c r="HW223" s="3"/>
      <c r="HX223" s="3"/>
      <c r="HY223" s="3"/>
      <c r="HZ223" s="3"/>
      <c r="IA223" s="3"/>
      <c r="IB223" s="3"/>
      <c r="IC223" s="3"/>
      <c r="ID223" s="3"/>
      <c r="IE223" s="3"/>
      <c r="IF223" s="3"/>
      <c r="IG223" s="3"/>
      <c r="IH223" s="3"/>
      <c r="II223" s="3"/>
      <c r="IJ223" s="3"/>
      <c r="IK223" s="3"/>
      <c r="IL223" s="3"/>
      <c r="IM223" s="3"/>
      <c r="IN223" s="3"/>
      <c r="IO223" s="3"/>
      <c r="IP223" s="3"/>
      <c r="IQ223" s="3"/>
    </row>
    <row r="224" spans="2:251" ht="33" customHeight="1">
      <c r="B224" s="204" t="s">
        <v>80</v>
      </c>
      <c r="C224" s="205" t="s">
        <v>81</v>
      </c>
      <c r="D224" s="67" t="s">
        <v>40</v>
      </c>
      <c r="E224" s="166" t="s">
        <v>235</v>
      </c>
      <c r="F224" s="155">
        <v>0.98</v>
      </c>
      <c r="G224" s="67" t="s">
        <v>40</v>
      </c>
      <c r="H224" s="28">
        <f>+H228</f>
        <v>52640000</v>
      </c>
      <c r="I224" s="28">
        <f>+H224</f>
        <v>52640000</v>
      </c>
      <c r="J224" s="25"/>
      <c r="K224" s="27"/>
      <c r="L224" s="25"/>
      <c r="M224" s="39">
        <v>45292</v>
      </c>
      <c r="N224" s="39">
        <v>45657</v>
      </c>
      <c r="O224" s="206">
        <f>+F225/F224</f>
        <v>0.96938775510204078</v>
      </c>
      <c r="P224" s="207"/>
      <c r="Q224" s="208"/>
      <c r="T224" s="5"/>
      <c r="U224" s="209"/>
      <c r="V224" s="209"/>
      <c r="X224" s="4"/>
      <c r="Z224" s="36"/>
      <c r="AA224" s="6"/>
      <c r="AB224" s="33"/>
    </row>
    <row r="225" spans="2:28" ht="37.5" customHeight="1">
      <c r="B225" s="204"/>
      <c r="C225" s="205"/>
      <c r="D225" s="67" t="s">
        <v>2</v>
      </c>
      <c r="E225" s="167"/>
      <c r="F225" s="155">
        <v>0.95</v>
      </c>
      <c r="G225" s="67" t="s">
        <v>42</v>
      </c>
      <c r="H225" s="28">
        <f>+Q217+Q218+Q219</f>
        <v>24300000</v>
      </c>
      <c r="I225" s="28">
        <f>+H225</f>
        <v>24300000</v>
      </c>
      <c r="J225" s="25"/>
      <c r="K225" s="27"/>
      <c r="L225" s="25"/>
      <c r="M225" s="39">
        <v>45292</v>
      </c>
      <c r="N225" s="39">
        <v>45657</v>
      </c>
      <c r="O225" s="206"/>
      <c r="P225" s="207"/>
      <c r="Q225" s="208"/>
      <c r="T225" s="5"/>
      <c r="U225" s="65"/>
      <c r="V225" s="65"/>
      <c r="X225" s="4"/>
      <c r="Z225" s="36"/>
      <c r="AA225" s="6"/>
      <c r="AB225" s="33"/>
    </row>
    <row r="226" spans="2:28" ht="27" customHeight="1">
      <c r="B226" s="204"/>
      <c r="C226" s="210" t="s">
        <v>82</v>
      </c>
      <c r="D226" s="67" t="s">
        <v>3</v>
      </c>
      <c r="E226" s="166" t="s">
        <v>33</v>
      </c>
      <c r="F226" s="32">
        <v>4</v>
      </c>
      <c r="G226" s="67" t="s">
        <v>3</v>
      </c>
      <c r="H226" s="28"/>
      <c r="I226" s="28"/>
      <c r="J226" s="21"/>
      <c r="K226" s="27"/>
      <c r="L226" s="21"/>
      <c r="M226" s="31"/>
      <c r="N226" s="31"/>
      <c r="O226" s="168"/>
      <c r="P226" s="168"/>
      <c r="Q226" s="170"/>
      <c r="X226" s="35"/>
      <c r="Z226" s="36"/>
      <c r="AA226" s="6"/>
      <c r="AB226" s="33"/>
    </row>
    <row r="227" spans="2:28" ht="27" customHeight="1">
      <c r="B227" s="204"/>
      <c r="C227" s="210"/>
      <c r="D227" s="67" t="s">
        <v>2</v>
      </c>
      <c r="E227" s="167"/>
      <c r="F227" s="32">
        <v>3</v>
      </c>
      <c r="G227" s="67" t="s">
        <v>42</v>
      </c>
      <c r="H227" s="23"/>
      <c r="I227" s="23"/>
      <c r="J227" s="21"/>
      <c r="K227" s="27"/>
      <c r="L227" s="21"/>
      <c r="M227" s="38"/>
      <c r="N227" s="37"/>
      <c r="O227" s="169"/>
      <c r="P227" s="169"/>
      <c r="Q227" s="171"/>
      <c r="X227" s="35"/>
      <c r="Z227" s="36"/>
      <c r="AA227" s="6"/>
      <c r="AB227" s="33"/>
    </row>
    <row r="228" spans="2:28" ht="15.75">
      <c r="B228" s="192"/>
      <c r="C228" s="193" t="s">
        <v>8</v>
      </c>
      <c r="D228" s="67" t="s">
        <v>3</v>
      </c>
      <c r="E228" s="166"/>
      <c r="F228" s="24"/>
      <c r="G228" s="67" t="s">
        <v>3</v>
      </c>
      <c r="H228" s="26">
        <v>52640000</v>
      </c>
      <c r="I228" s="26">
        <f>+H228</f>
        <v>52640000</v>
      </c>
      <c r="J228" s="25"/>
      <c r="K228" s="25"/>
      <c r="L228" s="25"/>
      <c r="M228" s="39">
        <v>45292</v>
      </c>
      <c r="N228" s="39">
        <v>45657</v>
      </c>
      <c r="O228" s="206"/>
      <c r="P228" s="195"/>
      <c r="Q228" s="192"/>
    </row>
    <row r="229" spans="2:28" ht="15.75">
      <c r="B229" s="192"/>
      <c r="C229" s="193"/>
      <c r="D229" s="67" t="s">
        <v>2</v>
      </c>
      <c r="E229" s="194"/>
      <c r="F229" s="24"/>
      <c r="G229" s="67" t="s">
        <v>42</v>
      </c>
      <c r="H229" s="23">
        <f>+H225</f>
        <v>24300000</v>
      </c>
      <c r="I229" s="26">
        <f>+H229</f>
        <v>24300000</v>
      </c>
      <c r="J229" s="21"/>
      <c r="K229" s="22"/>
      <c r="L229" s="21"/>
      <c r="M229" s="39">
        <v>45292</v>
      </c>
      <c r="N229" s="39">
        <v>45657</v>
      </c>
      <c r="O229" s="206"/>
      <c r="P229" s="195"/>
      <c r="Q229" s="192"/>
    </row>
    <row r="230" spans="2:28">
      <c r="D230" s="19"/>
      <c r="H230" s="18"/>
      <c r="I230" s="15"/>
      <c r="J230" s="17"/>
      <c r="K230" s="17"/>
      <c r="L230" s="17"/>
      <c r="M230" s="128"/>
      <c r="N230" s="128"/>
      <c r="O230" s="15"/>
      <c r="P230" s="13"/>
      <c r="Q230" s="14"/>
      <c r="R230" s="13"/>
    </row>
    <row r="231" spans="2:28" ht="31.5">
      <c r="B231" s="196" t="s">
        <v>44</v>
      </c>
      <c r="C231" s="196"/>
      <c r="D231" s="197" t="s">
        <v>7</v>
      </c>
      <c r="E231" s="197"/>
      <c r="F231" s="197"/>
      <c r="G231" s="197"/>
      <c r="H231" s="197"/>
      <c r="I231" s="197"/>
      <c r="J231" s="74" t="s">
        <v>45</v>
      </c>
      <c r="K231" s="197" t="s">
        <v>46</v>
      </c>
      <c r="L231" s="197"/>
      <c r="M231" s="198" t="s">
        <v>6</v>
      </c>
      <c r="N231" s="199"/>
      <c r="O231" s="199"/>
      <c r="P231" s="199"/>
      <c r="Q231" s="199"/>
    </row>
    <row r="232" spans="2:28" ht="26.25" customHeight="1">
      <c r="B232" s="160" t="s">
        <v>84</v>
      </c>
      <c r="C232" s="172"/>
      <c r="D232" s="174" t="s">
        <v>64</v>
      </c>
      <c r="E232" s="175"/>
      <c r="F232" s="175"/>
      <c r="G232" s="175"/>
      <c r="H232" s="175"/>
      <c r="I232" s="176"/>
      <c r="J232" s="180"/>
      <c r="K232" s="12" t="s">
        <v>3</v>
      </c>
      <c r="L232" s="129"/>
      <c r="M232" s="278" t="s">
        <v>250</v>
      </c>
      <c r="N232" s="278"/>
      <c r="O232" s="278"/>
      <c r="P232" s="278"/>
      <c r="Q232" s="278"/>
    </row>
    <row r="233" spans="2:28" ht="18" customHeight="1">
      <c r="B233" s="162"/>
      <c r="C233" s="173"/>
      <c r="D233" s="177"/>
      <c r="E233" s="178"/>
      <c r="F233" s="178"/>
      <c r="G233" s="178"/>
      <c r="H233" s="178"/>
      <c r="I233" s="179"/>
      <c r="J233" s="180"/>
      <c r="K233" s="12" t="s">
        <v>2</v>
      </c>
      <c r="L233" s="68"/>
      <c r="M233" s="278"/>
      <c r="N233" s="278"/>
      <c r="O233" s="278"/>
      <c r="P233" s="278"/>
      <c r="Q233" s="278"/>
    </row>
    <row r="234" spans="2:28" ht="18.75" customHeight="1">
      <c r="B234" s="181"/>
      <c r="C234" s="182"/>
      <c r="D234" s="185" t="s">
        <v>5</v>
      </c>
      <c r="E234" s="186"/>
      <c r="F234" s="186"/>
      <c r="G234" s="186"/>
      <c r="H234" s="186"/>
      <c r="I234" s="187"/>
      <c r="J234" s="191"/>
      <c r="K234" s="12" t="s">
        <v>3</v>
      </c>
      <c r="L234" s="69"/>
      <c r="M234" s="299" t="s">
        <v>4</v>
      </c>
      <c r="N234" s="300"/>
      <c r="O234" s="300"/>
      <c r="P234" s="300"/>
      <c r="Q234" s="301"/>
    </row>
    <row r="235" spans="2:28" ht="14.25" customHeight="1">
      <c r="B235" s="183"/>
      <c r="C235" s="184"/>
      <c r="D235" s="188"/>
      <c r="E235" s="189"/>
      <c r="F235" s="189"/>
      <c r="G235" s="189"/>
      <c r="H235" s="189"/>
      <c r="I235" s="190"/>
      <c r="J235" s="191"/>
      <c r="K235" s="12" t="s">
        <v>2</v>
      </c>
      <c r="L235" s="68"/>
      <c r="M235" s="302"/>
      <c r="N235" s="303"/>
      <c r="O235" s="303"/>
      <c r="P235" s="303"/>
      <c r="Q235" s="304"/>
    </row>
    <row r="236" spans="2:28" ht="15.75">
      <c r="B236" s="181"/>
      <c r="C236" s="182"/>
      <c r="D236" s="185" t="s">
        <v>5</v>
      </c>
      <c r="E236" s="186"/>
      <c r="F236" s="186"/>
      <c r="G236" s="186"/>
      <c r="H236" s="186"/>
      <c r="I236" s="187"/>
      <c r="J236" s="191"/>
      <c r="K236" s="12" t="s">
        <v>3</v>
      </c>
      <c r="L236" s="68"/>
      <c r="M236" s="302"/>
      <c r="N236" s="303"/>
      <c r="O236" s="303"/>
      <c r="P236" s="303"/>
      <c r="Q236" s="304"/>
    </row>
    <row r="237" spans="2:28" ht="15.75">
      <c r="B237" s="183"/>
      <c r="C237" s="184"/>
      <c r="D237" s="188"/>
      <c r="E237" s="189"/>
      <c r="F237" s="189"/>
      <c r="G237" s="189"/>
      <c r="H237" s="189"/>
      <c r="I237" s="190"/>
      <c r="J237" s="191"/>
      <c r="K237" s="12" t="s">
        <v>2</v>
      </c>
      <c r="L237" s="68"/>
      <c r="M237" s="302"/>
      <c r="N237" s="303"/>
      <c r="O237" s="303"/>
      <c r="P237" s="303"/>
      <c r="Q237" s="304"/>
    </row>
    <row r="238" spans="2:28" ht="15" customHeight="1">
      <c r="B238" s="160" t="s">
        <v>237</v>
      </c>
      <c r="C238" s="161"/>
      <c r="D238" s="161"/>
      <c r="E238" s="161"/>
      <c r="F238" s="161"/>
      <c r="G238" s="161"/>
      <c r="H238" s="161"/>
      <c r="I238" s="161"/>
      <c r="J238" s="161"/>
      <c r="K238" s="161"/>
      <c r="L238" s="172"/>
      <c r="M238" s="302"/>
      <c r="N238" s="303"/>
      <c r="O238" s="303"/>
      <c r="P238" s="303"/>
      <c r="Q238" s="304"/>
    </row>
    <row r="239" spans="2:28" ht="44.45" customHeight="1">
      <c r="B239" s="162"/>
      <c r="C239" s="163"/>
      <c r="D239" s="163"/>
      <c r="E239" s="163"/>
      <c r="F239" s="163"/>
      <c r="G239" s="163"/>
      <c r="H239" s="163"/>
      <c r="I239" s="163"/>
      <c r="J239" s="163"/>
      <c r="K239" s="163"/>
      <c r="L239" s="173"/>
      <c r="M239" s="305"/>
      <c r="N239" s="306"/>
      <c r="O239" s="306"/>
      <c r="P239" s="306"/>
      <c r="Q239" s="307"/>
    </row>
    <row r="241" spans="2:28" s="42" customFormat="1" ht="17.45" customHeight="1">
      <c r="B241" s="260"/>
      <c r="C241" s="260"/>
      <c r="D241" s="261" t="s">
        <v>28</v>
      </c>
      <c r="E241" s="262"/>
      <c r="F241" s="262"/>
      <c r="G241" s="262"/>
      <c r="H241" s="262"/>
      <c r="I241" s="262"/>
      <c r="J241" s="262"/>
      <c r="K241" s="263"/>
      <c r="L241" s="212" t="s">
        <v>32</v>
      </c>
      <c r="M241" s="213"/>
      <c r="N241" s="213"/>
      <c r="O241" s="214"/>
      <c r="P241" s="267"/>
      <c r="Q241" s="268"/>
      <c r="R241" s="64"/>
    </row>
    <row r="242" spans="2:28" s="42" customFormat="1" ht="22.15" customHeight="1">
      <c r="B242" s="260"/>
      <c r="C242" s="260"/>
      <c r="D242" s="264"/>
      <c r="E242" s="265"/>
      <c r="F242" s="265"/>
      <c r="G242" s="265"/>
      <c r="H242" s="265"/>
      <c r="I242" s="265"/>
      <c r="J242" s="265"/>
      <c r="K242" s="266"/>
      <c r="L242" s="212" t="s">
        <v>29</v>
      </c>
      <c r="M242" s="213"/>
      <c r="N242" s="213"/>
      <c r="O242" s="214"/>
      <c r="P242" s="269"/>
      <c r="Q242" s="270"/>
      <c r="R242" s="64"/>
    </row>
    <row r="243" spans="2:28" s="42" customFormat="1" ht="33.75" customHeight="1">
      <c r="B243" s="260"/>
      <c r="C243" s="260"/>
      <c r="D243" s="261" t="s">
        <v>27</v>
      </c>
      <c r="E243" s="262"/>
      <c r="F243" s="262"/>
      <c r="G243" s="262"/>
      <c r="H243" s="262"/>
      <c r="I243" s="262"/>
      <c r="J243" s="262"/>
      <c r="K243" s="263"/>
      <c r="L243" s="212" t="s">
        <v>30</v>
      </c>
      <c r="M243" s="213"/>
      <c r="N243" s="213"/>
      <c r="O243" s="214"/>
      <c r="P243" s="269"/>
      <c r="Q243" s="270"/>
      <c r="R243" s="64"/>
    </row>
    <row r="244" spans="2:28" s="42" customFormat="1" ht="4.9000000000000004" customHeight="1">
      <c r="B244" s="260"/>
      <c r="C244" s="260"/>
      <c r="D244" s="264"/>
      <c r="E244" s="265"/>
      <c r="F244" s="265"/>
      <c r="G244" s="265"/>
      <c r="H244" s="265"/>
      <c r="I244" s="265"/>
      <c r="J244" s="265"/>
      <c r="K244" s="266"/>
      <c r="L244" s="212" t="s">
        <v>31</v>
      </c>
      <c r="M244" s="213"/>
      <c r="N244" s="213"/>
      <c r="O244" s="214"/>
      <c r="P244" s="271"/>
      <c r="Q244" s="272"/>
      <c r="R244" s="64"/>
    </row>
    <row r="245" spans="2:28" s="42" customFormat="1" ht="24.6" customHeight="1">
      <c r="C245" s="211"/>
      <c r="D245" s="211"/>
      <c r="E245" s="211"/>
      <c r="F245" s="211"/>
      <c r="G245" s="211"/>
      <c r="H245" s="211"/>
      <c r="I245" s="211"/>
      <c r="J245" s="211"/>
      <c r="K245" s="211"/>
      <c r="L245" s="211"/>
      <c r="M245" s="211"/>
      <c r="N245" s="211"/>
      <c r="O245" s="211"/>
      <c r="P245" s="211"/>
      <c r="Q245" s="211"/>
      <c r="R245" s="64"/>
    </row>
    <row r="246" spans="2:28" s="42" customFormat="1" ht="31.5" customHeight="1">
      <c r="B246" s="66" t="s">
        <v>38</v>
      </c>
      <c r="C246" s="66" t="s">
        <v>53</v>
      </c>
      <c r="D246" s="212" t="s">
        <v>39</v>
      </c>
      <c r="E246" s="213"/>
      <c r="F246" s="213"/>
      <c r="G246" s="213"/>
      <c r="H246" s="213"/>
      <c r="I246" s="213"/>
      <c r="J246" s="213"/>
      <c r="K246" s="213"/>
      <c r="L246" s="213"/>
      <c r="M246" s="213"/>
      <c r="N246" s="213"/>
      <c r="O246" s="213"/>
      <c r="P246" s="213"/>
      <c r="Q246" s="214"/>
      <c r="R246" s="64"/>
    </row>
    <row r="247" spans="2:28" s="42" customFormat="1" ht="36" customHeight="1">
      <c r="B247" s="66" t="s">
        <v>26</v>
      </c>
      <c r="C247" s="66" t="s">
        <v>54</v>
      </c>
      <c r="D247" s="215" t="s">
        <v>55</v>
      </c>
      <c r="E247" s="215"/>
      <c r="F247" s="215"/>
      <c r="G247" s="215"/>
      <c r="H247" s="215"/>
      <c r="I247" s="215"/>
      <c r="J247" s="215"/>
      <c r="K247" s="215"/>
      <c r="L247" s="215"/>
      <c r="M247" s="215"/>
      <c r="N247" s="215"/>
      <c r="O247" s="215"/>
      <c r="P247" s="215"/>
      <c r="Q247" s="215"/>
    </row>
    <row r="248" spans="2:28" s="42" customFormat="1" ht="36" customHeight="1">
      <c r="B248" s="216" t="s">
        <v>263</v>
      </c>
      <c r="C248" s="217"/>
      <c r="D248" s="218" t="s">
        <v>264</v>
      </c>
      <c r="E248" s="218"/>
      <c r="F248" s="218"/>
      <c r="G248" s="218"/>
      <c r="H248" s="218"/>
      <c r="I248" s="219"/>
      <c r="J248" s="232" t="s">
        <v>25</v>
      </c>
      <c r="K248" s="233"/>
      <c r="L248" s="234"/>
      <c r="M248" s="241" t="s">
        <v>24</v>
      </c>
      <c r="N248" s="242"/>
      <c r="O248" s="242"/>
      <c r="P248" s="242"/>
      <c r="Q248" s="243"/>
      <c r="R248" s="50"/>
      <c r="T248" s="273"/>
      <c r="U248" s="273"/>
      <c r="V248" s="273"/>
      <c r="W248" s="273"/>
      <c r="X248" s="273"/>
    </row>
    <row r="249" spans="2:28" s="42" customFormat="1" ht="36" customHeight="1">
      <c r="B249" s="216" t="s">
        <v>265</v>
      </c>
      <c r="C249" s="217"/>
      <c r="D249" s="218" t="s">
        <v>266</v>
      </c>
      <c r="E249" s="218"/>
      <c r="F249" s="218"/>
      <c r="G249" s="218"/>
      <c r="H249" s="218"/>
      <c r="I249" s="219"/>
      <c r="J249" s="235"/>
      <c r="K249" s="236"/>
      <c r="L249" s="237"/>
      <c r="M249" s="63" t="s">
        <v>23</v>
      </c>
      <c r="N249" s="274" t="s">
        <v>22</v>
      </c>
      <c r="O249" s="274"/>
      <c r="P249" s="274"/>
      <c r="Q249" s="63" t="s">
        <v>21</v>
      </c>
      <c r="R249" s="50"/>
      <c r="T249" s="62"/>
      <c r="U249" s="62"/>
      <c r="V249" s="62"/>
      <c r="W249" s="62"/>
      <c r="X249" s="62"/>
    </row>
    <row r="250" spans="2:28" s="42" customFormat="1" ht="57">
      <c r="B250" s="275" t="s">
        <v>270</v>
      </c>
      <c r="C250" s="276"/>
      <c r="D250" s="246" t="s">
        <v>267</v>
      </c>
      <c r="E250" s="246"/>
      <c r="F250" s="246"/>
      <c r="G250" s="246"/>
      <c r="H250" s="246"/>
      <c r="I250" s="247"/>
      <c r="J250" s="235"/>
      <c r="K250" s="236"/>
      <c r="L250" s="237"/>
      <c r="M250" s="132" t="s">
        <v>177</v>
      </c>
      <c r="N250" s="248" t="s">
        <v>178</v>
      </c>
      <c r="O250" s="249"/>
      <c r="P250" s="250"/>
      <c r="Q250" s="94">
        <v>2448481</v>
      </c>
      <c r="R250" s="50"/>
      <c r="T250" s="59"/>
      <c r="U250" s="277"/>
      <c r="V250" s="277"/>
      <c r="W250" s="277"/>
      <c r="X250" s="59"/>
      <c r="Z250" s="58"/>
      <c r="AA250" s="58"/>
    </row>
    <row r="251" spans="2:28" s="42" customFormat="1" ht="44.25" customHeight="1">
      <c r="B251" s="244" t="s">
        <v>268</v>
      </c>
      <c r="C251" s="245"/>
      <c r="D251" s="246" t="s">
        <v>269</v>
      </c>
      <c r="E251" s="246"/>
      <c r="F251" s="246"/>
      <c r="G251" s="246"/>
      <c r="H251" s="246"/>
      <c r="I251" s="247"/>
      <c r="J251" s="235"/>
      <c r="K251" s="236"/>
      <c r="L251" s="237"/>
      <c r="M251" s="132">
        <v>91</v>
      </c>
      <c r="N251" s="248" t="s">
        <v>179</v>
      </c>
      <c r="O251" s="249"/>
      <c r="P251" s="250"/>
      <c r="Q251" s="94">
        <v>12940064</v>
      </c>
      <c r="R251" s="50"/>
      <c r="T251" s="53"/>
      <c r="U251" s="251"/>
      <c r="V251" s="251"/>
      <c r="W251" s="251"/>
      <c r="X251" s="47"/>
      <c r="Z251" s="45"/>
      <c r="AA251" s="44"/>
      <c r="AB251" s="43"/>
    </row>
    <row r="252" spans="2:28" s="42" customFormat="1" ht="34.5" customHeight="1">
      <c r="B252" s="253" t="s">
        <v>271</v>
      </c>
      <c r="C252" s="254"/>
      <c r="D252" s="255" t="s">
        <v>272</v>
      </c>
      <c r="E252" s="255"/>
      <c r="F252" s="255"/>
      <c r="G252" s="255"/>
      <c r="H252" s="255"/>
      <c r="I252" s="256"/>
      <c r="J252" s="235"/>
      <c r="K252" s="236"/>
      <c r="L252" s="237"/>
      <c r="M252" s="132">
        <v>815</v>
      </c>
      <c r="N252" s="248" t="s">
        <v>180</v>
      </c>
      <c r="O252" s="249"/>
      <c r="P252" s="250"/>
      <c r="Q252" s="94">
        <v>12940064</v>
      </c>
      <c r="R252" s="50"/>
      <c r="T252" s="53"/>
      <c r="U252" s="251"/>
      <c r="V252" s="251"/>
      <c r="W252" s="251"/>
      <c r="X252" s="47"/>
      <c r="Z252" s="45"/>
      <c r="AA252" s="44"/>
      <c r="AB252" s="43"/>
    </row>
    <row r="253" spans="2:28" s="42" customFormat="1" ht="34.5" customHeight="1">
      <c r="B253" s="83"/>
      <c r="C253" s="100"/>
      <c r="D253" s="77"/>
      <c r="E253" s="77"/>
      <c r="F253" s="77"/>
      <c r="G253" s="77"/>
      <c r="H253" s="77"/>
      <c r="I253" s="78"/>
      <c r="J253" s="235"/>
      <c r="K253" s="236"/>
      <c r="L253" s="237"/>
      <c r="M253" s="102">
        <v>2052</v>
      </c>
      <c r="N253" s="282" t="s">
        <v>164</v>
      </c>
      <c r="O253" s="283"/>
      <c r="P253" s="284"/>
      <c r="Q253" s="96">
        <v>41513715</v>
      </c>
      <c r="R253" s="50"/>
      <c r="T253" s="53"/>
      <c r="U253" s="48"/>
      <c r="V253" s="48"/>
      <c r="W253" s="48"/>
      <c r="X253" s="47"/>
      <c r="Z253" s="45"/>
      <c r="AA253" s="44"/>
      <c r="AB253" s="43"/>
    </row>
    <row r="254" spans="2:28" s="42" customFormat="1" ht="34.5" customHeight="1">
      <c r="B254" s="83"/>
      <c r="C254" s="100"/>
      <c r="D254" s="77"/>
      <c r="E254" s="77"/>
      <c r="F254" s="77"/>
      <c r="G254" s="77"/>
      <c r="H254" s="77"/>
      <c r="I254" s="78"/>
      <c r="J254" s="235"/>
      <c r="K254" s="236"/>
      <c r="L254" s="237"/>
      <c r="M254" s="149">
        <v>2027</v>
      </c>
      <c r="N254" s="259" t="s">
        <v>167</v>
      </c>
      <c r="O254" s="259"/>
      <c r="P254" s="259"/>
      <c r="Q254" s="94">
        <v>78135200</v>
      </c>
      <c r="R254" s="50"/>
      <c r="T254" s="53"/>
      <c r="U254" s="48"/>
      <c r="V254" s="48"/>
      <c r="W254" s="48"/>
      <c r="X254" s="47"/>
      <c r="Z254" s="45"/>
      <c r="AA254" s="44"/>
      <c r="AB254" s="43"/>
    </row>
    <row r="255" spans="2:28" s="42" customFormat="1" ht="34.5" customHeight="1">
      <c r="B255" s="83"/>
      <c r="C255" s="100"/>
      <c r="D255" s="77"/>
      <c r="E255" s="77"/>
      <c r="F255" s="77"/>
      <c r="G255" s="77"/>
      <c r="H255" s="77"/>
      <c r="I255" s="78"/>
      <c r="J255" s="235"/>
      <c r="K255" s="236"/>
      <c r="L255" s="237"/>
      <c r="M255" s="132">
        <v>1870</v>
      </c>
      <c r="N255" s="248" t="s">
        <v>181</v>
      </c>
      <c r="O255" s="249"/>
      <c r="P255" s="250"/>
      <c r="Q255" s="94">
        <v>6000000</v>
      </c>
      <c r="Z255" s="45"/>
      <c r="AA255" s="44"/>
      <c r="AB255" s="43"/>
    </row>
    <row r="256" spans="2:28" s="42" customFormat="1" ht="34.5" customHeight="1">
      <c r="B256" s="75" t="s">
        <v>57</v>
      </c>
      <c r="C256" s="76"/>
      <c r="D256" s="257"/>
      <c r="E256" s="257"/>
      <c r="F256" s="257"/>
      <c r="G256" s="257"/>
      <c r="H256" s="257"/>
      <c r="I256" s="258"/>
      <c r="J256" s="238"/>
      <c r="K256" s="239"/>
      <c r="L256" s="240"/>
      <c r="M256" s="149" t="s">
        <v>169</v>
      </c>
      <c r="N256" s="248" t="s">
        <v>170</v>
      </c>
      <c r="O256" s="249"/>
      <c r="P256" s="250"/>
      <c r="Q256" s="94">
        <v>44000000</v>
      </c>
      <c r="R256" s="50"/>
      <c r="T256" s="49"/>
      <c r="U256" s="251"/>
      <c r="V256" s="251"/>
      <c r="W256" s="48"/>
      <c r="X256" s="47"/>
      <c r="Y256" s="46"/>
      <c r="Z256" s="45"/>
      <c r="AA256" s="44"/>
      <c r="AB256" s="43"/>
    </row>
    <row r="257" spans="2:251" ht="28.5" customHeight="1">
      <c r="B257" s="220" t="s">
        <v>36</v>
      </c>
      <c r="C257" s="223" t="s">
        <v>34</v>
      </c>
      <c r="D257" s="224" t="s">
        <v>41</v>
      </c>
      <c r="E257" s="224" t="s">
        <v>20</v>
      </c>
      <c r="F257" s="224" t="s">
        <v>47</v>
      </c>
      <c r="G257" s="225" t="s">
        <v>43</v>
      </c>
      <c r="H257" s="224" t="s">
        <v>37</v>
      </c>
      <c r="I257" s="226" t="s">
        <v>35</v>
      </c>
      <c r="J257" s="227"/>
      <c r="K257" s="227"/>
      <c r="L257" s="228"/>
      <c r="M257" s="224" t="s">
        <v>19</v>
      </c>
      <c r="N257" s="224"/>
      <c r="O257" s="252" t="s">
        <v>18</v>
      </c>
      <c r="P257" s="252"/>
      <c r="Q257" s="252"/>
      <c r="R257" s="3"/>
      <c r="S257" s="3"/>
      <c r="T257" s="10"/>
      <c r="U257" s="209"/>
      <c r="V257" s="209"/>
      <c r="W257" s="3"/>
      <c r="X257" s="9"/>
      <c r="Y257" s="3"/>
      <c r="Z257" s="17"/>
      <c r="AA257" s="6"/>
      <c r="AB257" s="3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3"/>
      <c r="DR257" s="3"/>
      <c r="DS257" s="3"/>
      <c r="DT257" s="3"/>
      <c r="DU257" s="3"/>
      <c r="DV257" s="3"/>
      <c r="DW257" s="3"/>
      <c r="DX257" s="3"/>
      <c r="DY257" s="3"/>
      <c r="DZ257" s="3"/>
      <c r="EA257" s="3"/>
      <c r="EB257" s="3"/>
      <c r="EC257" s="3"/>
      <c r="ED257" s="3"/>
      <c r="EE257" s="3"/>
      <c r="EF257" s="3"/>
      <c r="EG257" s="3"/>
      <c r="EH257" s="3"/>
      <c r="EI257" s="3"/>
      <c r="EJ257" s="3"/>
      <c r="EK257" s="3"/>
      <c r="EL257" s="3"/>
      <c r="EM257" s="3"/>
      <c r="EN257" s="3"/>
      <c r="EO257" s="3"/>
      <c r="EP257" s="3"/>
      <c r="EQ257" s="3"/>
      <c r="ER257" s="3"/>
      <c r="ES257" s="3"/>
      <c r="ET257" s="3"/>
      <c r="EU257" s="3"/>
      <c r="EV257" s="3"/>
      <c r="EW257" s="3"/>
      <c r="EX257" s="3"/>
      <c r="EY257" s="3"/>
      <c r="EZ257" s="3"/>
      <c r="FA257" s="3"/>
      <c r="FB257" s="3"/>
      <c r="FC257" s="3"/>
      <c r="FD257" s="3"/>
      <c r="FE257" s="3"/>
      <c r="FF257" s="3"/>
      <c r="FG257" s="3"/>
      <c r="FH257" s="3"/>
      <c r="FI257" s="3"/>
      <c r="FJ257" s="3"/>
      <c r="FK257" s="3"/>
      <c r="FL257" s="3"/>
      <c r="FM257" s="3"/>
      <c r="FN257" s="3"/>
      <c r="FO257" s="3"/>
      <c r="FP257" s="3"/>
      <c r="FQ257" s="3"/>
      <c r="FR257" s="3"/>
      <c r="FS257" s="3"/>
      <c r="FT257" s="3"/>
      <c r="FU257" s="3"/>
      <c r="FV257" s="3"/>
      <c r="FW257" s="3"/>
      <c r="FX257" s="3"/>
      <c r="FY257" s="3"/>
      <c r="FZ257" s="3"/>
      <c r="GA257" s="3"/>
      <c r="GB257" s="3"/>
      <c r="GC257" s="3"/>
      <c r="GD257" s="3"/>
      <c r="GE257" s="3"/>
      <c r="GF257" s="3"/>
      <c r="GG257" s="3"/>
      <c r="GH257" s="3"/>
      <c r="GI257" s="3"/>
      <c r="GJ257" s="3"/>
      <c r="GK257" s="3"/>
      <c r="GL257" s="3"/>
      <c r="GM257" s="3"/>
      <c r="GN257" s="3"/>
      <c r="GO257" s="3"/>
      <c r="GP257" s="3"/>
      <c r="GQ257" s="3"/>
      <c r="GR257" s="3"/>
      <c r="GS257" s="3"/>
      <c r="GT257" s="3"/>
      <c r="GU257" s="3"/>
      <c r="GV257" s="3"/>
      <c r="GW257" s="3"/>
      <c r="GX257" s="3"/>
      <c r="GY257" s="3"/>
      <c r="GZ257" s="3"/>
      <c r="HA257" s="3"/>
      <c r="HB257" s="3"/>
      <c r="HC257" s="3"/>
      <c r="HD257" s="3"/>
      <c r="HE257" s="3"/>
      <c r="HF257" s="3"/>
      <c r="HG257" s="3"/>
      <c r="HH257" s="3"/>
      <c r="HI257" s="3"/>
      <c r="HJ257" s="3"/>
      <c r="HK257" s="3"/>
      <c r="HL257" s="3"/>
      <c r="HM257" s="3"/>
      <c r="HN257" s="3"/>
      <c r="HO257" s="3"/>
      <c r="HP257" s="3"/>
      <c r="HQ257" s="3"/>
      <c r="HR257" s="3"/>
      <c r="HS257" s="3"/>
      <c r="HT257" s="3"/>
      <c r="HU257" s="3"/>
      <c r="HV257" s="3"/>
      <c r="HW257" s="3"/>
      <c r="HX257" s="3"/>
      <c r="HY257" s="3"/>
      <c r="HZ257" s="3"/>
      <c r="IA257" s="3"/>
      <c r="IB257" s="3"/>
      <c r="IC257" s="3"/>
      <c r="ID257" s="3"/>
      <c r="IE257" s="3"/>
      <c r="IF257" s="3"/>
      <c r="IG257" s="3"/>
      <c r="IH257" s="3"/>
      <c r="II257" s="3"/>
      <c r="IJ257" s="3"/>
      <c r="IK257" s="3"/>
      <c r="IL257" s="3"/>
      <c r="IM257" s="3"/>
      <c r="IN257" s="3"/>
      <c r="IO257" s="3"/>
      <c r="IP257" s="3"/>
      <c r="IQ257" s="3"/>
    </row>
    <row r="258" spans="2:251" ht="33.75" customHeight="1">
      <c r="B258" s="221"/>
      <c r="C258" s="223"/>
      <c r="D258" s="224"/>
      <c r="E258" s="224"/>
      <c r="F258" s="224"/>
      <c r="G258" s="224"/>
      <c r="H258" s="224"/>
      <c r="I258" s="229"/>
      <c r="J258" s="230"/>
      <c r="K258" s="230"/>
      <c r="L258" s="231"/>
      <c r="M258" s="224"/>
      <c r="N258" s="224"/>
      <c r="O258" s="224" t="s">
        <v>17</v>
      </c>
      <c r="P258" s="224" t="s">
        <v>16</v>
      </c>
      <c r="Q258" s="223" t="s">
        <v>15</v>
      </c>
      <c r="R258" s="3"/>
      <c r="S258" s="3"/>
      <c r="T258" s="8"/>
      <c r="U258" s="209"/>
      <c r="V258" s="209"/>
      <c r="W258" s="3"/>
      <c r="X258" s="7"/>
      <c r="Y258" s="3"/>
      <c r="Z258" s="17"/>
      <c r="AA258" s="6"/>
      <c r="AB258" s="3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3"/>
      <c r="DR258" s="3"/>
      <c r="DS258" s="3"/>
      <c r="DT258" s="3"/>
      <c r="DU258" s="3"/>
      <c r="DV258" s="3"/>
      <c r="DW258" s="3"/>
      <c r="DX258" s="3"/>
      <c r="DY258" s="3"/>
      <c r="DZ258" s="3"/>
      <c r="EA258" s="3"/>
      <c r="EB258" s="3"/>
      <c r="EC258" s="3"/>
      <c r="ED258" s="3"/>
      <c r="EE258" s="3"/>
      <c r="EF258" s="3"/>
      <c r="EG258" s="3"/>
      <c r="EH258" s="3"/>
      <c r="EI258" s="3"/>
      <c r="EJ258" s="3"/>
      <c r="EK258" s="3"/>
      <c r="EL258" s="3"/>
      <c r="EM258" s="3"/>
      <c r="EN258" s="3"/>
      <c r="EO258" s="3"/>
      <c r="EP258" s="3"/>
      <c r="EQ258" s="3"/>
      <c r="ER258" s="3"/>
      <c r="ES258" s="3"/>
      <c r="ET258" s="3"/>
      <c r="EU258" s="3"/>
      <c r="EV258" s="3"/>
      <c r="EW258" s="3"/>
      <c r="EX258" s="3"/>
      <c r="EY258" s="3"/>
      <c r="EZ258" s="3"/>
      <c r="FA258" s="3"/>
      <c r="FB258" s="3"/>
      <c r="FC258" s="3"/>
      <c r="FD258" s="3"/>
      <c r="FE258" s="3"/>
      <c r="FF258" s="3"/>
      <c r="FG258" s="3"/>
      <c r="FH258" s="3"/>
      <c r="FI258" s="3"/>
      <c r="FJ258" s="3"/>
      <c r="FK258" s="3"/>
      <c r="FL258" s="3"/>
      <c r="FM258" s="3"/>
      <c r="FN258" s="3"/>
      <c r="FO258" s="3"/>
      <c r="FP258" s="3"/>
      <c r="FQ258" s="3"/>
      <c r="FR258" s="3"/>
      <c r="FS258" s="3"/>
      <c r="FT258" s="3"/>
      <c r="FU258" s="3"/>
      <c r="FV258" s="3"/>
      <c r="FW258" s="3"/>
      <c r="FX258" s="3"/>
      <c r="FY258" s="3"/>
      <c r="FZ258" s="3"/>
      <c r="GA258" s="3"/>
      <c r="GB258" s="3"/>
      <c r="GC258" s="3"/>
      <c r="GD258" s="3"/>
      <c r="GE258" s="3"/>
      <c r="GF258" s="3"/>
      <c r="GG258" s="3"/>
      <c r="GH258" s="3"/>
      <c r="GI258" s="3"/>
      <c r="GJ258" s="3"/>
      <c r="GK258" s="3"/>
      <c r="GL258" s="3"/>
      <c r="GM258" s="3"/>
      <c r="GN258" s="3"/>
      <c r="GO258" s="3"/>
      <c r="GP258" s="3"/>
      <c r="GQ258" s="3"/>
      <c r="GR258" s="3"/>
      <c r="GS258" s="3"/>
      <c r="GT258" s="3"/>
      <c r="GU258" s="3"/>
      <c r="GV258" s="3"/>
      <c r="GW258" s="3"/>
      <c r="GX258" s="3"/>
      <c r="GY258" s="3"/>
      <c r="GZ258" s="3"/>
      <c r="HA258" s="3"/>
      <c r="HB258" s="3"/>
      <c r="HC258" s="3"/>
      <c r="HD258" s="3"/>
      <c r="HE258" s="3"/>
      <c r="HF258" s="3"/>
      <c r="HG258" s="3"/>
      <c r="HH258" s="3"/>
      <c r="HI258" s="3"/>
      <c r="HJ258" s="3"/>
      <c r="HK258" s="3"/>
      <c r="HL258" s="3"/>
      <c r="HM258" s="3"/>
      <c r="HN258" s="3"/>
      <c r="HO258" s="3"/>
      <c r="HP258" s="3"/>
      <c r="HQ258" s="3"/>
      <c r="HR258" s="3"/>
      <c r="HS258" s="3"/>
      <c r="HT258" s="3"/>
      <c r="HU258" s="3"/>
      <c r="HV258" s="3"/>
      <c r="HW258" s="3"/>
      <c r="HX258" s="3"/>
      <c r="HY258" s="3"/>
      <c r="HZ258" s="3"/>
      <c r="IA258" s="3"/>
      <c r="IB258" s="3"/>
      <c r="IC258" s="3"/>
      <c r="ID258" s="3"/>
      <c r="IE258" s="3"/>
      <c r="IF258" s="3"/>
      <c r="IG258" s="3"/>
      <c r="IH258" s="3"/>
      <c r="II258" s="3"/>
      <c r="IJ258" s="3"/>
      <c r="IK258" s="3"/>
      <c r="IL258" s="3"/>
      <c r="IM258" s="3"/>
      <c r="IN258" s="3"/>
      <c r="IO258" s="3"/>
      <c r="IP258" s="3"/>
      <c r="IQ258" s="3"/>
    </row>
    <row r="259" spans="2:251" ht="39.75" customHeight="1">
      <c r="B259" s="222"/>
      <c r="C259" s="223"/>
      <c r="D259" s="224"/>
      <c r="E259" s="224"/>
      <c r="F259" s="224"/>
      <c r="G259" s="224"/>
      <c r="H259" s="224"/>
      <c r="I259" s="70" t="s">
        <v>14</v>
      </c>
      <c r="J259" s="70" t="s">
        <v>13</v>
      </c>
      <c r="K259" s="70" t="s">
        <v>12</v>
      </c>
      <c r="L259" s="125" t="s">
        <v>11</v>
      </c>
      <c r="M259" s="41" t="s">
        <v>10</v>
      </c>
      <c r="N259" s="40" t="s">
        <v>9</v>
      </c>
      <c r="O259" s="224"/>
      <c r="P259" s="224"/>
      <c r="Q259" s="223"/>
      <c r="R259" s="3"/>
      <c r="S259" s="3"/>
      <c r="T259" s="5"/>
      <c r="U259" s="209"/>
      <c r="V259" s="209"/>
      <c r="X259" s="6"/>
      <c r="Z259" s="17"/>
      <c r="AA259" s="6"/>
      <c r="AB259" s="3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c r="EQ259" s="3"/>
      <c r="ER259" s="3"/>
      <c r="ES259" s="3"/>
      <c r="ET259" s="3"/>
      <c r="EU259" s="3"/>
      <c r="EV259" s="3"/>
      <c r="EW259" s="3"/>
      <c r="EX259" s="3"/>
      <c r="EY259" s="3"/>
      <c r="EZ259" s="3"/>
      <c r="FA259" s="3"/>
      <c r="FB259" s="3"/>
      <c r="FC259" s="3"/>
      <c r="FD259" s="3"/>
      <c r="FE259" s="3"/>
      <c r="FF259" s="3"/>
      <c r="FG259" s="3"/>
      <c r="FH259" s="3"/>
      <c r="FI259" s="3"/>
      <c r="FJ259" s="3"/>
      <c r="FK259" s="3"/>
      <c r="FL259" s="3"/>
      <c r="FM259" s="3"/>
      <c r="FN259" s="3"/>
      <c r="FO259" s="3"/>
      <c r="FP259" s="3"/>
      <c r="FQ259" s="3"/>
      <c r="FR259" s="3"/>
      <c r="FS259" s="3"/>
      <c r="FT259" s="3"/>
      <c r="FU259" s="3"/>
      <c r="FV259" s="3"/>
      <c r="FW259" s="3"/>
      <c r="FX259" s="3"/>
      <c r="FY259" s="3"/>
      <c r="FZ259" s="3"/>
      <c r="GA259" s="3"/>
      <c r="GB259" s="3"/>
      <c r="GC259" s="3"/>
      <c r="GD259" s="3"/>
      <c r="GE259" s="3"/>
      <c r="GF259" s="3"/>
      <c r="GG259" s="3"/>
      <c r="GH259" s="3"/>
      <c r="GI259" s="3"/>
      <c r="GJ259" s="3"/>
      <c r="GK259" s="3"/>
      <c r="GL259" s="3"/>
      <c r="GM259" s="3"/>
      <c r="GN259" s="3"/>
      <c r="GO259" s="3"/>
      <c r="GP259" s="3"/>
      <c r="GQ259" s="3"/>
      <c r="GR259" s="3"/>
      <c r="GS259" s="3"/>
      <c r="GT259" s="3"/>
      <c r="GU259" s="3"/>
      <c r="GV259" s="3"/>
      <c r="GW259" s="3"/>
      <c r="GX259" s="3"/>
      <c r="GY259" s="3"/>
      <c r="GZ259" s="3"/>
      <c r="HA259" s="3"/>
      <c r="HB259" s="3"/>
      <c r="HC259" s="3"/>
      <c r="HD259" s="3"/>
      <c r="HE259" s="3"/>
      <c r="HF259" s="3"/>
      <c r="HG259" s="3"/>
      <c r="HH259" s="3"/>
      <c r="HI259" s="3"/>
      <c r="HJ259" s="3"/>
      <c r="HK259" s="3"/>
      <c r="HL259" s="3"/>
      <c r="HM259" s="3"/>
      <c r="HN259" s="3"/>
      <c r="HO259" s="3"/>
      <c r="HP259" s="3"/>
      <c r="HQ259" s="3"/>
      <c r="HR259" s="3"/>
      <c r="HS259" s="3"/>
      <c r="HT259" s="3"/>
      <c r="HU259" s="3"/>
      <c r="HV259" s="3"/>
      <c r="HW259" s="3"/>
      <c r="HX259" s="3"/>
      <c r="HY259" s="3"/>
      <c r="HZ259" s="3"/>
      <c r="IA259" s="3"/>
      <c r="IB259" s="3"/>
      <c r="IC259" s="3"/>
      <c r="ID259" s="3"/>
      <c r="IE259" s="3"/>
      <c r="IF259" s="3"/>
      <c r="IG259" s="3"/>
      <c r="IH259" s="3"/>
      <c r="II259" s="3"/>
      <c r="IJ259" s="3"/>
      <c r="IK259" s="3"/>
      <c r="IL259" s="3"/>
      <c r="IM259" s="3"/>
      <c r="IN259" s="3"/>
      <c r="IO259" s="3"/>
      <c r="IP259" s="3"/>
      <c r="IQ259" s="3"/>
    </row>
    <row r="260" spans="2:251" ht="33" hidden="1" customHeight="1">
      <c r="B260" s="204" t="s">
        <v>83</v>
      </c>
      <c r="C260" s="205" t="s">
        <v>85</v>
      </c>
      <c r="D260" s="67" t="s">
        <v>40</v>
      </c>
      <c r="E260" s="166" t="s">
        <v>33</v>
      </c>
      <c r="F260" s="72"/>
      <c r="G260" s="67" t="s">
        <v>40</v>
      </c>
      <c r="H260" s="73"/>
      <c r="I260" s="28"/>
      <c r="J260" s="25"/>
      <c r="K260" s="27"/>
      <c r="L260" s="25"/>
      <c r="M260" s="39"/>
      <c r="N260" s="39"/>
      <c r="O260" s="206" t="e">
        <f>+F261/F260</f>
        <v>#DIV/0!</v>
      </c>
      <c r="P260" s="207" t="e">
        <f>+H261/H260</f>
        <v>#DIV/0!</v>
      </c>
      <c r="Q260" s="208" t="e">
        <f>+(O260*O260)/P260</f>
        <v>#DIV/0!</v>
      </c>
      <c r="T260" s="5"/>
      <c r="U260" s="209"/>
      <c r="V260" s="209"/>
      <c r="X260" s="4"/>
      <c r="Z260" s="36"/>
      <c r="AA260" s="6"/>
      <c r="AB260" s="33"/>
    </row>
    <row r="261" spans="2:251" ht="37.5" hidden="1" customHeight="1">
      <c r="B261" s="204"/>
      <c r="C261" s="205"/>
      <c r="D261" s="67" t="s">
        <v>2</v>
      </c>
      <c r="E261" s="167"/>
      <c r="F261" s="72"/>
      <c r="G261" s="67" t="s">
        <v>42</v>
      </c>
      <c r="H261" s="73"/>
      <c r="I261" s="28"/>
      <c r="J261" s="25"/>
      <c r="K261" s="27"/>
      <c r="L261" s="25"/>
      <c r="M261" s="39"/>
      <c r="N261" s="39"/>
      <c r="O261" s="206"/>
      <c r="P261" s="207"/>
      <c r="Q261" s="208"/>
      <c r="T261" s="5"/>
      <c r="U261" s="65"/>
      <c r="V261" s="65"/>
      <c r="X261" s="4"/>
      <c r="Z261" s="36"/>
      <c r="AA261" s="6"/>
      <c r="AB261" s="33"/>
    </row>
    <row r="262" spans="2:251" ht="27" customHeight="1">
      <c r="B262" s="204"/>
      <c r="C262" s="210" t="s">
        <v>87</v>
      </c>
      <c r="D262" s="67" t="s">
        <v>3</v>
      </c>
      <c r="E262" s="166" t="s">
        <v>33</v>
      </c>
      <c r="F262" s="32">
        <v>1</v>
      </c>
      <c r="G262" s="67" t="s">
        <v>3</v>
      </c>
      <c r="H262" s="28">
        <v>7000000</v>
      </c>
      <c r="I262" s="28">
        <f>+H262</f>
        <v>7000000</v>
      </c>
      <c r="J262" s="21"/>
      <c r="K262" s="27"/>
      <c r="L262" s="21"/>
      <c r="M262" s="31">
        <v>45292</v>
      </c>
      <c r="N262" s="31">
        <v>45657</v>
      </c>
      <c r="O262" s="135">
        <f>+F263/F262</f>
        <v>1</v>
      </c>
      <c r="P262" s="168"/>
      <c r="Q262" s="170"/>
      <c r="X262" s="35"/>
      <c r="Z262" s="36"/>
      <c r="AA262" s="6"/>
      <c r="AB262" s="33"/>
    </row>
    <row r="263" spans="2:251" ht="27" customHeight="1">
      <c r="B263" s="204"/>
      <c r="C263" s="210"/>
      <c r="D263" s="67" t="s">
        <v>2</v>
      </c>
      <c r="E263" s="167"/>
      <c r="F263" s="32">
        <v>1</v>
      </c>
      <c r="G263" s="67" t="s">
        <v>42</v>
      </c>
      <c r="H263" s="23">
        <f>+Q256</f>
        <v>44000000</v>
      </c>
      <c r="I263" s="28">
        <f t="shared" ref="I263:I283" si="7">+H263</f>
        <v>44000000</v>
      </c>
      <c r="J263" s="21"/>
      <c r="K263" s="27"/>
      <c r="L263" s="21"/>
      <c r="M263" s="31">
        <v>45292</v>
      </c>
      <c r="N263" s="31">
        <v>45657</v>
      </c>
      <c r="O263" s="136"/>
      <c r="P263" s="169"/>
      <c r="Q263" s="171"/>
      <c r="X263" s="35"/>
      <c r="Z263" s="36"/>
      <c r="AA263" s="6"/>
      <c r="AB263" s="33"/>
    </row>
    <row r="264" spans="2:251" ht="27" customHeight="1">
      <c r="B264" s="204"/>
      <c r="C264" s="164" t="s">
        <v>86</v>
      </c>
      <c r="D264" s="67" t="s">
        <v>3</v>
      </c>
      <c r="E264" s="166" t="s">
        <v>33</v>
      </c>
      <c r="F264" s="32">
        <v>1</v>
      </c>
      <c r="G264" s="67" t="s">
        <v>3</v>
      </c>
      <c r="H264" s="28">
        <v>1500000</v>
      </c>
      <c r="I264" s="28">
        <f t="shared" si="7"/>
        <v>1500000</v>
      </c>
      <c r="J264" s="21"/>
      <c r="K264" s="27"/>
      <c r="L264" s="21"/>
      <c r="M264" s="31">
        <v>45292</v>
      </c>
      <c r="N264" s="31">
        <v>45657</v>
      </c>
      <c r="O264" s="135">
        <f t="shared" ref="O264" si="8">+F265/F264</f>
        <v>1</v>
      </c>
      <c r="P264" s="168"/>
      <c r="Q264" s="170"/>
      <c r="X264" s="35"/>
      <c r="Z264" s="36"/>
      <c r="AA264" s="6"/>
      <c r="AB264" s="33"/>
    </row>
    <row r="265" spans="2:251" ht="27" customHeight="1">
      <c r="B265" s="204"/>
      <c r="C265" s="165"/>
      <c r="D265" s="67" t="s">
        <v>2</v>
      </c>
      <c r="E265" s="167"/>
      <c r="F265" s="32">
        <v>1</v>
      </c>
      <c r="G265" s="67" t="s">
        <v>42</v>
      </c>
      <c r="H265" s="23">
        <f>+Q250</f>
        <v>2448481</v>
      </c>
      <c r="I265" s="28">
        <f t="shared" si="7"/>
        <v>2448481</v>
      </c>
      <c r="J265" s="21"/>
      <c r="K265" s="27"/>
      <c r="L265" s="21"/>
      <c r="M265" s="31">
        <v>45292</v>
      </c>
      <c r="N265" s="31">
        <v>45657</v>
      </c>
      <c r="O265" s="136"/>
      <c r="P265" s="169"/>
      <c r="Q265" s="171"/>
      <c r="X265" s="35"/>
      <c r="Z265" s="36"/>
      <c r="AA265" s="6"/>
      <c r="AB265" s="33"/>
    </row>
    <row r="266" spans="2:251" ht="27" hidden="1" customHeight="1">
      <c r="B266" s="204"/>
      <c r="C266" s="164" t="s">
        <v>88</v>
      </c>
      <c r="D266" s="67" t="s">
        <v>3</v>
      </c>
      <c r="E266" s="166" t="s">
        <v>33</v>
      </c>
      <c r="F266" s="32"/>
      <c r="G266" s="67" t="s">
        <v>3</v>
      </c>
      <c r="H266" s="28"/>
      <c r="I266" s="28">
        <f t="shared" si="7"/>
        <v>0</v>
      </c>
      <c r="J266" s="21"/>
      <c r="K266" s="27"/>
      <c r="L266" s="21"/>
      <c r="M266" s="31">
        <v>45292</v>
      </c>
      <c r="N266" s="31">
        <v>45657</v>
      </c>
      <c r="O266" s="135" t="e">
        <f t="shared" ref="O266" si="9">+F267/F266</f>
        <v>#DIV/0!</v>
      </c>
      <c r="P266" s="168"/>
      <c r="Q266" s="170"/>
      <c r="X266" s="35"/>
      <c r="Z266" s="36"/>
      <c r="AA266" s="6"/>
      <c r="AB266" s="33"/>
    </row>
    <row r="267" spans="2:251" ht="27" hidden="1" customHeight="1">
      <c r="B267" s="204"/>
      <c r="C267" s="165"/>
      <c r="D267" s="67" t="s">
        <v>2</v>
      </c>
      <c r="E267" s="167"/>
      <c r="F267" s="34"/>
      <c r="G267" s="67" t="s">
        <v>42</v>
      </c>
      <c r="H267" s="23"/>
      <c r="I267" s="28">
        <f t="shared" si="7"/>
        <v>0</v>
      </c>
      <c r="J267" s="21"/>
      <c r="K267" s="27"/>
      <c r="L267" s="21"/>
      <c r="M267" s="31">
        <v>45292</v>
      </c>
      <c r="N267" s="31">
        <v>45657</v>
      </c>
      <c r="O267" s="136"/>
      <c r="P267" s="169"/>
      <c r="Q267" s="171"/>
      <c r="X267" s="35"/>
      <c r="Z267" s="36"/>
      <c r="AA267" s="6"/>
      <c r="AB267" s="33"/>
    </row>
    <row r="268" spans="2:251" ht="15.75">
      <c r="B268" s="204"/>
      <c r="C268" s="164" t="s">
        <v>262</v>
      </c>
      <c r="D268" s="67" t="s">
        <v>3</v>
      </c>
      <c r="E268" s="166" t="s">
        <v>256</v>
      </c>
      <c r="F268" s="32">
        <v>2</v>
      </c>
      <c r="G268" s="67" t="s">
        <v>3</v>
      </c>
      <c r="H268" s="28"/>
      <c r="I268" s="28">
        <f t="shared" si="7"/>
        <v>0</v>
      </c>
      <c r="J268" s="21"/>
      <c r="K268" s="27"/>
      <c r="L268" s="21"/>
      <c r="M268" s="31">
        <v>45292</v>
      </c>
      <c r="N268" s="31">
        <v>45657</v>
      </c>
      <c r="O268" s="135">
        <f t="shared" ref="O268" si="10">+F269/F268</f>
        <v>0.5</v>
      </c>
      <c r="P268" s="168"/>
      <c r="Q268" s="170"/>
      <c r="X268" s="35"/>
      <c r="Z268" s="36"/>
      <c r="AA268" s="6"/>
      <c r="AB268" s="33"/>
    </row>
    <row r="269" spans="2:251" ht="15.75">
      <c r="B269" s="204"/>
      <c r="C269" s="165"/>
      <c r="D269" s="67" t="s">
        <v>2</v>
      </c>
      <c r="E269" s="167"/>
      <c r="F269" s="32">
        <v>1</v>
      </c>
      <c r="G269" s="67" t="s">
        <v>42</v>
      </c>
      <c r="H269" s="23"/>
      <c r="I269" s="28">
        <f t="shared" si="7"/>
        <v>0</v>
      </c>
      <c r="J269" s="21"/>
      <c r="K269" s="27"/>
      <c r="L269" s="21"/>
      <c r="M269" s="31">
        <v>45292</v>
      </c>
      <c r="N269" s="31">
        <v>45657</v>
      </c>
      <c r="O269" s="136"/>
      <c r="P269" s="169"/>
      <c r="Q269" s="171"/>
      <c r="X269" s="35"/>
      <c r="Z269" s="36"/>
      <c r="AA269" s="6"/>
      <c r="AB269" s="33"/>
    </row>
    <row r="270" spans="2:251" ht="27" customHeight="1">
      <c r="B270" s="204"/>
      <c r="C270" s="164" t="s">
        <v>89</v>
      </c>
      <c r="D270" s="67" t="s">
        <v>3</v>
      </c>
      <c r="E270" s="166" t="s">
        <v>33</v>
      </c>
      <c r="F270" s="32">
        <v>550</v>
      </c>
      <c r="G270" s="67" t="s">
        <v>3</v>
      </c>
      <c r="H270" s="141">
        <v>5000000</v>
      </c>
      <c r="I270" s="28">
        <f t="shared" si="7"/>
        <v>5000000</v>
      </c>
      <c r="J270" s="21"/>
      <c r="K270" s="27"/>
      <c r="L270" s="21"/>
      <c r="M270" s="31">
        <v>45292</v>
      </c>
      <c r="N270" s="31">
        <v>45657</v>
      </c>
      <c r="O270" s="135">
        <f t="shared" ref="O270" si="11">+F271/F270</f>
        <v>1</v>
      </c>
      <c r="P270" s="168"/>
      <c r="Q270" s="170"/>
      <c r="X270" s="35"/>
      <c r="Z270" s="36"/>
      <c r="AA270" s="6"/>
      <c r="AB270" s="33"/>
    </row>
    <row r="271" spans="2:251" ht="27" customHeight="1">
      <c r="B271" s="204"/>
      <c r="C271" s="165"/>
      <c r="D271" s="67" t="s">
        <v>2</v>
      </c>
      <c r="E271" s="167"/>
      <c r="F271" s="32">
        <v>550</v>
      </c>
      <c r="G271" s="67" t="s">
        <v>42</v>
      </c>
      <c r="H271" s="145">
        <f>+Q254</f>
        <v>78135200</v>
      </c>
      <c r="I271" s="28">
        <f t="shared" si="7"/>
        <v>78135200</v>
      </c>
      <c r="J271" s="21"/>
      <c r="K271" s="27"/>
      <c r="L271" s="21"/>
      <c r="M271" s="31">
        <v>45292</v>
      </c>
      <c r="N271" s="31">
        <v>45657</v>
      </c>
      <c r="O271" s="136"/>
      <c r="P271" s="169"/>
      <c r="Q271" s="171"/>
      <c r="X271" s="35"/>
      <c r="Z271" s="36"/>
      <c r="AA271" s="6"/>
      <c r="AB271" s="33"/>
    </row>
    <row r="272" spans="2:251" ht="27" customHeight="1">
      <c r="B272" s="204"/>
      <c r="C272" s="202" t="s">
        <v>90</v>
      </c>
      <c r="D272" s="67" t="s">
        <v>3</v>
      </c>
      <c r="E272" s="166" t="s">
        <v>257</v>
      </c>
      <c r="F272" s="32">
        <v>200</v>
      </c>
      <c r="G272" s="67" t="s">
        <v>3</v>
      </c>
      <c r="H272" s="28">
        <v>4380129</v>
      </c>
      <c r="I272" s="28">
        <f t="shared" si="7"/>
        <v>4380129</v>
      </c>
      <c r="J272" s="21"/>
      <c r="K272" s="27"/>
      <c r="L272" s="21"/>
      <c r="M272" s="31">
        <v>45292</v>
      </c>
      <c r="N272" s="31">
        <v>45657</v>
      </c>
      <c r="O272" s="135">
        <f t="shared" ref="O272" si="12">+F273/F272</f>
        <v>0.69</v>
      </c>
      <c r="P272" s="168"/>
      <c r="Q272" s="170"/>
      <c r="X272" s="35"/>
      <c r="Z272" s="36"/>
      <c r="AA272" s="6"/>
      <c r="AB272" s="33"/>
    </row>
    <row r="273" spans="2:28" ht="27" customHeight="1">
      <c r="B273" s="204"/>
      <c r="C273" s="203"/>
      <c r="D273" s="67" t="s">
        <v>2</v>
      </c>
      <c r="E273" s="167"/>
      <c r="F273" s="32">
        <v>138</v>
      </c>
      <c r="G273" s="67" t="s">
        <v>42</v>
      </c>
      <c r="H273" s="23">
        <f>+Q251+Q252+Q255</f>
        <v>31880128</v>
      </c>
      <c r="I273" s="28">
        <f t="shared" si="7"/>
        <v>31880128</v>
      </c>
      <c r="J273" s="21"/>
      <c r="K273" s="27"/>
      <c r="L273" s="21"/>
      <c r="M273" s="31">
        <v>45292</v>
      </c>
      <c r="N273" s="31">
        <v>45657</v>
      </c>
      <c r="O273" s="136"/>
      <c r="P273" s="169"/>
      <c r="Q273" s="171"/>
      <c r="X273" s="35"/>
      <c r="Z273" s="36"/>
      <c r="AA273" s="6"/>
      <c r="AB273" s="33"/>
    </row>
    <row r="274" spans="2:28" ht="27" customHeight="1">
      <c r="B274" s="204"/>
      <c r="C274" s="203"/>
      <c r="D274" s="67" t="s">
        <v>3</v>
      </c>
      <c r="E274" s="167" t="s">
        <v>258</v>
      </c>
      <c r="F274" s="32">
        <v>16</v>
      </c>
      <c r="G274" s="67" t="s">
        <v>3</v>
      </c>
      <c r="H274" s="23">
        <v>2000000</v>
      </c>
      <c r="I274" s="28">
        <f t="shared" si="7"/>
        <v>2000000</v>
      </c>
      <c r="J274" s="21"/>
      <c r="K274" s="27"/>
      <c r="L274" s="21"/>
      <c r="M274" s="31">
        <v>45292</v>
      </c>
      <c r="N274" s="31">
        <v>45657</v>
      </c>
      <c r="O274" s="135">
        <f t="shared" ref="O274" si="13">+F275/F274</f>
        <v>0.625</v>
      </c>
      <c r="P274" s="158"/>
      <c r="Q274" s="159"/>
      <c r="X274" s="35"/>
      <c r="Z274" s="36"/>
      <c r="AA274" s="6"/>
      <c r="AB274" s="33"/>
    </row>
    <row r="275" spans="2:28" ht="27" customHeight="1">
      <c r="B275" s="204"/>
      <c r="C275" s="203"/>
      <c r="D275" s="67" t="s">
        <v>2</v>
      </c>
      <c r="E275" s="194"/>
      <c r="F275" s="32">
        <v>10</v>
      </c>
      <c r="G275" s="67" t="s">
        <v>42</v>
      </c>
      <c r="H275" s="23">
        <f>+Q255</f>
        <v>6000000</v>
      </c>
      <c r="I275" s="28">
        <f t="shared" si="7"/>
        <v>6000000</v>
      </c>
      <c r="J275" s="21"/>
      <c r="K275" s="27"/>
      <c r="L275" s="21"/>
      <c r="M275" s="31">
        <v>45292</v>
      </c>
      <c r="N275" s="31">
        <v>45657</v>
      </c>
      <c r="O275" s="136"/>
      <c r="P275" s="158"/>
      <c r="Q275" s="159"/>
      <c r="X275" s="35"/>
      <c r="Z275" s="36"/>
      <c r="AA275" s="6"/>
      <c r="AB275" s="33"/>
    </row>
    <row r="276" spans="2:28" ht="27" customHeight="1">
      <c r="B276" s="204"/>
      <c r="C276" s="164" t="s">
        <v>91</v>
      </c>
      <c r="D276" s="67" t="s">
        <v>3</v>
      </c>
      <c r="E276" s="166" t="s">
        <v>33</v>
      </c>
      <c r="F276" s="32">
        <v>1</v>
      </c>
      <c r="G276" s="67" t="s">
        <v>3</v>
      </c>
      <c r="H276" s="28">
        <v>6000000</v>
      </c>
      <c r="I276" s="28">
        <f t="shared" si="7"/>
        <v>6000000</v>
      </c>
      <c r="J276" s="21"/>
      <c r="K276" s="27"/>
      <c r="L276" s="21"/>
      <c r="M276" s="31">
        <v>45292</v>
      </c>
      <c r="N276" s="31">
        <v>45657</v>
      </c>
      <c r="O276" s="135">
        <f t="shared" ref="O276" si="14">+F277/F276</f>
        <v>1</v>
      </c>
      <c r="P276" s="168"/>
      <c r="Q276" s="170"/>
      <c r="X276" s="35"/>
      <c r="Z276" s="36"/>
      <c r="AA276" s="6"/>
      <c r="AB276" s="33"/>
    </row>
    <row r="277" spans="2:28" ht="27" customHeight="1">
      <c r="B277" s="204"/>
      <c r="C277" s="165"/>
      <c r="D277" s="67" t="s">
        <v>2</v>
      </c>
      <c r="E277" s="167"/>
      <c r="F277" s="32">
        <v>1</v>
      </c>
      <c r="G277" s="67" t="s">
        <v>42</v>
      </c>
      <c r="H277" s="23">
        <f>+Q253</f>
        <v>41513715</v>
      </c>
      <c r="I277" s="28">
        <f t="shared" si="7"/>
        <v>41513715</v>
      </c>
      <c r="J277" s="21"/>
      <c r="K277" s="27"/>
      <c r="L277" s="21"/>
      <c r="M277" s="31">
        <v>45292</v>
      </c>
      <c r="N277" s="31">
        <v>45657</v>
      </c>
      <c r="O277" s="136"/>
      <c r="P277" s="169"/>
      <c r="Q277" s="171"/>
      <c r="X277" s="35"/>
      <c r="Z277" s="36"/>
      <c r="AA277" s="6"/>
      <c r="AB277" s="33"/>
    </row>
    <row r="278" spans="2:28" ht="27" customHeight="1">
      <c r="B278" s="204"/>
      <c r="C278" s="164" t="s">
        <v>92</v>
      </c>
      <c r="D278" s="67" t="s">
        <v>3</v>
      </c>
      <c r="E278" s="167" t="s">
        <v>259</v>
      </c>
      <c r="F278" s="32">
        <v>2000</v>
      </c>
      <c r="G278" s="67" t="s">
        <v>3</v>
      </c>
      <c r="H278" s="28"/>
      <c r="I278" s="28">
        <f t="shared" si="7"/>
        <v>0</v>
      </c>
      <c r="J278" s="21"/>
      <c r="K278" s="27"/>
      <c r="L278" s="21"/>
      <c r="M278" s="31">
        <v>45292</v>
      </c>
      <c r="N278" s="31">
        <v>45657</v>
      </c>
      <c r="O278" s="135">
        <f t="shared" ref="O278" si="15">+F279/F278</f>
        <v>1</v>
      </c>
      <c r="P278" s="168"/>
      <c r="Q278" s="170"/>
      <c r="X278" s="35"/>
      <c r="Z278" s="36"/>
      <c r="AA278" s="6"/>
      <c r="AB278" s="33"/>
    </row>
    <row r="279" spans="2:28" ht="27" customHeight="1">
      <c r="B279" s="204"/>
      <c r="C279" s="164"/>
      <c r="D279" s="67" t="s">
        <v>2</v>
      </c>
      <c r="E279" s="167"/>
      <c r="F279" s="32">
        <v>2000</v>
      </c>
      <c r="G279" s="67" t="s">
        <v>42</v>
      </c>
      <c r="H279" s="28"/>
      <c r="I279" s="28">
        <f t="shared" si="7"/>
        <v>0</v>
      </c>
      <c r="J279" s="21"/>
      <c r="K279" s="27"/>
      <c r="L279" s="21"/>
      <c r="M279" s="31">
        <v>45292</v>
      </c>
      <c r="N279" s="31">
        <v>45657</v>
      </c>
      <c r="O279" s="136"/>
      <c r="P279" s="200"/>
      <c r="Q279" s="201"/>
      <c r="X279" s="35"/>
      <c r="Z279" s="36"/>
      <c r="AA279" s="6"/>
      <c r="AB279" s="33"/>
    </row>
    <row r="280" spans="2:28" ht="27" customHeight="1">
      <c r="B280" s="204"/>
      <c r="C280" s="164"/>
      <c r="D280" s="67" t="s">
        <v>3</v>
      </c>
      <c r="E280" s="167" t="s">
        <v>33</v>
      </c>
      <c r="F280" s="32">
        <v>2</v>
      </c>
      <c r="G280" s="67" t="s">
        <v>3</v>
      </c>
      <c r="H280" s="28"/>
      <c r="I280" s="28">
        <f t="shared" si="7"/>
        <v>0</v>
      </c>
      <c r="J280" s="21"/>
      <c r="K280" s="27"/>
      <c r="L280" s="21"/>
      <c r="M280" s="31">
        <v>45292</v>
      </c>
      <c r="N280" s="31">
        <v>45657</v>
      </c>
      <c r="O280" s="135">
        <f t="shared" ref="O280" si="16">+F281/F280</f>
        <v>0</v>
      </c>
      <c r="P280" s="200"/>
      <c r="Q280" s="201"/>
      <c r="X280" s="35"/>
      <c r="Z280" s="36"/>
      <c r="AA280" s="6"/>
      <c r="AB280" s="33"/>
    </row>
    <row r="281" spans="2:28" ht="27" customHeight="1">
      <c r="B281" s="204"/>
      <c r="C281" s="165"/>
      <c r="D281" s="67" t="s">
        <v>2</v>
      </c>
      <c r="E281" s="194"/>
      <c r="F281" s="32"/>
      <c r="G281" s="67" t="s">
        <v>42</v>
      </c>
      <c r="H281" s="23"/>
      <c r="I281" s="28">
        <f t="shared" si="7"/>
        <v>0</v>
      </c>
      <c r="J281" s="21"/>
      <c r="K281" s="27"/>
      <c r="L281" s="21"/>
      <c r="M281" s="31">
        <v>45292</v>
      </c>
      <c r="N281" s="31">
        <v>45657</v>
      </c>
      <c r="O281" s="136"/>
      <c r="P281" s="169"/>
      <c r="Q281" s="171"/>
      <c r="X281" s="35"/>
      <c r="Z281" s="36"/>
      <c r="AA281" s="6"/>
      <c r="AB281" s="33"/>
    </row>
    <row r="282" spans="2:28" ht="15.75">
      <c r="B282" s="192"/>
      <c r="C282" s="193" t="s">
        <v>8</v>
      </c>
      <c r="D282" s="67" t="s">
        <v>3</v>
      </c>
      <c r="E282" s="166"/>
      <c r="F282" s="24">
        <v>1</v>
      </c>
      <c r="G282" s="67" t="s">
        <v>3</v>
      </c>
      <c r="H282" s="26">
        <v>25880129</v>
      </c>
      <c r="I282" s="28">
        <f t="shared" si="7"/>
        <v>25880129</v>
      </c>
      <c r="J282" s="25"/>
      <c r="K282" s="25"/>
      <c r="L282" s="25"/>
      <c r="M282" s="31">
        <v>45292</v>
      </c>
      <c r="N282" s="31">
        <v>45657</v>
      </c>
      <c r="O282" s="135">
        <f t="shared" ref="O282" si="17">+F283/F282</f>
        <v>0</v>
      </c>
      <c r="P282" s="195"/>
      <c r="Q282" s="192"/>
    </row>
    <row r="283" spans="2:28" ht="15.75">
      <c r="B283" s="192"/>
      <c r="C283" s="193"/>
      <c r="D283" s="67" t="s">
        <v>2</v>
      </c>
      <c r="E283" s="194"/>
      <c r="F283" s="24"/>
      <c r="G283" s="67" t="s">
        <v>42</v>
      </c>
      <c r="H283" s="23">
        <f>+H261+H263+H265+H267+H269+H271+H273+H277+H281</f>
        <v>197977524</v>
      </c>
      <c r="I283" s="28">
        <f t="shared" si="7"/>
        <v>197977524</v>
      </c>
      <c r="J283" s="21"/>
      <c r="K283" s="22"/>
      <c r="L283" s="21"/>
      <c r="M283" s="31">
        <v>45292</v>
      </c>
      <c r="N283" s="31">
        <v>45657</v>
      </c>
      <c r="O283" s="121"/>
      <c r="P283" s="195"/>
      <c r="Q283" s="192"/>
    </row>
    <row r="284" spans="2:28">
      <c r="D284" s="19"/>
      <c r="H284" s="144"/>
      <c r="I284" s="15"/>
      <c r="J284" s="17"/>
      <c r="K284" s="17"/>
      <c r="L284" s="17"/>
      <c r="M284" s="128"/>
      <c r="N284" s="128"/>
      <c r="O284" s="15"/>
      <c r="P284" s="13"/>
      <c r="Q284" s="14"/>
      <c r="R284" s="13"/>
    </row>
    <row r="285" spans="2:28" ht="31.5">
      <c r="B285" s="196" t="s">
        <v>44</v>
      </c>
      <c r="C285" s="196"/>
      <c r="D285" s="197" t="s">
        <v>7</v>
      </c>
      <c r="E285" s="197"/>
      <c r="F285" s="197"/>
      <c r="G285" s="197"/>
      <c r="H285" s="197"/>
      <c r="I285" s="197"/>
      <c r="J285" s="74" t="s">
        <v>45</v>
      </c>
      <c r="K285" s="197" t="s">
        <v>46</v>
      </c>
      <c r="L285" s="197"/>
      <c r="M285" s="198" t="s">
        <v>6</v>
      </c>
      <c r="N285" s="199"/>
      <c r="O285" s="199"/>
      <c r="P285" s="199"/>
      <c r="Q285" s="199"/>
    </row>
    <row r="286" spans="2:28" ht="26.25" customHeight="1">
      <c r="B286" s="160" t="s">
        <v>75</v>
      </c>
      <c r="C286" s="172"/>
      <c r="D286" s="174" t="s">
        <v>64</v>
      </c>
      <c r="E286" s="175"/>
      <c r="F286" s="175"/>
      <c r="G286" s="175"/>
      <c r="H286" s="175"/>
      <c r="I286" s="176"/>
      <c r="J286" s="180"/>
      <c r="K286" s="12" t="s">
        <v>3</v>
      </c>
      <c r="L286" s="129"/>
      <c r="M286" s="198" t="s">
        <v>250</v>
      </c>
      <c r="N286" s="199"/>
      <c r="O286" s="199"/>
      <c r="P286" s="199"/>
      <c r="Q286" s="199"/>
    </row>
    <row r="287" spans="2:28" ht="18" customHeight="1">
      <c r="B287" s="162"/>
      <c r="C287" s="173"/>
      <c r="D287" s="177"/>
      <c r="E287" s="178"/>
      <c r="F287" s="178"/>
      <c r="G287" s="178"/>
      <c r="H287" s="178"/>
      <c r="I287" s="179"/>
      <c r="J287" s="180"/>
      <c r="K287" s="12" t="s">
        <v>2</v>
      </c>
      <c r="L287" s="151"/>
      <c r="M287" s="278" t="s">
        <v>0</v>
      </c>
      <c r="N287" s="278"/>
      <c r="O287" s="278"/>
      <c r="P287" s="278"/>
      <c r="Q287" s="278"/>
    </row>
    <row r="288" spans="2:28" ht="18.75" customHeight="1">
      <c r="B288" s="181"/>
      <c r="C288" s="182"/>
      <c r="D288" s="185" t="s">
        <v>5</v>
      </c>
      <c r="E288" s="186"/>
      <c r="F288" s="186"/>
      <c r="G288" s="186"/>
      <c r="H288" s="186"/>
      <c r="I288" s="187"/>
      <c r="J288" s="191"/>
      <c r="K288" s="12" t="s">
        <v>3</v>
      </c>
      <c r="L288" s="152"/>
      <c r="M288" s="314"/>
      <c r="N288" s="314"/>
      <c r="O288" s="314"/>
      <c r="P288" s="314"/>
      <c r="Q288" s="314"/>
    </row>
    <row r="289" spans="2:17" ht="14.25" customHeight="1">
      <c r="B289" s="183"/>
      <c r="C289" s="184"/>
      <c r="D289" s="188"/>
      <c r="E289" s="189"/>
      <c r="F289" s="189"/>
      <c r="G289" s="189"/>
      <c r="H289" s="189"/>
      <c r="I289" s="190"/>
      <c r="J289" s="191"/>
      <c r="K289" s="12" t="s">
        <v>2</v>
      </c>
      <c r="L289" s="151"/>
      <c r="M289" s="302"/>
      <c r="N289" s="303"/>
      <c r="O289" s="303"/>
      <c r="P289" s="303"/>
      <c r="Q289" s="304"/>
    </row>
    <row r="290" spans="2:17" ht="15.75">
      <c r="B290" s="181"/>
      <c r="C290" s="182"/>
      <c r="D290" s="185" t="s">
        <v>5</v>
      </c>
      <c r="E290" s="186"/>
      <c r="F290" s="186"/>
      <c r="G290" s="186"/>
      <c r="H290" s="186"/>
      <c r="I290" s="187"/>
      <c r="J290" s="191"/>
      <c r="K290" s="12" t="s">
        <v>3</v>
      </c>
      <c r="L290" s="151"/>
      <c r="M290" s="302"/>
      <c r="N290" s="303"/>
      <c r="O290" s="303"/>
      <c r="P290" s="303"/>
      <c r="Q290" s="304"/>
    </row>
    <row r="291" spans="2:17" ht="15.75">
      <c r="B291" s="183"/>
      <c r="C291" s="184"/>
      <c r="D291" s="188"/>
      <c r="E291" s="189"/>
      <c r="F291" s="189"/>
      <c r="G291" s="189"/>
      <c r="H291" s="189"/>
      <c r="I291" s="190"/>
      <c r="J291" s="191"/>
      <c r="K291" s="12" t="s">
        <v>2</v>
      </c>
      <c r="L291" s="151"/>
      <c r="M291" s="302"/>
      <c r="N291" s="303"/>
      <c r="O291" s="303"/>
      <c r="P291" s="303"/>
      <c r="Q291" s="304"/>
    </row>
    <row r="292" spans="2:17" ht="15" customHeight="1">
      <c r="B292" s="160" t="s">
        <v>261</v>
      </c>
      <c r="C292" s="161"/>
      <c r="D292" s="161"/>
      <c r="E292" s="161"/>
      <c r="F292" s="161"/>
      <c r="G292" s="161"/>
      <c r="H292" s="161"/>
      <c r="I292" s="161"/>
      <c r="J292" s="161"/>
      <c r="K292" s="161"/>
      <c r="L292" s="161"/>
      <c r="M292" s="302"/>
      <c r="N292" s="303"/>
      <c r="O292" s="303"/>
      <c r="P292" s="303"/>
      <c r="Q292" s="304"/>
    </row>
    <row r="293" spans="2:17" ht="150.6" customHeight="1">
      <c r="B293" s="162"/>
      <c r="C293" s="163"/>
      <c r="D293" s="163"/>
      <c r="E293" s="163"/>
      <c r="F293" s="163"/>
      <c r="G293" s="163"/>
      <c r="H293" s="163"/>
      <c r="I293" s="163"/>
      <c r="J293" s="163"/>
      <c r="K293" s="163"/>
      <c r="L293" s="163"/>
      <c r="M293" s="305"/>
      <c r="N293" s="306"/>
      <c r="O293" s="306"/>
      <c r="P293" s="306"/>
      <c r="Q293" s="307"/>
    </row>
    <row r="294" spans="2:17" ht="15" customHeight="1">
      <c r="M294" s="150"/>
      <c r="N294" s="150"/>
      <c r="O294" s="150"/>
      <c r="P294" s="150"/>
      <c r="Q294" s="150"/>
    </row>
    <row r="295" spans="2:17" ht="15.75" thickBot="1"/>
    <row r="296" spans="2:17" ht="16.5" thickBot="1">
      <c r="B296" s="87" t="s">
        <v>93</v>
      </c>
      <c r="C296" s="88">
        <f>+H24+H59+H92+H123+H162+H195+H228+H282</f>
        <v>1118099361</v>
      </c>
      <c r="D296" s="85"/>
    </row>
    <row r="297" spans="2:17" ht="16.5" thickBot="1">
      <c r="B297" s="84" t="s">
        <v>94</v>
      </c>
      <c r="C297" s="88">
        <f>+H25+H60+H93+H124+H163+H196+H229+H283</f>
        <v>996199206</v>
      </c>
      <c r="D297" s="86"/>
    </row>
  </sheetData>
  <mergeCells count="718">
    <mergeCell ref="M286:Q286"/>
    <mergeCell ref="M287:Q288"/>
    <mergeCell ref="M289:Q293"/>
    <mergeCell ref="M234:Q239"/>
    <mergeCell ref="M201:Q206"/>
    <mergeCell ref="M168:Q173"/>
    <mergeCell ref="M129:Q134"/>
    <mergeCell ref="M98:Q103"/>
    <mergeCell ref="N149:P149"/>
    <mergeCell ref="N253:P253"/>
    <mergeCell ref="N255:P255"/>
    <mergeCell ref="P105:Q108"/>
    <mergeCell ref="C109:Q109"/>
    <mergeCell ref="D110:Q110"/>
    <mergeCell ref="D111:Q111"/>
    <mergeCell ref="B112:C112"/>
    <mergeCell ref="D112:I112"/>
    <mergeCell ref="J112:L117"/>
    <mergeCell ref="M112:Q112"/>
    <mergeCell ref="B116:C116"/>
    <mergeCell ref="D116:I116"/>
    <mergeCell ref="N116:P116"/>
    <mergeCell ref="B121:B122"/>
    <mergeCell ref="C121:C122"/>
    <mergeCell ref="N148:P148"/>
    <mergeCell ref="D42:Q42"/>
    <mergeCell ref="D43:Q43"/>
    <mergeCell ref="O52:Q52"/>
    <mergeCell ref="B69:L70"/>
    <mergeCell ref="B72:C75"/>
    <mergeCell ref="D72:K73"/>
    <mergeCell ref="L72:O72"/>
    <mergeCell ref="P72:Q75"/>
    <mergeCell ref="L73:O73"/>
    <mergeCell ref="D74:K75"/>
    <mergeCell ref="L74:O74"/>
    <mergeCell ref="L75:O75"/>
    <mergeCell ref="C76:Q76"/>
    <mergeCell ref="D77:Q77"/>
    <mergeCell ref="N51:P51"/>
    <mergeCell ref="H52:H54"/>
    <mergeCell ref="I52:L53"/>
    <mergeCell ref="M52:N53"/>
    <mergeCell ref="N47:P47"/>
    <mergeCell ref="B55:B58"/>
    <mergeCell ref="C55:C56"/>
    <mergeCell ref="B44:C44"/>
    <mergeCell ref="D44:I44"/>
    <mergeCell ref="B30:C31"/>
    <mergeCell ref="B32:C33"/>
    <mergeCell ref="B34:L35"/>
    <mergeCell ref="M27:Q27"/>
    <mergeCell ref="M28:Q29"/>
    <mergeCell ref="B27:C27"/>
    <mergeCell ref="B28:C29"/>
    <mergeCell ref="J28:J29"/>
    <mergeCell ref="J30:J31"/>
    <mergeCell ref="J32:J33"/>
    <mergeCell ref="K27:L27"/>
    <mergeCell ref="D28:I29"/>
    <mergeCell ref="D30:I31"/>
    <mergeCell ref="D32:I33"/>
    <mergeCell ref="D27:I27"/>
    <mergeCell ref="M30:Q35"/>
    <mergeCell ref="O24:O25"/>
    <mergeCell ref="P24:P25"/>
    <mergeCell ref="Q24:Q25"/>
    <mergeCell ref="B24:B25"/>
    <mergeCell ref="C24:C25"/>
    <mergeCell ref="E24:E25"/>
    <mergeCell ref="I15:L16"/>
    <mergeCell ref="U18:V18"/>
    <mergeCell ref="C18:C19"/>
    <mergeCell ref="E18:E19"/>
    <mergeCell ref="O18:O19"/>
    <mergeCell ref="P18:P19"/>
    <mergeCell ref="Q18:Q19"/>
    <mergeCell ref="O22:O23"/>
    <mergeCell ref="P22:P23"/>
    <mergeCell ref="Q22:Q23"/>
    <mergeCell ref="U15:V15"/>
    <mergeCell ref="O16:O17"/>
    <mergeCell ref="P16:P17"/>
    <mergeCell ref="Q16:Q17"/>
    <mergeCell ref="U16:V16"/>
    <mergeCell ref="U17:V17"/>
    <mergeCell ref="C15:C17"/>
    <mergeCell ref="D15:D17"/>
    <mergeCell ref="D14:I14"/>
    <mergeCell ref="E15:E17"/>
    <mergeCell ref="F15:F17"/>
    <mergeCell ref="H15:H17"/>
    <mergeCell ref="G15:G17"/>
    <mergeCell ref="T9:X9"/>
    <mergeCell ref="D10:I10"/>
    <mergeCell ref="N10:P10"/>
    <mergeCell ref="D11:I11"/>
    <mergeCell ref="N11:P11"/>
    <mergeCell ref="U11:W11"/>
    <mergeCell ref="U12:W12"/>
    <mergeCell ref="U13:W13"/>
    <mergeCell ref="U14:V14"/>
    <mergeCell ref="M15:N16"/>
    <mergeCell ref="O15:Q15"/>
    <mergeCell ref="D2:K3"/>
    <mergeCell ref="L2:O2"/>
    <mergeCell ref="P2:Q5"/>
    <mergeCell ref="L3:O3"/>
    <mergeCell ref="D4:K5"/>
    <mergeCell ref="L4:O4"/>
    <mergeCell ref="L5:O5"/>
    <mergeCell ref="B2:C5"/>
    <mergeCell ref="B13:C13"/>
    <mergeCell ref="C6:Q6"/>
    <mergeCell ref="D8:Q8"/>
    <mergeCell ref="D9:I9"/>
    <mergeCell ref="J9:L14"/>
    <mergeCell ref="M9:Q9"/>
    <mergeCell ref="D12:I12"/>
    <mergeCell ref="N12:P12"/>
    <mergeCell ref="B9:C9"/>
    <mergeCell ref="B10:C10"/>
    <mergeCell ref="B11:C11"/>
    <mergeCell ref="D7:Q7"/>
    <mergeCell ref="D13:I13"/>
    <mergeCell ref="N13:P13"/>
    <mergeCell ref="N14:P14"/>
    <mergeCell ref="B12:C12"/>
    <mergeCell ref="B15:B17"/>
    <mergeCell ref="B18:B23"/>
    <mergeCell ref="C20:C21"/>
    <mergeCell ref="E20:E21"/>
    <mergeCell ref="O20:O21"/>
    <mergeCell ref="P20:P21"/>
    <mergeCell ref="Q20:Q21"/>
    <mergeCell ref="C22:C23"/>
    <mergeCell ref="E22:E23"/>
    <mergeCell ref="J44:L51"/>
    <mergeCell ref="M44:Q44"/>
    <mergeCell ref="T44:X44"/>
    <mergeCell ref="B45:C45"/>
    <mergeCell ref="D45:I45"/>
    <mergeCell ref="N45:P45"/>
    <mergeCell ref="B46:C46"/>
    <mergeCell ref="D46:I46"/>
    <mergeCell ref="N46:P46"/>
    <mergeCell ref="U46:W46"/>
    <mergeCell ref="B47:C47"/>
    <mergeCell ref="D47:I47"/>
    <mergeCell ref="N48:P48"/>
    <mergeCell ref="N49:P49"/>
    <mergeCell ref="U47:W47"/>
    <mergeCell ref="B50:C50"/>
    <mergeCell ref="D50:I50"/>
    <mergeCell ref="N50:P50"/>
    <mergeCell ref="U50:W50"/>
    <mergeCell ref="D51:I51"/>
    <mergeCell ref="U51:V51"/>
    <mergeCell ref="B37:C40"/>
    <mergeCell ref="D37:K38"/>
    <mergeCell ref="L37:O37"/>
    <mergeCell ref="P37:Q40"/>
    <mergeCell ref="L38:O38"/>
    <mergeCell ref="D39:K40"/>
    <mergeCell ref="L39:O39"/>
    <mergeCell ref="L40:O40"/>
    <mergeCell ref="C41:Q41"/>
    <mergeCell ref="U52:V52"/>
    <mergeCell ref="O53:O54"/>
    <mergeCell ref="P53:P54"/>
    <mergeCell ref="Q53:Q54"/>
    <mergeCell ref="U53:V53"/>
    <mergeCell ref="U54:V54"/>
    <mergeCell ref="B52:B54"/>
    <mergeCell ref="C52:C54"/>
    <mergeCell ref="D52:D54"/>
    <mergeCell ref="E52:E54"/>
    <mergeCell ref="F52:F54"/>
    <mergeCell ref="G52:G54"/>
    <mergeCell ref="E55:E56"/>
    <mergeCell ref="O55:O56"/>
    <mergeCell ref="P55:P56"/>
    <mergeCell ref="Q55:Q56"/>
    <mergeCell ref="U55:V55"/>
    <mergeCell ref="C57:C58"/>
    <mergeCell ref="E57:E58"/>
    <mergeCell ref="O57:O58"/>
    <mergeCell ref="P57:P58"/>
    <mergeCell ref="Q57:Q58"/>
    <mergeCell ref="T79:X79"/>
    <mergeCell ref="B80:C80"/>
    <mergeCell ref="D80:I80"/>
    <mergeCell ref="N80:P80"/>
    <mergeCell ref="B81:C81"/>
    <mergeCell ref="D81:I81"/>
    <mergeCell ref="N81:P81"/>
    <mergeCell ref="U81:W81"/>
    <mergeCell ref="B59:B60"/>
    <mergeCell ref="C59:C60"/>
    <mergeCell ref="E59:E60"/>
    <mergeCell ref="O59:O60"/>
    <mergeCell ref="P59:P60"/>
    <mergeCell ref="Q59:Q60"/>
    <mergeCell ref="B62:C62"/>
    <mergeCell ref="D62:I62"/>
    <mergeCell ref="K62:L62"/>
    <mergeCell ref="M62:Q62"/>
    <mergeCell ref="B63:C64"/>
    <mergeCell ref="D63:I64"/>
    <mergeCell ref="J63:J64"/>
    <mergeCell ref="M63:Q64"/>
    <mergeCell ref="B65:C66"/>
    <mergeCell ref="D65:I66"/>
    <mergeCell ref="J65:J66"/>
    <mergeCell ref="B67:C68"/>
    <mergeCell ref="D67:I68"/>
    <mergeCell ref="J67:J68"/>
    <mergeCell ref="D78:Q78"/>
    <mergeCell ref="B79:C79"/>
    <mergeCell ref="D79:I79"/>
    <mergeCell ref="J79:L84"/>
    <mergeCell ref="M79:Q79"/>
    <mergeCell ref="B83:C83"/>
    <mergeCell ref="D83:I83"/>
    <mergeCell ref="N83:P83"/>
    <mergeCell ref="B82:C82"/>
    <mergeCell ref="D82:I82"/>
    <mergeCell ref="N82:P82"/>
    <mergeCell ref="M65:Q70"/>
    <mergeCell ref="C90:C91"/>
    <mergeCell ref="E90:E91"/>
    <mergeCell ref="O90:O91"/>
    <mergeCell ref="P90:P91"/>
    <mergeCell ref="Q90:Q91"/>
    <mergeCell ref="C85:C87"/>
    <mergeCell ref="D85:D87"/>
    <mergeCell ref="E85:E87"/>
    <mergeCell ref="F85:F87"/>
    <mergeCell ref="B88:B91"/>
    <mergeCell ref="C88:C89"/>
    <mergeCell ref="E88:E89"/>
    <mergeCell ref="O88:O89"/>
    <mergeCell ref="P88:P89"/>
    <mergeCell ref="U82:W82"/>
    <mergeCell ref="G85:G87"/>
    <mergeCell ref="H85:H87"/>
    <mergeCell ref="I85:L86"/>
    <mergeCell ref="M85:N86"/>
    <mergeCell ref="U85:V85"/>
    <mergeCell ref="O86:O87"/>
    <mergeCell ref="P86:P87"/>
    <mergeCell ref="Q86:Q87"/>
    <mergeCell ref="U86:V86"/>
    <mergeCell ref="U87:V87"/>
    <mergeCell ref="U83:W83"/>
    <mergeCell ref="U84:V84"/>
    <mergeCell ref="O85:Q85"/>
    <mergeCell ref="B85:B87"/>
    <mergeCell ref="D84:I84"/>
    <mergeCell ref="N84:P84"/>
    <mergeCell ref="Q88:Q89"/>
    <mergeCell ref="U88:V88"/>
    <mergeCell ref="Q92:Q93"/>
    <mergeCell ref="B95:C95"/>
    <mergeCell ref="D95:I95"/>
    <mergeCell ref="K95:L95"/>
    <mergeCell ref="M95:Q95"/>
    <mergeCell ref="B96:C97"/>
    <mergeCell ref="D96:I97"/>
    <mergeCell ref="J96:J97"/>
    <mergeCell ref="M96:Q97"/>
    <mergeCell ref="B92:B93"/>
    <mergeCell ref="C92:C93"/>
    <mergeCell ref="E92:E93"/>
    <mergeCell ref="O92:O93"/>
    <mergeCell ref="P92:P93"/>
    <mergeCell ref="B98:C99"/>
    <mergeCell ref="D98:I99"/>
    <mergeCell ref="J98:J99"/>
    <mergeCell ref="B100:C101"/>
    <mergeCell ref="D100:I101"/>
    <mergeCell ref="J100:J101"/>
    <mergeCell ref="B102:L103"/>
    <mergeCell ref="B105:C108"/>
    <mergeCell ref="D105:K106"/>
    <mergeCell ref="L105:O105"/>
    <mergeCell ref="L106:O106"/>
    <mergeCell ref="D107:K108"/>
    <mergeCell ref="L107:O107"/>
    <mergeCell ref="L108:O108"/>
    <mergeCell ref="T112:X112"/>
    <mergeCell ref="B113:C113"/>
    <mergeCell ref="D113:I113"/>
    <mergeCell ref="N113:P113"/>
    <mergeCell ref="B114:C114"/>
    <mergeCell ref="D114:I114"/>
    <mergeCell ref="U114:W114"/>
    <mergeCell ref="B115:C115"/>
    <mergeCell ref="D115:I115"/>
    <mergeCell ref="N115:P115"/>
    <mergeCell ref="U115:W115"/>
    <mergeCell ref="N114:P114"/>
    <mergeCell ref="U116:W116"/>
    <mergeCell ref="D117:I117"/>
    <mergeCell ref="N117:P117"/>
    <mergeCell ref="U117:V117"/>
    <mergeCell ref="O118:Q118"/>
    <mergeCell ref="U118:V118"/>
    <mergeCell ref="O119:O120"/>
    <mergeCell ref="P119:P120"/>
    <mergeCell ref="Q119:Q120"/>
    <mergeCell ref="U119:V119"/>
    <mergeCell ref="U120:V120"/>
    <mergeCell ref="E121:E122"/>
    <mergeCell ref="O121:O122"/>
    <mergeCell ref="P121:P122"/>
    <mergeCell ref="Q121:Q122"/>
    <mergeCell ref="U121:V121"/>
    <mergeCell ref="B118:B120"/>
    <mergeCell ref="C118:C120"/>
    <mergeCell ref="D118:D120"/>
    <mergeCell ref="E118:E120"/>
    <mergeCell ref="F118:F120"/>
    <mergeCell ref="G118:G120"/>
    <mergeCell ref="H118:H120"/>
    <mergeCell ref="I118:L119"/>
    <mergeCell ref="M118:N119"/>
    <mergeCell ref="B123:B124"/>
    <mergeCell ref="C123:C124"/>
    <mergeCell ref="E123:E124"/>
    <mergeCell ref="O123:O124"/>
    <mergeCell ref="P123:P124"/>
    <mergeCell ref="Q123:Q124"/>
    <mergeCell ref="B126:C126"/>
    <mergeCell ref="D126:I126"/>
    <mergeCell ref="K126:L126"/>
    <mergeCell ref="M126:Q126"/>
    <mergeCell ref="B127:C128"/>
    <mergeCell ref="D127:I128"/>
    <mergeCell ref="J127:J128"/>
    <mergeCell ref="M127:Q128"/>
    <mergeCell ref="B129:C130"/>
    <mergeCell ref="D129:I130"/>
    <mergeCell ref="J129:J130"/>
    <mergeCell ref="B131:C132"/>
    <mergeCell ref="D131:I132"/>
    <mergeCell ref="J131:J132"/>
    <mergeCell ref="B133:L134"/>
    <mergeCell ref="B136:C139"/>
    <mergeCell ref="D136:K137"/>
    <mergeCell ref="L136:O136"/>
    <mergeCell ref="P136:Q139"/>
    <mergeCell ref="L137:O137"/>
    <mergeCell ref="D138:K139"/>
    <mergeCell ref="L138:O138"/>
    <mergeCell ref="L139:O139"/>
    <mergeCell ref="C140:Q140"/>
    <mergeCell ref="D141:Q141"/>
    <mergeCell ref="D142:Q142"/>
    <mergeCell ref="B143:C143"/>
    <mergeCell ref="D143:I143"/>
    <mergeCell ref="J143:L150"/>
    <mergeCell ref="M143:Q143"/>
    <mergeCell ref="T143:X143"/>
    <mergeCell ref="B144:C144"/>
    <mergeCell ref="D144:I144"/>
    <mergeCell ref="N144:P144"/>
    <mergeCell ref="B145:C145"/>
    <mergeCell ref="D145:I145"/>
    <mergeCell ref="N145:P145"/>
    <mergeCell ref="U145:W145"/>
    <mergeCell ref="B146:C146"/>
    <mergeCell ref="D146:I146"/>
    <mergeCell ref="N146:P146"/>
    <mergeCell ref="U146:W146"/>
    <mergeCell ref="B147:C147"/>
    <mergeCell ref="D147:I147"/>
    <mergeCell ref="N147:P147"/>
    <mergeCell ref="U147:W147"/>
    <mergeCell ref="D150:I150"/>
    <mergeCell ref="N150:P150"/>
    <mergeCell ref="U150:V150"/>
    <mergeCell ref="B151:B153"/>
    <mergeCell ref="C151:C153"/>
    <mergeCell ref="D151:D153"/>
    <mergeCell ref="E151:E153"/>
    <mergeCell ref="F151:F153"/>
    <mergeCell ref="G151:G153"/>
    <mergeCell ref="H151:H153"/>
    <mergeCell ref="I151:L152"/>
    <mergeCell ref="M151:N152"/>
    <mergeCell ref="O151:Q151"/>
    <mergeCell ref="U151:V151"/>
    <mergeCell ref="O152:O153"/>
    <mergeCell ref="P152:P153"/>
    <mergeCell ref="Q152:Q153"/>
    <mergeCell ref="U152:V152"/>
    <mergeCell ref="U153:V153"/>
    <mergeCell ref="K165:L165"/>
    <mergeCell ref="M165:Q165"/>
    <mergeCell ref="B154:B161"/>
    <mergeCell ref="C154:C155"/>
    <mergeCell ref="E154:E155"/>
    <mergeCell ref="O154:O155"/>
    <mergeCell ref="P154:P155"/>
    <mergeCell ref="Q154:Q155"/>
    <mergeCell ref="U154:V154"/>
    <mergeCell ref="E156:E157"/>
    <mergeCell ref="C156:C157"/>
    <mergeCell ref="O156:O157"/>
    <mergeCell ref="P156:P157"/>
    <mergeCell ref="Q156:Q157"/>
    <mergeCell ref="C158:C159"/>
    <mergeCell ref="E158:E159"/>
    <mergeCell ref="O158:O159"/>
    <mergeCell ref="P158:P159"/>
    <mergeCell ref="Q158:Q159"/>
    <mergeCell ref="B172:L173"/>
    <mergeCell ref="C160:C161"/>
    <mergeCell ref="E160:E161"/>
    <mergeCell ref="O160:O161"/>
    <mergeCell ref="P160:P161"/>
    <mergeCell ref="Q160:Q161"/>
    <mergeCell ref="B166:C167"/>
    <mergeCell ref="D166:I167"/>
    <mergeCell ref="J166:J167"/>
    <mergeCell ref="M166:Q167"/>
    <mergeCell ref="B168:C169"/>
    <mergeCell ref="D168:I169"/>
    <mergeCell ref="J168:J169"/>
    <mergeCell ref="B170:C171"/>
    <mergeCell ref="D170:I171"/>
    <mergeCell ref="J170:J171"/>
    <mergeCell ref="B162:B163"/>
    <mergeCell ref="C162:C163"/>
    <mergeCell ref="E162:E163"/>
    <mergeCell ref="O162:O163"/>
    <mergeCell ref="P162:P163"/>
    <mergeCell ref="Q162:Q163"/>
    <mergeCell ref="B165:C165"/>
    <mergeCell ref="D165:I165"/>
    <mergeCell ref="B175:C178"/>
    <mergeCell ref="D175:K176"/>
    <mergeCell ref="L175:O175"/>
    <mergeCell ref="P175:Q178"/>
    <mergeCell ref="L176:O176"/>
    <mergeCell ref="D177:K178"/>
    <mergeCell ref="L177:O177"/>
    <mergeCell ref="L178:O178"/>
    <mergeCell ref="C179:Q179"/>
    <mergeCell ref="D180:Q180"/>
    <mergeCell ref="D181:Q181"/>
    <mergeCell ref="B182:C182"/>
    <mergeCell ref="D182:I182"/>
    <mergeCell ref="J182:L187"/>
    <mergeCell ref="M182:Q182"/>
    <mergeCell ref="T182:X182"/>
    <mergeCell ref="B183:C183"/>
    <mergeCell ref="D183:I183"/>
    <mergeCell ref="N183:P183"/>
    <mergeCell ref="B184:C184"/>
    <mergeCell ref="D184:I184"/>
    <mergeCell ref="N184:P184"/>
    <mergeCell ref="U184:W184"/>
    <mergeCell ref="B185:C185"/>
    <mergeCell ref="D185:I185"/>
    <mergeCell ref="N185:P185"/>
    <mergeCell ref="U185:W185"/>
    <mergeCell ref="B186:C186"/>
    <mergeCell ref="D186:I186"/>
    <mergeCell ref="N186:P186"/>
    <mergeCell ref="U186:W186"/>
    <mergeCell ref="D187:I187"/>
    <mergeCell ref="N187:P187"/>
    <mergeCell ref="U187:V187"/>
    <mergeCell ref="B188:B190"/>
    <mergeCell ref="C188:C190"/>
    <mergeCell ref="D188:D190"/>
    <mergeCell ref="E188:E190"/>
    <mergeCell ref="F188:F190"/>
    <mergeCell ref="G188:G190"/>
    <mergeCell ref="H188:H190"/>
    <mergeCell ref="I188:L189"/>
    <mergeCell ref="M188:N189"/>
    <mergeCell ref="O188:Q188"/>
    <mergeCell ref="U188:V188"/>
    <mergeCell ref="O189:O190"/>
    <mergeCell ref="P189:P190"/>
    <mergeCell ref="Q189:Q190"/>
    <mergeCell ref="U189:V189"/>
    <mergeCell ref="U190:V190"/>
    <mergeCell ref="B191:B194"/>
    <mergeCell ref="C191:C192"/>
    <mergeCell ref="E191:E192"/>
    <mergeCell ref="O191:O192"/>
    <mergeCell ref="P191:P192"/>
    <mergeCell ref="Q191:Q192"/>
    <mergeCell ref="U191:V191"/>
    <mergeCell ref="C193:C194"/>
    <mergeCell ref="E193:E194"/>
    <mergeCell ref="O193:O194"/>
    <mergeCell ref="P193:P194"/>
    <mergeCell ref="Q193:Q194"/>
    <mergeCell ref="B195:B196"/>
    <mergeCell ref="C195:C196"/>
    <mergeCell ref="E195:E196"/>
    <mergeCell ref="O195:O196"/>
    <mergeCell ref="P195:P196"/>
    <mergeCell ref="Q195:Q196"/>
    <mergeCell ref="B198:C198"/>
    <mergeCell ref="D198:I198"/>
    <mergeCell ref="K198:L198"/>
    <mergeCell ref="M198:Q198"/>
    <mergeCell ref="B199:C200"/>
    <mergeCell ref="D199:I200"/>
    <mergeCell ref="J199:J200"/>
    <mergeCell ref="M199:Q200"/>
    <mergeCell ref="B201:C202"/>
    <mergeCell ref="D201:I202"/>
    <mergeCell ref="J201:J202"/>
    <mergeCell ref="B203:C204"/>
    <mergeCell ref="D203:I204"/>
    <mergeCell ref="J203:J204"/>
    <mergeCell ref="B205:L206"/>
    <mergeCell ref="B208:C211"/>
    <mergeCell ref="D208:K209"/>
    <mergeCell ref="L208:O208"/>
    <mergeCell ref="P208:Q211"/>
    <mergeCell ref="L209:O209"/>
    <mergeCell ref="D210:K211"/>
    <mergeCell ref="L210:O210"/>
    <mergeCell ref="L211:O211"/>
    <mergeCell ref="C212:Q212"/>
    <mergeCell ref="D213:Q213"/>
    <mergeCell ref="D214:Q214"/>
    <mergeCell ref="B215:C215"/>
    <mergeCell ref="D215:I215"/>
    <mergeCell ref="J215:L220"/>
    <mergeCell ref="M215:Q215"/>
    <mergeCell ref="T215:X215"/>
    <mergeCell ref="B216:C216"/>
    <mergeCell ref="D216:I216"/>
    <mergeCell ref="N216:P216"/>
    <mergeCell ref="B217:C217"/>
    <mergeCell ref="D217:I217"/>
    <mergeCell ref="N217:P217"/>
    <mergeCell ref="U217:W217"/>
    <mergeCell ref="B218:C218"/>
    <mergeCell ref="D218:I218"/>
    <mergeCell ref="N218:P218"/>
    <mergeCell ref="U218:W218"/>
    <mergeCell ref="B219:C219"/>
    <mergeCell ref="D219:I219"/>
    <mergeCell ref="N219:P219"/>
    <mergeCell ref="U219:W219"/>
    <mergeCell ref="D220:I220"/>
    <mergeCell ref="N220:P220"/>
    <mergeCell ref="U220:V220"/>
    <mergeCell ref="B221:B223"/>
    <mergeCell ref="C221:C223"/>
    <mergeCell ref="D221:D223"/>
    <mergeCell ref="E221:E223"/>
    <mergeCell ref="F221:F223"/>
    <mergeCell ref="G221:G223"/>
    <mergeCell ref="H221:H223"/>
    <mergeCell ref="I221:L222"/>
    <mergeCell ref="M221:N222"/>
    <mergeCell ref="O221:Q221"/>
    <mergeCell ref="U221:V221"/>
    <mergeCell ref="O222:O223"/>
    <mergeCell ref="P222:P223"/>
    <mergeCell ref="Q222:Q223"/>
    <mergeCell ref="U222:V222"/>
    <mergeCell ref="U223:V223"/>
    <mergeCell ref="B224:B227"/>
    <mergeCell ref="C224:C225"/>
    <mergeCell ref="E224:E225"/>
    <mergeCell ref="O224:O225"/>
    <mergeCell ref="P224:P225"/>
    <mergeCell ref="Q224:Q225"/>
    <mergeCell ref="U224:V224"/>
    <mergeCell ref="C226:C227"/>
    <mergeCell ref="E226:E227"/>
    <mergeCell ref="O226:O227"/>
    <mergeCell ref="P226:P227"/>
    <mergeCell ref="Q226:Q227"/>
    <mergeCell ref="B228:B229"/>
    <mergeCell ref="C228:C229"/>
    <mergeCell ref="E228:E229"/>
    <mergeCell ref="O228:O229"/>
    <mergeCell ref="P228:P229"/>
    <mergeCell ref="Q228:Q229"/>
    <mergeCell ref="B231:C231"/>
    <mergeCell ref="D231:I231"/>
    <mergeCell ref="K231:L231"/>
    <mergeCell ref="M231:Q231"/>
    <mergeCell ref="T248:X248"/>
    <mergeCell ref="B249:C249"/>
    <mergeCell ref="D249:I249"/>
    <mergeCell ref="N249:P249"/>
    <mergeCell ref="B250:C250"/>
    <mergeCell ref="D250:I250"/>
    <mergeCell ref="N250:P250"/>
    <mergeCell ref="U250:W250"/>
    <mergeCell ref="B232:C233"/>
    <mergeCell ref="D232:I233"/>
    <mergeCell ref="J232:J233"/>
    <mergeCell ref="M232:Q233"/>
    <mergeCell ref="B234:C235"/>
    <mergeCell ref="D234:I235"/>
    <mergeCell ref="J234:J235"/>
    <mergeCell ref="B236:C237"/>
    <mergeCell ref="D236:I237"/>
    <mergeCell ref="J236:J237"/>
    <mergeCell ref="B238:L239"/>
    <mergeCell ref="B241:C244"/>
    <mergeCell ref="D241:K242"/>
    <mergeCell ref="L241:O241"/>
    <mergeCell ref="P241:Q244"/>
    <mergeCell ref="L242:O242"/>
    <mergeCell ref="D243:K244"/>
    <mergeCell ref="L243:O243"/>
    <mergeCell ref="L244:O244"/>
    <mergeCell ref="U251:W251"/>
    <mergeCell ref="O257:Q257"/>
    <mergeCell ref="U257:V257"/>
    <mergeCell ref="O258:O259"/>
    <mergeCell ref="P258:P259"/>
    <mergeCell ref="Q258:Q259"/>
    <mergeCell ref="U258:V258"/>
    <mergeCell ref="U259:V259"/>
    <mergeCell ref="N256:P256"/>
    <mergeCell ref="N252:P252"/>
    <mergeCell ref="U252:W252"/>
    <mergeCell ref="N254:P254"/>
    <mergeCell ref="U256:V256"/>
    <mergeCell ref="C245:Q245"/>
    <mergeCell ref="D246:Q246"/>
    <mergeCell ref="D247:Q247"/>
    <mergeCell ref="B248:C248"/>
    <mergeCell ref="D248:I248"/>
    <mergeCell ref="B257:B259"/>
    <mergeCell ref="C257:C259"/>
    <mergeCell ref="D257:D259"/>
    <mergeCell ref="E257:E259"/>
    <mergeCell ref="F257:F259"/>
    <mergeCell ref="G257:G259"/>
    <mergeCell ref="H257:H259"/>
    <mergeCell ref="I257:L258"/>
    <mergeCell ref="M257:N258"/>
    <mergeCell ref="J248:L256"/>
    <mergeCell ref="M248:Q248"/>
    <mergeCell ref="B251:C251"/>
    <mergeCell ref="D251:I251"/>
    <mergeCell ref="N251:P251"/>
    <mergeCell ref="B252:C252"/>
    <mergeCell ref="D252:I252"/>
    <mergeCell ref="D256:I256"/>
    <mergeCell ref="B260:B281"/>
    <mergeCell ref="C260:C261"/>
    <mergeCell ref="E260:E261"/>
    <mergeCell ref="O260:O261"/>
    <mergeCell ref="P260:P261"/>
    <mergeCell ref="Q260:Q261"/>
    <mergeCell ref="U260:V260"/>
    <mergeCell ref="C262:C263"/>
    <mergeCell ref="E262:E263"/>
    <mergeCell ref="P262:P263"/>
    <mergeCell ref="Q262:Q263"/>
    <mergeCell ref="C264:C265"/>
    <mergeCell ref="E264:E265"/>
    <mergeCell ref="P264:P265"/>
    <mergeCell ref="Q264:Q265"/>
    <mergeCell ref="C266:C267"/>
    <mergeCell ref="E266:E267"/>
    <mergeCell ref="P266:P267"/>
    <mergeCell ref="Q266:Q267"/>
    <mergeCell ref="C268:C269"/>
    <mergeCell ref="E268:E269"/>
    <mergeCell ref="P268:P269"/>
    <mergeCell ref="Q268:Q269"/>
    <mergeCell ref="C270:C271"/>
    <mergeCell ref="K285:L285"/>
    <mergeCell ref="M285:Q285"/>
    <mergeCell ref="E270:E271"/>
    <mergeCell ref="P270:P271"/>
    <mergeCell ref="Q270:Q271"/>
    <mergeCell ref="C278:C281"/>
    <mergeCell ref="P278:P281"/>
    <mergeCell ref="Q278:Q281"/>
    <mergeCell ref="C272:C275"/>
    <mergeCell ref="E274:E275"/>
    <mergeCell ref="E278:E279"/>
    <mergeCell ref="E280:E281"/>
    <mergeCell ref="B292:L293"/>
    <mergeCell ref="C276:C277"/>
    <mergeCell ref="E276:E277"/>
    <mergeCell ref="P276:P277"/>
    <mergeCell ref="Q276:Q277"/>
    <mergeCell ref="E272:E273"/>
    <mergeCell ref="P272:P273"/>
    <mergeCell ref="Q272:Q273"/>
    <mergeCell ref="B286:C287"/>
    <mergeCell ref="D286:I287"/>
    <mergeCell ref="J286:J287"/>
    <mergeCell ref="B288:C289"/>
    <mergeCell ref="D288:I289"/>
    <mergeCell ref="J288:J289"/>
    <mergeCell ref="B290:C291"/>
    <mergeCell ref="D290:I291"/>
    <mergeCell ref="J290:J291"/>
    <mergeCell ref="B282:B283"/>
    <mergeCell ref="C282:C283"/>
    <mergeCell ref="E282:E283"/>
    <mergeCell ref="P282:P283"/>
    <mergeCell ref="Q282:Q283"/>
    <mergeCell ref="B285:C285"/>
    <mergeCell ref="D285:I285"/>
  </mergeCells>
  <pageMargins left="0.62992125984251968" right="0.19685039370078741" top="0.6" bottom="2.1259842519685042" header="0.15748031496062992" footer="0"/>
  <pageSetup scale="3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Q75"/>
  <sheetViews>
    <sheetView tabSelected="1" topLeftCell="A8" zoomScale="60" zoomScaleNormal="60" workbookViewId="0">
      <selection activeCell="C44" sqref="C44:C45"/>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123" customWidth="1"/>
    <col min="14" max="14" width="21.140625" style="123"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2" customFormat="1" ht="37.5" customHeight="1">
      <c r="B2" s="260"/>
      <c r="C2" s="260"/>
      <c r="D2" s="261" t="s">
        <v>28</v>
      </c>
      <c r="E2" s="262"/>
      <c r="F2" s="262"/>
      <c r="G2" s="262"/>
      <c r="H2" s="262"/>
      <c r="I2" s="262"/>
      <c r="J2" s="262"/>
      <c r="K2" s="263"/>
      <c r="L2" s="212" t="s">
        <v>32</v>
      </c>
      <c r="M2" s="213"/>
      <c r="N2" s="213"/>
      <c r="O2" s="214"/>
      <c r="P2" s="267"/>
      <c r="Q2" s="268"/>
      <c r="R2" s="64"/>
    </row>
    <row r="3" spans="2:251" s="42" customFormat="1" ht="37.5" customHeight="1">
      <c r="B3" s="260"/>
      <c r="C3" s="260"/>
      <c r="D3" s="264"/>
      <c r="E3" s="265"/>
      <c r="F3" s="265"/>
      <c r="G3" s="265"/>
      <c r="H3" s="265"/>
      <c r="I3" s="265"/>
      <c r="J3" s="265"/>
      <c r="K3" s="266"/>
      <c r="L3" s="212" t="s">
        <v>29</v>
      </c>
      <c r="M3" s="213"/>
      <c r="N3" s="213"/>
      <c r="O3" s="214"/>
      <c r="P3" s="269"/>
      <c r="Q3" s="270"/>
      <c r="R3" s="64"/>
    </row>
    <row r="4" spans="2:251" s="42" customFormat="1" ht="33.75" customHeight="1">
      <c r="B4" s="260"/>
      <c r="C4" s="260"/>
      <c r="D4" s="261" t="s">
        <v>27</v>
      </c>
      <c r="E4" s="262"/>
      <c r="F4" s="262"/>
      <c r="G4" s="262"/>
      <c r="H4" s="262"/>
      <c r="I4" s="262"/>
      <c r="J4" s="262"/>
      <c r="K4" s="263"/>
      <c r="L4" s="212" t="s">
        <v>30</v>
      </c>
      <c r="M4" s="213"/>
      <c r="N4" s="213"/>
      <c r="O4" s="214"/>
      <c r="P4" s="269"/>
      <c r="Q4" s="270"/>
      <c r="R4" s="64"/>
    </row>
    <row r="5" spans="2:251" s="42" customFormat="1" ht="38.25" customHeight="1">
      <c r="B5" s="260"/>
      <c r="C5" s="260"/>
      <c r="D5" s="264"/>
      <c r="E5" s="265"/>
      <c r="F5" s="265"/>
      <c r="G5" s="265"/>
      <c r="H5" s="265"/>
      <c r="I5" s="265"/>
      <c r="J5" s="265"/>
      <c r="K5" s="266"/>
      <c r="L5" s="212" t="s">
        <v>31</v>
      </c>
      <c r="M5" s="213"/>
      <c r="N5" s="213"/>
      <c r="O5" s="214"/>
      <c r="P5" s="271"/>
      <c r="Q5" s="272"/>
      <c r="R5" s="64"/>
    </row>
    <row r="6" spans="2:251" s="42" customFormat="1" ht="23.25" customHeight="1">
      <c r="C6" s="211"/>
      <c r="D6" s="211"/>
      <c r="E6" s="211"/>
      <c r="F6" s="211"/>
      <c r="G6" s="211"/>
      <c r="H6" s="211"/>
      <c r="I6" s="211"/>
      <c r="J6" s="211"/>
      <c r="K6" s="211"/>
      <c r="L6" s="211"/>
      <c r="M6" s="211"/>
      <c r="N6" s="211"/>
      <c r="O6" s="211"/>
      <c r="P6" s="211"/>
      <c r="Q6" s="211"/>
      <c r="R6" s="64"/>
    </row>
    <row r="7" spans="2:251" s="42" customFormat="1" ht="31.5" customHeight="1">
      <c r="B7" s="66" t="s">
        <v>38</v>
      </c>
      <c r="C7" s="66" t="s">
        <v>53</v>
      </c>
      <c r="D7" s="212" t="s">
        <v>39</v>
      </c>
      <c r="E7" s="213"/>
      <c r="F7" s="213"/>
      <c r="G7" s="213"/>
      <c r="H7" s="213"/>
      <c r="I7" s="213"/>
      <c r="J7" s="213"/>
      <c r="K7" s="213"/>
      <c r="L7" s="213"/>
      <c r="M7" s="213"/>
      <c r="N7" s="213"/>
      <c r="O7" s="213"/>
      <c r="P7" s="213"/>
      <c r="Q7" s="214"/>
      <c r="R7" s="64"/>
    </row>
    <row r="8" spans="2:251" s="42" customFormat="1" ht="36" customHeight="1">
      <c r="B8" s="66" t="s">
        <v>26</v>
      </c>
      <c r="C8" s="66" t="s">
        <v>54</v>
      </c>
      <c r="D8" s="215" t="s">
        <v>55</v>
      </c>
      <c r="E8" s="215"/>
      <c r="F8" s="215"/>
      <c r="G8" s="215"/>
      <c r="H8" s="215"/>
      <c r="I8" s="215"/>
      <c r="J8" s="215"/>
      <c r="K8" s="215"/>
      <c r="L8" s="215"/>
      <c r="M8" s="215"/>
      <c r="N8" s="215"/>
      <c r="O8" s="215"/>
      <c r="P8" s="215"/>
      <c r="Q8" s="215"/>
    </row>
    <row r="9" spans="2:251" s="42" customFormat="1" ht="36" customHeight="1">
      <c r="B9" s="216" t="s">
        <v>103</v>
      </c>
      <c r="C9" s="217"/>
      <c r="D9" s="218"/>
      <c r="E9" s="218"/>
      <c r="F9" s="218"/>
      <c r="G9" s="218"/>
      <c r="H9" s="218"/>
      <c r="I9" s="219"/>
      <c r="J9" s="232" t="s">
        <v>25</v>
      </c>
      <c r="K9" s="233"/>
      <c r="L9" s="234"/>
      <c r="M9" s="241" t="s">
        <v>24</v>
      </c>
      <c r="N9" s="242"/>
      <c r="O9" s="242"/>
      <c r="P9" s="242"/>
      <c r="Q9" s="243"/>
      <c r="R9" s="50"/>
      <c r="T9" s="273"/>
      <c r="U9" s="273"/>
      <c r="V9" s="273"/>
      <c r="W9" s="273"/>
      <c r="X9" s="273"/>
    </row>
    <row r="10" spans="2:251" s="42" customFormat="1" ht="36" customHeight="1">
      <c r="B10" s="216" t="s">
        <v>101</v>
      </c>
      <c r="C10" s="217"/>
      <c r="D10" s="218"/>
      <c r="E10" s="218"/>
      <c r="F10" s="218"/>
      <c r="G10" s="218"/>
      <c r="H10" s="218"/>
      <c r="I10" s="219"/>
      <c r="J10" s="235"/>
      <c r="K10" s="236"/>
      <c r="L10" s="237"/>
      <c r="M10" s="63" t="s">
        <v>23</v>
      </c>
      <c r="N10" s="274" t="s">
        <v>22</v>
      </c>
      <c r="O10" s="274"/>
      <c r="P10" s="274"/>
      <c r="Q10" s="63" t="s">
        <v>21</v>
      </c>
      <c r="R10" s="50"/>
      <c r="T10" s="62"/>
      <c r="U10" s="62"/>
      <c r="V10" s="62"/>
      <c r="W10" s="62"/>
      <c r="X10" s="62"/>
    </row>
    <row r="11" spans="2:251" s="42" customFormat="1" ht="54" customHeight="1">
      <c r="B11" s="275" t="s">
        <v>97</v>
      </c>
      <c r="C11" s="276"/>
      <c r="D11" s="246"/>
      <c r="E11" s="246"/>
      <c r="F11" s="246"/>
      <c r="G11" s="246"/>
      <c r="H11" s="246"/>
      <c r="I11" s="247"/>
      <c r="J11" s="235"/>
      <c r="K11" s="236"/>
      <c r="L11" s="237"/>
      <c r="M11" s="131">
        <v>1215</v>
      </c>
      <c r="N11" s="324" t="s">
        <v>182</v>
      </c>
      <c r="O11" s="324"/>
      <c r="P11" s="324"/>
      <c r="Q11" s="104">
        <v>18000000</v>
      </c>
      <c r="R11" s="50"/>
      <c r="T11" s="59"/>
      <c r="U11" s="277"/>
      <c r="V11" s="277"/>
      <c r="W11" s="277"/>
      <c r="X11" s="59"/>
      <c r="Z11" s="58"/>
      <c r="AA11" s="58"/>
    </row>
    <row r="12" spans="2:251" s="42" customFormat="1" ht="74.25" customHeight="1">
      <c r="B12" s="244" t="s">
        <v>96</v>
      </c>
      <c r="C12" s="245"/>
      <c r="D12" s="246"/>
      <c r="E12" s="246"/>
      <c r="F12" s="246"/>
      <c r="G12" s="246"/>
      <c r="H12" s="246"/>
      <c r="I12" s="247"/>
      <c r="J12" s="235"/>
      <c r="K12" s="236"/>
      <c r="L12" s="237"/>
      <c r="M12" s="124"/>
      <c r="N12" s="324"/>
      <c r="O12" s="324"/>
      <c r="P12" s="324"/>
      <c r="Q12" s="104"/>
      <c r="R12" s="50"/>
      <c r="T12" s="53"/>
      <c r="U12" s="251"/>
      <c r="V12" s="251"/>
      <c r="W12" s="251"/>
      <c r="X12" s="47"/>
      <c r="Z12" s="45"/>
      <c r="AA12" s="44"/>
      <c r="AB12" s="43"/>
    </row>
    <row r="13" spans="2:251" s="42" customFormat="1" ht="74.25" customHeight="1">
      <c r="B13" s="253" t="s">
        <v>95</v>
      </c>
      <c r="C13" s="254"/>
      <c r="D13" s="218"/>
      <c r="E13" s="218"/>
      <c r="F13" s="218"/>
      <c r="G13" s="218"/>
      <c r="H13" s="218"/>
      <c r="I13" s="219"/>
      <c r="J13" s="235"/>
      <c r="K13" s="236"/>
      <c r="L13" s="237"/>
      <c r="M13" s="124"/>
      <c r="N13" s="324"/>
      <c r="O13" s="324"/>
      <c r="P13" s="324"/>
      <c r="Q13" s="104"/>
      <c r="R13" s="50"/>
      <c r="T13" s="53"/>
      <c r="U13" s="251"/>
      <c r="V13" s="251"/>
      <c r="W13" s="251"/>
      <c r="X13" s="47"/>
      <c r="Z13" s="45"/>
      <c r="AA13" s="44"/>
      <c r="AB13" s="43"/>
    </row>
    <row r="14" spans="2:251" s="42" customFormat="1" ht="28.5" customHeight="1">
      <c r="B14" s="75" t="s">
        <v>105</v>
      </c>
      <c r="C14" s="76"/>
      <c r="D14" s="257"/>
      <c r="E14" s="257"/>
      <c r="F14" s="257"/>
      <c r="G14" s="257"/>
      <c r="H14" s="257"/>
      <c r="I14" s="258"/>
      <c r="J14" s="238"/>
      <c r="K14" s="239"/>
      <c r="L14" s="240"/>
      <c r="M14" s="57"/>
      <c r="N14" s="279"/>
      <c r="O14" s="280"/>
      <c r="P14" s="281"/>
      <c r="Q14" s="51"/>
      <c r="R14" s="50"/>
      <c r="T14" s="49"/>
      <c r="U14" s="251"/>
      <c r="V14" s="251"/>
      <c r="W14" s="48"/>
      <c r="X14" s="47"/>
      <c r="Y14" s="46"/>
      <c r="Z14" s="45"/>
      <c r="AA14" s="44"/>
      <c r="AB14" s="43"/>
    </row>
    <row r="15" spans="2:251" ht="28.5" customHeight="1">
      <c r="B15" s="220" t="s">
        <v>36</v>
      </c>
      <c r="C15" s="223" t="s">
        <v>34</v>
      </c>
      <c r="D15" s="224" t="s">
        <v>41</v>
      </c>
      <c r="E15" s="224" t="s">
        <v>20</v>
      </c>
      <c r="F15" s="224" t="s">
        <v>47</v>
      </c>
      <c r="G15" s="225" t="s">
        <v>43</v>
      </c>
      <c r="H15" s="224" t="s">
        <v>37</v>
      </c>
      <c r="I15" s="226" t="s">
        <v>35</v>
      </c>
      <c r="J15" s="227"/>
      <c r="K15" s="227"/>
      <c r="L15" s="228"/>
      <c r="M15" s="224" t="s">
        <v>19</v>
      </c>
      <c r="N15" s="224"/>
      <c r="O15" s="252" t="s">
        <v>18</v>
      </c>
      <c r="P15" s="252"/>
      <c r="Q15" s="252"/>
      <c r="R15" s="3"/>
      <c r="S15" s="3"/>
      <c r="T15" s="10"/>
      <c r="U15" s="209"/>
      <c r="V15" s="209"/>
      <c r="W15" s="3"/>
      <c r="X15" s="9"/>
      <c r="Y15" s="3"/>
      <c r="Z15" s="17"/>
      <c r="AA15" s="6"/>
      <c r="AB15" s="3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221"/>
      <c r="C16" s="223"/>
      <c r="D16" s="224"/>
      <c r="E16" s="224"/>
      <c r="F16" s="224"/>
      <c r="G16" s="224"/>
      <c r="H16" s="224"/>
      <c r="I16" s="229"/>
      <c r="J16" s="230"/>
      <c r="K16" s="230"/>
      <c r="L16" s="231"/>
      <c r="M16" s="224"/>
      <c r="N16" s="224"/>
      <c r="O16" s="224" t="s">
        <v>17</v>
      </c>
      <c r="P16" s="224" t="s">
        <v>16</v>
      </c>
      <c r="Q16" s="223" t="s">
        <v>15</v>
      </c>
      <c r="R16" s="3"/>
      <c r="S16" s="3"/>
      <c r="T16" s="8"/>
      <c r="U16" s="209"/>
      <c r="V16" s="209"/>
      <c r="W16" s="3"/>
      <c r="X16" s="7"/>
      <c r="Y16" s="3"/>
      <c r="Z16" s="17"/>
      <c r="AA16" s="6"/>
      <c r="AB16" s="3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222"/>
      <c r="C17" s="223"/>
      <c r="D17" s="224"/>
      <c r="E17" s="224"/>
      <c r="F17" s="224"/>
      <c r="G17" s="224"/>
      <c r="H17" s="224"/>
      <c r="I17" s="70" t="s">
        <v>14</v>
      </c>
      <c r="J17" s="70" t="s">
        <v>13</v>
      </c>
      <c r="K17" s="70" t="s">
        <v>12</v>
      </c>
      <c r="L17" s="125" t="s">
        <v>11</v>
      </c>
      <c r="M17" s="41" t="s">
        <v>10</v>
      </c>
      <c r="N17" s="40" t="s">
        <v>9</v>
      </c>
      <c r="O17" s="224"/>
      <c r="P17" s="224"/>
      <c r="Q17" s="223"/>
      <c r="R17" s="3"/>
      <c r="S17" s="3"/>
      <c r="T17" s="5"/>
      <c r="U17" s="209"/>
      <c r="V17" s="209"/>
      <c r="X17" s="6"/>
      <c r="Z17" s="17"/>
      <c r="AA17" s="6"/>
      <c r="AB17" s="3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hidden="1" customHeight="1">
      <c r="B18" s="315" t="s">
        <v>104</v>
      </c>
      <c r="C18" s="205" t="s">
        <v>106</v>
      </c>
      <c r="D18" s="67" t="s">
        <v>40</v>
      </c>
      <c r="E18" s="166" t="s">
        <v>209</v>
      </c>
      <c r="F18" s="72"/>
      <c r="G18" s="67" t="s">
        <v>40</v>
      </c>
      <c r="H18" s="73"/>
      <c r="I18" s="28"/>
      <c r="J18" s="25"/>
      <c r="K18" s="27"/>
      <c r="L18" s="25"/>
      <c r="M18" s="39"/>
      <c r="N18" s="39"/>
      <c r="O18" s="206" t="e">
        <f>+F19/F18</f>
        <v>#DIV/0!</v>
      </c>
      <c r="P18" s="207" t="e">
        <f>+H19/H18</f>
        <v>#DIV/0!</v>
      </c>
      <c r="Q18" s="208" t="e">
        <f>+(O18*O18)/P18</f>
        <v>#DIV/0!</v>
      </c>
      <c r="T18" s="5"/>
      <c r="U18" s="209"/>
      <c r="V18" s="209"/>
      <c r="X18" s="4"/>
      <c r="Z18" s="36"/>
      <c r="AA18" s="6"/>
      <c r="AB18" s="33"/>
    </row>
    <row r="19" spans="2:251" ht="37.5" hidden="1" customHeight="1">
      <c r="B19" s="316"/>
      <c r="C19" s="205"/>
      <c r="D19" s="67" t="s">
        <v>2</v>
      </c>
      <c r="E19" s="167"/>
      <c r="F19" s="72"/>
      <c r="G19" s="67" t="s">
        <v>42</v>
      </c>
      <c r="H19" s="73"/>
      <c r="I19" s="28"/>
      <c r="J19" s="25"/>
      <c r="K19" s="27"/>
      <c r="L19" s="25"/>
      <c r="M19" s="39"/>
      <c r="N19" s="39"/>
      <c r="O19" s="206"/>
      <c r="P19" s="207"/>
      <c r="Q19" s="208"/>
      <c r="T19" s="5"/>
      <c r="U19" s="65"/>
      <c r="V19" s="65"/>
      <c r="X19" s="4"/>
      <c r="Z19" s="36"/>
      <c r="AA19" s="6"/>
      <c r="AB19" s="33"/>
    </row>
    <row r="20" spans="2:251" ht="27" hidden="1" customHeight="1">
      <c r="B20" s="316"/>
      <c r="C20" s="205" t="s">
        <v>107</v>
      </c>
      <c r="D20" s="67" t="s">
        <v>3</v>
      </c>
      <c r="E20" s="166" t="s">
        <v>210</v>
      </c>
      <c r="F20" s="32"/>
      <c r="G20" s="67" t="s">
        <v>3</v>
      </c>
      <c r="H20" s="28"/>
      <c r="I20" s="28"/>
      <c r="J20" s="21"/>
      <c r="K20" s="27"/>
      <c r="L20" s="21"/>
      <c r="M20" s="31"/>
      <c r="N20" s="31"/>
      <c r="O20" s="168"/>
      <c r="P20" s="168"/>
      <c r="Q20" s="170"/>
      <c r="X20" s="35"/>
      <c r="Z20" s="36"/>
      <c r="AA20" s="6"/>
      <c r="AB20" s="33"/>
    </row>
    <row r="21" spans="2:251" ht="27" hidden="1" customHeight="1">
      <c r="B21" s="316"/>
      <c r="C21" s="210"/>
      <c r="D21" s="67" t="s">
        <v>2</v>
      </c>
      <c r="E21" s="194"/>
      <c r="F21" s="34"/>
      <c r="G21" s="67" t="s">
        <v>42</v>
      </c>
      <c r="H21" s="23"/>
      <c r="I21" s="23"/>
      <c r="J21" s="21"/>
      <c r="K21" s="27"/>
      <c r="L21" s="21"/>
      <c r="M21" s="38"/>
      <c r="N21" s="37"/>
      <c r="O21" s="169"/>
      <c r="P21" s="169"/>
      <c r="Q21" s="171"/>
      <c r="X21" s="35"/>
      <c r="Z21" s="36"/>
      <c r="AA21" s="6"/>
      <c r="AB21" s="33"/>
    </row>
    <row r="22" spans="2:251" ht="21" hidden="1" customHeight="1">
      <c r="B22" s="316"/>
      <c r="C22" s="210" t="s">
        <v>108</v>
      </c>
      <c r="D22" s="67" t="s">
        <v>3</v>
      </c>
      <c r="E22" s="166" t="s">
        <v>209</v>
      </c>
      <c r="F22" s="32"/>
      <c r="G22" s="67" t="s">
        <v>3</v>
      </c>
      <c r="H22" s="28"/>
      <c r="I22" s="28"/>
      <c r="J22" s="25"/>
      <c r="K22" s="27"/>
      <c r="L22" s="25"/>
      <c r="M22" s="31"/>
      <c r="N22" s="31"/>
      <c r="O22" s="195"/>
      <c r="P22" s="195"/>
      <c r="Q22" s="192"/>
      <c r="X22" s="35"/>
    </row>
    <row r="23" spans="2:251" ht="19.5" hidden="1" customHeight="1">
      <c r="B23" s="316"/>
      <c r="C23" s="210"/>
      <c r="D23" s="67" t="s">
        <v>2</v>
      </c>
      <c r="E23" s="194"/>
      <c r="F23" s="34"/>
      <c r="G23" s="67" t="s">
        <v>42</v>
      </c>
      <c r="H23" s="23"/>
      <c r="I23" s="23"/>
      <c r="J23" s="25"/>
      <c r="K23" s="27"/>
      <c r="L23" s="25"/>
      <c r="M23" s="25"/>
      <c r="N23" s="20"/>
      <c r="O23" s="195"/>
      <c r="P23" s="195"/>
      <c r="Q23" s="192"/>
      <c r="AB23" s="33"/>
    </row>
    <row r="24" spans="2:251" ht="25.5" customHeight="1">
      <c r="B24" s="316"/>
      <c r="C24" s="210" t="s">
        <v>109</v>
      </c>
      <c r="D24" s="67" t="s">
        <v>3</v>
      </c>
      <c r="E24" s="166" t="s">
        <v>209</v>
      </c>
      <c r="F24" s="32">
        <v>1</v>
      </c>
      <c r="G24" s="67" t="s">
        <v>3</v>
      </c>
      <c r="H24" s="28"/>
      <c r="I24" s="28"/>
      <c r="J24" s="25"/>
      <c r="K24" s="27"/>
      <c r="L24" s="25"/>
      <c r="M24" s="31"/>
      <c r="N24" s="31"/>
      <c r="O24" s="195"/>
      <c r="P24" s="195"/>
      <c r="Q24" s="192"/>
    </row>
    <row r="25" spans="2:251" ht="24" customHeight="1">
      <c r="B25" s="316"/>
      <c r="C25" s="210"/>
      <c r="D25" s="67" t="s">
        <v>2</v>
      </c>
      <c r="E25" s="194"/>
      <c r="F25" s="24">
        <v>0</v>
      </c>
      <c r="G25" s="67" t="s">
        <v>42</v>
      </c>
      <c r="H25" s="28"/>
      <c r="I25" s="25"/>
      <c r="J25" s="25"/>
      <c r="K25" s="27"/>
      <c r="L25" s="25"/>
      <c r="M25" s="25"/>
      <c r="N25" s="20"/>
      <c r="O25" s="195"/>
      <c r="P25" s="195"/>
      <c r="Q25" s="192"/>
    </row>
    <row r="26" spans="2:251" ht="18" hidden="1" customHeight="1">
      <c r="B26" s="316"/>
      <c r="C26" s="164" t="s">
        <v>110</v>
      </c>
      <c r="D26" s="67" t="s">
        <v>3</v>
      </c>
      <c r="E26" s="320" t="s">
        <v>211</v>
      </c>
      <c r="F26" s="24"/>
      <c r="G26" s="67" t="s">
        <v>3</v>
      </c>
      <c r="H26" s="28"/>
      <c r="I26" s="25"/>
      <c r="J26" s="25"/>
      <c r="K26" s="27"/>
      <c r="L26" s="126"/>
      <c r="M26" s="29"/>
      <c r="N26" s="29"/>
      <c r="O26" s="168"/>
      <c r="P26" s="168"/>
      <c r="Q26" s="170"/>
    </row>
    <row r="27" spans="2:251" ht="15.75" hidden="1">
      <c r="B27" s="316"/>
      <c r="C27" s="165"/>
      <c r="D27" s="67" t="s">
        <v>2</v>
      </c>
      <c r="E27" s="321"/>
      <c r="F27" s="24"/>
      <c r="G27" s="67" t="s">
        <v>42</v>
      </c>
      <c r="H27" s="28"/>
      <c r="I27" s="21"/>
      <c r="J27" s="21"/>
      <c r="K27" s="27"/>
      <c r="L27" s="25"/>
      <c r="M27" s="21"/>
      <c r="N27" s="20"/>
      <c r="O27" s="169"/>
      <c r="P27" s="169"/>
      <c r="Q27" s="171"/>
    </row>
    <row r="28" spans="2:251" ht="40.5" customHeight="1">
      <c r="B28" s="316"/>
      <c r="C28" s="322" t="s">
        <v>111</v>
      </c>
      <c r="D28" s="67" t="s">
        <v>3</v>
      </c>
      <c r="E28" s="166" t="s">
        <v>212</v>
      </c>
      <c r="F28" s="24">
        <v>2</v>
      </c>
      <c r="G28" s="67" t="s">
        <v>3</v>
      </c>
      <c r="H28" s="28">
        <v>5000000</v>
      </c>
      <c r="I28" s="28">
        <f>+H28</f>
        <v>5000000</v>
      </c>
      <c r="J28" s="25"/>
      <c r="K28" s="27"/>
      <c r="L28" s="25"/>
      <c r="M28" s="127">
        <v>45292</v>
      </c>
      <c r="N28" s="127">
        <v>45657</v>
      </c>
      <c r="O28" s="318">
        <f>+F29/F28</f>
        <v>1</v>
      </c>
      <c r="P28" s="168"/>
      <c r="Q28" s="170"/>
    </row>
    <row r="29" spans="2:251" ht="21.75" customHeight="1">
      <c r="B29" s="317"/>
      <c r="C29" s="323"/>
      <c r="D29" s="67" t="s">
        <v>2</v>
      </c>
      <c r="E29" s="194"/>
      <c r="F29" s="24">
        <v>2</v>
      </c>
      <c r="G29" s="67" t="s">
        <v>42</v>
      </c>
      <c r="H29" s="28">
        <f>+Q11+Q12+Q13</f>
        <v>18000000</v>
      </c>
      <c r="I29" s="28">
        <f>+H29</f>
        <v>18000000</v>
      </c>
      <c r="J29" s="21"/>
      <c r="K29" s="27"/>
      <c r="L29" s="21"/>
      <c r="M29" s="127">
        <v>45292</v>
      </c>
      <c r="N29" s="127">
        <v>45657</v>
      </c>
      <c r="O29" s="319"/>
      <c r="P29" s="169"/>
      <c r="Q29" s="171"/>
    </row>
    <row r="30" spans="2:251" ht="15.75">
      <c r="B30" s="192"/>
      <c r="C30" s="193" t="s">
        <v>8</v>
      </c>
      <c r="D30" s="67" t="s">
        <v>3</v>
      </c>
      <c r="E30" s="166"/>
      <c r="F30" s="24">
        <v>2</v>
      </c>
      <c r="G30" s="67" t="s">
        <v>3</v>
      </c>
      <c r="H30" s="26">
        <v>5000000</v>
      </c>
      <c r="I30" s="26">
        <f>+H30</f>
        <v>5000000</v>
      </c>
      <c r="J30" s="25"/>
      <c r="K30" s="25"/>
      <c r="L30" s="25"/>
      <c r="M30" s="127">
        <v>45292</v>
      </c>
      <c r="N30" s="127">
        <v>45657</v>
      </c>
      <c r="O30" s="318">
        <f>+F31/F30</f>
        <v>1</v>
      </c>
      <c r="P30" s="195"/>
      <c r="Q30" s="192"/>
    </row>
    <row r="31" spans="2:251" ht="15.75">
      <c r="B31" s="192"/>
      <c r="C31" s="193"/>
      <c r="D31" s="67" t="s">
        <v>2</v>
      </c>
      <c r="E31" s="194"/>
      <c r="F31" s="24">
        <v>2</v>
      </c>
      <c r="G31" s="67" t="s">
        <v>42</v>
      </c>
      <c r="H31" s="23">
        <f>+H19+H21+H23+H25+H27+H29</f>
        <v>18000000</v>
      </c>
      <c r="I31" s="26">
        <f>+H31</f>
        <v>18000000</v>
      </c>
      <c r="J31" s="21"/>
      <c r="K31" s="22"/>
      <c r="L31" s="21"/>
      <c r="M31" s="127">
        <v>45292</v>
      </c>
      <c r="N31" s="127">
        <v>45657</v>
      </c>
      <c r="O31" s="319"/>
      <c r="P31" s="195"/>
      <c r="Q31" s="192"/>
    </row>
    <row r="32" spans="2:251">
      <c r="D32" s="19"/>
      <c r="H32" s="18"/>
      <c r="I32" s="15"/>
      <c r="J32" s="17"/>
      <c r="K32" s="17"/>
      <c r="L32" s="17"/>
      <c r="M32" s="128"/>
      <c r="N32" s="128"/>
      <c r="O32" s="15"/>
      <c r="P32" s="13"/>
      <c r="Q32" s="14"/>
      <c r="R32" s="13"/>
    </row>
    <row r="33" spans="2:53" ht="31.5">
      <c r="B33" s="196" t="s">
        <v>44</v>
      </c>
      <c r="C33" s="196"/>
      <c r="D33" s="197" t="s">
        <v>7</v>
      </c>
      <c r="E33" s="197"/>
      <c r="F33" s="197"/>
      <c r="G33" s="197"/>
      <c r="H33" s="197"/>
      <c r="I33" s="197"/>
      <c r="J33" s="74" t="s">
        <v>45</v>
      </c>
      <c r="K33" s="197" t="s">
        <v>46</v>
      </c>
      <c r="L33" s="197"/>
      <c r="M33" s="198" t="s">
        <v>6</v>
      </c>
      <c r="N33" s="199"/>
      <c r="O33" s="199"/>
      <c r="P33" s="199"/>
      <c r="Q33" s="199"/>
    </row>
    <row r="34" spans="2:53" ht="26.25" customHeight="1">
      <c r="B34" s="160" t="s">
        <v>112</v>
      </c>
      <c r="C34" s="172"/>
      <c r="D34" s="174" t="s">
        <v>98</v>
      </c>
      <c r="E34" s="175"/>
      <c r="F34" s="175"/>
      <c r="G34" s="175"/>
      <c r="H34" s="175"/>
      <c r="I34" s="176"/>
      <c r="J34" s="180"/>
      <c r="K34" s="12" t="s">
        <v>3</v>
      </c>
      <c r="L34" s="129">
        <v>21</v>
      </c>
      <c r="M34" s="278" t="s">
        <v>250</v>
      </c>
      <c r="N34" s="278"/>
      <c r="O34" s="278"/>
      <c r="P34" s="278"/>
      <c r="Q34" s="278"/>
    </row>
    <row r="35" spans="2:53" ht="18" customHeight="1">
      <c r="B35" s="162"/>
      <c r="C35" s="173"/>
      <c r="D35" s="177"/>
      <c r="E35" s="178"/>
      <c r="F35" s="178"/>
      <c r="G35" s="178"/>
      <c r="H35" s="178"/>
      <c r="I35" s="179"/>
      <c r="J35" s="180"/>
      <c r="K35" s="12" t="s">
        <v>2</v>
      </c>
      <c r="L35" s="68"/>
      <c r="M35" s="278"/>
      <c r="N35" s="278"/>
      <c r="O35" s="278"/>
      <c r="P35" s="278"/>
      <c r="Q35" s="278"/>
    </row>
    <row r="36" spans="2:53" ht="18.75" customHeight="1">
      <c r="B36" s="181"/>
      <c r="C36" s="182"/>
      <c r="D36" s="185" t="s">
        <v>5</v>
      </c>
      <c r="E36" s="186"/>
      <c r="F36" s="186"/>
      <c r="G36" s="186"/>
      <c r="H36" s="186"/>
      <c r="I36" s="187"/>
      <c r="J36" s="191"/>
      <c r="K36" s="12" t="s">
        <v>3</v>
      </c>
      <c r="L36" s="69"/>
      <c r="M36" s="299" t="s">
        <v>0</v>
      </c>
      <c r="N36" s="300"/>
      <c r="O36" s="300"/>
      <c r="P36" s="300"/>
      <c r="Q36" s="301"/>
    </row>
    <row r="37" spans="2:53" ht="14.25" customHeight="1">
      <c r="B37" s="183"/>
      <c r="C37" s="184"/>
      <c r="D37" s="188"/>
      <c r="E37" s="189"/>
      <c r="F37" s="189"/>
      <c r="G37" s="189"/>
      <c r="H37" s="189"/>
      <c r="I37" s="190"/>
      <c r="J37" s="191"/>
      <c r="K37" s="12" t="s">
        <v>2</v>
      </c>
      <c r="L37" s="68"/>
      <c r="M37" s="302"/>
      <c r="N37" s="303"/>
      <c r="O37" s="303"/>
      <c r="P37" s="303"/>
      <c r="Q37" s="304"/>
    </row>
    <row r="38" spans="2:53" ht="15.75">
      <c r="B38" s="181"/>
      <c r="C38" s="182"/>
      <c r="D38" s="185" t="s">
        <v>5</v>
      </c>
      <c r="E38" s="186"/>
      <c r="F38" s="186"/>
      <c r="G38" s="186"/>
      <c r="H38" s="186"/>
      <c r="I38" s="187"/>
      <c r="J38" s="191"/>
      <c r="K38" s="12" t="s">
        <v>3</v>
      </c>
      <c r="L38" s="68"/>
      <c r="M38" s="302"/>
      <c r="N38" s="303"/>
      <c r="O38" s="303"/>
      <c r="P38" s="303"/>
      <c r="Q38" s="304"/>
    </row>
    <row r="39" spans="2:53" ht="15.75">
      <c r="B39" s="183"/>
      <c r="C39" s="184"/>
      <c r="D39" s="188"/>
      <c r="E39" s="189"/>
      <c r="F39" s="189"/>
      <c r="G39" s="189"/>
      <c r="H39" s="189"/>
      <c r="I39" s="190"/>
      <c r="J39" s="191"/>
      <c r="K39" s="12" t="s">
        <v>2</v>
      </c>
      <c r="L39" s="68"/>
      <c r="M39" s="302"/>
      <c r="N39" s="303"/>
      <c r="O39" s="303"/>
      <c r="P39" s="303"/>
      <c r="Q39" s="304"/>
    </row>
    <row r="40" spans="2:53" ht="15" customHeight="1">
      <c r="B40" s="160" t="s">
        <v>249</v>
      </c>
      <c r="C40" s="161"/>
      <c r="D40" s="161"/>
      <c r="E40" s="161"/>
      <c r="F40" s="161"/>
      <c r="G40" s="161"/>
      <c r="H40" s="161"/>
      <c r="I40" s="161"/>
      <c r="J40" s="161"/>
      <c r="K40" s="161"/>
      <c r="L40" s="172"/>
      <c r="M40" s="302"/>
      <c r="N40" s="303"/>
      <c r="O40" s="303"/>
      <c r="P40" s="303"/>
      <c r="Q40" s="304"/>
    </row>
    <row r="41" spans="2:53" ht="85.9" customHeight="1">
      <c r="B41" s="162"/>
      <c r="C41" s="163"/>
      <c r="D41" s="163"/>
      <c r="E41" s="163"/>
      <c r="F41" s="163"/>
      <c r="G41" s="163"/>
      <c r="H41" s="163"/>
      <c r="I41" s="163"/>
      <c r="J41" s="163"/>
      <c r="K41" s="163"/>
      <c r="L41" s="173"/>
      <c r="M41" s="305"/>
      <c r="N41" s="306"/>
      <c r="O41" s="306"/>
      <c r="P41" s="306"/>
      <c r="Q41" s="307"/>
    </row>
    <row r="42" spans="2:53">
      <c r="M42" s="130"/>
      <c r="N42" s="130"/>
    </row>
    <row r="43" spans="2:53" ht="16.5" thickBot="1">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6.5" thickBot="1">
      <c r="B44" s="87" t="s">
        <v>93</v>
      </c>
      <c r="C44" s="88">
        <f>+H30</f>
        <v>5000000</v>
      </c>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6.5" thickBot="1">
      <c r="B45" s="84" t="s">
        <v>94</v>
      </c>
      <c r="C45" s="88">
        <f>+H31</f>
        <v>18000000</v>
      </c>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104">
    <mergeCell ref="M36:Q41"/>
    <mergeCell ref="B2:C5"/>
    <mergeCell ref="D2:K3"/>
    <mergeCell ref="L2:O2"/>
    <mergeCell ref="P2:Q5"/>
    <mergeCell ref="L3:O3"/>
    <mergeCell ref="D4:K5"/>
    <mergeCell ref="L4:O4"/>
    <mergeCell ref="L5:O5"/>
    <mergeCell ref="B15:B17"/>
    <mergeCell ref="C15:C17"/>
    <mergeCell ref="D15:D17"/>
    <mergeCell ref="E15:E17"/>
    <mergeCell ref="F15:F17"/>
    <mergeCell ref="G15:G17"/>
    <mergeCell ref="N14:P14"/>
    <mergeCell ref="C22:C23"/>
    <mergeCell ref="E22:E23"/>
    <mergeCell ref="O22:O23"/>
    <mergeCell ref="P22:P23"/>
    <mergeCell ref="Q22:Q23"/>
    <mergeCell ref="C24:C25"/>
    <mergeCell ref="E24:E25"/>
    <mergeCell ref="O24:O2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U12:W12"/>
    <mergeCell ref="B13:C13"/>
    <mergeCell ref="D13:I13"/>
    <mergeCell ref="N13:P13"/>
    <mergeCell ref="U13:W13"/>
    <mergeCell ref="D14:I14"/>
    <mergeCell ref="U14:V14"/>
    <mergeCell ref="H15:H17"/>
    <mergeCell ref="I15:L16"/>
    <mergeCell ref="M15:N16"/>
    <mergeCell ref="O15:Q15"/>
    <mergeCell ref="U15:V15"/>
    <mergeCell ref="O16:O17"/>
    <mergeCell ref="P16:P17"/>
    <mergeCell ref="Q16:Q17"/>
    <mergeCell ref="U16:V16"/>
    <mergeCell ref="U17:V17"/>
    <mergeCell ref="U18:V18"/>
    <mergeCell ref="C20:C21"/>
    <mergeCell ref="E20:E21"/>
    <mergeCell ref="O20:O21"/>
    <mergeCell ref="P20:P21"/>
    <mergeCell ref="Q20:Q21"/>
    <mergeCell ref="C18:C19"/>
    <mergeCell ref="E18:E19"/>
    <mergeCell ref="O18:O19"/>
    <mergeCell ref="P18:P19"/>
    <mergeCell ref="Q18:Q19"/>
    <mergeCell ref="P24:P25"/>
    <mergeCell ref="O30:O31"/>
    <mergeCell ref="P30:P31"/>
    <mergeCell ref="Q30:Q31"/>
    <mergeCell ref="Q24:Q25"/>
    <mergeCell ref="C26:C27"/>
    <mergeCell ref="E26:E27"/>
    <mergeCell ref="O26:O27"/>
    <mergeCell ref="P26:P27"/>
    <mergeCell ref="Q26:Q27"/>
    <mergeCell ref="C28:C29"/>
    <mergeCell ref="E28:E29"/>
    <mergeCell ref="O28:O29"/>
    <mergeCell ref="B40:L41"/>
    <mergeCell ref="B18:B29"/>
    <mergeCell ref="B36:C37"/>
    <mergeCell ref="D36:I37"/>
    <mergeCell ref="J36:J37"/>
    <mergeCell ref="B38:C39"/>
    <mergeCell ref="D38:I39"/>
    <mergeCell ref="J38:J39"/>
    <mergeCell ref="B33:C33"/>
    <mergeCell ref="D33:I33"/>
    <mergeCell ref="K33:L33"/>
    <mergeCell ref="M33:Q33"/>
    <mergeCell ref="B34:C35"/>
    <mergeCell ref="D34:I35"/>
    <mergeCell ref="J34:J35"/>
    <mergeCell ref="M34:Q35"/>
    <mergeCell ref="P28:P29"/>
    <mergeCell ref="Q28:Q29"/>
    <mergeCell ref="B30:B31"/>
    <mergeCell ref="C30:C31"/>
    <mergeCell ref="E30:E31"/>
  </mergeCells>
  <pageMargins left="0.62992125984251968" right="0.19685039370078741" top="0.23622047244094491" bottom="0.19685039370078741" header="0.15748031496062992" footer="0"/>
  <pageSetup scale="34"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Q97"/>
  <sheetViews>
    <sheetView topLeftCell="A93" zoomScale="60" zoomScaleNormal="60" workbookViewId="0">
      <selection activeCell="B96" sqref="B96:C97"/>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8.140625" style="1" customWidth="1"/>
    <col min="6" max="6" width="16.7109375" style="1" customWidth="1"/>
    <col min="7" max="7" width="18" style="1" customWidth="1"/>
    <col min="8" max="8" width="24.42578125" style="1" bestFit="1" customWidth="1"/>
    <col min="9" max="9" width="20.42578125" style="1" bestFit="1" customWidth="1"/>
    <col min="10" max="10" width="20.85546875" style="3" customWidth="1"/>
    <col min="11" max="11" width="13.5703125" style="1" customWidth="1"/>
    <col min="12" max="12" width="15.85546875" style="1" customWidth="1"/>
    <col min="13" max="13" width="14.85546875" style="123" customWidth="1"/>
    <col min="14" max="14" width="21.140625" style="123"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2" customFormat="1" ht="37.5" customHeight="1">
      <c r="B2" s="260"/>
      <c r="C2" s="260"/>
      <c r="D2" s="261" t="s">
        <v>28</v>
      </c>
      <c r="E2" s="262"/>
      <c r="F2" s="262"/>
      <c r="G2" s="262"/>
      <c r="H2" s="262"/>
      <c r="I2" s="262"/>
      <c r="J2" s="262"/>
      <c r="K2" s="263"/>
      <c r="L2" s="212" t="s">
        <v>32</v>
      </c>
      <c r="M2" s="213"/>
      <c r="N2" s="213"/>
      <c r="O2" s="214"/>
      <c r="P2" s="267"/>
      <c r="Q2" s="268"/>
      <c r="R2" s="64"/>
    </row>
    <row r="3" spans="2:251" s="42" customFormat="1" ht="37.5" customHeight="1">
      <c r="B3" s="260"/>
      <c r="C3" s="260"/>
      <c r="D3" s="264"/>
      <c r="E3" s="265"/>
      <c r="F3" s="265"/>
      <c r="G3" s="265"/>
      <c r="H3" s="265"/>
      <c r="I3" s="265"/>
      <c r="J3" s="265"/>
      <c r="K3" s="266"/>
      <c r="L3" s="212" t="s">
        <v>29</v>
      </c>
      <c r="M3" s="213"/>
      <c r="N3" s="213"/>
      <c r="O3" s="214"/>
      <c r="P3" s="269"/>
      <c r="Q3" s="270"/>
      <c r="R3" s="64"/>
    </row>
    <row r="4" spans="2:251" s="42" customFormat="1" ht="33.75" customHeight="1">
      <c r="B4" s="260"/>
      <c r="C4" s="260"/>
      <c r="D4" s="261" t="s">
        <v>27</v>
      </c>
      <c r="E4" s="262"/>
      <c r="F4" s="262"/>
      <c r="G4" s="262"/>
      <c r="H4" s="262"/>
      <c r="I4" s="262"/>
      <c r="J4" s="262"/>
      <c r="K4" s="263"/>
      <c r="L4" s="212" t="s">
        <v>30</v>
      </c>
      <c r="M4" s="213"/>
      <c r="N4" s="213"/>
      <c r="O4" s="214"/>
      <c r="P4" s="269"/>
      <c r="Q4" s="270"/>
      <c r="R4" s="64"/>
    </row>
    <row r="5" spans="2:251" s="42" customFormat="1" ht="38.25" customHeight="1">
      <c r="B5" s="260"/>
      <c r="C5" s="260"/>
      <c r="D5" s="264"/>
      <c r="E5" s="265"/>
      <c r="F5" s="265"/>
      <c r="G5" s="265"/>
      <c r="H5" s="265"/>
      <c r="I5" s="265"/>
      <c r="J5" s="265"/>
      <c r="K5" s="266"/>
      <c r="L5" s="212" t="s">
        <v>31</v>
      </c>
      <c r="M5" s="213"/>
      <c r="N5" s="213"/>
      <c r="O5" s="214"/>
      <c r="P5" s="271"/>
      <c r="Q5" s="272"/>
      <c r="R5" s="64"/>
    </row>
    <row r="6" spans="2:251" s="42" customFormat="1" ht="23.25" customHeight="1">
      <c r="C6" s="211"/>
      <c r="D6" s="211"/>
      <c r="E6" s="211"/>
      <c r="F6" s="211"/>
      <c r="G6" s="211"/>
      <c r="H6" s="211"/>
      <c r="I6" s="211"/>
      <c r="J6" s="211"/>
      <c r="K6" s="211"/>
      <c r="L6" s="211"/>
      <c r="M6" s="211"/>
      <c r="N6" s="211"/>
      <c r="O6" s="211"/>
      <c r="P6" s="211"/>
      <c r="Q6" s="211"/>
      <c r="R6" s="64"/>
    </row>
    <row r="7" spans="2:251" s="42" customFormat="1" ht="31.5" customHeight="1">
      <c r="B7" s="66" t="s">
        <v>38</v>
      </c>
      <c r="C7" s="66" t="s">
        <v>53</v>
      </c>
      <c r="D7" s="212" t="s">
        <v>39</v>
      </c>
      <c r="E7" s="213"/>
      <c r="F7" s="213"/>
      <c r="G7" s="213"/>
      <c r="H7" s="213"/>
      <c r="I7" s="213"/>
      <c r="J7" s="213"/>
      <c r="K7" s="213"/>
      <c r="L7" s="213"/>
      <c r="M7" s="213"/>
      <c r="N7" s="213"/>
      <c r="O7" s="213"/>
      <c r="P7" s="213"/>
      <c r="Q7" s="214"/>
      <c r="R7" s="64"/>
    </row>
    <row r="8" spans="2:251" s="42" customFormat="1" ht="36" customHeight="1">
      <c r="B8" s="66" t="s">
        <v>26</v>
      </c>
      <c r="C8" s="66" t="s">
        <v>54</v>
      </c>
      <c r="D8" s="215" t="s">
        <v>55</v>
      </c>
      <c r="E8" s="215"/>
      <c r="F8" s="215"/>
      <c r="G8" s="215"/>
      <c r="H8" s="215"/>
      <c r="I8" s="215"/>
      <c r="J8" s="215"/>
      <c r="K8" s="215"/>
      <c r="L8" s="215"/>
      <c r="M8" s="215"/>
      <c r="N8" s="215"/>
      <c r="O8" s="215"/>
      <c r="P8" s="215"/>
      <c r="Q8" s="215"/>
    </row>
    <row r="9" spans="2:251" s="42" customFormat="1" ht="36" customHeight="1">
      <c r="B9" s="216" t="s">
        <v>49</v>
      </c>
      <c r="C9" s="217"/>
      <c r="D9" s="218"/>
      <c r="E9" s="218"/>
      <c r="F9" s="218"/>
      <c r="G9" s="218"/>
      <c r="H9" s="218"/>
      <c r="I9" s="219"/>
      <c r="J9" s="232" t="s">
        <v>25</v>
      </c>
      <c r="K9" s="233"/>
      <c r="L9" s="234"/>
      <c r="M9" s="241" t="s">
        <v>24</v>
      </c>
      <c r="N9" s="242"/>
      <c r="O9" s="242"/>
      <c r="P9" s="242"/>
      <c r="Q9" s="243"/>
      <c r="R9" s="50"/>
      <c r="T9" s="273"/>
      <c r="U9" s="273"/>
      <c r="V9" s="273"/>
      <c r="W9" s="273"/>
      <c r="X9" s="273"/>
    </row>
    <row r="10" spans="2:251" s="42" customFormat="1" ht="20.25">
      <c r="B10" s="216" t="s">
        <v>50</v>
      </c>
      <c r="C10" s="217"/>
      <c r="D10" s="218"/>
      <c r="E10" s="218"/>
      <c r="F10" s="218"/>
      <c r="G10" s="218"/>
      <c r="H10" s="218"/>
      <c r="I10" s="219"/>
      <c r="J10" s="235"/>
      <c r="K10" s="236"/>
      <c r="L10" s="237"/>
      <c r="M10" s="63" t="s">
        <v>23</v>
      </c>
      <c r="N10" s="274" t="s">
        <v>22</v>
      </c>
      <c r="O10" s="274"/>
      <c r="P10" s="274"/>
      <c r="Q10" s="63" t="s">
        <v>21</v>
      </c>
      <c r="R10" s="50"/>
      <c r="T10" s="62"/>
      <c r="U10" s="62"/>
      <c r="V10" s="62"/>
      <c r="W10" s="62"/>
      <c r="X10" s="62"/>
    </row>
    <row r="11" spans="2:251" s="42" customFormat="1" ht="50.25" customHeight="1">
      <c r="B11" s="275" t="s">
        <v>51</v>
      </c>
      <c r="C11" s="276"/>
      <c r="D11" s="246"/>
      <c r="E11" s="246"/>
      <c r="F11" s="246"/>
      <c r="G11" s="246"/>
      <c r="H11" s="246"/>
      <c r="I11" s="247"/>
      <c r="J11" s="235"/>
      <c r="K11" s="236"/>
      <c r="L11" s="237"/>
      <c r="M11" s="132" t="s">
        <v>186</v>
      </c>
      <c r="N11" s="332" t="s">
        <v>187</v>
      </c>
      <c r="O11" s="333"/>
      <c r="P11" s="334"/>
      <c r="Q11" s="105">
        <v>9000000</v>
      </c>
      <c r="R11" s="50"/>
      <c r="T11" s="59"/>
      <c r="U11" s="277"/>
      <c r="V11" s="277"/>
      <c r="W11" s="277"/>
      <c r="X11" s="59"/>
      <c r="Z11" s="58"/>
      <c r="AA11" s="58"/>
    </row>
    <row r="12" spans="2:251" s="42" customFormat="1" ht="50.25" customHeight="1">
      <c r="B12" s="244" t="s">
        <v>113</v>
      </c>
      <c r="C12" s="245"/>
      <c r="D12" s="246"/>
      <c r="E12" s="246"/>
      <c r="F12" s="246"/>
      <c r="G12" s="246"/>
      <c r="H12" s="246"/>
      <c r="I12" s="247"/>
      <c r="J12" s="235"/>
      <c r="K12" s="236"/>
      <c r="L12" s="237"/>
      <c r="M12" s="132">
        <v>1869</v>
      </c>
      <c r="N12" s="332" t="s">
        <v>188</v>
      </c>
      <c r="O12" s="333"/>
      <c r="P12" s="334"/>
      <c r="Q12" s="105">
        <v>5200000</v>
      </c>
      <c r="R12" s="50"/>
      <c r="T12" s="53"/>
      <c r="U12" s="251"/>
      <c r="V12" s="251"/>
      <c r="W12" s="251"/>
      <c r="X12" s="47"/>
      <c r="Z12" s="45"/>
      <c r="AA12" s="44"/>
      <c r="AB12" s="43"/>
    </row>
    <row r="13" spans="2:251" s="42" customFormat="1" ht="50.25" customHeight="1">
      <c r="B13" s="253" t="s">
        <v>114</v>
      </c>
      <c r="C13" s="254"/>
      <c r="D13" s="218"/>
      <c r="E13" s="218"/>
      <c r="F13" s="218"/>
      <c r="G13" s="218"/>
      <c r="H13" s="218"/>
      <c r="I13" s="219"/>
      <c r="J13" s="235"/>
      <c r="K13" s="236"/>
      <c r="L13" s="237"/>
      <c r="M13" s="132">
        <v>678</v>
      </c>
      <c r="N13" s="332" t="s">
        <v>189</v>
      </c>
      <c r="O13" s="333"/>
      <c r="P13" s="334"/>
      <c r="Q13" s="105">
        <v>14400000</v>
      </c>
      <c r="R13" s="50"/>
      <c r="T13" s="53"/>
      <c r="U13" s="251"/>
      <c r="V13" s="251"/>
      <c r="W13" s="251"/>
      <c r="X13" s="47"/>
      <c r="Z13" s="45"/>
      <c r="AA13" s="44"/>
      <c r="AB13" s="43"/>
    </row>
    <row r="14" spans="2:251" s="42" customFormat="1" ht="50.25" customHeight="1">
      <c r="B14" s="83"/>
      <c r="C14" s="100"/>
      <c r="D14" s="77"/>
      <c r="E14" s="77"/>
      <c r="F14" s="77"/>
      <c r="G14" s="77"/>
      <c r="H14" s="77"/>
      <c r="I14" s="78"/>
      <c r="J14" s="235"/>
      <c r="K14" s="236"/>
      <c r="L14" s="237"/>
      <c r="M14" s="132">
        <v>677</v>
      </c>
      <c r="N14" s="332" t="s">
        <v>190</v>
      </c>
      <c r="O14" s="333"/>
      <c r="P14" s="334"/>
      <c r="Q14" s="105">
        <v>6600000</v>
      </c>
      <c r="R14" s="50"/>
      <c r="T14" s="53"/>
      <c r="U14" s="48"/>
      <c r="V14" s="48"/>
      <c r="W14" s="48"/>
      <c r="X14" s="47"/>
      <c r="Z14" s="45"/>
      <c r="AA14" s="44"/>
      <c r="AB14" s="43"/>
    </row>
    <row r="15" spans="2:251" s="42" customFormat="1" ht="50.25" customHeight="1">
      <c r="B15" s="75" t="s">
        <v>115</v>
      </c>
      <c r="C15" s="76"/>
      <c r="D15" s="257"/>
      <c r="E15" s="257"/>
      <c r="F15" s="257"/>
      <c r="G15" s="257"/>
      <c r="H15" s="257"/>
      <c r="I15" s="258"/>
      <c r="J15" s="238"/>
      <c r="K15" s="239"/>
      <c r="L15" s="240"/>
      <c r="M15" s="132">
        <v>2096</v>
      </c>
      <c r="N15" s="332" t="s">
        <v>191</v>
      </c>
      <c r="O15" s="333"/>
      <c r="P15" s="334"/>
      <c r="Q15" s="105">
        <v>79398564</v>
      </c>
      <c r="R15" s="50"/>
      <c r="T15" s="49"/>
      <c r="U15" s="251"/>
      <c r="V15" s="251"/>
      <c r="W15" s="48"/>
      <c r="X15" s="47"/>
      <c r="Y15" s="46"/>
      <c r="Z15" s="45"/>
      <c r="AA15" s="44"/>
      <c r="AB15" s="43"/>
    </row>
    <row r="16" spans="2:251" ht="28.5" customHeight="1">
      <c r="B16" s="220" t="s">
        <v>36</v>
      </c>
      <c r="C16" s="223" t="s">
        <v>34</v>
      </c>
      <c r="D16" s="224" t="s">
        <v>41</v>
      </c>
      <c r="E16" s="224" t="s">
        <v>20</v>
      </c>
      <c r="F16" s="224" t="s">
        <v>47</v>
      </c>
      <c r="G16" s="225" t="s">
        <v>43</v>
      </c>
      <c r="H16" s="224" t="s">
        <v>37</v>
      </c>
      <c r="I16" s="226" t="s">
        <v>35</v>
      </c>
      <c r="J16" s="227"/>
      <c r="K16" s="227"/>
      <c r="L16" s="228"/>
      <c r="M16" s="224" t="s">
        <v>19</v>
      </c>
      <c r="N16" s="224"/>
      <c r="O16" s="252" t="s">
        <v>18</v>
      </c>
      <c r="P16" s="252"/>
      <c r="Q16" s="252"/>
      <c r="R16" s="3"/>
      <c r="S16" s="3"/>
      <c r="T16" s="10"/>
      <c r="U16" s="209"/>
      <c r="V16" s="209"/>
      <c r="W16" s="3"/>
      <c r="X16" s="9"/>
      <c r="Y16" s="3"/>
      <c r="Z16" s="17"/>
      <c r="AA16" s="6"/>
      <c r="AB16" s="3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3.75" customHeight="1">
      <c r="B17" s="221"/>
      <c r="C17" s="223"/>
      <c r="D17" s="224"/>
      <c r="E17" s="224"/>
      <c r="F17" s="224"/>
      <c r="G17" s="224"/>
      <c r="H17" s="224"/>
      <c r="I17" s="229"/>
      <c r="J17" s="230"/>
      <c r="K17" s="230"/>
      <c r="L17" s="231"/>
      <c r="M17" s="224"/>
      <c r="N17" s="224"/>
      <c r="O17" s="224" t="s">
        <v>17</v>
      </c>
      <c r="P17" s="224" t="s">
        <v>16</v>
      </c>
      <c r="Q17" s="223" t="s">
        <v>15</v>
      </c>
      <c r="R17" s="3"/>
      <c r="S17" s="3"/>
      <c r="T17" s="8"/>
      <c r="U17" s="209"/>
      <c r="V17" s="209"/>
      <c r="W17" s="3"/>
      <c r="X17" s="7"/>
      <c r="Y17" s="3"/>
      <c r="Z17" s="17"/>
      <c r="AA17" s="6"/>
      <c r="AB17" s="3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9.75" customHeight="1">
      <c r="B18" s="222"/>
      <c r="C18" s="223"/>
      <c r="D18" s="224"/>
      <c r="E18" s="224"/>
      <c r="F18" s="224"/>
      <c r="G18" s="224"/>
      <c r="H18" s="224"/>
      <c r="I18" s="70" t="s">
        <v>14</v>
      </c>
      <c r="J18" s="70" t="s">
        <v>13</v>
      </c>
      <c r="K18" s="70" t="s">
        <v>12</v>
      </c>
      <c r="L18" s="125" t="s">
        <v>11</v>
      </c>
      <c r="M18" s="41" t="s">
        <v>10</v>
      </c>
      <c r="N18" s="40" t="s">
        <v>9</v>
      </c>
      <c r="O18" s="224"/>
      <c r="P18" s="224"/>
      <c r="Q18" s="223"/>
      <c r="R18" s="3"/>
      <c r="S18" s="3"/>
      <c r="T18" s="5"/>
      <c r="U18" s="209"/>
      <c r="V18" s="209"/>
      <c r="X18" s="6"/>
      <c r="Z18" s="17"/>
      <c r="AA18" s="6"/>
      <c r="AB18" s="3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3" customHeight="1">
      <c r="B19" s="315" t="s">
        <v>213</v>
      </c>
      <c r="C19" s="205" t="s">
        <v>116</v>
      </c>
      <c r="D19" s="67" t="s">
        <v>40</v>
      </c>
      <c r="E19" s="166" t="s">
        <v>251</v>
      </c>
      <c r="F19" s="32">
        <v>620250</v>
      </c>
      <c r="G19" s="67" t="s">
        <v>40</v>
      </c>
      <c r="H19" s="140">
        <f>+H27-H21-H23-H25</f>
        <v>292402961</v>
      </c>
      <c r="I19" s="140">
        <f>+H19</f>
        <v>292402961</v>
      </c>
      <c r="J19" s="25"/>
      <c r="K19" s="27"/>
      <c r="L19" s="25"/>
      <c r="M19" s="39">
        <v>45292</v>
      </c>
      <c r="N19" s="39">
        <v>45657</v>
      </c>
      <c r="O19" s="206">
        <f>+F20/F19</f>
        <v>0</v>
      </c>
      <c r="P19" s="207"/>
      <c r="Q19" s="208"/>
      <c r="T19" s="5"/>
      <c r="U19" s="209"/>
      <c r="V19" s="209"/>
      <c r="X19" s="4"/>
      <c r="Z19" s="36"/>
      <c r="AA19" s="6"/>
      <c r="AB19" s="33"/>
    </row>
    <row r="20" spans="2:251" ht="37.5" customHeight="1">
      <c r="B20" s="316"/>
      <c r="C20" s="205"/>
      <c r="D20" s="67" t="s">
        <v>2</v>
      </c>
      <c r="E20" s="167"/>
      <c r="F20" s="32">
        <v>0</v>
      </c>
      <c r="G20" s="67" t="s">
        <v>42</v>
      </c>
      <c r="H20" s="140">
        <v>0</v>
      </c>
      <c r="I20" s="140">
        <f t="shared" ref="I20:I28" si="0">+H20</f>
        <v>0</v>
      </c>
      <c r="J20" s="25"/>
      <c r="K20" s="27"/>
      <c r="L20" s="25"/>
      <c r="M20" s="39">
        <v>45292</v>
      </c>
      <c r="N20" s="39">
        <v>45657</v>
      </c>
      <c r="O20" s="206"/>
      <c r="P20" s="207"/>
      <c r="Q20" s="208"/>
      <c r="T20" s="5"/>
      <c r="U20" s="65"/>
      <c r="V20" s="65"/>
      <c r="X20" s="4"/>
      <c r="Z20" s="36"/>
      <c r="AA20" s="6"/>
      <c r="AB20" s="33"/>
    </row>
    <row r="21" spans="2:251" ht="27" customHeight="1">
      <c r="B21" s="316"/>
      <c r="C21" s="205" t="s">
        <v>117</v>
      </c>
      <c r="D21" s="67" t="s">
        <v>3</v>
      </c>
      <c r="E21" s="166" t="s">
        <v>215</v>
      </c>
      <c r="F21" s="32">
        <v>3</v>
      </c>
      <c r="G21" s="67" t="s">
        <v>3</v>
      </c>
      <c r="H21" s="142">
        <f>+H22</f>
        <v>11800000</v>
      </c>
      <c r="I21" s="140">
        <f t="shared" si="0"/>
        <v>11800000</v>
      </c>
      <c r="J21" s="21"/>
      <c r="K21" s="27"/>
      <c r="L21" s="21"/>
      <c r="M21" s="39">
        <v>45292</v>
      </c>
      <c r="N21" s="39">
        <v>45657</v>
      </c>
      <c r="O21" s="206">
        <f>+F22/F21</f>
        <v>1</v>
      </c>
      <c r="P21" s="207"/>
      <c r="Q21" s="208"/>
      <c r="X21" s="35"/>
      <c r="Z21" s="36"/>
      <c r="AA21" s="6"/>
      <c r="AB21" s="33"/>
    </row>
    <row r="22" spans="2:251" ht="27" customHeight="1">
      <c r="B22" s="316"/>
      <c r="C22" s="210"/>
      <c r="D22" s="67" t="s">
        <v>2</v>
      </c>
      <c r="E22" s="194"/>
      <c r="F22" s="32">
        <v>3</v>
      </c>
      <c r="G22" s="67" t="s">
        <v>42</v>
      </c>
      <c r="H22" s="140">
        <f>+Q12+Q14</f>
        <v>11800000</v>
      </c>
      <c r="I22" s="140">
        <f t="shared" si="0"/>
        <v>11800000</v>
      </c>
      <c r="J22" s="21"/>
      <c r="K22" s="27"/>
      <c r="L22" s="21"/>
      <c r="M22" s="39">
        <v>45292</v>
      </c>
      <c r="N22" s="39">
        <v>45657</v>
      </c>
      <c r="O22" s="206"/>
      <c r="P22" s="207"/>
      <c r="Q22" s="208"/>
      <c r="X22" s="35"/>
      <c r="Z22" s="36"/>
      <c r="AA22" s="6"/>
      <c r="AB22" s="33"/>
    </row>
    <row r="23" spans="2:251" ht="28.5" customHeight="1">
      <c r="B23" s="316"/>
      <c r="C23" s="210" t="s">
        <v>118</v>
      </c>
      <c r="D23" s="67" t="s">
        <v>3</v>
      </c>
      <c r="E23" s="325" t="s">
        <v>216</v>
      </c>
      <c r="F23" s="32">
        <v>1</v>
      </c>
      <c r="G23" s="67" t="s">
        <v>3</v>
      </c>
      <c r="H23" s="142">
        <v>80000000</v>
      </c>
      <c r="I23" s="140">
        <f t="shared" si="0"/>
        <v>80000000</v>
      </c>
      <c r="J23" s="25"/>
      <c r="K23" s="27"/>
      <c r="L23" s="25"/>
      <c r="M23" s="39">
        <v>45292</v>
      </c>
      <c r="N23" s="39">
        <v>45657</v>
      </c>
      <c r="O23" s="206">
        <f>+F24/F23</f>
        <v>1</v>
      </c>
      <c r="P23" s="207"/>
      <c r="Q23" s="208"/>
      <c r="X23" s="35"/>
    </row>
    <row r="24" spans="2:251" ht="19.5" customHeight="1">
      <c r="B24" s="316"/>
      <c r="C24" s="210"/>
      <c r="D24" s="67" t="s">
        <v>2</v>
      </c>
      <c r="E24" s="326"/>
      <c r="F24" s="32">
        <v>1</v>
      </c>
      <c r="G24" s="67" t="s">
        <v>42</v>
      </c>
      <c r="H24" s="140">
        <f>+Q15</f>
        <v>79398564</v>
      </c>
      <c r="I24" s="140">
        <f t="shared" si="0"/>
        <v>79398564</v>
      </c>
      <c r="J24" s="25"/>
      <c r="K24" s="27"/>
      <c r="L24" s="25"/>
      <c r="M24" s="39">
        <v>45292</v>
      </c>
      <c r="N24" s="39">
        <v>45657</v>
      </c>
      <c r="O24" s="206"/>
      <c r="P24" s="207"/>
      <c r="Q24" s="208"/>
      <c r="AB24" s="33"/>
    </row>
    <row r="25" spans="2:251" ht="25.5" customHeight="1">
      <c r="B25" s="316"/>
      <c r="C25" s="210" t="s">
        <v>119</v>
      </c>
      <c r="D25" s="67" t="s">
        <v>3</v>
      </c>
      <c r="E25" s="166" t="s">
        <v>212</v>
      </c>
      <c r="F25" s="32">
        <v>2</v>
      </c>
      <c r="G25" s="67" t="s">
        <v>3</v>
      </c>
      <c r="H25" s="142">
        <f>+H26</f>
        <v>23400000</v>
      </c>
      <c r="I25" s="140">
        <f t="shared" si="0"/>
        <v>23400000</v>
      </c>
      <c r="J25" s="25"/>
      <c r="K25" s="27"/>
      <c r="L25" s="25"/>
      <c r="M25" s="39">
        <v>45292</v>
      </c>
      <c r="N25" s="39">
        <v>45657</v>
      </c>
      <c r="O25" s="206">
        <f>+F26/F25</f>
        <v>1</v>
      </c>
      <c r="P25" s="207"/>
      <c r="Q25" s="208"/>
    </row>
    <row r="26" spans="2:251" ht="24" customHeight="1">
      <c r="B26" s="317"/>
      <c r="C26" s="210"/>
      <c r="D26" s="67" t="s">
        <v>2</v>
      </c>
      <c r="E26" s="194"/>
      <c r="F26" s="24">
        <v>2</v>
      </c>
      <c r="G26" s="67" t="s">
        <v>42</v>
      </c>
      <c r="H26" s="140">
        <f>+Q11+Q13</f>
        <v>23400000</v>
      </c>
      <c r="I26" s="140">
        <f t="shared" si="0"/>
        <v>23400000</v>
      </c>
      <c r="J26" s="25"/>
      <c r="K26" s="27"/>
      <c r="L26" s="25"/>
      <c r="M26" s="39">
        <v>45292</v>
      </c>
      <c r="N26" s="39">
        <v>45657</v>
      </c>
      <c r="O26" s="206"/>
      <c r="P26" s="207"/>
      <c r="Q26" s="208"/>
    </row>
    <row r="27" spans="2:251" ht="34.5" customHeight="1">
      <c r="B27" s="192"/>
      <c r="C27" s="193" t="s">
        <v>8</v>
      </c>
      <c r="D27" s="67" t="s">
        <v>3</v>
      </c>
      <c r="E27" s="166"/>
      <c r="F27" s="89"/>
      <c r="G27" s="67" t="s">
        <v>3</v>
      </c>
      <c r="H27" s="143">
        <v>407602961</v>
      </c>
      <c r="I27" s="140">
        <f t="shared" si="0"/>
        <v>407602961</v>
      </c>
      <c r="J27" s="25"/>
      <c r="K27" s="25"/>
      <c r="L27" s="25"/>
      <c r="M27" s="39">
        <v>45292</v>
      </c>
      <c r="N27" s="39">
        <v>45657</v>
      </c>
      <c r="O27" s="331"/>
      <c r="P27" s="207"/>
      <c r="Q27" s="208"/>
    </row>
    <row r="28" spans="2:251" ht="34.5" customHeight="1">
      <c r="B28" s="192"/>
      <c r="C28" s="193"/>
      <c r="D28" s="67" t="s">
        <v>2</v>
      </c>
      <c r="E28" s="194"/>
      <c r="F28" s="24"/>
      <c r="G28" s="67" t="s">
        <v>42</v>
      </c>
      <c r="H28" s="140">
        <f>+H20+H22+H24+H26</f>
        <v>114598564</v>
      </c>
      <c r="I28" s="140">
        <f t="shared" si="0"/>
        <v>114598564</v>
      </c>
      <c r="J28" s="21"/>
      <c r="K28" s="22"/>
      <c r="L28" s="21"/>
      <c r="M28" s="39">
        <v>45292</v>
      </c>
      <c r="N28" s="39">
        <v>45657</v>
      </c>
      <c r="O28" s="206"/>
      <c r="P28" s="207"/>
      <c r="Q28" s="208"/>
    </row>
    <row r="29" spans="2:251">
      <c r="D29" s="19"/>
      <c r="H29" s="18"/>
      <c r="I29" s="15"/>
      <c r="J29" s="17"/>
      <c r="K29" s="17"/>
      <c r="L29" s="17"/>
      <c r="M29" s="128"/>
      <c r="N29" s="128"/>
      <c r="O29" s="15"/>
      <c r="P29" s="13"/>
      <c r="Q29" s="14"/>
      <c r="R29" s="13"/>
    </row>
    <row r="30" spans="2:251" ht="31.5">
      <c r="B30" s="196" t="s">
        <v>44</v>
      </c>
      <c r="C30" s="196"/>
      <c r="D30" s="197" t="s">
        <v>7</v>
      </c>
      <c r="E30" s="197"/>
      <c r="F30" s="197"/>
      <c r="G30" s="197"/>
      <c r="H30" s="197"/>
      <c r="I30" s="197"/>
      <c r="J30" s="74" t="s">
        <v>45</v>
      </c>
      <c r="K30" s="197" t="s">
        <v>46</v>
      </c>
      <c r="L30" s="197"/>
      <c r="M30" s="198" t="s">
        <v>6</v>
      </c>
      <c r="N30" s="199"/>
      <c r="O30" s="199"/>
      <c r="P30" s="199"/>
      <c r="Q30" s="199"/>
    </row>
    <row r="31" spans="2:251" ht="26.25" customHeight="1">
      <c r="B31" s="160" t="s">
        <v>120</v>
      </c>
      <c r="C31" s="172"/>
      <c r="D31" s="174" t="s">
        <v>244</v>
      </c>
      <c r="E31" s="175"/>
      <c r="F31" s="175"/>
      <c r="G31" s="175"/>
      <c r="H31" s="175"/>
      <c r="I31" s="176"/>
      <c r="J31" s="327" t="s">
        <v>235</v>
      </c>
      <c r="K31" s="12" t="s">
        <v>3</v>
      </c>
      <c r="L31" s="120">
        <v>1</v>
      </c>
      <c r="M31" s="278" t="s">
        <v>250</v>
      </c>
      <c r="N31" s="278"/>
      <c r="O31" s="278"/>
      <c r="P31" s="278"/>
      <c r="Q31" s="278"/>
    </row>
    <row r="32" spans="2:251" ht="18" customHeight="1">
      <c r="B32" s="162"/>
      <c r="C32" s="173"/>
      <c r="D32" s="177"/>
      <c r="E32" s="178"/>
      <c r="F32" s="178"/>
      <c r="G32" s="178"/>
      <c r="H32" s="178"/>
      <c r="I32" s="179"/>
      <c r="J32" s="327"/>
      <c r="K32" s="12" t="s">
        <v>2</v>
      </c>
      <c r="L32" s="68"/>
      <c r="M32" s="278"/>
      <c r="N32" s="278"/>
      <c r="O32" s="278"/>
      <c r="P32" s="278"/>
      <c r="Q32" s="278"/>
    </row>
    <row r="33" spans="2:24" ht="18.75" customHeight="1">
      <c r="B33" s="181"/>
      <c r="C33" s="182"/>
      <c r="D33" s="185" t="s">
        <v>5</v>
      </c>
      <c r="E33" s="186"/>
      <c r="F33" s="186"/>
      <c r="G33" s="186"/>
      <c r="H33" s="186"/>
      <c r="I33" s="187"/>
      <c r="J33" s="191"/>
      <c r="K33" s="12" t="s">
        <v>3</v>
      </c>
      <c r="L33" s="69"/>
      <c r="M33" s="299" t="s">
        <v>0</v>
      </c>
      <c r="N33" s="300"/>
      <c r="O33" s="300"/>
      <c r="P33" s="300"/>
      <c r="Q33" s="301"/>
    </row>
    <row r="34" spans="2:24" ht="14.25" customHeight="1">
      <c r="B34" s="183"/>
      <c r="C34" s="184"/>
      <c r="D34" s="188"/>
      <c r="E34" s="189"/>
      <c r="F34" s="189"/>
      <c r="G34" s="189"/>
      <c r="H34" s="189"/>
      <c r="I34" s="190"/>
      <c r="J34" s="191"/>
      <c r="K34" s="12" t="s">
        <v>2</v>
      </c>
      <c r="L34" s="68"/>
      <c r="M34" s="302"/>
      <c r="N34" s="303"/>
      <c r="O34" s="303"/>
      <c r="P34" s="303"/>
      <c r="Q34" s="304"/>
    </row>
    <row r="35" spans="2:24" ht="15.75">
      <c r="B35" s="181"/>
      <c r="C35" s="182"/>
      <c r="D35" s="185" t="s">
        <v>5</v>
      </c>
      <c r="E35" s="186"/>
      <c r="F35" s="186"/>
      <c r="G35" s="186"/>
      <c r="H35" s="186"/>
      <c r="I35" s="187"/>
      <c r="J35" s="191"/>
      <c r="K35" s="12" t="s">
        <v>3</v>
      </c>
      <c r="L35" s="68"/>
      <c r="M35" s="302"/>
      <c r="N35" s="303"/>
      <c r="O35" s="303"/>
      <c r="P35" s="303"/>
      <c r="Q35" s="304"/>
    </row>
    <row r="36" spans="2:24" ht="15.75">
      <c r="B36" s="183"/>
      <c r="C36" s="184"/>
      <c r="D36" s="188"/>
      <c r="E36" s="189"/>
      <c r="F36" s="189"/>
      <c r="G36" s="189"/>
      <c r="H36" s="189"/>
      <c r="I36" s="190"/>
      <c r="J36" s="191"/>
      <c r="K36" s="12" t="s">
        <v>2</v>
      </c>
      <c r="L36" s="68"/>
      <c r="M36" s="302"/>
      <c r="N36" s="303"/>
      <c r="O36" s="303"/>
      <c r="P36" s="303"/>
      <c r="Q36" s="304"/>
    </row>
    <row r="37" spans="2:24" ht="24.75" customHeight="1">
      <c r="B37" s="160" t="s">
        <v>239</v>
      </c>
      <c r="C37" s="161"/>
      <c r="D37" s="161"/>
      <c r="E37" s="161"/>
      <c r="F37" s="161"/>
      <c r="G37" s="161"/>
      <c r="H37" s="161"/>
      <c r="I37" s="161"/>
      <c r="J37" s="161"/>
      <c r="K37" s="161"/>
      <c r="L37" s="172"/>
      <c r="M37" s="302"/>
      <c r="N37" s="303"/>
      <c r="O37" s="303"/>
      <c r="P37" s="303"/>
      <c r="Q37" s="304"/>
    </row>
    <row r="38" spans="2:24" ht="158.25" customHeight="1">
      <c r="B38" s="162"/>
      <c r="C38" s="163"/>
      <c r="D38" s="163"/>
      <c r="E38" s="163"/>
      <c r="F38" s="163"/>
      <c r="G38" s="163"/>
      <c r="H38" s="163"/>
      <c r="I38" s="163"/>
      <c r="J38" s="163"/>
      <c r="K38" s="163"/>
      <c r="L38" s="173"/>
      <c r="M38" s="305"/>
      <c r="N38" s="306"/>
      <c r="O38" s="306"/>
      <c r="P38" s="306"/>
      <c r="Q38" s="307"/>
    </row>
    <row r="39" spans="2:24">
      <c r="M39" s="130"/>
      <c r="N39" s="130"/>
    </row>
    <row r="40" spans="2:24" s="42" customFormat="1" ht="37.5" customHeight="1">
      <c r="B40" s="260"/>
      <c r="C40" s="260"/>
      <c r="D40" s="261" t="s">
        <v>28</v>
      </c>
      <c r="E40" s="262"/>
      <c r="F40" s="262"/>
      <c r="G40" s="262"/>
      <c r="H40" s="262"/>
      <c r="I40" s="262"/>
      <c r="J40" s="262"/>
      <c r="K40" s="263"/>
      <c r="L40" s="212" t="s">
        <v>32</v>
      </c>
      <c r="M40" s="213"/>
      <c r="N40" s="213"/>
      <c r="O40" s="214"/>
      <c r="P40" s="267"/>
      <c r="Q40" s="268"/>
      <c r="R40" s="64"/>
    </row>
    <row r="41" spans="2:24" s="42" customFormat="1" ht="37.5" customHeight="1">
      <c r="B41" s="260"/>
      <c r="C41" s="260"/>
      <c r="D41" s="264"/>
      <c r="E41" s="265"/>
      <c r="F41" s="265"/>
      <c r="G41" s="265"/>
      <c r="H41" s="265"/>
      <c r="I41" s="265"/>
      <c r="J41" s="265"/>
      <c r="K41" s="266"/>
      <c r="L41" s="212" t="s">
        <v>29</v>
      </c>
      <c r="M41" s="213"/>
      <c r="N41" s="213"/>
      <c r="O41" s="214"/>
      <c r="P41" s="269"/>
      <c r="Q41" s="270"/>
      <c r="R41" s="64"/>
    </row>
    <row r="42" spans="2:24" s="42" customFormat="1" ht="33.75" customHeight="1">
      <c r="B42" s="260"/>
      <c r="C42" s="260"/>
      <c r="D42" s="261" t="s">
        <v>27</v>
      </c>
      <c r="E42" s="262"/>
      <c r="F42" s="262"/>
      <c r="G42" s="262"/>
      <c r="H42" s="262"/>
      <c r="I42" s="262"/>
      <c r="J42" s="262"/>
      <c r="K42" s="263"/>
      <c r="L42" s="212" t="s">
        <v>30</v>
      </c>
      <c r="M42" s="213"/>
      <c r="N42" s="213"/>
      <c r="O42" s="214"/>
      <c r="P42" s="269"/>
      <c r="Q42" s="270"/>
      <c r="R42" s="64"/>
    </row>
    <row r="43" spans="2:24" s="42" customFormat="1" ht="38.25" customHeight="1">
      <c r="B43" s="260"/>
      <c r="C43" s="260"/>
      <c r="D43" s="264"/>
      <c r="E43" s="265"/>
      <c r="F43" s="265"/>
      <c r="G43" s="265"/>
      <c r="H43" s="265"/>
      <c r="I43" s="265"/>
      <c r="J43" s="265"/>
      <c r="K43" s="266"/>
      <c r="L43" s="212" t="s">
        <v>31</v>
      </c>
      <c r="M43" s="213"/>
      <c r="N43" s="213"/>
      <c r="O43" s="214"/>
      <c r="P43" s="271"/>
      <c r="Q43" s="272"/>
      <c r="R43" s="64"/>
    </row>
    <row r="44" spans="2:24" s="42" customFormat="1" ht="23.25" customHeight="1">
      <c r="C44" s="211"/>
      <c r="D44" s="211"/>
      <c r="E44" s="211"/>
      <c r="F44" s="211"/>
      <c r="G44" s="211"/>
      <c r="H44" s="211"/>
      <c r="I44" s="211"/>
      <c r="J44" s="211"/>
      <c r="K44" s="211"/>
      <c r="L44" s="211"/>
      <c r="M44" s="211"/>
      <c r="N44" s="211"/>
      <c r="O44" s="211"/>
      <c r="P44" s="211"/>
      <c r="Q44" s="211"/>
      <c r="R44" s="64"/>
    </row>
    <row r="45" spans="2:24" s="42" customFormat="1" ht="31.5" customHeight="1">
      <c r="B45" s="66" t="s">
        <v>38</v>
      </c>
      <c r="C45" s="66" t="s">
        <v>53</v>
      </c>
      <c r="D45" s="212" t="s">
        <v>39</v>
      </c>
      <c r="E45" s="213"/>
      <c r="F45" s="213"/>
      <c r="G45" s="213"/>
      <c r="H45" s="213"/>
      <c r="I45" s="213"/>
      <c r="J45" s="213"/>
      <c r="K45" s="213"/>
      <c r="L45" s="213"/>
      <c r="M45" s="213"/>
      <c r="N45" s="213"/>
      <c r="O45" s="213"/>
      <c r="P45" s="213"/>
      <c r="Q45" s="214"/>
      <c r="R45" s="64"/>
    </row>
    <row r="46" spans="2:24" s="42" customFormat="1" ht="36" customHeight="1">
      <c r="B46" s="66" t="s">
        <v>26</v>
      </c>
      <c r="C46" s="66" t="s">
        <v>54</v>
      </c>
      <c r="D46" s="215" t="s">
        <v>55</v>
      </c>
      <c r="E46" s="215"/>
      <c r="F46" s="215"/>
      <c r="G46" s="215"/>
      <c r="H46" s="215"/>
      <c r="I46" s="215"/>
      <c r="J46" s="215"/>
      <c r="K46" s="215"/>
      <c r="L46" s="215"/>
      <c r="M46" s="215"/>
      <c r="N46" s="215"/>
      <c r="O46" s="215"/>
      <c r="P46" s="215"/>
      <c r="Q46" s="215"/>
    </row>
    <row r="47" spans="2:24" s="42" customFormat="1" ht="36" customHeight="1">
      <c r="B47" s="216" t="s">
        <v>49</v>
      </c>
      <c r="C47" s="217"/>
      <c r="D47" s="218"/>
      <c r="E47" s="218"/>
      <c r="F47" s="218"/>
      <c r="G47" s="218"/>
      <c r="H47" s="218"/>
      <c r="I47" s="219"/>
      <c r="J47" s="232" t="s">
        <v>25</v>
      </c>
      <c r="K47" s="233"/>
      <c r="L47" s="234"/>
      <c r="M47" s="241" t="s">
        <v>24</v>
      </c>
      <c r="N47" s="242"/>
      <c r="O47" s="242"/>
      <c r="P47" s="242"/>
      <c r="Q47" s="243"/>
      <c r="R47" s="50"/>
      <c r="T47" s="273"/>
      <c r="U47" s="273"/>
      <c r="V47" s="273"/>
      <c r="W47" s="273"/>
      <c r="X47" s="273"/>
    </row>
    <row r="48" spans="2:24" s="42" customFormat="1" ht="36" customHeight="1">
      <c r="B48" s="216" t="s">
        <v>50</v>
      </c>
      <c r="C48" s="217"/>
      <c r="D48" s="218"/>
      <c r="E48" s="218"/>
      <c r="F48" s="218"/>
      <c r="G48" s="218"/>
      <c r="H48" s="218"/>
      <c r="I48" s="219"/>
      <c r="J48" s="235"/>
      <c r="K48" s="236"/>
      <c r="L48" s="237"/>
      <c r="M48" s="63" t="s">
        <v>23</v>
      </c>
      <c r="N48" s="274" t="s">
        <v>22</v>
      </c>
      <c r="O48" s="274"/>
      <c r="P48" s="274"/>
      <c r="Q48" s="63" t="s">
        <v>21</v>
      </c>
      <c r="R48" s="50"/>
      <c r="T48" s="62"/>
      <c r="U48" s="62"/>
      <c r="V48" s="62"/>
      <c r="W48" s="62"/>
      <c r="X48" s="62"/>
    </row>
    <row r="49" spans="2:28" s="42" customFormat="1" ht="44.25" customHeight="1">
      <c r="B49" s="275" t="s">
        <v>51</v>
      </c>
      <c r="C49" s="276"/>
      <c r="D49" s="246"/>
      <c r="E49" s="246"/>
      <c r="F49" s="246"/>
      <c r="G49" s="246"/>
      <c r="H49" s="246"/>
      <c r="I49" s="247"/>
      <c r="J49" s="235"/>
      <c r="K49" s="236"/>
      <c r="L49" s="237"/>
      <c r="M49" s="133">
        <v>94</v>
      </c>
      <c r="N49" s="328" t="s">
        <v>192</v>
      </c>
      <c r="O49" s="329"/>
      <c r="P49" s="330"/>
      <c r="Q49" s="106">
        <v>13500000</v>
      </c>
      <c r="R49" s="50"/>
      <c r="T49" s="59"/>
      <c r="U49" s="277"/>
      <c r="V49" s="277"/>
      <c r="W49" s="277"/>
      <c r="X49" s="59"/>
      <c r="Z49" s="58"/>
      <c r="AA49" s="58"/>
    </row>
    <row r="50" spans="2:28" s="42" customFormat="1" ht="44.25" customHeight="1">
      <c r="B50" s="244" t="s">
        <v>113</v>
      </c>
      <c r="C50" s="245"/>
      <c r="D50" s="246"/>
      <c r="E50" s="246"/>
      <c r="F50" s="246"/>
      <c r="G50" s="246"/>
      <c r="H50" s="246"/>
      <c r="I50" s="247"/>
      <c r="J50" s="235"/>
      <c r="K50" s="236"/>
      <c r="L50" s="237"/>
      <c r="M50" s="133">
        <v>677</v>
      </c>
      <c r="N50" s="328" t="s">
        <v>190</v>
      </c>
      <c r="O50" s="329"/>
      <c r="P50" s="330"/>
      <c r="Q50" s="106">
        <v>8800000</v>
      </c>
      <c r="R50" s="50"/>
      <c r="T50" s="53"/>
      <c r="U50" s="251"/>
      <c r="V50" s="251"/>
      <c r="W50" s="251"/>
      <c r="X50" s="47"/>
      <c r="Z50" s="45"/>
      <c r="AA50" s="44"/>
      <c r="AB50" s="43"/>
    </row>
    <row r="51" spans="2:28" s="42" customFormat="1" ht="44.25" customHeight="1">
      <c r="B51" s="253" t="s">
        <v>114</v>
      </c>
      <c r="C51" s="254"/>
      <c r="D51" s="218"/>
      <c r="E51" s="218"/>
      <c r="F51" s="218"/>
      <c r="G51" s="218"/>
      <c r="H51" s="218"/>
      <c r="I51" s="219"/>
      <c r="J51" s="235"/>
      <c r="K51" s="236"/>
      <c r="L51" s="237"/>
      <c r="M51" s="133">
        <v>912</v>
      </c>
      <c r="N51" s="328" t="s">
        <v>193</v>
      </c>
      <c r="O51" s="329"/>
      <c r="P51" s="330"/>
      <c r="Q51" s="106">
        <v>12000000</v>
      </c>
      <c r="R51" s="50"/>
      <c r="T51" s="53"/>
      <c r="U51" s="251"/>
      <c r="V51" s="251"/>
      <c r="W51" s="251"/>
      <c r="X51" s="47"/>
      <c r="Z51" s="45"/>
      <c r="AA51" s="44"/>
      <c r="AB51" s="43"/>
    </row>
    <row r="52" spans="2:28" s="42" customFormat="1" ht="44.25" customHeight="1">
      <c r="B52" s="83"/>
      <c r="C52" s="100"/>
      <c r="D52" s="77"/>
      <c r="E52" s="77"/>
      <c r="F52" s="77"/>
      <c r="G52" s="77"/>
      <c r="H52" s="77"/>
      <c r="I52" s="78"/>
      <c r="J52" s="235"/>
      <c r="K52" s="236"/>
      <c r="L52" s="237"/>
      <c r="M52" s="133">
        <v>1869</v>
      </c>
      <c r="N52" s="328" t="s">
        <v>188</v>
      </c>
      <c r="O52" s="329"/>
      <c r="P52" s="330"/>
      <c r="Q52" s="106">
        <v>5200000</v>
      </c>
      <c r="R52" s="50"/>
      <c r="T52" s="53"/>
      <c r="U52" s="48"/>
      <c r="V52" s="48"/>
      <c r="W52" s="48"/>
      <c r="X52" s="47"/>
      <c r="Z52" s="45"/>
      <c r="AA52" s="44"/>
      <c r="AB52" s="43"/>
    </row>
    <row r="53" spans="2:28" s="42" customFormat="1" ht="44.25" customHeight="1">
      <c r="B53" s="83"/>
      <c r="C53" s="100"/>
      <c r="D53" s="77"/>
      <c r="E53" s="77"/>
      <c r="F53" s="77"/>
      <c r="G53" s="77"/>
      <c r="H53" s="77"/>
      <c r="I53" s="78"/>
      <c r="J53" s="235"/>
      <c r="K53" s="236"/>
      <c r="L53" s="237"/>
      <c r="M53" s="133">
        <v>94</v>
      </c>
      <c r="N53" s="328" t="s">
        <v>192</v>
      </c>
      <c r="O53" s="329"/>
      <c r="P53" s="330"/>
      <c r="Q53" s="106">
        <v>18000000</v>
      </c>
      <c r="R53" s="50"/>
      <c r="T53" s="53"/>
      <c r="U53" s="48"/>
      <c r="V53" s="48"/>
      <c r="W53" s="48"/>
      <c r="X53" s="47"/>
      <c r="Z53" s="45"/>
      <c r="AA53" s="44"/>
      <c r="AB53" s="43"/>
    </row>
    <row r="54" spans="2:28" s="42" customFormat="1" ht="44.25" customHeight="1">
      <c r="B54" s="83"/>
      <c r="C54" s="100"/>
      <c r="D54" s="77"/>
      <c r="E54" s="77"/>
      <c r="F54" s="77"/>
      <c r="G54" s="77"/>
      <c r="H54" s="77"/>
      <c r="I54" s="78"/>
      <c r="J54" s="235"/>
      <c r="K54" s="236"/>
      <c r="L54" s="237"/>
      <c r="M54" s="133">
        <v>910</v>
      </c>
      <c r="N54" s="328" t="s">
        <v>194</v>
      </c>
      <c r="O54" s="329"/>
      <c r="P54" s="330"/>
      <c r="Q54" s="106">
        <v>20000000</v>
      </c>
      <c r="R54" s="50"/>
      <c r="T54" s="53"/>
      <c r="U54" s="48"/>
      <c r="V54" s="48"/>
      <c r="W54" s="48"/>
      <c r="X54" s="47"/>
      <c r="Z54" s="45"/>
      <c r="AA54" s="44"/>
      <c r="AB54" s="43"/>
    </row>
    <row r="55" spans="2:28" s="42" customFormat="1" ht="44.25" customHeight="1">
      <c r="B55" s="83"/>
      <c r="C55" s="100"/>
      <c r="D55" s="77"/>
      <c r="E55" s="77"/>
      <c r="F55" s="77"/>
      <c r="G55" s="77"/>
      <c r="H55" s="77"/>
      <c r="I55" s="78"/>
      <c r="J55" s="235"/>
      <c r="K55" s="236"/>
      <c r="L55" s="237"/>
      <c r="M55" s="133">
        <v>912</v>
      </c>
      <c r="N55" s="328" t="s">
        <v>193</v>
      </c>
      <c r="O55" s="329"/>
      <c r="P55" s="330"/>
      <c r="Q55" s="106">
        <v>16000000</v>
      </c>
      <c r="R55" s="50"/>
      <c r="T55" s="53"/>
      <c r="U55" s="48"/>
      <c r="V55" s="48"/>
      <c r="W55" s="48"/>
      <c r="X55" s="47"/>
      <c r="Z55" s="45"/>
      <c r="AA55" s="44"/>
      <c r="AB55" s="43"/>
    </row>
    <row r="56" spans="2:28" s="42" customFormat="1" ht="44.25" customHeight="1">
      <c r="B56" s="83"/>
      <c r="C56" s="100"/>
      <c r="D56" s="77"/>
      <c r="E56" s="77"/>
      <c r="F56" s="77"/>
      <c r="G56" s="77"/>
      <c r="H56" s="77"/>
      <c r="I56" s="78"/>
      <c r="J56" s="235"/>
      <c r="K56" s="236"/>
      <c r="L56" s="237"/>
      <c r="M56" s="133">
        <v>910</v>
      </c>
      <c r="N56" s="328" t="s">
        <v>194</v>
      </c>
      <c r="O56" s="329"/>
      <c r="P56" s="330"/>
      <c r="Q56" s="106">
        <v>13600000</v>
      </c>
      <c r="R56" s="50"/>
      <c r="T56" s="53"/>
      <c r="U56" s="48"/>
      <c r="V56" s="48"/>
      <c r="W56" s="48"/>
      <c r="X56" s="47"/>
      <c r="Z56" s="45"/>
      <c r="AA56" s="44"/>
      <c r="AB56" s="43"/>
    </row>
    <row r="57" spans="2:28" s="42" customFormat="1" ht="44.25" customHeight="1">
      <c r="B57" s="83"/>
      <c r="C57" s="100"/>
      <c r="D57" s="77"/>
      <c r="E57" s="77"/>
      <c r="F57" s="77"/>
      <c r="G57" s="77"/>
      <c r="H57" s="77"/>
      <c r="I57" s="78"/>
      <c r="J57" s="235"/>
      <c r="K57" s="236"/>
      <c r="L57" s="237"/>
      <c r="M57" s="133">
        <v>678</v>
      </c>
      <c r="N57" s="328" t="s">
        <v>189</v>
      </c>
      <c r="O57" s="329"/>
      <c r="P57" s="330"/>
      <c r="Q57" s="106">
        <v>19200000</v>
      </c>
      <c r="R57" s="50"/>
      <c r="T57" s="53"/>
      <c r="U57" s="48"/>
      <c r="V57" s="48"/>
      <c r="W57" s="48"/>
      <c r="X57" s="47"/>
      <c r="Z57" s="45"/>
      <c r="AA57" s="44"/>
      <c r="AB57" s="43"/>
    </row>
    <row r="58" spans="2:28" s="42" customFormat="1" ht="44.25" customHeight="1">
      <c r="B58" s="83"/>
      <c r="C58" s="100"/>
      <c r="D58" s="77"/>
      <c r="E58" s="77"/>
      <c r="F58" s="77"/>
      <c r="G58" s="77"/>
      <c r="H58" s="77"/>
      <c r="I58" s="78"/>
      <c r="J58" s="235"/>
      <c r="K58" s="236"/>
      <c r="L58" s="237"/>
      <c r="M58" s="133">
        <v>1420</v>
      </c>
      <c r="N58" s="328" t="s">
        <v>195</v>
      </c>
      <c r="O58" s="329"/>
      <c r="P58" s="330"/>
      <c r="Q58" s="106">
        <v>22800000</v>
      </c>
      <c r="R58" s="50"/>
      <c r="T58" s="53"/>
      <c r="U58" s="48"/>
      <c r="V58" s="48"/>
      <c r="W58" s="48"/>
      <c r="X58" s="47"/>
      <c r="Z58" s="45"/>
      <c r="AA58" s="44"/>
      <c r="AB58" s="43"/>
    </row>
    <row r="59" spans="2:28" s="42" customFormat="1" ht="44.25" customHeight="1">
      <c r="B59" s="83"/>
      <c r="C59" s="100"/>
      <c r="D59" s="77"/>
      <c r="E59" s="77"/>
      <c r="F59" s="77"/>
      <c r="G59" s="77"/>
      <c r="H59" s="77"/>
      <c r="I59" s="78"/>
      <c r="J59" s="235"/>
      <c r="K59" s="236"/>
      <c r="L59" s="237"/>
      <c r="M59" s="133">
        <v>1531</v>
      </c>
      <c r="N59" s="328" t="s">
        <v>196</v>
      </c>
      <c r="O59" s="329"/>
      <c r="P59" s="330"/>
      <c r="Q59" s="106">
        <v>17000000</v>
      </c>
      <c r="R59" s="50"/>
      <c r="T59" s="53"/>
      <c r="U59" s="48"/>
      <c r="V59" s="48"/>
      <c r="W59" s="48"/>
      <c r="X59" s="47"/>
      <c r="Z59" s="45"/>
      <c r="AA59" s="44"/>
      <c r="AB59" s="43"/>
    </row>
    <row r="60" spans="2:28" s="42" customFormat="1" ht="44.25" customHeight="1">
      <c r="B60" s="83"/>
      <c r="C60" s="100"/>
      <c r="D60" s="77"/>
      <c r="E60" s="77"/>
      <c r="F60" s="77"/>
      <c r="G60" s="77"/>
      <c r="H60" s="77"/>
      <c r="I60" s="78"/>
      <c r="J60" s="235"/>
      <c r="K60" s="236"/>
      <c r="L60" s="237"/>
      <c r="M60" s="133" t="s">
        <v>197</v>
      </c>
      <c r="N60" s="328" t="s">
        <v>198</v>
      </c>
      <c r="O60" s="329"/>
      <c r="P60" s="330"/>
      <c r="Q60" s="106">
        <v>15000000</v>
      </c>
      <c r="R60" s="50"/>
      <c r="T60" s="53"/>
      <c r="U60" s="48"/>
      <c r="V60" s="48"/>
      <c r="W60" s="48"/>
      <c r="X60" s="47"/>
      <c r="Z60" s="45"/>
      <c r="AA60" s="44"/>
      <c r="AB60" s="43"/>
    </row>
    <row r="61" spans="2:28" s="42" customFormat="1" ht="44.25" customHeight="1">
      <c r="B61" s="83"/>
      <c r="C61" s="100"/>
      <c r="D61" s="77"/>
      <c r="E61" s="77"/>
      <c r="F61" s="77"/>
      <c r="G61" s="77"/>
      <c r="H61" s="77"/>
      <c r="I61" s="78"/>
      <c r="J61" s="235"/>
      <c r="K61" s="236"/>
      <c r="L61" s="237"/>
      <c r="M61" s="133" t="s">
        <v>199</v>
      </c>
      <c r="N61" s="328" t="s">
        <v>200</v>
      </c>
      <c r="O61" s="329"/>
      <c r="P61" s="330"/>
      <c r="Q61" s="106">
        <v>9200000</v>
      </c>
      <c r="R61" s="50"/>
      <c r="T61" s="53"/>
      <c r="U61" s="48"/>
      <c r="V61" s="48"/>
      <c r="W61" s="48"/>
      <c r="X61" s="47"/>
      <c r="Z61" s="45"/>
      <c r="AA61" s="44"/>
      <c r="AB61" s="43"/>
    </row>
    <row r="62" spans="2:28" s="42" customFormat="1" ht="44.25" customHeight="1">
      <c r="B62" s="83"/>
      <c r="C62" s="100"/>
      <c r="D62" s="77"/>
      <c r="E62" s="77"/>
      <c r="F62" s="77"/>
      <c r="G62" s="77"/>
      <c r="H62" s="77"/>
      <c r="I62" s="78"/>
      <c r="J62" s="235"/>
      <c r="K62" s="236"/>
      <c r="L62" s="237"/>
      <c r="M62" s="133" t="s">
        <v>186</v>
      </c>
      <c r="N62" s="328" t="s">
        <v>187</v>
      </c>
      <c r="O62" s="329"/>
      <c r="P62" s="330"/>
      <c r="Q62" s="106">
        <v>9000000</v>
      </c>
      <c r="R62" s="50"/>
      <c r="T62" s="53"/>
      <c r="U62" s="48"/>
      <c r="V62" s="48"/>
      <c r="W62" s="48"/>
      <c r="X62" s="47"/>
      <c r="Z62" s="45"/>
      <c r="AA62" s="44"/>
      <c r="AB62" s="43"/>
    </row>
    <row r="63" spans="2:28" s="42" customFormat="1" ht="44.25" customHeight="1">
      <c r="B63" s="83"/>
      <c r="C63" s="100"/>
      <c r="D63" s="77"/>
      <c r="E63" s="77"/>
      <c r="F63" s="77"/>
      <c r="G63" s="77"/>
      <c r="H63" s="77"/>
      <c r="I63" s="78"/>
      <c r="J63" s="235"/>
      <c r="K63" s="236"/>
      <c r="L63" s="237"/>
      <c r="M63" s="131">
        <v>518</v>
      </c>
      <c r="N63" s="324" t="s">
        <v>201</v>
      </c>
      <c r="O63" s="324"/>
      <c r="P63" s="324"/>
      <c r="Q63" s="107">
        <v>12800000</v>
      </c>
      <c r="R63" s="50"/>
      <c r="T63" s="53"/>
      <c r="U63" s="48"/>
      <c r="V63" s="48"/>
      <c r="W63" s="48"/>
      <c r="X63" s="47"/>
      <c r="Z63" s="45"/>
      <c r="AA63" s="44"/>
      <c r="AB63" s="43"/>
    </row>
    <row r="64" spans="2:28" s="42" customFormat="1" ht="44.25" customHeight="1">
      <c r="B64" s="83"/>
      <c r="C64" s="100"/>
      <c r="D64" s="77"/>
      <c r="E64" s="77"/>
      <c r="F64" s="77"/>
      <c r="G64" s="77"/>
      <c r="H64" s="77"/>
      <c r="I64" s="78"/>
      <c r="J64" s="235"/>
      <c r="K64" s="236"/>
      <c r="L64" s="237"/>
      <c r="M64" s="131">
        <v>816</v>
      </c>
      <c r="N64" s="324" t="s">
        <v>202</v>
      </c>
      <c r="O64" s="324"/>
      <c r="P64" s="324"/>
      <c r="Q64" s="107">
        <v>9600000</v>
      </c>
      <c r="R64" s="50"/>
      <c r="T64" s="53"/>
      <c r="U64" s="48"/>
      <c r="V64" s="48"/>
      <c r="W64" s="48"/>
      <c r="X64" s="47"/>
      <c r="Z64" s="45"/>
      <c r="AA64" s="44"/>
      <c r="AB64" s="43"/>
    </row>
    <row r="65" spans="2:251" s="42" customFormat="1" ht="44.25" customHeight="1">
      <c r="B65" s="83"/>
      <c r="C65" s="100"/>
      <c r="D65" s="77"/>
      <c r="E65" s="77"/>
      <c r="F65" s="77"/>
      <c r="G65" s="77"/>
      <c r="H65" s="77"/>
      <c r="I65" s="78"/>
      <c r="J65" s="235"/>
      <c r="K65" s="236"/>
      <c r="L65" s="237"/>
      <c r="M65" s="133">
        <v>263</v>
      </c>
      <c r="N65" s="328" t="s">
        <v>203</v>
      </c>
      <c r="O65" s="329"/>
      <c r="P65" s="330"/>
      <c r="Q65" s="106">
        <v>21000000</v>
      </c>
      <c r="R65" s="50"/>
      <c r="T65" s="53"/>
      <c r="U65" s="48"/>
      <c r="V65" s="48"/>
      <c r="W65" s="48"/>
      <c r="X65" s="47"/>
      <c r="Z65" s="45"/>
      <c r="AA65" s="44"/>
      <c r="AB65" s="43"/>
    </row>
    <row r="66" spans="2:251" s="42" customFormat="1" ht="44.25" customHeight="1">
      <c r="B66" s="83"/>
      <c r="C66" s="100"/>
      <c r="D66" s="77"/>
      <c r="E66" s="77"/>
      <c r="F66" s="77"/>
      <c r="G66" s="77"/>
      <c r="H66" s="77"/>
      <c r="I66" s="78"/>
      <c r="J66" s="235"/>
      <c r="K66" s="236"/>
      <c r="L66" s="237"/>
      <c r="M66" s="133">
        <v>518</v>
      </c>
      <c r="N66" s="328" t="s">
        <v>201</v>
      </c>
      <c r="O66" s="329"/>
      <c r="P66" s="330"/>
      <c r="Q66" s="106">
        <v>4000000</v>
      </c>
      <c r="R66" s="50"/>
      <c r="T66" s="53"/>
      <c r="U66" s="48"/>
      <c r="V66" s="48"/>
      <c r="W66" s="48"/>
      <c r="X66" s="47"/>
      <c r="Z66" s="45"/>
      <c r="AA66" s="44"/>
      <c r="AB66" s="43"/>
    </row>
    <row r="67" spans="2:251" s="42" customFormat="1" ht="44.25" customHeight="1">
      <c r="B67" s="83"/>
      <c r="C67" s="100"/>
      <c r="D67" s="77"/>
      <c r="E67" s="77"/>
      <c r="F67" s="77"/>
      <c r="G67" s="77"/>
      <c r="H67" s="77"/>
      <c r="I67" s="78"/>
      <c r="J67" s="235"/>
      <c r="K67" s="236"/>
      <c r="L67" s="237"/>
      <c r="M67" s="132">
        <v>816</v>
      </c>
      <c r="N67" s="324" t="s">
        <v>202</v>
      </c>
      <c r="O67" s="324"/>
      <c r="P67" s="324"/>
      <c r="Q67" s="104">
        <v>14400000</v>
      </c>
      <c r="R67" s="50"/>
      <c r="T67" s="53"/>
      <c r="U67" s="48"/>
      <c r="V67" s="48"/>
      <c r="W67" s="48"/>
      <c r="X67" s="47"/>
      <c r="Z67" s="45"/>
      <c r="AA67" s="44"/>
      <c r="AB67" s="43"/>
    </row>
    <row r="68" spans="2:251" s="42" customFormat="1" ht="44.25" customHeight="1">
      <c r="B68" s="75" t="s">
        <v>115</v>
      </c>
      <c r="C68" s="76"/>
      <c r="D68" s="257"/>
      <c r="E68" s="257"/>
      <c r="F68" s="257"/>
      <c r="G68" s="257"/>
      <c r="H68" s="257"/>
      <c r="I68" s="258"/>
      <c r="J68" s="238"/>
      <c r="K68" s="239"/>
      <c r="L68" s="240"/>
      <c r="M68" s="134">
        <v>1760</v>
      </c>
      <c r="N68" s="324" t="s">
        <v>183</v>
      </c>
      <c r="O68" s="324"/>
      <c r="P68" s="324"/>
      <c r="Q68" s="104">
        <v>12700000</v>
      </c>
      <c r="R68" s="50"/>
      <c r="T68" s="49"/>
      <c r="U68" s="251"/>
      <c r="V68" s="251"/>
      <c r="W68" s="48"/>
      <c r="X68" s="47"/>
      <c r="Y68" s="46"/>
      <c r="Z68" s="45"/>
      <c r="AA68" s="44"/>
      <c r="AB68" s="43"/>
    </row>
    <row r="69" spans="2:251" ht="28.5" customHeight="1">
      <c r="B69" s="220" t="s">
        <v>36</v>
      </c>
      <c r="C69" s="223" t="s">
        <v>34</v>
      </c>
      <c r="D69" s="224" t="s">
        <v>41</v>
      </c>
      <c r="E69" s="224" t="s">
        <v>20</v>
      </c>
      <c r="F69" s="224" t="s">
        <v>47</v>
      </c>
      <c r="G69" s="225" t="s">
        <v>43</v>
      </c>
      <c r="H69" s="224" t="s">
        <v>37</v>
      </c>
      <c r="I69" s="226" t="s">
        <v>35</v>
      </c>
      <c r="J69" s="227"/>
      <c r="K69" s="227"/>
      <c r="L69" s="228"/>
      <c r="M69" s="224" t="s">
        <v>19</v>
      </c>
      <c r="N69" s="224"/>
      <c r="O69" s="252" t="s">
        <v>18</v>
      </c>
      <c r="P69" s="252"/>
      <c r="Q69" s="252"/>
      <c r="R69" s="108"/>
      <c r="S69" s="3"/>
      <c r="T69" s="10"/>
      <c r="U69" s="209"/>
      <c r="V69" s="209"/>
      <c r="W69" s="3"/>
      <c r="X69" s="9"/>
      <c r="Y69" s="3"/>
      <c r="Z69" s="17"/>
      <c r="AA69" s="6"/>
      <c r="AB69" s="3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row>
    <row r="70" spans="2:251" ht="33.75" customHeight="1">
      <c r="B70" s="221"/>
      <c r="C70" s="223"/>
      <c r="D70" s="224"/>
      <c r="E70" s="224"/>
      <c r="F70" s="224"/>
      <c r="G70" s="224"/>
      <c r="H70" s="224"/>
      <c r="I70" s="229"/>
      <c r="J70" s="230"/>
      <c r="K70" s="230"/>
      <c r="L70" s="231"/>
      <c r="M70" s="224"/>
      <c r="N70" s="224"/>
      <c r="O70" s="224" t="s">
        <v>17</v>
      </c>
      <c r="P70" s="224" t="s">
        <v>16</v>
      </c>
      <c r="Q70" s="223" t="s">
        <v>15</v>
      </c>
      <c r="R70" s="3"/>
      <c r="S70" s="3"/>
      <c r="T70" s="8"/>
      <c r="U70" s="209"/>
      <c r="V70" s="209"/>
      <c r="W70" s="3"/>
      <c r="X70" s="7"/>
      <c r="Y70" s="3"/>
      <c r="Z70" s="17"/>
      <c r="AA70" s="6"/>
      <c r="AB70" s="3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row>
    <row r="71" spans="2:251" ht="39.75" customHeight="1">
      <c r="B71" s="222"/>
      <c r="C71" s="223"/>
      <c r="D71" s="224"/>
      <c r="E71" s="224"/>
      <c r="F71" s="224"/>
      <c r="G71" s="224"/>
      <c r="H71" s="224"/>
      <c r="I71" s="70" t="s">
        <v>14</v>
      </c>
      <c r="J71" s="70" t="s">
        <v>13</v>
      </c>
      <c r="K71" s="70" t="s">
        <v>12</v>
      </c>
      <c r="L71" s="125" t="s">
        <v>11</v>
      </c>
      <c r="M71" s="41" t="s">
        <v>10</v>
      </c>
      <c r="N71" s="40" t="s">
        <v>9</v>
      </c>
      <c r="O71" s="224"/>
      <c r="P71" s="224"/>
      <c r="Q71" s="223"/>
      <c r="R71" s="3"/>
      <c r="S71" s="3"/>
      <c r="T71" s="5"/>
      <c r="U71" s="209"/>
      <c r="V71" s="209"/>
      <c r="X71" s="6"/>
      <c r="Z71" s="17"/>
      <c r="AA71" s="6"/>
      <c r="AB71" s="3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row>
    <row r="72" spans="2:251" ht="33" customHeight="1">
      <c r="B72" s="315" t="s">
        <v>252</v>
      </c>
      <c r="C72" s="205" t="s">
        <v>121</v>
      </c>
      <c r="D72" s="67" t="s">
        <v>40</v>
      </c>
      <c r="E72" s="166" t="s">
        <v>212</v>
      </c>
      <c r="F72" s="72">
        <v>4</v>
      </c>
      <c r="G72" s="67" t="s">
        <v>40</v>
      </c>
      <c r="H72" s="141">
        <f>3500000*3*10</f>
        <v>105000000</v>
      </c>
      <c r="I72" s="140">
        <f>+H72</f>
        <v>105000000</v>
      </c>
      <c r="J72" s="25"/>
      <c r="K72" s="27"/>
      <c r="L72" s="25"/>
      <c r="M72" s="39">
        <v>45292</v>
      </c>
      <c r="N72" s="39">
        <v>45657</v>
      </c>
      <c r="O72" s="206">
        <f>+F73/F72</f>
        <v>0.5</v>
      </c>
      <c r="P72" s="207"/>
      <c r="Q72" s="208"/>
      <c r="T72" s="5"/>
      <c r="U72" s="209"/>
      <c r="V72" s="209"/>
      <c r="X72" s="4"/>
      <c r="Z72" s="36"/>
      <c r="AA72" s="6"/>
      <c r="AB72" s="33"/>
    </row>
    <row r="73" spans="2:251" ht="37.5" customHeight="1">
      <c r="B73" s="316"/>
      <c r="C73" s="205"/>
      <c r="D73" s="67" t="s">
        <v>2</v>
      </c>
      <c r="E73" s="167"/>
      <c r="F73" s="72">
        <v>2</v>
      </c>
      <c r="G73" s="67" t="s">
        <v>42</v>
      </c>
      <c r="H73" s="145">
        <f>+Q49+Q50+Q51+Q52</f>
        <v>39500000</v>
      </c>
      <c r="I73" s="140">
        <f t="shared" ref="I73:I83" si="1">+H73</f>
        <v>39500000</v>
      </c>
      <c r="J73" s="25"/>
      <c r="K73" s="27"/>
      <c r="L73" s="25"/>
      <c r="M73" s="39">
        <v>45292</v>
      </c>
      <c r="N73" s="39">
        <v>45657</v>
      </c>
      <c r="O73" s="206"/>
      <c r="P73" s="207"/>
      <c r="Q73" s="208"/>
      <c r="T73" s="5"/>
      <c r="U73" s="65"/>
      <c r="V73" s="65"/>
      <c r="X73" s="4"/>
      <c r="Z73" s="36"/>
      <c r="AA73" s="6"/>
      <c r="AB73" s="33"/>
    </row>
    <row r="74" spans="2:251" ht="27" customHeight="1">
      <c r="B74" s="316"/>
      <c r="C74" s="205" t="s">
        <v>122</v>
      </c>
      <c r="D74" s="67" t="s">
        <v>3</v>
      </c>
      <c r="E74" s="325" t="s">
        <v>217</v>
      </c>
      <c r="F74" s="32">
        <v>3</v>
      </c>
      <c r="G74" s="67" t="s">
        <v>3</v>
      </c>
      <c r="H74" s="141">
        <f>3500000*8*10+3517492</f>
        <v>283517492</v>
      </c>
      <c r="I74" s="140">
        <f t="shared" si="1"/>
        <v>283517492</v>
      </c>
      <c r="J74" s="21"/>
      <c r="K74" s="27"/>
      <c r="L74" s="21"/>
      <c r="M74" s="39">
        <v>45292</v>
      </c>
      <c r="N74" s="39">
        <v>45657</v>
      </c>
      <c r="O74" s="206">
        <f t="shared" ref="O74" si="2">+F75/F74</f>
        <v>1</v>
      </c>
      <c r="P74" s="168"/>
      <c r="Q74" s="170"/>
      <c r="X74" s="35"/>
      <c r="Z74" s="36"/>
      <c r="AA74" s="6"/>
      <c r="AB74" s="33"/>
    </row>
    <row r="75" spans="2:251" ht="27" customHeight="1">
      <c r="B75" s="316"/>
      <c r="C75" s="210"/>
      <c r="D75" s="67" t="s">
        <v>2</v>
      </c>
      <c r="E75" s="326"/>
      <c r="F75" s="32">
        <v>3</v>
      </c>
      <c r="G75" s="67" t="s">
        <v>42</v>
      </c>
      <c r="H75" s="145">
        <f>+Q53+Q54+Q55+Q58+Q59+Q60+Q61+Q56+Q65</f>
        <v>152600000</v>
      </c>
      <c r="I75" s="140">
        <f t="shared" si="1"/>
        <v>152600000</v>
      </c>
      <c r="J75" s="21"/>
      <c r="K75" s="27"/>
      <c r="L75" s="21"/>
      <c r="M75" s="39">
        <v>45292</v>
      </c>
      <c r="N75" s="39">
        <v>45657</v>
      </c>
      <c r="O75" s="206"/>
      <c r="P75" s="169"/>
      <c r="Q75" s="171"/>
      <c r="X75" s="35"/>
      <c r="Z75" s="36"/>
      <c r="AA75" s="6"/>
      <c r="AB75" s="33"/>
    </row>
    <row r="76" spans="2:251" ht="21" customHeight="1">
      <c r="B76" s="316"/>
      <c r="C76" s="210" t="s">
        <v>123</v>
      </c>
      <c r="D76" s="67" t="s">
        <v>3</v>
      </c>
      <c r="E76" s="166" t="s">
        <v>218</v>
      </c>
      <c r="F76" s="32">
        <v>3</v>
      </c>
      <c r="G76" s="67" t="s">
        <v>3</v>
      </c>
      <c r="H76" s="141">
        <f>3500000*5*7</f>
        <v>122500000</v>
      </c>
      <c r="I76" s="140">
        <f t="shared" si="1"/>
        <v>122500000</v>
      </c>
      <c r="J76" s="25"/>
      <c r="K76" s="27"/>
      <c r="L76" s="25"/>
      <c r="M76" s="39">
        <v>45292</v>
      </c>
      <c r="N76" s="39">
        <v>45657</v>
      </c>
      <c r="O76" s="206">
        <f t="shared" ref="O76" si="3">+F77/F76</f>
        <v>1</v>
      </c>
      <c r="P76" s="195"/>
      <c r="Q76" s="192"/>
      <c r="X76" s="35"/>
    </row>
    <row r="77" spans="2:251" ht="19.5" customHeight="1">
      <c r="B77" s="316"/>
      <c r="C77" s="210"/>
      <c r="D77" s="67" t="s">
        <v>2</v>
      </c>
      <c r="E77" s="194"/>
      <c r="F77" s="32">
        <v>3</v>
      </c>
      <c r="G77" s="67" t="s">
        <v>42</v>
      </c>
      <c r="H77" s="145">
        <f>+Q63+Q64+Q66+Q67+Q68</f>
        <v>53500000</v>
      </c>
      <c r="I77" s="140">
        <f t="shared" si="1"/>
        <v>53500000</v>
      </c>
      <c r="J77" s="25"/>
      <c r="K77" s="27"/>
      <c r="L77" s="25"/>
      <c r="M77" s="39">
        <v>45292</v>
      </c>
      <c r="N77" s="39">
        <v>45657</v>
      </c>
      <c r="O77" s="206"/>
      <c r="P77" s="195"/>
      <c r="Q77" s="192"/>
      <c r="AB77" s="33"/>
    </row>
    <row r="78" spans="2:251" ht="25.5" hidden="1" customHeight="1">
      <c r="B78" s="316"/>
      <c r="C78" s="210" t="s">
        <v>124</v>
      </c>
      <c r="D78" s="67" t="s">
        <v>3</v>
      </c>
      <c r="E78" s="325" t="s">
        <v>219</v>
      </c>
      <c r="F78" s="32"/>
      <c r="G78" s="67" t="s">
        <v>3</v>
      </c>
      <c r="H78" s="141"/>
      <c r="I78" s="140">
        <f t="shared" si="1"/>
        <v>0</v>
      </c>
      <c r="J78" s="25"/>
      <c r="K78" s="27"/>
      <c r="L78" s="25"/>
      <c r="M78" s="39">
        <v>45292</v>
      </c>
      <c r="N78" s="39">
        <v>45657</v>
      </c>
      <c r="O78" s="206" t="e">
        <f t="shared" ref="O78" si="4">+F79/F78</f>
        <v>#DIV/0!</v>
      </c>
      <c r="P78" s="195"/>
      <c r="Q78" s="192"/>
    </row>
    <row r="79" spans="2:251" ht="24" hidden="1" customHeight="1">
      <c r="B79" s="316"/>
      <c r="C79" s="210"/>
      <c r="D79" s="67" t="s">
        <v>2</v>
      </c>
      <c r="E79" s="326"/>
      <c r="F79" s="24"/>
      <c r="G79" s="67" t="s">
        <v>42</v>
      </c>
      <c r="H79" s="141"/>
      <c r="I79" s="140">
        <f t="shared" si="1"/>
        <v>0</v>
      </c>
      <c r="J79" s="25"/>
      <c r="K79" s="27"/>
      <c r="L79" s="25"/>
      <c r="M79" s="39">
        <v>45292</v>
      </c>
      <c r="N79" s="39">
        <v>45657</v>
      </c>
      <c r="O79" s="206"/>
      <c r="P79" s="195"/>
      <c r="Q79" s="192"/>
    </row>
    <row r="80" spans="2:251" ht="25.5" customHeight="1">
      <c r="B80" s="316"/>
      <c r="C80" s="210" t="s">
        <v>125</v>
      </c>
      <c r="D80" s="67" t="s">
        <v>3</v>
      </c>
      <c r="E80" s="166" t="s">
        <v>212</v>
      </c>
      <c r="F80" s="32">
        <v>1</v>
      </c>
      <c r="G80" s="67" t="s">
        <v>3</v>
      </c>
      <c r="H80" s="141">
        <f>4500000*2*7</f>
        <v>63000000</v>
      </c>
      <c r="I80" s="140">
        <f t="shared" si="1"/>
        <v>63000000</v>
      </c>
      <c r="J80" s="25"/>
      <c r="K80" s="27"/>
      <c r="L80" s="25"/>
      <c r="M80" s="39">
        <v>45292</v>
      </c>
      <c r="N80" s="39">
        <v>45657</v>
      </c>
      <c r="O80" s="206">
        <f t="shared" ref="O80" si="5">+F81/F80</f>
        <v>1</v>
      </c>
      <c r="P80" s="195"/>
      <c r="Q80" s="192"/>
    </row>
    <row r="81" spans="2:18" ht="70.150000000000006" customHeight="1">
      <c r="B81" s="317"/>
      <c r="C81" s="210"/>
      <c r="D81" s="67" t="s">
        <v>2</v>
      </c>
      <c r="E81" s="194"/>
      <c r="F81" s="24">
        <v>1</v>
      </c>
      <c r="G81" s="67" t="s">
        <v>42</v>
      </c>
      <c r="H81" s="28">
        <f>+Q62+Q57</f>
        <v>28200000</v>
      </c>
      <c r="I81" s="140">
        <f t="shared" si="1"/>
        <v>28200000</v>
      </c>
      <c r="J81" s="25"/>
      <c r="K81" s="27"/>
      <c r="L81" s="25"/>
      <c r="M81" s="39">
        <v>45292</v>
      </c>
      <c r="N81" s="39">
        <v>45657</v>
      </c>
      <c r="O81" s="206"/>
      <c r="P81" s="195"/>
      <c r="Q81" s="192"/>
    </row>
    <row r="82" spans="2:18" ht="32.25" customHeight="1">
      <c r="B82" s="192"/>
      <c r="C82" s="193" t="s">
        <v>8</v>
      </c>
      <c r="D82" s="67" t="s">
        <v>3</v>
      </c>
      <c r="E82" s="166"/>
      <c r="F82" s="89"/>
      <c r="G82" s="67" t="s">
        <v>3</v>
      </c>
      <c r="H82" s="26">
        <v>574017492</v>
      </c>
      <c r="I82" s="140">
        <f t="shared" si="1"/>
        <v>574017492</v>
      </c>
      <c r="J82" s="25"/>
      <c r="K82" s="25"/>
      <c r="L82" s="25"/>
      <c r="M82" s="39">
        <v>45292</v>
      </c>
      <c r="N82" s="39">
        <v>45657</v>
      </c>
      <c r="O82" s="206"/>
      <c r="P82" s="195"/>
      <c r="Q82" s="192"/>
    </row>
    <row r="83" spans="2:18" ht="32.25" customHeight="1">
      <c r="B83" s="192"/>
      <c r="C83" s="193"/>
      <c r="D83" s="67" t="s">
        <v>2</v>
      </c>
      <c r="E83" s="194"/>
      <c r="F83" s="24"/>
      <c r="G83" s="67" t="s">
        <v>42</v>
      </c>
      <c r="H83" s="23">
        <f>+H73+H75+H77+H79+H81</f>
        <v>273800000</v>
      </c>
      <c r="I83" s="140">
        <f t="shared" si="1"/>
        <v>273800000</v>
      </c>
      <c r="J83" s="21"/>
      <c r="K83" s="22"/>
      <c r="L83" s="21"/>
      <c r="M83" s="39">
        <v>45292</v>
      </c>
      <c r="N83" s="39">
        <v>45657</v>
      </c>
      <c r="O83" s="206"/>
      <c r="P83" s="195"/>
      <c r="Q83" s="192"/>
    </row>
    <row r="84" spans="2:18">
      <c r="D84" s="19"/>
      <c r="H84" s="144"/>
      <c r="I84" s="15"/>
      <c r="J84" s="17"/>
      <c r="K84" s="17"/>
      <c r="L84" s="17"/>
      <c r="M84" s="128"/>
      <c r="N84" s="128"/>
      <c r="O84" s="15"/>
      <c r="P84" s="13"/>
      <c r="Q84" s="14"/>
      <c r="R84" s="13"/>
    </row>
    <row r="85" spans="2:18" ht="31.5">
      <c r="B85" s="196" t="s">
        <v>44</v>
      </c>
      <c r="C85" s="196"/>
      <c r="D85" s="197" t="s">
        <v>7</v>
      </c>
      <c r="E85" s="197"/>
      <c r="F85" s="197"/>
      <c r="G85" s="197"/>
      <c r="H85" s="197"/>
      <c r="I85" s="197"/>
      <c r="J85" s="74" t="s">
        <v>45</v>
      </c>
      <c r="K85" s="197" t="s">
        <v>46</v>
      </c>
      <c r="L85" s="197"/>
      <c r="M85" s="198" t="s">
        <v>6</v>
      </c>
      <c r="N85" s="199"/>
      <c r="O85" s="199"/>
      <c r="P85" s="199"/>
      <c r="Q85" s="199"/>
    </row>
    <row r="86" spans="2:18" ht="26.25" customHeight="1">
      <c r="B86" s="160" t="s">
        <v>127</v>
      </c>
      <c r="C86" s="172"/>
      <c r="D86" s="174" t="s">
        <v>126</v>
      </c>
      <c r="E86" s="175"/>
      <c r="F86" s="175"/>
      <c r="G86" s="175"/>
      <c r="H86" s="175"/>
      <c r="I86" s="176"/>
      <c r="J86" s="327" t="s">
        <v>235</v>
      </c>
      <c r="K86" s="12" t="s">
        <v>3</v>
      </c>
      <c r="L86" s="120">
        <v>1</v>
      </c>
      <c r="M86" s="278" t="s">
        <v>250</v>
      </c>
      <c r="N86" s="278"/>
      <c r="O86" s="278"/>
      <c r="P86" s="278"/>
      <c r="Q86" s="278"/>
    </row>
    <row r="87" spans="2:18" ht="18" customHeight="1">
      <c r="B87" s="162"/>
      <c r="C87" s="173"/>
      <c r="D87" s="177"/>
      <c r="E87" s="178"/>
      <c r="F87" s="178"/>
      <c r="G87" s="178"/>
      <c r="H87" s="178"/>
      <c r="I87" s="179"/>
      <c r="J87" s="327"/>
      <c r="K87" s="12" t="s">
        <v>2</v>
      </c>
      <c r="L87" s="68"/>
      <c r="M87" s="278"/>
      <c r="N87" s="278"/>
      <c r="O87" s="278"/>
      <c r="P87" s="278"/>
      <c r="Q87" s="278"/>
    </row>
    <row r="88" spans="2:18" ht="18.75" customHeight="1">
      <c r="B88" s="181"/>
      <c r="C88" s="182"/>
      <c r="D88" s="185" t="s">
        <v>5</v>
      </c>
      <c r="E88" s="186"/>
      <c r="F88" s="186"/>
      <c r="G88" s="186"/>
      <c r="H88" s="186"/>
      <c r="I88" s="187"/>
      <c r="J88" s="191"/>
      <c r="K88" s="12" t="s">
        <v>3</v>
      </c>
      <c r="L88" s="69"/>
      <c r="M88" s="299" t="s">
        <v>0</v>
      </c>
      <c r="N88" s="300"/>
      <c r="O88" s="300"/>
      <c r="P88" s="300"/>
      <c r="Q88" s="301"/>
    </row>
    <row r="89" spans="2:18" ht="14.25" customHeight="1">
      <c r="B89" s="183"/>
      <c r="C89" s="184"/>
      <c r="D89" s="188"/>
      <c r="E89" s="189"/>
      <c r="F89" s="189"/>
      <c r="G89" s="189"/>
      <c r="H89" s="189"/>
      <c r="I89" s="190"/>
      <c r="J89" s="191"/>
      <c r="K89" s="12" t="s">
        <v>2</v>
      </c>
      <c r="L89" s="68"/>
      <c r="M89" s="302"/>
      <c r="N89" s="303"/>
      <c r="O89" s="303"/>
      <c r="P89" s="303"/>
      <c r="Q89" s="304"/>
    </row>
    <row r="90" spans="2:18" ht="15.75">
      <c r="B90" s="181"/>
      <c r="C90" s="182"/>
      <c r="D90" s="185" t="s">
        <v>5</v>
      </c>
      <c r="E90" s="186"/>
      <c r="F90" s="186"/>
      <c r="G90" s="186"/>
      <c r="H90" s="186"/>
      <c r="I90" s="187"/>
      <c r="J90" s="191"/>
      <c r="K90" s="12" t="s">
        <v>3</v>
      </c>
      <c r="L90" s="68"/>
      <c r="M90" s="302"/>
      <c r="N90" s="303"/>
      <c r="O90" s="303"/>
      <c r="P90" s="303"/>
      <c r="Q90" s="304"/>
    </row>
    <row r="91" spans="2:18" ht="15.75">
      <c r="B91" s="183"/>
      <c r="C91" s="184"/>
      <c r="D91" s="188"/>
      <c r="E91" s="189"/>
      <c r="F91" s="189"/>
      <c r="G91" s="189"/>
      <c r="H91" s="189"/>
      <c r="I91" s="190"/>
      <c r="J91" s="191"/>
      <c r="K91" s="12" t="s">
        <v>2</v>
      </c>
      <c r="L91" s="68"/>
      <c r="M91" s="302"/>
      <c r="N91" s="303"/>
      <c r="O91" s="303"/>
      <c r="P91" s="303"/>
      <c r="Q91" s="304"/>
    </row>
    <row r="92" spans="2:18" ht="15" customHeight="1">
      <c r="B92" s="160" t="s">
        <v>240</v>
      </c>
      <c r="C92" s="161"/>
      <c r="D92" s="161"/>
      <c r="E92" s="161"/>
      <c r="F92" s="161"/>
      <c r="G92" s="161"/>
      <c r="H92" s="161"/>
      <c r="I92" s="161"/>
      <c r="J92" s="161"/>
      <c r="K92" s="161"/>
      <c r="L92" s="172"/>
      <c r="M92" s="302"/>
      <c r="N92" s="303"/>
      <c r="O92" s="303"/>
      <c r="P92" s="303"/>
      <c r="Q92" s="304"/>
    </row>
    <row r="93" spans="2:18" ht="239.25" customHeight="1">
      <c r="B93" s="162"/>
      <c r="C93" s="163"/>
      <c r="D93" s="163"/>
      <c r="E93" s="163"/>
      <c r="F93" s="163"/>
      <c r="G93" s="163"/>
      <c r="H93" s="163"/>
      <c r="I93" s="163"/>
      <c r="J93" s="163"/>
      <c r="K93" s="163"/>
      <c r="L93" s="173"/>
      <c r="M93" s="305"/>
      <c r="N93" s="306"/>
      <c r="O93" s="306"/>
      <c r="P93" s="306"/>
      <c r="Q93" s="307"/>
    </row>
    <row r="95" spans="2:18" ht="15.75" thickBot="1"/>
    <row r="96" spans="2:18" ht="16.5" thickBot="1">
      <c r="B96" s="87" t="s">
        <v>93</v>
      </c>
      <c r="C96" s="88">
        <f>+H27+H82</f>
        <v>981620453</v>
      </c>
    </row>
    <row r="97" spans="2:3" ht="16.5" thickBot="1">
      <c r="B97" s="84" t="s">
        <v>94</v>
      </c>
      <c r="C97" s="88">
        <f>+H28+H83</f>
        <v>388398564</v>
      </c>
    </row>
  </sheetData>
  <mergeCells count="210">
    <mergeCell ref="M33:Q38"/>
    <mergeCell ref="M88:Q93"/>
    <mergeCell ref="N65:P65"/>
    <mergeCell ref="N66:P66"/>
    <mergeCell ref="B2:C5"/>
    <mergeCell ref="D2:K3"/>
    <mergeCell ref="L2:O2"/>
    <mergeCell ref="P2:Q5"/>
    <mergeCell ref="L3:O3"/>
    <mergeCell ref="D4:K5"/>
    <mergeCell ref="L4:O4"/>
    <mergeCell ref="L5:O5"/>
    <mergeCell ref="N14:P14"/>
    <mergeCell ref="B16:B18"/>
    <mergeCell ref="C16:C18"/>
    <mergeCell ref="D16:D18"/>
    <mergeCell ref="E16:E18"/>
    <mergeCell ref="F16:F18"/>
    <mergeCell ref="G16:G18"/>
    <mergeCell ref="N15:P15"/>
    <mergeCell ref="C23:C24"/>
    <mergeCell ref="E23:E24"/>
    <mergeCell ref="O23:O24"/>
    <mergeCell ref="P23:P24"/>
    <mergeCell ref="Q23:Q24"/>
    <mergeCell ref="C25:C26"/>
    <mergeCell ref="T9:X9"/>
    <mergeCell ref="B10:C10"/>
    <mergeCell ref="D10:I10"/>
    <mergeCell ref="N10:P10"/>
    <mergeCell ref="B11:C11"/>
    <mergeCell ref="D11:I11"/>
    <mergeCell ref="N11:P11"/>
    <mergeCell ref="U11:W11"/>
    <mergeCell ref="U12:W12"/>
    <mergeCell ref="U13:W13"/>
    <mergeCell ref="U15:V15"/>
    <mergeCell ref="H16:H18"/>
    <mergeCell ref="I16:L17"/>
    <mergeCell ref="M16:N17"/>
    <mergeCell ref="O16:Q16"/>
    <mergeCell ref="U16:V16"/>
    <mergeCell ref="O17:O18"/>
    <mergeCell ref="P17:P18"/>
    <mergeCell ref="Q17:Q18"/>
    <mergeCell ref="U17:V17"/>
    <mergeCell ref="U18:V18"/>
    <mergeCell ref="U19:V19"/>
    <mergeCell ref="C6:Q6"/>
    <mergeCell ref="D7:Q7"/>
    <mergeCell ref="D8:Q8"/>
    <mergeCell ref="B9:C9"/>
    <mergeCell ref="D9:I9"/>
    <mergeCell ref="J9:L15"/>
    <mergeCell ref="M9:Q9"/>
    <mergeCell ref="B12:C12"/>
    <mergeCell ref="D12:I12"/>
    <mergeCell ref="N12:P12"/>
    <mergeCell ref="B13:C13"/>
    <mergeCell ref="D13:I13"/>
    <mergeCell ref="N13:P13"/>
    <mergeCell ref="D15:I15"/>
    <mergeCell ref="C21:C22"/>
    <mergeCell ref="E21:E22"/>
    <mergeCell ref="O21:O22"/>
    <mergeCell ref="P21:P22"/>
    <mergeCell ref="Q21:Q22"/>
    <mergeCell ref="C19:C20"/>
    <mergeCell ref="E19:E20"/>
    <mergeCell ref="O19:O20"/>
    <mergeCell ref="P19:P20"/>
    <mergeCell ref="Q19:Q20"/>
    <mergeCell ref="P25:P26"/>
    <mergeCell ref="J31:J32"/>
    <mergeCell ref="M31:Q32"/>
    <mergeCell ref="B27:B28"/>
    <mergeCell ref="C27:C28"/>
    <mergeCell ref="E27:E28"/>
    <mergeCell ref="O27:O28"/>
    <mergeCell ref="P27:P28"/>
    <mergeCell ref="Q27:Q28"/>
    <mergeCell ref="Q25:Q26"/>
    <mergeCell ref="B37:L38"/>
    <mergeCell ref="B19:B26"/>
    <mergeCell ref="B40:C43"/>
    <mergeCell ref="D40:K41"/>
    <mergeCell ref="L40:O40"/>
    <mergeCell ref="P40:Q43"/>
    <mergeCell ref="L41:O41"/>
    <mergeCell ref="D42:K43"/>
    <mergeCell ref="L42:O42"/>
    <mergeCell ref="B33:C34"/>
    <mergeCell ref="D33:I34"/>
    <mergeCell ref="J33:J34"/>
    <mergeCell ref="B35:C36"/>
    <mergeCell ref="D35:I36"/>
    <mergeCell ref="J35:J36"/>
    <mergeCell ref="B30:C30"/>
    <mergeCell ref="D30:I30"/>
    <mergeCell ref="K30:L30"/>
    <mergeCell ref="M30:Q30"/>
    <mergeCell ref="B31:C32"/>
    <mergeCell ref="D31:I32"/>
    <mergeCell ref="L43:O43"/>
    <mergeCell ref="E25:E26"/>
    <mergeCell ref="O25:O26"/>
    <mergeCell ref="C44:Q44"/>
    <mergeCell ref="D45:Q45"/>
    <mergeCell ref="D46:Q46"/>
    <mergeCell ref="B47:C47"/>
    <mergeCell ref="D47:I47"/>
    <mergeCell ref="J47:L68"/>
    <mergeCell ref="M47:Q47"/>
    <mergeCell ref="B50:C50"/>
    <mergeCell ref="D50:I50"/>
    <mergeCell ref="N52:P52"/>
    <mergeCell ref="N53:P53"/>
    <mergeCell ref="N60:P60"/>
    <mergeCell ref="N61:P61"/>
    <mergeCell ref="N54:P54"/>
    <mergeCell ref="N55:P55"/>
    <mergeCell ref="N56:P56"/>
    <mergeCell ref="N57:P57"/>
    <mergeCell ref="N58:P58"/>
    <mergeCell ref="N59:P59"/>
    <mergeCell ref="N62:P62"/>
    <mergeCell ref="N67:P67"/>
    <mergeCell ref="N63:P63"/>
    <mergeCell ref="N64:P64"/>
    <mergeCell ref="N50:P50"/>
    <mergeCell ref="U50:W50"/>
    <mergeCell ref="B51:C51"/>
    <mergeCell ref="D51:I51"/>
    <mergeCell ref="N51:P51"/>
    <mergeCell ref="U51:W51"/>
    <mergeCell ref="T47:X47"/>
    <mergeCell ref="B48:C48"/>
    <mergeCell ref="D48:I48"/>
    <mergeCell ref="N48:P48"/>
    <mergeCell ref="B49:C49"/>
    <mergeCell ref="D49:I49"/>
    <mergeCell ref="N49:P49"/>
    <mergeCell ref="U49:W49"/>
    <mergeCell ref="D68:I68"/>
    <mergeCell ref="N68:P68"/>
    <mergeCell ref="U68:V68"/>
    <mergeCell ref="B69:B71"/>
    <mergeCell ref="C69:C71"/>
    <mergeCell ref="D69:D71"/>
    <mergeCell ref="E69:E71"/>
    <mergeCell ref="F69:F71"/>
    <mergeCell ref="G69:G71"/>
    <mergeCell ref="H69:H71"/>
    <mergeCell ref="I69:L70"/>
    <mergeCell ref="M69:N70"/>
    <mergeCell ref="O69:Q69"/>
    <mergeCell ref="U69:V69"/>
    <mergeCell ref="O70:O71"/>
    <mergeCell ref="P70:P71"/>
    <mergeCell ref="Q70:Q71"/>
    <mergeCell ref="U70:V70"/>
    <mergeCell ref="U71:V71"/>
    <mergeCell ref="B72:B81"/>
    <mergeCell ref="C72:C73"/>
    <mergeCell ref="E72:E73"/>
    <mergeCell ref="O72:O73"/>
    <mergeCell ref="P72:P73"/>
    <mergeCell ref="Q72:Q73"/>
    <mergeCell ref="C76:C77"/>
    <mergeCell ref="E76:E77"/>
    <mergeCell ref="O76:O77"/>
    <mergeCell ref="P76:P77"/>
    <mergeCell ref="P82:P83"/>
    <mergeCell ref="Q82:Q83"/>
    <mergeCell ref="Q76:Q77"/>
    <mergeCell ref="C80:C81"/>
    <mergeCell ref="E80:E81"/>
    <mergeCell ref="O80:O81"/>
    <mergeCell ref="P80:P81"/>
    <mergeCell ref="Q80:Q81"/>
    <mergeCell ref="U72:V72"/>
    <mergeCell ref="C74:C75"/>
    <mergeCell ref="E74:E75"/>
    <mergeCell ref="O74:O75"/>
    <mergeCell ref="P74:P75"/>
    <mergeCell ref="Q74:Q75"/>
    <mergeCell ref="B92:L93"/>
    <mergeCell ref="C78:C79"/>
    <mergeCell ref="E78:E79"/>
    <mergeCell ref="O78:O79"/>
    <mergeCell ref="P78:P79"/>
    <mergeCell ref="Q78:Q79"/>
    <mergeCell ref="B88:C89"/>
    <mergeCell ref="D88:I89"/>
    <mergeCell ref="J88:J89"/>
    <mergeCell ref="B90:C91"/>
    <mergeCell ref="D90:I91"/>
    <mergeCell ref="J90:J91"/>
    <mergeCell ref="B85:C85"/>
    <mergeCell ref="D85:I85"/>
    <mergeCell ref="K85:L85"/>
    <mergeCell ref="M85:Q85"/>
    <mergeCell ref="B86:C87"/>
    <mergeCell ref="D86:I87"/>
    <mergeCell ref="J86:J87"/>
    <mergeCell ref="M86:Q87"/>
    <mergeCell ref="B82:B83"/>
    <mergeCell ref="C82:C83"/>
    <mergeCell ref="E82:E83"/>
    <mergeCell ref="O82:O83"/>
  </mergeCells>
  <pageMargins left="0.62992125984251968" right="0.19685039370078741" top="0.43307086614173229" bottom="0.19685039370078741" header="0.15748031496062992" footer="0"/>
  <pageSetup scale="27" orientation="landscape" r:id="rId1"/>
  <headerFooter alignWithMargins="0"/>
  <ignoredErrors>
    <ignoredError sqref="M60:M61"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Q110"/>
  <sheetViews>
    <sheetView topLeftCell="A94" zoomScale="75" zoomScaleNormal="75" workbookViewId="0">
      <selection activeCell="B109" sqref="B109:C110"/>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23.42578125" style="1" bestFit="1" customWidth="1"/>
    <col min="10" max="10" width="20.85546875" style="3" customWidth="1"/>
    <col min="11" max="11" width="13.5703125" style="1" customWidth="1"/>
    <col min="12" max="12" width="15.85546875" style="1" customWidth="1"/>
    <col min="13" max="13" width="14.85546875" style="123" customWidth="1"/>
    <col min="14" max="14" width="21.140625" style="123"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8" ht="22.5" customHeight="1"/>
    <row r="2" spans="2:28" s="42" customFormat="1" ht="37.5" customHeight="1">
      <c r="B2" s="260"/>
      <c r="C2" s="260"/>
      <c r="D2" s="261" t="s">
        <v>28</v>
      </c>
      <c r="E2" s="262"/>
      <c r="F2" s="262"/>
      <c r="G2" s="262"/>
      <c r="H2" s="262"/>
      <c r="I2" s="262"/>
      <c r="J2" s="262"/>
      <c r="K2" s="263"/>
      <c r="L2" s="212" t="s">
        <v>32</v>
      </c>
      <c r="M2" s="213"/>
      <c r="N2" s="213"/>
      <c r="O2" s="214"/>
      <c r="P2" s="267"/>
      <c r="Q2" s="268"/>
      <c r="R2" s="64"/>
    </row>
    <row r="3" spans="2:28" s="42" customFormat="1" ht="37.5" customHeight="1">
      <c r="B3" s="260"/>
      <c r="C3" s="260"/>
      <c r="D3" s="264"/>
      <c r="E3" s="265"/>
      <c r="F3" s="265"/>
      <c r="G3" s="265"/>
      <c r="H3" s="265"/>
      <c r="I3" s="265"/>
      <c r="J3" s="265"/>
      <c r="K3" s="266"/>
      <c r="L3" s="212" t="s">
        <v>29</v>
      </c>
      <c r="M3" s="213"/>
      <c r="N3" s="213"/>
      <c r="O3" s="214"/>
      <c r="P3" s="269"/>
      <c r="Q3" s="270"/>
      <c r="R3" s="64"/>
    </row>
    <row r="4" spans="2:28" s="42" customFormat="1" ht="33.75" customHeight="1">
      <c r="B4" s="260"/>
      <c r="C4" s="260"/>
      <c r="D4" s="261" t="s">
        <v>27</v>
      </c>
      <c r="E4" s="262"/>
      <c r="F4" s="262"/>
      <c r="G4" s="262"/>
      <c r="H4" s="262"/>
      <c r="I4" s="262"/>
      <c r="J4" s="262"/>
      <c r="K4" s="263"/>
      <c r="L4" s="212" t="s">
        <v>30</v>
      </c>
      <c r="M4" s="213"/>
      <c r="N4" s="213"/>
      <c r="O4" s="214"/>
      <c r="P4" s="269"/>
      <c r="Q4" s="270"/>
      <c r="R4" s="64"/>
    </row>
    <row r="5" spans="2:28" s="42" customFormat="1" ht="38.25" customHeight="1">
      <c r="B5" s="260"/>
      <c r="C5" s="260"/>
      <c r="D5" s="264"/>
      <c r="E5" s="265"/>
      <c r="F5" s="265"/>
      <c r="G5" s="265"/>
      <c r="H5" s="265"/>
      <c r="I5" s="265"/>
      <c r="J5" s="265"/>
      <c r="K5" s="266"/>
      <c r="L5" s="212" t="s">
        <v>31</v>
      </c>
      <c r="M5" s="213"/>
      <c r="N5" s="213"/>
      <c r="O5" s="214"/>
      <c r="P5" s="271"/>
      <c r="Q5" s="272"/>
      <c r="R5" s="64"/>
    </row>
    <row r="6" spans="2:28" s="42" customFormat="1" ht="23.25" customHeight="1">
      <c r="C6" s="211"/>
      <c r="D6" s="211"/>
      <c r="E6" s="211"/>
      <c r="F6" s="211"/>
      <c r="G6" s="211"/>
      <c r="H6" s="211"/>
      <c r="I6" s="211"/>
      <c r="J6" s="211"/>
      <c r="K6" s="211"/>
      <c r="L6" s="211"/>
      <c r="M6" s="211"/>
      <c r="N6" s="211"/>
      <c r="O6" s="211"/>
      <c r="P6" s="211"/>
      <c r="Q6" s="211"/>
      <c r="R6" s="64"/>
    </row>
    <row r="7" spans="2:28" s="42" customFormat="1" ht="31.5" customHeight="1">
      <c r="B7" s="66" t="s">
        <v>38</v>
      </c>
      <c r="C7" s="66" t="s">
        <v>53</v>
      </c>
      <c r="D7" s="212" t="s">
        <v>39</v>
      </c>
      <c r="E7" s="213"/>
      <c r="F7" s="213"/>
      <c r="G7" s="213"/>
      <c r="H7" s="213"/>
      <c r="I7" s="213"/>
      <c r="J7" s="213"/>
      <c r="K7" s="213"/>
      <c r="L7" s="213"/>
      <c r="M7" s="213"/>
      <c r="N7" s="213"/>
      <c r="O7" s="213"/>
      <c r="P7" s="213"/>
      <c r="Q7" s="214"/>
      <c r="R7" s="64"/>
    </row>
    <row r="8" spans="2:28" s="42" customFormat="1" ht="36" customHeight="1">
      <c r="B8" s="66" t="s">
        <v>26</v>
      </c>
      <c r="C8" s="66" t="s">
        <v>54</v>
      </c>
      <c r="D8" s="215" t="s">
        <v>55</v>
      </c>
      <c r="E8" s="215"/>
      <c r="F8" s="215"/>
      <c r="G8" s="215"/>
      <c r="H8" s="215"/>
      <c r="I8" s="215"/>
      <c r="J8" s="215"/>
      <c r="K8" s="215"/>
      <c r="L8" s="215"/>
      <c r="M8" s="215"/>
      <c r="N8" s="215"/>
      <c r="O8" s="215"/>
      <c r="P8" s="215"/>
      <c r="Q8" s="215"/>
    </row>
    <row r="9" spans="2:28" s="42" customFormat="1" ht="36" customHeight="1">
      <c r="B9" s="216" t="s">
        <v>49</v>
      </c>
      <c r="C9" s="217"/>
      <c r="D9" s="218"/>
      <c r="E9" s="218"/>
      <c r="F9" s="218"/>
      <c r="G9" s="218"/>
      <c r="H9" s="218"/>
      <c r="I9" s="219"/>
      <c r="J9" s="232" t="s">
        <v>25</v>
      </c>
      <c r="K9" s="233"/>
      <c r="L9" s="234"/>
      <c r="M9" s="241" t="s">
        <v>24</v>
      </c>
      <c r="N9" s="242"/>
      <c r="O9" s="242"/>
      <c r="P9" s="242"/>
      <c r="Q9" s="243"/>
      <c r="R9" s="50"/>
      <c r="T9" s="273"/>
      <c r="U9" s="273"/>
      <c r="V9" s="273"/>
      <c r="W9" s="273"/>
      <c r="X9" s="273"/>
    </row>
    <row r="10" spans="2:28" s="42" customFormat="1" ht="36" customHeight="1">
      <c r="B10" s="216" t="s">
        <v>50</v>
      </c>
      <c r="C10" s="217"/>
      <c r="D10" s="218"/>
      <c r="E10" s="218"/>
      <c r="F10" s="218"/>
      <c r="G10" s="218"/>
      <c r="H10" s="218"/>
      <c r="I10" s="219"/>
      <c r="J10" s="235"/>
      <c r="K10" s="236"/>
      <c r="L10" s="237"/>
      <c r="M10" s="63" t="s">
        <v>23</v>
      </c>
      <c r="N10" s="274" t="s">
        <v>22</v>
      </c>
      <c r="O10" s="274"/>
      <c r="P10" s="274"/>
      <c r="Q10" s="63" t="s">
        <v>21</v>
      </c>
      <c r="R10" s="50"/>
      <c r="T10" s="62"/>
      <c r="U10" s="62"/>
      <c r="V10" s="62"/>
      <c r="W10" s="62"/>
      <c r="X10" s="62"/>
    </row>
    <row r="11" spans="2:28" s="42" customFormat="1" ht="54" customHeight="1">
      <c r="B11" s="275" t="s">
        <v>128</v>
      </c>
      <c r="C11" s="276"/>
      <c r="D11" s="246"/>
      <c r="E11" s="246"/>
      <c r="F11" s="246"/>
      <c r="G11" s="246"/>
      <c r="H11" s="246"/>
      <c r="I11" s="247"/>
      <c r="J11" s="235"/>
      <c r="K11" s="236"/>
      <c r="L11" s="237"/>
      <c r="M11" s="131">
        <v>1154</v>
      </c>
      <c r="N11" s="335" t="s">
        <v>208</v>
      </c>
      <c r="O11" s="335"/>
      <c r="P11" s="335"/>
      <c r="Q11" s="109">
        <v>27000000</v>
      </c>
      <c r="R11" s="50"/>
      <c r="T11" s="59"/>
      <c r="U11" s="277"/>
      <c r="V11" s="277"/>
      <c r="W11" s="277"/>
      <c r="X11" s="59"/>
      <c r="Z11" s="58"/>
      <c r="AA11" s="58"/>
    </row>
    <row r="12" spans="2:28" s="42" customFormat="1" ht="74.25" customHeight="1">
      <c r="B12" s="244" t="s">
        <v>129</v>
      </c>
      <c r="C12" s="245"/>
      <c r="D12" s="246"/>
      <c r="E12" s="246"/>
      <c r="F12" s="246"/>
      <c r="G12" s="246"/>
      <c r="H12" s="246"/>
      <c r="I12" s="247"/>
      <c r="J12" s="235"/>
      <c r="K12" s="236"/>
      <c r="L12" s="237"/>
      <c r="M12" s="131">
        <v>184</v>
      </c>
      <c r="N12" s="335" t="s">
        <v>165</v>
      </c>
      <c r="O12" s="335"/>
      <c r="P12" s="335"/>
      <c r="Q12" s="109">
        <v>1140480</v>
      </c>
      <c r="R12" s="50"/>
      <c r="T12" s="59"/>
      <c r="U12" s="343"/>
      <c r="V12" s="343"/>
      <c r="W12" s="343"/>
      <c r="X12" s="117"/>
      <c r="Z12" s="45"/>
      <c r="AA12" s="44"/>
      <c r="AB12" s="43"/>
    </row>
    <row r="13" spans="2:28" s="42" customFormat="1" ht="74.25" customHeight="1">
      <c r="B13" s="253" t="s">
        <v>130</v>
      </c>
      <c r="C13" s="254"/>
      <c r="D13" s="218"/>
      <c r="E13" s="218"/>
      <c r="F13" s="218"/>
      <c r="G13" s="218"/>
      <c r="H13" s="218"/>
      <c r="I13" s="219"/>
      <c r="J13" s="235"/>
      <c r="K13" s="236"/>
      <c r="L13" s="237"/>
      <c r="M13" s="131">
        <v>184</v>
      </c>
      <c r="N13" s="335" t="s">
        <v>165</v>
      </c>
      <c r="O13" s="335"/>
      <c r="P13" s="335"/>
      <c r="Q13" s="109">
        <v>1140480</v>
      </c>
      <c r="R13" s="50"/>
      <c r="T13" s="59"/>
      <c r="U13" s="343"/>
      <c r="V13" s="343"/>
      <c r="W13" s="343"/>
      <c r="X13" s="117"/>
      <c r="Z13" s="45"/>
      <c r="AA13" s="44"/>
      <c r="AB13" s="43"/>
    </row>
    <row r="14" spans="2:28" s="42" customFormat="1" ht="74.25" customHeight="1">
      <c r="B14" s="83"/>
      <c r="C14" s="100"/>
      <c r="D14" s="77"/>
      <c r="E14" s="77"/>
      <c r="F14" s="77"/>
      <c r="G14" s="77"/>
      <c r="H14" s="77"/>
      <c r="I14" s="78"/>
      <c r="J14" s="235"/>
      <c r="K14" s="236"/>
      <c r="L14" s="237"/>
      <c r="M14" s="131">
        <v>93</v>
      </c>
      <c r="N14" s="335" t="s">
        <v>205</v>
      </c>
      <c r="O14" s="335"/>
      <c r="P14" s="335"/>
      <c r="Q14" s="109">
        <v>1140480</v>
      </c>
      <c r="R14" s="50"/>
      <c r="T14" s="59"/>
      <c r="U14" s="116"/>
      <c r="V14" s="116"/>
      <c r="W14" s="116"/>
      <c r="X14" s="117"/>
      <c r="Z14" s="45"/>
      <c r="AA14" s="44"/>
      <c r="AB14" s="43"/>
    </row>
    <row r="15" spans="2:28" s="42" customFormat="1" ht="74.25" customHeight="1">
      <c r="B15" s="83"/>
      <c r="C15" s="100"/>
      <c r="D15" s="77"/>
      <c r="E15" s="77"/>
      <c r="F15" s="77"/>
      <c r="G15" s="77"/>
      <c r="H15" s="77"/>
      <c r="I15" s="78"/>
      <c r="J15" s="235"/>
      <c r="K15" s="236"/>
      <c r="L15" s="237"/>
      <c r="M15" s="131">
        <v>1215</v>
      </c>
      <c r="N15" s="324" t="s">
        <v>182</v>
      </c>
      <c r="O15" s="324"/>
      <c r="P15" s="324"/>
      <c r="Q15" s="104">
        <v>15600000</v>
      </c>
      <c r="R15" s="50"/>
      <c r="T15" s="59"/>
      <c r="U15" s="116"/>
      <c r="V15" s="116"/>
      <c r="W15" s="116"/>
      <c r="X15" s="117"/>
      <c r="Z15" s="45"/>
      <c r="AA15" s="44"/>
      <c r="AB15" s="43"/>
    </row>
    <row r="16" spans="2:28" s="42" customFormat="1" ht="48.75" customHeight="1">
      <c r="B16" s="75" t="s">
        <v>131</v>
      </c>
      <c r="C16" s="76"/>
      <c r="D16" s="257"/>
      <c r="E16" s="257"/>
      <c r="F16" s="257"/>
      <c r="G16" s="257"/>
      <c r="H16" s="257"/>
      <c r="I16" s="258"/>
      <c r="J16" s="238"/>
      <c r="K16" s="239"/>
      <c r="L16" s="240"/>
      <c r="M16" s="131">
        <v>1760</v>
      </c>
      <c r="N16" s="324" t="s">
        <v>183</v>
      </c>
      <c r="O16" s="324"/>
      <c r="P16" s="324"/>
      <c r="Q16" s="104">
        <v>12700000</v>
      </c>
      <c r="R16" s="50"/>
      <c r="T16" s="59"/>
      <c r="U16" s="251"/>
      <c r="V16" s="251"/>
      <c r="W16" s="48"/>
      <c r="X16" s="47"/>
      <c r="Y16" s="46"/>
      <c r="Z16" s="45"/>
      <c r="AA16" s="44"/>
      <c r="AB16" s="43"/>
    </row>
    <row r="17" spans="2:251" s="42" customFormat="1" ht="52.5" customHeight="1">
      <c r="B17" s="114"/>
      <c r="C17" s="76"/>
      <c r="D17" s="111"/>
      <c r="E17" s="111"/>
      <c r="F17" s="111"/>
      <c r="G17" s="111"/>
      <c r="H17" s="111"/>
      <c r="I17" s="115"/>
      <c r="J17" s="112"/>
      <c r="K17" s="112"/>
      <c r="L17" s="122"/>
      <c r="M17" s="131" t="s">
        <v>184</v>
      </c>
      <c r="N17" s="324" t="s">
        <v>185</v>
      </c>
      <c r="O17" s="324"/>
      <c r="P17" s="324"/>
      <c r="Q17" s="104">
        <v>18000000</v>
      </c>
      <c r="R17" s="50"/>
      <c r="T17" s="49"/>
      <c r="U17" s="48"/>
      <c r="V17" s="48"/>
      <c r="W17" s="48"/>
      <c r="X17" s="47"/>
      <c r="Y17" s="46"/>
      <c r="Z17" s="45"/>
      <c r="AA17" s="44"/>
      <c r="AB17" s="43"/>
    </row>
    <row r="18" spans="2:251" ht="28.5" customHeight="1">
      <c r="B18" s="220" t="s">
        <v>36</v>
      </c>
      <c r="C18" s="223" t="s">
        <v>34</v>
      </c>
      <c r="D18" s="224" t="s">
        <v>41</v>
      </c>
      <c r="E18" s="224" t="s">
        <v>20</v>
      </c>
      <c r="F18" s="224" t="s">
        <v>47</v>
      </c>
      <c r="G18" s="225" t="s">
        <v>43</v>
      </c>
      <c r="H18" s="224" t="s">
        <v>37</v>
      </c>
      <c r="I18" s="226" t="s">
        <v>35</v>
      </c>
      <c r="J18" s="227"/>
      <c r="K18" s="227"/>
      <c r="L18" s="228"/>
      <c r="M18" s="224" t="s">
        <v>19</v>
      </c>
      <c r="N18" s="224"/>
      <c r="O18" s="252" t="s">
        <v>18</v>
      </c>
      <c r="P18" s="252"/>
      <c r="Q18" s="252"/>
      <c r="R18" s="3"/>
      <c r="S18" s="3"/>
      <c r="T18" s="10"/>
      <c r="U18" s="209"/>
      <c r="V18" s="209"/>
      <c r="W18" s="3"/>
      <c r="X18" s="9"/>
      <c r="Y18" s="3"/>
      <c r="Z18" s="17"/>
      <c r="AA18" s="6"/>
      <c r="AB18" s="3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row>
    <row r="19" spans="2:251" ht="33.75" customHeight="1">
      <c r="B19" s="221"/>
      <c r="C19" s="223"/>
      <c r="D19" s="224"/>
      <c r="E19" s="224"/>
      <c r="F19" s="224"/>
      <c r="G19" s="224"/>
      <c r="H19" s="224"/>
      <c r="I19" s="229"/>
      <c r="J19" s="230"/>
      <c r="K19" s="230"/>
      <c r="L19" s="231"/>
      <c r="M19" s="224"/>
      <c r="N19" s="224"/>
      <c r="O19" s="224" t="s">
        <v>17</v>
      </c>
      <c r="P19" s="224" t="s">
        <v>16</v>
      </c>
      <c r="Q19" s="223" t="s">
        <v>15</v>
      </c>
      <c r="R19" s="3"/>
      <c r="S19" s="3"/>
      <c r="T19" s="8"/>
      <c r="U19" s="209"/>
      <c r="V19" s="209"/>
      <c r="W19" s="3"/>
      <c r="X19" s="7"/>
      <c r="Y19" s="3"/>
      <c r="Z19" s="17"/>
      <c r="AA19" s="6"/>
      <c r="AB19" s="3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row>
    <row r="20" spans="2:251" ht="39.75" customHeight="1">
      <c r="B20" s="222"/>
      <c r="C20" s="223"/>
      <c r="D20" s="224"/>
      <c r="E20" s="224"/>
      <c r="F20" s="224"/>
      <c r="G20" s="224"/>
      <c r="H20" s="224"/>
      <c r="I20" s="70" t="s">
        <v>14</v>
      </c>
      <c r="J20" s="70" t="s">
        <v>13</v>
      </c>
      <c r="K20" s="41" t="s">
        <v>12</v>
      </c>
      <c r="L20" s="125" t="s">
        <v>11</v>
      </c>
      <c r="M20" s="41" t="s">
        <v>10</v>
      </c>
      <c r="N20" s="40" t="s">
        <v>9</v>
      </c>
      <c r="O20" s="224"/>
      <c r="P20" s="224"/>
      <c r="Q20" s="223"/>
      <c r="R20" s="3"/>
      <c r="S20" s="3"/>
      <c r="T20" s="5"/>
      <c r="U20" s="209"/>
      <c r="V20" s="209"/>
      <c r="X20" s="6"/>
      <c r="Z20" s="17"/>
      <c r="AA20" s="6"/>
      <c r="AB20" s="3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row>
    <row r="21" spans="2:251" ht="33" customHeight="1">
      <c r="B21" s="315" t="s">
        <v>132</v>
      </c>
      <c r="C21" s="205" t="s">
        <v>133</v>
      </c>
      <c r="D21" s="67" t="s">
        <v>40</v>
      </c>
      <c r="E21" s="166" t="s">
        <v>220</v>
      </c>
      <c r="F21" s="32">
        <v>1</v>
      </c>
      <c r="G21" s="67" t="s">
        <v>40</v>
      </c>
      <c r="H21" s="140">
        <f>+H22</f>
        <v>3421440</v>
      </c>
      <c r="I21" s="26">
        <f>+H21</f>
        <v>3421440</v>
      </c>
      <c r="J21" s="25"/>
      <c r="K21" s="138"/>
      <c r="L21" s="25"/>
      <c r="M21" s="39">
        <v>45292</v>
      </c>
      <c r="N21" s="39">
        <v>45657</v>
      </c>
      <c r="O21" s="207">
        <f>+F22/F21</f>
        <v>1</v>
      </c>
      <c r="P21" s="207"/>
      <c r="Q21" s="208"/>
      <c r="T21" s="5"/>
      <c r="U21" s="209"/>
      <c r="V21" s="209"/>
      <c r="X21" s="4"/>
      <c r="Z21" s="36"/>
      <c r="AA21" s="6"/>
      <c r="AB21" s="33"/>
    </row>
    <row r="22" spans="2:251" ht="26.25" customHeight="1">
      <c r="B22" s="316"/>
      <c r="C22" s="205"/>
      <c r="D22" s="67" t="s">
        <v>2</v>
      </c>
      <c r="E22" s="167"/>
      <c r="F22" s="32">
        <v>1</v>
      </c>
      <c r="G22" s="67" t="s">
        <v>42</v>
      </c>
      <c r="H22" s="140">
        <f>+Q12+Q13+Q14</f>
        <v>3421440</v>
      </c>
      <c r="I22" s="26">
        <f>+H22</f>
        <v>3421440</v>
      </c>
      <c r="J22" s="25"/>
      <c r="K22" s="138"/>
      <c r="L22" s="25"/>
      <c r="M22" s="39">
        <v>45292</v>
      </c>
      <c r="N22" s="39">
        <v>45657</v>
      </c>
      <c r="O22" s="207"/>
      <c r="P22" s="207"/>
      <c r="Q22" s="208"/>
      <c r="T22" s="5"/>
      <c r="U22" s="65"/>
      <c r="V22" s="65"/>
      <c r="X22" s="4"/>
      <c r="Z22" s="36"/>
      <c r="AA22" s="6"/>
      <c r="AB22" s="33"/>
    </row>
    <row r="23" spans="2:251" ht="27" customHeight="1">
      <c r="B23" s="316"/>
      <c r="C23" s="205" t="s">
        <v>134</v>
      </c>
      <c r="D23" s="67" t="s">
        <v>3</v>
      </c>
      <c r="E23" s="166" t="s">
        <v>212</v>
      </c>
      <c r="F23" s="32">
        <v>1</v>
      </c>
      <c r="G23" s="67" t="s">
        <v>3</v>
      </c>
      <c r="H23" s="142">
        <f>+H27-H21</f>
        <v>130895387</v>
      </c>
      <c r="I23" s="26">
        <f>+H23</f>
        <v>130895387</v>
      </c>
      <c r="J23" s="21"/>
      <c r="K23" s="138"/>
      <c r="L23" s="21"/>
      <c r="M23" s="39">
        <v>45292</v>
      </c>
      <c r="N23" s="39">
        <v>45657</v>
      </c>
      <c r="O23" s="207">
        <f>+F24/F23</f>
        <v>1</v>
      </c>
      <c r="P23" s="207"/>
      <c r="Q23" s="208"/>
      <c r="X23" s="35"/>
      <c r="Z23" s="36"/>
      <c r="AA23" s="6"/>
      <c r="AB23" s="33"/>
    </row>
    <row r="24" spans="2:251" ht="36.75" customHeight="1">
      <c r="B24" s="316"/>
      <c r="C24" s="210"/>
      <c r="D24" s="67" t="s">
        <v>2</v>
      </c>
      <c r="E24" s="194"/>
      <c r="F24" s="32">
        <v>1</v>
      </c>
      <c r="G24" s="67" t="s">
        <v>42</v>
      </c>
      <c r="H24" s="23">
        <f>+Q11+Q15+Q16+Q17</f>
        <v>73300000</v>
      </c>
      <c r="I24" s="26">
        <f>+H24</f>
        <v>73300000</v>
      </c>
      <c r="J24" s="21"/>
      <c r="K24" s="138"/>
      <c r="L24" s="21"/>
      <c r="M24" s="39">
        <v>45292</v>
      </c>
      <c r="N24" s="39">
        <v>45657</v>
      </c>
      <c r="O24" s="207"/>
      <c r="P24" s="207"/>
      <c r="Q24" s="208"/>
      <c r="X24" s="35"/>
      <c r="Z24" s="36"/>
      <c r="AA24" s="6"/>
      <c r="AB24" s="33"/>
    </row>
    <row r="25" spans="2:251" ht="21" hidden="1" customHeight="1">
      <c r="B25" s="316"/>
      <c r="C25" s="210" t="s">
        <v>135</v>
      </c>
      <c r="D25" s="67" t="s">
        <v>3</v>
      </c>
      <c r="E25" s="166" t="s">
        <v>221</v>
      </c>
      <c r="F25" s="32"/>
      <c r="G25" s="67" t="s">
        <v>3</v>
      </c>
      <c r="H25" s="28"/>
      <c r="I25" s="26"/>
      <c r="J25" s="25"/>
      <c r="K25" s="138"/>
      <c r="L25" s="25"/>
      <c r="M25" s="39"/>
      <c r="N25" s="39"/>
      <c r="O25" s="195"/>
      <c r="P25" s="195"/>
      <c r="Q25" s="192"/>
      <c r="X25" s="35"/>
    </row>
    <row r="26" spans="2:251" ht="19.5" hidden="1" customHeight="1">
      <c r="B26" s="317"/>
      <c r="C26" s="210"/>
      <c r="D26" s="67" t="s">
        <v>2</v>
      </c>
      <c r="E26" s="194"/>
      <c r="F26" s="34"/>
      <c r="G26" s="67" t="s">
        <v>42</v>
      </c>
      <c r="H26" s="23"/>
      <c r="I26" s="26"/>
      <c r="J26" s="25"/>
      <c r="K26" s="138"/>
      <c r="L26" s="25"/>
      <c r="M26" s="25"/>
      <c r="N26" s="20"/>
      <c r="O26" s="195"/>
      <c r="P26" s="195"/>
      <c r="Q26" s="192"/>
      <c r="AB26" s="33"/>
    </row>
    <row r="27" spans="2:251" ht="33" customHeight="1">
      <c r="B27" s="192"/>
      <c r="C27" s="193" t="s">
        <v>8</v>
      </c>
      <c r="D27" s="67" t="s">
        <v>3</v>
      </c>
      <c r="E27" s="166"/>
      <c r="F27" s="24">
        <v>1</v>
      </c>
      <c r="G27" s="67" t="s">
        <v>3</v>
      </c>
      <c r="H27" s="26">
        <v>134316827</v>
      </c>
      <c r="I27" s="26">
        <f>+H27</f>
        <v>134316827</v>
      </c>
      <c r="J27" s="25"/>
      <c r="K27" s="25"/>
      <c r="L27" s="25"/>
      <c r="M27" s="39">
        <v>45292</v>
      </c>
      <c r="N27" s="39">
        <v>45657</v>
      </c>
      <c r="O27" s="207">
        <f>+F28/F27</f>
        <v>1</v>
      </c>
      <c r="P27" s="207"/>
      <c r="Q27" s="208"/>
    </row>
    <row r="28" spans="2:251" ht="33" customHeight="1">
      <c r="B28" s="192"/>
      <c r="C28" s="193"/>
      <c r="D28" s="67" t="s">
        <v>2</v>
      </c>
      <c r="E28" s="194"/>
      <c r="F28" s="24">
        <v>1</v>
      </c>
      <c r="G28" s="67" t="s">
        <v>42</v>
      </c>
      <c r="H28" s="23">
        <f>+H22+H24+H26</f>
        <v>76721440</v>
      </c>
      <c r="I28" s="26">
        <f>+H28</f>
        <v>76721440</v>
      </c>
      <c r="J28" s="21"/>
      <c r="K28" s="139"/>
      <c r="L28" s="21"/>
      <c r="M28" s="39">
        <v>45292</v>
      </c>
      <c r="N28" s="39">
        <v>45657</v>
      </c>
      <c r="O28" s="207"/>
      <c r="P28" s="207"/>
      <c r="Q28" s="208"/>
    </row>
    <row r="29" spans="2:251">
      <c r="D29" s="19"/>
      <c r="H29" s="18"/>
      <c r="I29" s="15"/>
      <c r="J29" s="17"/>
      <c r="K29" s="17"/>
      <c r="L29" s="17"/>
      <c r="M29" s="128"/>
      <c r="N29" s="128"/>
      <c r="O29" s="15"/>
      <c r="P29" s="13"/>
      <c r="Q29" s="14"/>
      <c r="R29" s="13"/>
    </row>
    <row r="30" spans="2:251" ht="31.5">
      <c r="B30" s="196" t="s">
        <v>44</v>
      </c>
      <c r="C30" s="196"/>
      <c r="D30" s="197" t="s">
        <v>7</v>
      </c>
      <c r="E30" s="197"/>
      <c r="F30" s="197"/>
      <c r="G30" s="197"/>
      <c r="H30" s="197"/>
      <c r="I30" s="197"/>
      <c r="J30" s="74" t="s">
        <v>45</v>
      </c>
      <c r="K30" s="197" t="s">
        <v>46</v>
      </c>
      <c r="L30" s="197"/>
      <c r="M30" s="198" t="s">
        <v>6</v>
      </c>
      <c r="N30" s="199"/>
      <c r="O30" s="199"/>
      <c r="P30" s="199"/>
      <c r="Q30" s="199"/>
    </row>
    <row r="31" spans="2:251" ht="26.25" customHeight="1">
      <c r="B31" s="160" t="s">
        <v>136</v>
      </c>
      <c r="C31" s="172"/>
      <c r="D31" s="337" t="s">
        <v>242</v>
      </c>
      <c r="E31" s="338"/>
      <c r="F31" s="338"/>
      <c r="G31" s="338"/>
      <c r="H31" s="338"/>
      <c r="I31" s="339"/>
      <c r="J31" s="119" t="s">
        <v>235</v>
      </c>
      <c r="K31" s="12" t="s">
        <v>3</v>
      </c>
      <c r="L31" s="120">
        <v>0.7</v>
      </c>
      <c r="M31" s="278" t="s">
        <v>250</v>
      </c>
      <c r="N31" s="278"/>
      <c r="O31" s="278"/>
      <c r="P31" s="278"/>
      <c r="Q31" s="278"/>
    </row>
    <row r="32" spans="2:251" ht="18" customHeight="1">
      <c r="B32" s="162"/>
      <c r="C32" s="173"/>
      <c r="D32" s="340"/>
      <c r="E32" s="341"/>
      <c r="F32" s="341"/>
      <c r="G32" s="341"/>
      <c r="H32" s="341"/>
      <c r="I32" s="342"/>
      <c r="J32" s="119"/>
      <c r="K32" s="12" t="s">
        <v>2</v>
      </c>
      <c r="L32" s="120"/>
      <c r="M32" s="278"/>
      <c r="N32" s="278"/>
      <c r="O32" s="278"/>
      <c r="P32" s="278"/>
      <c r="Q32" s="278"/>
    </row>
    <row r="33" spans="2:24" ht="18.75" customHeight="1">
      <c r="B33" s="181"/>
      <c r="C33" s="182"/>
      <c r="D33" s="185" t="s">
        <v>243</v>
      </c>
      <c r="E33" s="186"/>
      <c r="F33" s="186"/>
      <c r="G33" s="186"/>
      <c r="H33" s="186"/>
      <c r="I33" s="187"/>
      <c r="J33" s="336" t="s">
        <v>235</v>
      </c>
      <c r="K33" s="12" t="s">
        <v>3</v>
      </c>
      <c r="L33" s="120">
        <v>0.2</v>
      </c>
      <c r="M33" s="299" t="s">
        <v>0</v>
      </c>
      <c r="N33" s="300"/>
      <c r="O33" s="300"/>
      <c r="P33" s="300"/>
      <c r="Q33" s="301"/>
    </row>
    <row r="34" spans="2:24" ht="14.25" customHeight="1">
      <c r="B34" s="183"/>
      <c r="C34" s="184"/>
      <c r="D34" s="188"/>
      <c r="E34" s="189"/>
      <c r="F34" s="189"/>
      <c r="G34" s="189"/>
      <c r="H34" s="189"/>
      <c r="I34" s="190"/>
      <c r="J34" s="336"/>
      <c r="K34" s="12" t="s">
        <v>2</v>
      </c>
      <c r="L34" s="120"/>
      <c r="M34" s="302"/>
      <c r="N34" s="303"/>
      <c r="O34" s="303"/>
      <c r="P34" s="303"/>
      <c r="Q34" s="304"/>
    </row>
    <row r="35" spans="2:24" ht="15.75">
      <c r="B35" s="181"/>
      <c r="C35" s="182"/>
      <c r="D35" s="185" t="s">
        <v>5</v>
      </c>
      <c r="E35" s="186"/>
      <c r="F35" s="186"/>
      <c r="G35" s="186"/>
      <c r="H35" s="186"/>
      <c r="I35" s="187"/>
      <c r="J35" s="336"/>
      <c r="K35" s="12" t="s">
        <v>3</v>
      </c>
      <c r="L35" s="120"/>
      <c r="M35" s="302"/>
      <c r="N35" s="303"/>
      <c r="O35" s="303"/>
      <c r="P35" s="303"/>
      <c r="Q35" s="304"/>
    </row>
    <row r="36" spans="2:24" ht="15.75">
      <c r="B36" s="183"/>
      <c r="C36" s="184"/>
      <c r="D36" s="188"/>
      <c r="E36" s="189"/>
      <c r="F36" s="189"/>
      <c r="G36" s="189"/>
      <c r="H36" s="189"/>
      <c r="I36" s="190"/>
      <c r="J36" s="336"/>
      <c r="K36" s="12" t="s">
        <v>2</v>
      </c>
      <c r="L36" s="120"/>
      <c r="M36" s="302"/>
      <c r="N36" s="303"/>
      <c r="O36" s="303"/>
      <c r="P36" s="303"/>
      <c r="Q36" s="304"/>
    </row>
    <row r="37" spans="2:24" ht="15" customHeight="1">
      <c r="B37" s="160" t="s">
        <v>245</v>
      </c>
      <c r="C37" s="161"/>
      <c r="D37" s="161"/>
      <c r="E37" s="161"/>
      <c r="F37" s="161"/>
      <c r="G37" s="161"/>
      <c r="H37" s="161"/>
      <c r="I37" s="161"/>
      <c r="J37" s="161"/>
      <c r="K37" s="161"/>
      <c r="L37" s="172"/>
      <c r="M37" s="302"/>
      <c r="N37" s="303"/>
      <c r="O37" s="303"/>
      <c r="P37" s="303"/>
      <c r="Q37" s="304"/>
    </row>
    <row r="38" spans="2:24" ht="231.75" customHeight="1">
      <c r="B38" s="162"/>
      <c r="C38" s="163"/>
      <c r="D38" s="163"/>
      <c r="E38" s="163"/>
      <c r="F38" s="163"/>
      <c r="G38" s="163"/>
      <c r="H38" s="163"/>
      <c r="I38" s="163"/>
      <c r="J38" s="163"/>
      <c r="K38" s="163"/>
      <c r="L38" s="173"/>
      <c r="M38" s="305"/>
      <c r="N38" s="306"/>
      <c r="O38" s="306"/>
      <c r="P38" s="306"/>
      <c r="Q38" s="307"/>
    </row>
    <row r="39" spans="2:24">
      <c r="M39" s="130"/>
      <c r="N39" s="130"/>
    </row>
    <row r="40" spans="2:24" s="42" customFormat="1" ht="18.600000000000001" customHeight="1">
      <c r="B40" s="260"/>
      <c r="C40" s="260"/>
      <c r="D40" s="261" t="s">
        <v>28</v>
      </c>
      <c r="E40" s="262"/>
      <c r="F40" s="262"/>
      <c r="G40" s="262"/>
      <c r="H40" s="262"/>
      <c r="I40" s="262"/>
      <c r="J40" s="262"/>
      <c r="K40" s="263"/>
      <c r="L40" s="212" t="s">
        <v>32</v>
      </c>
      <c r="M40" s="213"/>
      <c r="N40" s="213"/>
      <c r="O40" s="214"/>
      <c r="P40" s="267"/>
      <c r="Q40" s="268"/>
      <c r="R40" s="64"/>
    </row>
    <row r="41" spans="2:24" s="42" customFormat="1" ht="18.600000000000001" customHeight="1">
      <c r="B41" s="260"/>
      <c r="C41" s="260"/>
      <c r="D41" s="264"/>
      <c r="E41" s="265"/>
      <c r="F41" s="265"/>
      <c r="G41" s="265"/>
      <c r="H41" s="265"/>
      <c r="I41" s="265"/>
      <c r="J41" s="265"/>
      <c r="K41" s="266"/>
      <c r="L41" s="212" t="s">
        <v>29</v>
      </c>
      <c r="M41" s="213"/>
      <c r="N41" s="213"/>
      <c r="O41" s="214"/>
      <c r="P41" s="269"/>
      <c r="Q41" s="270"/>
      <c r="R41" s="64"/>
    </row>
    <row r="42" spans="2:24" s="42" customFormat="1" ht="18.600000000000001" customHeight="1">
      <c r="B42" s="260"/>
      <c r="C42" s="260"/>
      <c r="D42" s="261" t="s">
        <v>27</v>
      </c>
      <c r="E42" s="262"/>
      <c r="F42" s="262"/>
      <c r="G42" s="262"/>
      <c r="H42" s="262"/>
      <c r="I42" s="262"/>
      <c r="J42" s="262"/>
      <c r="K42" s="263"/>
      <c r="L42" s="212" t="s">
        <v>30</v>
      </c>
      <c r="M42" s="213"/>
      <c r="N42" s="213"/>
      <c r="O42" s="214"/>
      <c r="P42" s="269"/>
      <c r="Q42" s="270"/>
      <c r="R42" s="64"/>
    </row>
    <row r="43" spans="2:24" s="42" customFormat="1" ht="18.600000000000001" customHeight="1">
      <c r="B43" s="260"/>
      <c r="C43" s="260"/>
      <c r="D43" s="264"/>
      <c r="E43" s="265"/>
      <c r="F43" s="265"/>
      <c r="G43" s="265"/>
      <c r="H43" s="265"/>
      <c r="I43" s="265"/>
      <c r="J43" s="265"/>
      <c r="K43" s="266"/>
      <c r="L43" s="212" t="s">
        <v>31</v>
      </c>
      <c r="M43" s="213"/>
      <c r="N43" s="213"/>
      <c r="O43" s="214"/>
      <c r="P43" s="271"/>
      <c r="Q43" s="272"/>
      <c r="R43" s="64"/>
    </row>
    <row r="44" spans="2:24" s="42" customFormat="1" ht="23.25" customHeight="1">
      <c r="C44" s="211"/>
      <c r="D44" s="211"/>
      <c r="E44" s="211"/>
      <c r="F44" s="211"/>
      <c r="G44" s="211"/>
      <c r="H44" s="211"/>
      <c r="I44" s="211"/>
      <c r="J44" s="211"/>
      <c r="K44" s="211"/>
      <c r="L44" s="211"/>
      <c r="M44" s="211"/>
      <c r="N44" s="211"/>
      <c r="O44" s="211"/>
      <c r="P44" s="211"/>
      <c r="Q44" s="211"/>
      <c r="R44" s="64"/>
    </row>
    <row r="45" spans="2:24" s="42" customFormat="1" ht="31.5" customHeight="1">
      <c r="B45" s="66" t="s">
        <v>38</v>
      </c>
      <c r="C45" s="66" t="s">
        <v>53</v>
      </c>
      <c r="D45" s="212" t="s">
        <v>39</v>
      </c>
      <c r="E45" s="213"/>
      <c r="F45" s="213"/>
      <c r="G45" s="213"/>
      <c r="H45" s="213"/>
      <c r="I45" s="213"/>
      <c r="J45" s="213"/>
      <c r="K45" s="213"/>
      <c r="L45" s="213"/>
      <c r="M45" s="213"/>
      <c r="N45" s="213"/>
      <c r="O45" s="213"/>
      <c r="P45" s="213"/>
      <c r="Q45" s="214"/>
      <c r="R45" s="64"/>
    </row>
    <row r="46" spans="2:24" s="42" customFormat="1" ht="36" customHeight="1">
      <c r="B46" s="66" t="s">
        <v>26</v>
      </c>
      <c r="C46" s="66" t="s">
        <v>54</v>
      </c>
      <c r="D46" s="215" t="s">
        <v>55</v>
      </c>
      <c r="E46" s="215"/>
      <c r="F46" s="215"/>
      <c r="G46" s="215"/>
      <c r="H46" s="215"/>
      <c r="I46" s="215"/>
      <c r="J46" s="215"/>
      <c r="K46" s="215"/>
      <c r="L46" s="215"/>
      <c r="M46" s="215"/>
      <c r="N46" s="215"/>
      <c r="O46" s="215"/>
      <c r="P46" s="215"/>
      <c r="Q46" s="215"/>
    </row>
    <row r="47" spans="2:24" s="42" customFormat="1" ht="36" customHeight="1">
      <c r="B47" s="216" t="s">
        <v>49</v>
      </c>
      <c r="C47" s="217"/>
      <c r="D47" s="218"/>
      <c r="E47" s="218"/>
      <c r="F47" s="218"/>
      <c r="G47" s="218"/>
      <c r="H47" s="218"/>
      <c r="I47" s="219"/>
      <c r="J47" s="232" t="s">
        <v>25</v>
      </c>
      <c r="K47" s="233"/>
      <c r="L47" s="234"/>
      <c r="M47" s="241" t="s">
        <v>24</v>
      </c>
      <c r="N47" s="242"/>
      <c r="O47" s="242"/>
      <c r="P47" s="242"/>
      <c r="Q47" s="243"/>
      <c r="R47" s="50"/>
      <c r="T47" s="273"/>
      <c r="U47" s="273"/>
      <c r="V47" s="273"/>
      <c r="W47" s="273"/>
      <c r="X47" s="273"/>
    </row>
    <row r="48" spans="2:24" s="42" customFormat="1" ht="36" customHeight="1">
      <c r="B48" s="216" t="s">
        <v>50</v>
      </c>
      <c r="C48" s="217"/>
      <c r="D48" s="218"/>
      <c r="E48" s="218"/>
      <c r="F48" s="218"/>
      <c r="G48" s="218"/>
      <c r="H48" s="218"/>
      <c r="I48" s="219"/>
      <c r="J48" s="235"/>
      <c r="K48" s="236"/>
      <c r="L48" s="237"/>
      <c r="M48" s="63" t="s">
        <v>23</v>
      </c>
      <c r="N48" s="274" t="s">
        <v>22</v>
      </c>
      <c r="O48" s="274"/>
      <c r="P48" s="274"/>
      <c r="Q48" s="63" t="s">
        <v>21</v>
      </c>
      <c r="R48" s="50"/>
      <c r="T48" s="62"/>
      <c r="U48" s="62"/>
      <c r="V48" s="62"/>
      <c r="W48" s="62"/>
      <c r="X48" s="62"/>
    </row>
    <row r="49" spans="2:251" s="42" customFormat="1" ht="61.5" customHeight="1">
      <c r="B49" s="275" t="s">
        <v>128</v>
      </c>
      <c r="C49" s="276"/>
      <c r="D49" s="246"/>
      <c r="E49" s="246"/>
      <c r="F49" s="246"/>
      <c r="G49" s="246"/>
      <c r="H49" s="246"/>
      <c r="I49" s="247"/>
      <c r="J49" s="235"/>
      <c r="K49" s="236"/>
      <c r="L49" s="237"/>
      <c r="M49" s="131">
        <v>816</v>
      </c>
      <c r="N49" s="335" t="s">
        <v>202</v>
      </c>
      <c r="O49" s="335"/>
      <c r="P49" s="335"/>
      <c r="Q49" s="109">
        <v>9600000</v>
      </c>
      <c r="R49" s="50"/>
      <c r="T49" s="59"/>
      <c r="U49" s="277"/>
      <c r="V49" s="277"/>
      <c r="W49" s="277"/>
      <c r="X49" s="59"/>
      <c r="Z49" s="58"/>
      <c r="AA49" s="58"/>
    </row>
    <row r="50" spans="2:251" s="42" customFormat="1" ht="61.5" customHeight="1">
      <c r="B50" s="244" t="s">
        <v>129</v>
      </c>
      <c r="C50" s="245"/>
      <c r="D50" s="246"/>
      <c r="E50" s="246"/>
      <c r="F50" s="246"/>
      <c r="G50" s="246"/>
      <c r="H50" s="246"/>
      <c r="I50" s="247"/>
      <c r="J50" s="235"/>
      <c r="K50" s="236"/>
      <c r="L50" s="237"/>
      <c r="M50" s="131">
        <v>2298</v>
      </c>
      <c r="N50" s="335" t="s">
        <v>204</v>
      </c>
      <c r="O50" s="335"/>
      <c r="P50" s="335"/>
      <c r="Q50" s="109">
        <v>9500000</v>
      </c>
      <c r="R50" s="50"/>
      <c r="T50" s="53"/>
      <c r="U50" s="251"/>
      <c r="V50" s="251"/>
      <c r="W50" s="251"/>
      <c r="X50" s="47"/>
      <c r="Z50" s="45"/>
      <c r="AA50" s="44"/>
      <c r="AB50" s="43"/>
    </row>
    <row r="51" spans="2:251" s="42" customFormat="1" ht="74.25" customHeight="1">
      <c r="B51" s="253" t="s">
        <v>130</v>
      </c>
      <c r="C51" s="254"/>
      <c r="D51" s="218"/>
      <c r="E51" s="218"/>
      <c r="F51" s="218"/>
      <c r="G51" s="218"/>
      <c r="H51" s="218"/>
      <c r="I51" s="219"/>
      <c r="J51" s="235"/>
      <c r="K51" s="236"/>
      <c r="L51" s="237"/>
      <c r="M51" s="137"/>
      <c r="N51" s="279"/>
      <c r="O51" s="280"/>
      <c r="P51" s="281"/>
      <c r="Q51" s="54"/>
      <c r="R51" s="50"/>
      <c r="T51" s="53"/>
      <c r="U51" s="251"/>
      <c r="V51" s="251"/>
      <c r="W51" s="251"/>
      <c r="X51" s="47"/>
      <c r="Z51" s="45"/>
      <c r="AA51" s="44"/>
      <c r="AB51" s="43"/>
    </row>
    <row r="52" spans="2:251" s="42" customFormat="1" ht="28.5" customHeight="1">
      <c r="B52" s="75" t="s">
        <v>131</v>
      </c>
      <c r="C52" s="76"/>
      <c r="D52" s="257"/>
      <c r="E52" s="257"/>
      <c r="F52" s="257"/>
      <c r="G52" s="257"/>
      <c r="H52" s="257"/>
      <c r="I52" s="258"/>
      <c r="J52" s="238"/>
      <c r="K52" s="239"/>
      <c r="L52" s="240"/>
      <c r="M52" s="57"/>
      <c r="N52" s="279"/>
      <c r="O52" s="280"/>
      <c r="P52" s="281"/>
      <c r="Q52" s="51"/>
      <c r="R52" s="50"/>
      <c r="T52" s="49"/>
      <c r="U52" s="251"/>
      <c r="V52" s="251"/>
      <c r="W52" s="48"/>
      <c r="X52" s="47"/>
      <c r="Y52" s="46"/>
      <c r="Z52" s="45"/>
      <c r="AA52" s="44"/>
      <c r="AB52" s="43"/>
    </row>
    <row r="53" spans="2:251" ht="28.5" customHeight="1">
      <c r="B53" s="220" t="s">
        <v>36</v>
      </c>
      <c r="C53" s="223" t="s">
        <v>34</v>
      </c>
      <c r="D53" s="224" t="s">
        <v>41</v>
      </c>
      <c r="E53" s="224" t="s">
        <v>20</v>
      </c>
      <c r="F53" s="224" t="s">
        <v>47</v>
      </c>
      <c r="G53" s="225" t="s">
        <v>43</v>
      </c>
      <c r="H53" s="224" t="s">
        <v>37</v>
      </c>
      <c r="I53" s="226" t="s">
        <v>35</v>
      </c>
      <c r="J53" s="227"/>
      <c r="K53" s="227"/>
      <c r="L53" s="228"/>
      <c r="M53" s="224" t="s">
        <v>19</v>
      </c>
      <c r="N53" s="224"/>
      <c r="O53" s="252" t="s">
        <v>18</v>
      </c>
      <c r="P53" s="252"/>
      <c r="Q53" s="252"/>
      <c r="R53" s="3"/>
      <c r="S53" s="3"/>
      <c r="T53" s="10"/>
      <c r="U53" s="209"/>
      <c r="V53" s="209"/>
      <c r="W53" s="3"/>
      <c r="X53" s="9"/>
      <c r="Y53" s="3"/>
      <c r="Z53" s="17"/>
      <c r="AA53" s="6"/>
      <c r="AB53" s="3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row>
    <row r="54" spans="2:251" ht="33.75" customHeight="1">
      <c r="B54" s="221"/>
      <c r="C54" s="223"/>
      <c r="D54" s="224"/>
      <c r="E54" s="224"/>
      <c r="F54" s="224"/>
      <c r="G54" s="224"/>
      <c r="H54" s="224"/>
      <c r="I54" s="229"/>
      <c r="J54" s="230"/>
      <c r="K54" s="230"/>
      <c r="L54" s="231"/>
      <c r="M54" s="224"/>
      <c r="N54" s="224"/>
      <c r="O54" s="224" t="s">
        <v>17</v>
      </c>
      <c r="P54" s="224" t="s">
        <v>16</v>
      </c>
      <c r="Q54" s="223" t="s">
        <v>15</v>
      </c>
      <c r="R54" s="3"/>
      <c r="S54" s="3"/>
      <c r="T54" s="8"/>
      <c r="U54" s="209"/>
      <c r="V54" s="209"/>
      <c r="W54" s="3"/>
      <c r="X54" s="7"/>
      <c r="Y54" s="3"/>
      <c r="Z54" s="17"/>
      <c r="AA54" s="6"/>
      <c r="AB54" s="3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row>
    <row r="55" spans="2:251" ht="39.75" customHeight="1">
      <c r="B55" s="222"/>
      <c r="C55" s="223"/>
      <c r="D55" s="224"/>
      <c r="E55" s="224"/>
      <c r="F55" s="224"/>
      <c r="G55" s="224"/>
      <c r="H55" s="224"/>
      <c r="I55" s="70" t="s">
        <v>14</v>
      </c>
      <c r="J55" s="70" t="s">
        <v>13</v>
      </c>
      <c r="K55" s="41" t="s">
        <v>12</v>
      </c>
      <c r="L55" s="125" t="s">
        <v>11</v>
      </c>
      <c r="M55" s="41" t="s">
        <v>10</v>
      </c>
      <c r="N55" s="40" t="s">
        <v>9</v>
      </c>
      <c r="O55" s="224"/>
      <c r="P55" s="224"/>
      <c r="Q55" s="223"/>
      <c r="R55" s="3"/>
      <c r="S55" s="3"/>
      <c r="T55" s="5"/>
      <c r="U55" s="209"/>
      <c r="V55" s="209"/>
      <c r="X55" s="6"/>
      <c r="Z55" s="17"/>
      <c r="AA55" s="6"/>
      <c r="AB55" s="3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row>
    <row r="56" spans="2:251" ht="33" hidden="1" customHeight="1">
      <c r="B56" s="315" t="s">
        <v>246</v>
      </c>
      <c r="C56" s="205" t="s">
        <v>52</v>
      </c>
      <c r="D56" s="67" t="s">
        <v>40</v>
      </c>
      <c r="E56" s="166" t="s">
        <v>212</v>
      </c>
      <c r="F56" s="72"/>
      <c r="G56" s="67" t="s">
        <v>40</v>
      </c>
      <c r="H56" s="73"/>
      <c r="I56" s="28"/>
      <c r="J56" s="25"/>
      <c r="K56" s="138"/>
      <c r="L56" s="25"/>
      <c r="M56" s="39"/>
      <c r="N56" s="39"/>
      <c r="O56" s="207" t="e">
        <f>+F57/F56</f>
        <v>#DIV/0!</v>
      </c>
      <c r="P56" s="207" t="e">
        <f>+H57/H56</f>
        <v>#DIV/0!</v>
      </c>
      <c r="Q56" s="208" t="e">
        <f>+(O56*O56)/P56</f>
        <v>#DIV/0!</v>
      </c>
      <c r="T56" s="5"/>
      <c r="U56" s="209"/>
      <c r="V56" s="209"/>
      <c r="X56" s="4"/>
      <c r="Z56" s="36"/>
      <c r="AA56" s="6"/>
      <c r="AB56" s="33"/>
    </row>
    <row r="57" spans="2:251" ht="37.5" hidden="1" customHeight="1">
      <c r="B57" s="316"/>
      <c r="C57" s="205"/>
      <c r="D57" s="67" t="s">
        <v>2</v>
      </c>
      <c r="E57" s="167"/>
      <c r="F57" s="72"/>
      <c r="G57" s="67" t="s">
        <v>42</v>
      </c>
      <c r="H57" s="73"/>
      <c r="I57" s="28"/>
      <c r="J57" s="25"/>
      <c r="K57" s="138"/>
      <c r="L57" s="25"/>
      <c r="M57" s="39"/>
      <c r="N57" s="39"/>
      <c r="O57" s="207"/>
      <c r="P57" s="207"/>
      <c r="Q57" s="208"/>
      <c r="T57" s="5"/>
      <c r="U57" s="65"/>
      <c r="V57" s="65"/>
      <c r="X57" s="4"/>
      <c r="Z57" s="36"/>
      <c r="AA57" s="6"/>
      <c r="AB57" s="33"/>
    </row>
    <row r="58" spans="2:251" ht="60.75" customHeight="1">
      <c r="B58" s="316"/>
      <c r="C58" s="205" t="s">
        <v>138</v>
      </c>
      <c r="D58" s="67" t="s">
        <v>3</v>
      </c>
      <c r="E58" s="166" t="s">
        <v>222</v>
      </c>
      <c r="F58" s="32">
        <v>2</v>
      </c>
      <c r="G58" s="67" t="s">
        <v>3</v>
      </c>
      <c r="H58" s="28">
        <f>+H62</f>
        <v>115848000</v>
      </c>
      <c r="I58" s="28">
        <f>+H58</f>
        <v>115848000</v>
      </c>
      <c r="J58" s="21"/>
      <c r="K58" s="138"/>
      <c r="L58" s="21"/>
      <c r="M58" s="31">
        <v>45292</v>
      </c>
      <c r="N58" s="31">
        <v>45657</v>
      </c>
      <c r="O58" s="207">
        <f>+F59/F58</f>
        <v>1</v>
      </c>
      <c r="P58" s="207"/>
      <c r="Q58" s="208"/>
      <c r="X58" s="35"/>
      <c r="Z58" s="36"/>
      <c r="AA58" s="6"/>
      <c r="AB58" s="33"/>
    </row>
    <row r="59" spans="2:251" ht="39.75" customHeight="1">
      <c r="B59" s="316"/>
      <c r="C59" s="210"/>
      <c r="D59" s="67" t="s">
        <v>2</v>
      </c>
      <c r="E59" s="194"/>
      <c r="F59" s="32">
        <v>2</v>
      </c>
      <c r="G59" s="67" t="s">
        <v>42</v>
      </c>
      <c r="H59" s="23">
        <f>+Q49+Q50</f>
        <v>19100000</v>
      </c>
      <c r="I59" s="23">
        <f>+H59</f>
        <v>19100000</v>
      </c>
      <c r="J59" s="21"/>
      <c r="K59" s="138"/>
      <c r="L59" s="21"/>
      <c r="M59" s="31">
        <v>45292</v>
      </c>
      <c r="N59" s="31">
        <v>45657</v>
      </c>
      <c r="O59" s="207"/>
      <c r="P59" s="207"/>
      <c r="Q59" s="208"/>
      <c r="X59" s="35"/>
      <c r="Z59" s="36"/>
      <c r="AA59" s="6"/>
      <c r="AB59" s="33"/>
    </row>
    <row r="60" spans="2:251" ht="21" hidden="1" customHeight="1">
      <c r="B60" s="316"/>
      <c r="C60" s="210" t="s">
        <v>139</v>
      </c>
      <c r="D60" s="67" t="s">
        <v>3</v>
      </c>
      <c r="E60" s="325" t="s">
        <v>223</v>
      </c>
      <c r="F60" s="32"/>
      <c r="G60" s="67" t="s">
        <v>3</v>
      </c>
      <c r="H60" s="28"/>
      <c r="I60" s="28"/>
      <c r="J60" s="25"/>
      <c r="K60" s="138"/>
      <c r="L60" s="25"/>
      <c r="M60" s="31"/>
      <c r="N60" s="31"/>
      <c r="O60" s="195"/>
      <c r="P60" s="195"/>
      <c r="Q60" s="192"/>
      <c r="X60" s="35"/>
    </row>
    <row r="61" spans="2:251" ht="19.5" hidden="1" customHeight="1">
      <c r="B61" s="317"/>
      <c r="C61" s="210"/>
      <c r="D61" s="67" t="s">
        <v>2</v>
      </c>
      <c r="E61" s="326"/>
      <c r="F61" s="34"/>
      <c r="G61" s="67" t="s">
        <v>42</v>
      </c>
      <c r="H61" s="23"/>
      <c r="I61" s="23"/>
      <c r="J61" s="25"/>
      <c r="K61" s="138"/>
      <c r="L61" s="25"/>
      <c r="M61" s="25"/>
      <c r="N61" s="20"/>
      <c r="O61" s="195"/>
      <c r="P61" s="195"/>
      <c r="Q61" s="192"/>
      <c r="AB61" s="33"/>
    </row>
    <row r="62" spans="2:251" ht="27" customHeight="1">
      <c r="B62" s="192"/>
      <c r="C62" s="193" t="s">
        <v>8</v>
      </c>
      <c r="D62" s="67" t="s">
        <v>3</v>
      </c>
      <c r="E62" s="166"/>
      <c r="F62" s="24">
        <v>2</v>
      </c>
      <c r="G62" s="67" t="s">
        <v>3</v>
      </c>
      <c r="H62" s="26">
        <v>115848000</v>
      </c>
      <c r="I62" s="26">
        <f>+H62</f>
        <v>115848000</v>
      </c>
      <c r="J62" s="25"/>
      <c r="K62" s="25"/>
      <c r="L62" s="25"/>
      <c r="M62" s="31">
        <v>45292</v>
      </c>
      <c r="N62" s="31">
        <v>45657</v>
      </c>
      <c r="O62" s="207">
        <f>+F63/F62</f>
        <v>1</v>
      </c>
      <c r="P62" s="207"/>
      <c r="Q62" s="208"/>
    </row>
    <row r="63" spans="2:251" ht="27" customHeight="1">
      <c r="B63" s="192"/>
      <c r="C63" s="193"/>
      <c r="D63" s="67" t="s">
        <v>2</v>
      </c>
      <c r="E63" s="194"/>
      <c r="F63" s="24">
        <v>2</v>
      </c>
      <c r="G63" s="67" t="s">
        <v>42</v>
      </c>
      <c r="H63" s="23">
        <f>+H57+H59+H61</f>
        <v>19100000</v>
      </c>
      <c r="I63" s="26">
        <f>+H63</f>
        <v>19100000</v>
      </c>
      <c r="J63" s="21"/>
      <c r="K63" s="139"/>
      <c r="L63" s="21"/>
      <c r="M63" s="31">
        <v>45292</v>
      </c>
      <c r="N63" s="31">
        <v>45657</v>
      </c>
      <c r="O63" s="207"/>
      <c r="P63" s="207"/>
      <c r="Q63" s="208"/>
    </row>
    <row r="64" spans="2:251">
      <c r="D64" s="19"/>
      <c r="H64" s="18"/>
      <c r="I64" s="15"/>
      <c r="J64" s="17"/>
      <c r="K64" s="17"/>
      <c r="L64" s="17"/>
      <c r="M64" s="128"/>
      <c r="N64" s="128"/>
      <c r="O64" s="15"/>
      <c r="P64" s="13"/>
      <c r="Q64" s="14"/>
      <c r="R64" s="13"/>
    </row>
    <row r="65" spans="2:18" ht="31.5">
      <c r="B65" s="196" t="s">
        <v>44</v>
      </c>
      <c r="C65" s="196"/>
      <c r="D65" s="197" t="s">
        <v>7</v>
      </c>
      <c r="E65" s="197"/>
      <c r="F65" s="197"/>
      <c r="G65" s="197"/>
      <c r="H65" s="197"/>
      <c r="I65" s="197"/>
      <c r="J65" s="74" t="s">
        <v>45</v>
      </c>
      <c r="K65" s="197" t="s">
        <v>46</v>
      </c>
      <c r="L65" s="197"/>
      <c r="M65" s="198" t="s">
        <v>6</v>
      </c>
      <c r="N65" s="199"/>
      <c r="O65" s="199"/>
      <c r="P65" s="199"/>
      <c r="Q65" s="199"/>
    </row>
    <row r="66" spans="2:18" ht="26.25" customHeight="1">
      <c r="B66" s="160" t="s">
        <v>137</v>
      </c>
      <c r="C66" s="172"/>
      <c r="D66" s="174" t="s">
        <v>241</v>
      </c>
      <c r="E66" s="175"/>
      <c r="F66" s="175"/>
      <c r="G66" s="175"/>
      <c r="H66" s="175"/>
      <c r="I66" s="176"/>
      <c r="J66" s="327" t="s">
        <v>235</v>
      </c>
      <c r="K66" s="12" t="s">
        <v>3</v>
      </c>
      <c r="L66" s="120">
        <v>0.75</v>
      </c>
      <c r="M66" s="278" t="s">
        <v>250</v>
      </c>
      <c r="N66" s="278"/>
      <c r="O66" s="278"/>
      <c r="P66" s="278"/>
      <c r="Q66" s="278"/>
    </row>
    <row r="67" spans="2:18" ht="18" customHeight="1">
      <c r="B67" s="162"/>
      <c r="C67" s="173"/>
      <c r="D67" s="177"/>
      <c r="E67" s="178"/>
      <c r="F67" s="178"/>
      <c r="G67" s="178"/>
      <c r="H67" s="178"/>
      <c r="I67" s="179"/>
      <c r="J67" s="327"/>
      <c r="K67" s="12" t="s">
        <v>2</v>
      </c>
      <c r="L67" s="120"/>
      <c r="M67" s="278"/>
      <c r="N67" s="278"/>
      <c r="O67" s="278"/>
      <c r="P67" s="278"/>
      <c r="Q67" s="278"/>
    </row>
    <row r="68" spans="2:18" ht="18.75" customHeight="1">
      <c r="B68" s="181"/>
      <c r="C68" s="182"/>
      <c r="D68" s="185" t="s">
        <v>5</v>
      </c>
      <c r="E68" s="186"/>
      <c r="F68" s="186"/>
      <c r="G68" s="186"/>
      <c r="H68" s="186"/>
      <c r="I68" s="187"/>
      <c r="J68" s="336"/>
      <c r="K68" s="12" t="s">
        <v>3</v>
      </c>
      <c r="L68" s="120"/>
      <c r="M68" s="299" t="s">
        <v>0</v>
      </c>
      <c r="N68" s="300"/>
      <c r="O68" s="300"/>
      <c r="P68" s="300"/>
      <c r="Q68" s="301"/>
    </row>
    <row r="69" spans="2:18" ht="14.25" customHeight="1">
      <c r="B69" s="183"/>
      <c r="C69" s="184"/>
      <c r="D69" s="188"/>
      <c r="E69" s="189"/>
      <c r="F69" s="189"/>
      <c r="G69" s="189"/>
      <c r="H69" s="189"/>
      <c r="I69" s="190"/>
      <c r="J69" s="336"/>
      <c r="K69" s="12" t="s">
        <v>2</v>
      </c>
      <c r="L69" s="120"/>
      <c r="M69" s="302"/>
      <c r="N69" s="303"/>
      <c r="O69" s="303"/>
      <c r="P69" s="303"/>
      <c r="Q69" s="304"/>
    </row>
    <row r="70" spans="2:18" ht="15.75">
      <c r="B70" s="181"/>
      <c r="C70" s="182"/>
      <c r="D70" s="185" t="s">
        <v>5</v>
      </c>
      <c r="E70" s="186"/>
      <c r="F70" s="186"/>
      <c r="G70" s="186"/>
      <c r="H70" s="186"/>
      <c r="I70" s="187"/>
      <c r="J70" s="336"/>
      <c r="K70" s="12" t="s">
        <v>3</v>
      </c>
      <c r="L70" s="120"/>
      <c r="M70" s="302"/>
      <c r="N70" s="303"/>
      <c r="O70" s="303"/>
      <c r="P70" s="303"/>
      <c r="Q70" s="304"/>
    </row>
    <row r="71" spans="2:18" ht="15.75">
      <c r="B71" s="183"/>
      <c r="C71" s="184"/>
      <c r="D71" s="188"/>
      <c r="E71" s="189"/>
      <c r="F71" s="189"/>
      <c r="G71" s="189"/>
      <c r="H71" s="189"/>
      <c r="I71" s="190"/>
      <c r="J71" s="336"/>
      <c r="K71" s="12" t="s">
        <v>2</v>
      </c>
      <c r="L71" s="120"/>
      <c r="M71" s="302"/>
      <c r="N71" s="303"/>
      <c r="O71" s="303"/>
      <c r="P71" s="303"/>
      <c r="Q71" s="304"/>
    </row>
    <row r="72" spans="2:18" ht="15" customHeight="1">
      <c r="B72" s="160" t="s">
        <v>247</v>
      </c>
      <c r="C72" s="161"/>
      <c r="D72" s="161"/>
      <c r="E72" s="161"/>
      <c r="F72" s="161"/>
      <c r="G72" s="161"/>
      <c r="H72" s="161"/>
      <c r="I72" s="161"/>
      <c r="J72" s="161"/>
      <c r="K72" s="161"/>
      <c r="L72" s="172"/>
      <c r="M72" s="302"/>
      <c r="N72" s="303"/>
      <c r="O72" s="303"/>
      <c r="P72" s="303"/>
      <c r="Q72" s="304"/>
    </row>
    <row r="73" spans="2:18" ht="92.25" customHeight="1">
      <c r="B73" s="162"/>
      <c r="C73" s="163"/>
      <c r="D73" s="163"/>
      <c r="E73" s="163"/>
      <c r="F73" s="163"/>
      <c r="G73" s="163"/>
      <c r="H73" s="163"/>
      <c r="I73" s="163"/>
      <c r="J73" s="163"/>
      <c r="K73" s="163"/>
      <c r="L73" s="173"/>
      <c r="M73" s="305"/>
      <c r="N73" s="306"/>
      <c r="O73" s="306"/>
      <c r="P73" s="306"/>
      <c r="Q73" s="307"/>
    </row>
    <row r="75" spans="2:18" s="42" customFormat="1" ht="37.5" customHeight="1">
      <c r="B75" s="260"/>
      <c r="C75" s="260"/>
      <c r="D75" s="261" t="s">
        <v>28</v>
      </c>
      <c r="E75" s="262"/>
      <c r="F75" s="262"/>
      <c r="G75" s="262"/>
      <c r="H75" s="262"/>
      <c r="I75" s="262"/>
      <c r="J75" s="262"/>
      <c r="K75" s="263"/>
      <c r="L75" s="212" t="s">
        <v>32</v>
      </c>
      <c r="M75" s="213"/>
      <c r="N75" s="213"/>
      <c r="O75" s="214"/>
      <c r="P75" s="267"/>
      <c r="Q75" s="268"/>
      <c r="R75" s="64"/>
    </row>
    <row r="76" spans="2:18" s="42" customFormat="1" ht="37.5" customHeight="1">
      <c r="B76" s="260"/>
      <c r="C76" s="260"/>
      <c r="D76" s="264"/>
      <c r="E76" s="265"/>
      <c r="F76" s="265"/>
      <c r="G76" s="265"/>
      <c r="H76" s="265"/>
      <c r="I76" s="265"/>
      <c r="J76" s="265"/>
      <c r="K76" s="266"/>
      <c r="L76" s="212" t="s">
        <v>29</v>
      </c>
      <c r="M76" s="213"/>
      <c r="N76" s="213"/>
      <c r="O76" s="214"/>
      <c r="P76" s="269"/>
      <c r="Q76" s="270"/>
      <c r="R76" s="64"/>
    </row>
    <row r="77" spans="2:18" s="42" customFormat="1" ht="33.75" customHeight="1">
      <c r="B77" s="260"/>
      <c r="C77" s="260"/>
      <c r="D77" s="261" t="s">
        <v>27</v>
      </c>
      <c r="E77" s="262"/>
      <c r="F77" s="262"/>
      <c r="G77" s="262"/>
      <c r="H77" s="262"/>
      <c r="I77" s="262"/>
      <c r="J77" s="262"/>
      <c r="K77" s="263"/>
      <c r="L77" s="212" t="s">
        <v>30</v>
      </c>
      <c r="M77" s="213"/>
      <c r="N77" s="213"/>
      <c r="O77" s="214"/>
      <c r="P77" s="269"/>
      <c r="Q77" s="270"/>
      <c r="R77" s="64"/>
    </row>
    <row r="78" spans="2:18" s="42" customFormat="1" ht="38.25" customHeight="1">
      <c r="B78" s="260"/>
      <c r="C78" s="260"/>
      <c r="D78" s="264"/>
      <c r="E78" s="265"/>
      <c r="F78" s="265"/>
      <c r="G78" s="265"/>
      <c r="H78" s="265"/>
      <c r="I78" s="265"/>
      <c r="J78" s="265"/>
      <c r="K78" s="266"/>
      <c r="L78" s="212" t="s">
        <v>31</v>
      </c>
      <c r="M78" s="213"/>
      <c r="N78" s="213"/>
      <c r="O78" s="214"/>
      <c r="P78" s="271"/>
      <c r="Q78" s="272"/>
      <c r="R78" s="64"/>
    </row>
    <row r="79" spans="2:18" s="42" customFormat="1" ht="23.25" customHeight="1">
      <c r="C79" s="211"/>
      <c r="D79" s="211"/>
      <c r="E79" s="211"/>
      <c r="F79" s="211"/>
      <c r="G79" s="211"/>
      <c r="H79" s="211"/>
      <c r="I79" s="211"/>
      <c r="J79" s="211"/>
      <c r="K79" s="211"/>
      <c r="L79" s="211"/>
      <c r="M79" s="211"/>
      <c r="N79" s="211"/>
      <c r="O79" s="211"/>
      <c r="P79" s="211"/>
      <c r="Q79" s="211"/>
      <c r="R79" s="64"/>
    </row>
    <row r="80" spans="2:18" s="42" customFormat="1" ht="31.5" customHeight="1">
      <c r="B80" s="66" t="s">
        <v>38</v>
      </c>
      <c r="C80" s="66" t="s">
        <v>53</v>
      </c>
      <c r="D80" s="212" t="s">
        <v>39</v>
      </c>
      <c r="E80" s="213"/>
      <c r="F80" s="213"/>
      <c r="G80" s="213"/>
      <c r="H80" s="213"/>
      <c r="I80" s="213"/>
      <c r="J80" s="213"/>
      <c r="K80" s="213"/>
      <c r="L80" s="213"/>
      <c r="M80" s="213"/>
      <c r="N80" s="213"/>
      <c r="O80" s="213"/>
      <c r="P80" s="213"/>
      <c r="Q80" s="214"/>
      <c r="R80" s="64"/>
    </row>
    <row r="81" spans="2:251" s="42" customFormat="1" ht="36" customHeight="1">
      <c r="B81" s="66" t="s">
        <v>26</v>
      </c>
      <c r="C81" s="66" t="s">
        <v>54</v>
      </c>
      <c r="D81" s="215" t="s">
        <v>55</v>
      </c>
      <c r="E81" s="215"/>
      <c r="F81" s="215"/>
      <c r="G81" s="215"/>
      <c r="H81" s="215"/>
      <c r="I81" s="215"/>
      <c r="J81" s="215"/>
      <c r="K81" s="215"/>
      <c r="L81" s="215"/>
      <c r="M81" s="215"/>
      <c r="N81" s="215"/>
      <c r="O81" s="215"/>
      <c r="P81" s="215"/>
      <c r="Q81" s="215"/>
    </row>
    <row r="82" spans="2:251" s="42" customFormat="1" ht="36" customHeight="1">
      <c r="B82" s="216" t="s">
        <v>49</v>
      </c>
      <c r="C82" s="217"/>
      <c r="D82" s="218"/>
      <c r="E82" s="218"/>
      <c r="F82" s="218"/>
      <c r="G82" s="218"/>
      <c r="H82" s="218"/>
      <c r="I82" s="219"/>
      <c r="J82" s="232" t="s">
        <v>25</v>
      </c>
      <c r="K82" s="233"/>
      <c r="L82" s="234"/>
      <c r="M82" s="241" t="s">
        <v>24</v>
      </c>
      <c r="N82" s="242"/>
      <c r="O82" s="242"/>
      <c r="P82" s="242"/>
      <c r="Q82" s="243"/>
      <c r="R82" s="50"/>
      <c r="T82" s="273"/>
      <c r="U82" s="273"/>
      <c r="V82" s="273"/>
      <c r="W82" s="273"/>
      <c r="X82" s="273"/>
    </row>
    <row r="83" spans="2:251" s="42" customFormat="1" ht="36" customHeight="1">
      <c r="B83" s="216" t="s">
        <v>50</v>
      </c>
      <c r="C83" s="217"/>
      <c r="D83" s="218"/>
      <c r="E83" s="218"/>
      <c r="F83" s="218"/>
      <c r="G83" s="218"/>
      <c r="H83" s="218"/>
      <c r="I83" s="219"/>
      <c r="J83" s="235"/>
      <c r="K83" s="236"/>
      <c r="L83" s="237"/>
      <c r="M83" s="63" t="s">
        <v>23</v>
      </c>
      <c r="N83" s="274" t="s">
        <v>22</v>
      </c>
      <c r="O83" s="274"/>
      <c r="P83" s="274"/>
      <c r="Q83" s="63" t="s">
        <v>21</v>
      </c>
      <c r="R83" s="50"/>
      <c r="T83" s="62"/>
      <c r="U83" s="62"/>
      <c r="V83" s="62"/>
      <c r="W83" s="62"/>
      <c r="X83" s="62"/>
    </row>
    <row r="84" spans="2:251" s="42" customFormat="1" ht="20.25">
      <c r="B84" s="275" t="s">
        <v>128</v>
      </c>
      <c r="C84" s="276"/>
      <c r="D84" s="246"/>
      <c r="E84" s="246"/>
      <c r="F84" s="246"/>
      <c r="G84" s="246"/>
      <c r="H84" s="246"/>
      <c r="I84" s="247"/>
      <c r="J84" s="235"/>
      <c r="K84" s="236"/>
      <c r="L84" s="237"/>
      <c r="M84" s="131"/>
      <c r="N84" s="335"/>
      <c r="O84" s="335"/>
      <c r="P84" s="335"/>
      <c r="Q84" s="109"/>
      <c r="R84" s="50"/>
      <c r="T84" s="59"/>
      <c r="U84" s="277"/>
      <c r="V84" s="277"/>
      <c r="W84" s="277"/>
      <c r="X84" s="59"/>
      <c r="Z84" s="58"/>
      <c r="AA84" s="58"/>
    </row>
    <row r="85" spans="2:251" s="42" customFormat="1" ht="59.25" customHeight="1">
      <c r="B85" s="244" t="s">
        <v>129</v>
      </c>
      <c r="C85" s="245"/>
      <c r="D85" s="246"/>
      <c r="E85" s="246"/>
      <c r="F85" s="246"/>
      <c r="G85" s="246"/>
      <c r="H85" s="246"/>
      <c r="I85" s="247"/>
      <c r="J85" s="235"/>
      <c r="K85" s="236"/>
      <c r="L85" s="237"/>
      <c r="M85" s="131">
        <v>92</v>
      </c>
      <c r="N85" s="335" t="s">
        <v>206</v>
      </c>
      <c r="O85" s="335"/>
      <c r="P85" s="335"/>
      <c r="Q85" s="109">
        <v>4750000</v>
      </c>
      <c r="R85" s="50"/>
      <c r="T85" s="53"/>
      <c r="U85" s="251"/>
      <c r="V85" s="251"/>
      <c r="W85" s="251"/>
      <c r="X85" s="47"/>
      <c r="Z85" s="45"/>
      <c r="AA85" s="44"/>
      <c r="AB85" s="43"/>
    </row>
    <row r="86" spans="2:251" s="42" customFormat="1" ht="59.25" customHeight="1">
      <c r="B86" s="253" t="s">
        <v>130</v>
      </c>
      <c r="C86" s="254"/>
      <c r="D86" s="218"/>
      <c r="E86" s="218"/>
      <c r="F86" s="218"/>
      <c r="G86" s="218"/>
      <c r="H86" s="218"/>
      <c r="I86" s="219"/>
      <c r="J86" s="235"/>
      <c r="K86" s="236"/>
      <c r="L86" s="237"/>
      <c r="M86" s="131">
        <v>90</v>
      </c>
      <c r="N86" s="335" t="s">
        <v>207</v>
      </c>
      <c r="O86" s="335"/>
      <c r="P86" s="335"/>
      <c r="Q86" s="109">
        <v>4750000</v>
      </c>
      <c r="R86" s="50"/>
      <c r="T86" s="53"/>
      <c r="U86" s="251"/>
      <c r="V86" s="251"/>
      <c r="W86" s="251"/>
      <c r="X86" s="47"/>
      <c r="Z86" s="45"/>
      <c r="AA86" s="44"/>
      <c r="AB86" s="43"/>
    </row>
    <row r="87" spans="2:251" s="42" customFormat="1" ht="28.5" customHeight="1">
      <c r="B87" s="75" t="s">
        <v>131</v>
      </c>
      <c r="C87" s="76"/>
      <c r="D87" s="257"/>
      <c r="E87" s="257"/>
      <c r="F87" s="257"/>
      <c r="G87" s="257"/>
      <c r="H87" s="257"/>
      <c r="I87" s="258"/>
      <c r="J87" s="238"/>
      <c r="K87" s="239"/>
      <c r="L87" s="240"/>
      <c r="M87" s="131"/>
      <c r="N87" s="335"/>
      <c r="O87" s="335"/>
      <c r="P87" s="335"/>
      <c r="Q87" s="109"/>
      <c r="R87" s="50"/>
      <c r="T87" s="49"/>
      <c r="U87" s="251"/>
      <c r="V87" s="251"/>
      <c r="W87" s="48"/>
      <c r="X87" s="47"/>
      <c r="Y87" s="46"/>
      <c r="Z87" s="45"/>
      <c r="AA87" s="44"/>
      <c r="AB87" s="43"/>
    </row>
    <row r="88" spans="2:251" ht="28.5" customHeight="1">
      <c r="B88" s="220" t="s">
        <v>36</v>
      </c>
      <c r="C88" s="223" t="s">
        <v>34</v>
      </c>
      <c r="D88" s="224" t="s">
        <v>41</v>
      </c>
      <c r="E88" s="224" t="s">
        <v>20</v>
      </c>
      <c r="F88" s="224" t="s">
        <v>47</v>
      </c>
      <c r="G88" s="225" t="s">
        <v>43</v>
      </c>
      <c r="H88" s="224" t="s">
        <v>37</v>
      </c>
      <c r="I88" s="226" t="s">
        <v>35</v>
      </c>
      <c r="J88" s="227"/>
      <c r="K88" s="227"/>
      <c r="L88" s="228"/>
      <c r="M88" s="224" t="s">
        <v>19</v>
      </c>
      <c r="N88" s="224"/>
      <c r="O88" s="252" t="s">
        <v>18</v>
      </c>
      <c r="P88" s="252"/>
      <c r="Q88" s="252"/>
      <c r="R88" s="3"/>
      <c r="S88" s="3"/>
      <c r="T88" s="10"/>
      <c r="U88" s="209"/>
      <c r="V88" s="209"/>
      <c r="W88" s="3"/>
      <c r="X88" s="9"/>
      <c r="Y88" s="3"/>
      <c r="Z88" s="17"/>
      <c r="AA88" s="6"/>
      <c r="AB88" s="3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c r="IG88" s="3"/>
      <c r="IH88" s="3"/>
      <c r="II88" s="3"/>
      <c r="IJ88" s="3"/>
      <c r="IK88" s="3"/>
      <c r="IL88" s="3"/>
      <c r="IM88" s="3"/>
      <c r="IN88" s="3"/>
      <c r="IO88" s="3"/>
      <c r="IP88" s="3"/>
      <c r="IQ88" s="3"/>
    </row>
    <row r="89" spans="2:251" ht="33.75" customHeight="1">
      <c r="B89" s="221"/>
      <c r="C89" s="223"/>
      <c r="D89" s="224"/>
      <c r="E89" s="224"/>
      <c r="F89" s="224"/>
      <c r="G89" s="224"/>
      <c r="H89" s="224"/>
      <c r="I89" s="229"/>
      <c r="J89" s="230"/>
      <c r="K89" s="230"/>
      <c r="L89" s="231"/>
      <c r="M89" s="224"/>
      <c r="N89" s="224"/>
      <c r="O89" s="224" t="s">
        <v>17</v>
      </c>
      <c r="P89" s="224" t="s">
        <v>16</v>
      </c>
      <c r="Q89" s="223" t="s">
        <v>15</v>
      </c>
      <c r="R89" s="3"/>
      <c r="S89" s="3"/>
      <c r="T89" s="8"/>
      <c r="U89" s="209"/>
      <c r="V89" s="209"/>
      <c r="W89" s="3"/>
      <c r="X89" s="7"/>
      <c r="Y89" s="3"/>
      <c r="Z89" s="17"/>
      <c r="AA89" s="6"/>
      <c r="AB89" s="3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row>
    <row r="90" spans="2:251" ht="39.75" customHeight="1">
      <c r="B90" s="222"/>
      <c r="C90" s="223"/>
      <c r="D90" s="224"/>
      <c r="E90" s="224"/>
      <c r="F90" s="224"/>
      <c r="G90" s="224"/>
      <c r="H90" s="224"/>
      <c r="I90" s="70" t="s">
        <v>14</v>
      </c>
      <c r="J90" s="70" t="s">
        <v>13</v>
      </c>
      <c r="K90" s="41" t="s">
        <v>12</v>
      </c>
      <c r="L90" s="125" t="s">
        <v>11</v>
      </c>
      <c r="M90" s="41" t="s">
        <v>10</v>
      </c>
      <c r="N90" s="40" t="s">
        <v>9</v>
      </c>
      <c r="O90" s="224"/>
      <c r="P90" s="224"/>
      <c r="Q90" s="223"/>
      <c r="R90" s="3"/>
      <c r="S90" s="3"/>
      <c r="T90" s="5"/>
      <c r="U90" s="209"/>
      <c r="V90" s="209"/>
      <c r="X90" s="6"/>
      <c r="Z90" s="17"/>
      <c r="AA90" s="6"/>
      <c r="AB90" s="3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c r="IG90" s="3"/>
      <c r="IH90" s="3"/>
      <c r="II90" s="3"/>
      <c r="IJ90" s="3"/>
      <c r="IK90" s="3"/>
      <c r="IL90" s="3"/>
      <c r="IM90" s="3"/>
      <c r="IN90" s="3"/>
      <c r="IO90" s="3"/>
      <c r="IP90" s="3"/>
      <c r="IQ90" s="3"/>
    </row>
    <row r="91" spans="2:251" ht="33" customHeight="1">
      <c r="B91" s="204" t="s">
        <v>140</v>
      </c>
      <c r="C91" s="205" t="s">
        <v>142</v>
      </c>
      <c r="D91" s="67" t="s">
        <v>40</v>
      </c>
      <c r="E91" s="166" t="s">
        <v>224</v>
      </c>
      <c r="F91" s="32">
        <v>1</v>
      </c>
      <c r="G91" s="67" t="s">
        <v>40</v>
      </c>
      <c r="H91" s="140">
        <v>8000000</v>
      </c>
      <c r="I91" s="28">
        <f>+H91</f>
        <v>8000000</v>
      </c>
      <c r="J91" s="25"/>
      <c r="K91" s="138"/>
      <c r="L91" s="25"/>
      <c r="M91" s="39">
        <v>45292</v>
      </c>
      <c r="N91" s="39">
        <v>45657</v>
      </c>
      <c r="O91" s="207">
        <f>+F92/F91</f>
        <v>1</v>
      </c>
      <c r="P91" s="207"/>
      <c r="Q91" s="208"/>
      <c r="T91" s="5"/>
      <c r="U91" s="209"/>
      <c r="V91" s="209"/>
      <c r="X91" s="4"/>
      <c r="Z91" s="36"/>
      <c r="AA91" s="6"/>
      <c r="AB91" s="33"/>
    </row>
    <row r="92" spans="2:251" ht="37.5" customHeight="1">
      <c r="B92" s="204"/>
      <c r="C92" s="205"/>
      <c r="D92" s="67" t="s">
        <v>2</v>
      </c>
      <c r="E92" s="167"/>
      <c r="F92" s="32">
        <v>1</v>
      </c>
      <c r="G92" s="67" t="s">
        <v>42</v>
      </c>
      <c r="H92" s="140">
        <f>+Q85+Q86</f>
        <v>9500000</v>
      </c>
      <c r="I92" s="28">
        <f>+H92</f>
        <v>9500000</v>
      </c>
      <c r="J92" s="25"/>
      <c r="K92" s="138"/>
      <c r="L92" s="25"/>
      <c r="M92" s="39">
        <v>45292</v>
      </c>
      <c r="N92" s="39">
        <v>45657</v>
      </c>
      <c r="O92" s="207"/>
      <c r="P92" s="207"/>
      <c r="Q92" s="208"/>
      <c r="T92" s="5"/>
      <c r="U92" s="65"/>
      <c r="V92" s="65"/>
      <c r="X92" s="4"/>
      <c r="Z92" s="36"/>
      <c r="AA92" s="6"/>
      <c r="AB92" s="33"/>
    </row>
    <row r="93" spans="2:251" ht="27" customHeight="1">
      <c r="B93" s="204"/>
      <c r="C93" s="205" t="s">
        <v>143</v>
      </c>
      <c r="D93" s="67" t="s">
        <v>3</v>
      </c>
      <c r="E93" s="166" t="s">
        <v>214</v>
      </c>
      <c r="F93" s="32">
        <v>1</v>
      </c>
      <c r="G93" s="67" t="s">
        <v>3</v>
      </c>
      <c r="H93" s="140">
        <v>40300000</v>
      </c>
      <c r="I93" s="28"/>
      <c r="J93" s="21"/>
      <c r="K93" s="138"/>
      <c r="L93" s="21"/>
      <c r="M93" s="39"/>
      <c r="N93" s="39"/>
      <c r="O93" s="207">
        <f>+F94/F93</f>
        <v>0</v>
      </c>
      <c r="P93" s="207"/>
      <c r="Q93" s="208"/>
      <c r="X93" s="35"/>
      <c r="Z93" s="36"/>
      <c r="AA93" s="6"/>
      <c r="AB93" s="33"/>
    </row>
    <row r="94" spans="2:251" ht="27" customHeight="1">
      <c r="B94" s="204"/>
      <c r="C94" s="210"/>
      <c r="D94" s="67" t="s">
        <v>2</v>
      </c>
      <c r="E94" s="194"/>
      <c r="F94" s="34"/>
      <c r="G94" s="67" t="s">
        <v>42</v>
      </c>
      <c r="H94" s="140">
        <f>+Q84</f>
        <v>0</v>
      </c>
      <c r="I94" s="23"/>
      <c r="J94" s="21"/>
      <c r="K94" s="138"/>
      <c r="L94" s="21"/>
      <c r="M94" s="38"/>
      <c r="N94" s="37"/>
      <c r="O94" s="207"/>
      <c r="P94" s="207"/>
      <c r="Q94" s="208"/>
      <c r="X94" s="35"/>
      <c r="Z94" s="36"/>
      <c r="AA94" s="6"/>
      <c r="AB94" s="33"/>
    </row>
    <row r="95" spans="2:251" ht="15.75">
      <c r="B95" s="192"/>
      <c r="C95" s="193" t="s">
        <v>8</v>
      </c>
      <c r="D95" s="67" t="s">
        <v>3</v>
      </c>
      <c r="E95" s="166"/>
      <c r="F95" s="24">
        <v>2</v>
      </c>
      <c r="G95" s="67" t="s">
        <v>3</v>
      </c>
      <c r="H95" s="26">
        <v>48300000</v>
      </c>
      <c r="I95" s="28">
        <f>+H95</f>
        <v>48300000</v>
      </c>
      <c r="J95" s="25"/>
      <c r="K95" s="25"/>
      <c r="L95" s="25"/>
      <c r="M95" s="39">
        <v>45292</v>
      </c>
      <c r="N95" s="39">
        <v>45657</v>
      </c>
      <c r="O95" s="207">
        <f>+F96/F95</f>
        <v>0.5</v>
      </c>
      <c r="P95" s="195"/>
      <c r="Q95" s="192"/>
    </row>
    <row r="96" spans="2:251" ht="15.75">
      <c r="B96" s="192"/>
      <c r="C96" s="193"/>
      <c r="D96" s="67" t="s">
        <v>2</v>
      </c>
      <c r="E96" s="194"/>
      <c r="F96" s="24">
        <v>1</v>
      </c>
      <c r="G96" s="67" t="s">
        <v>42</v>
      </c>
      <c r="H96" s="23">
        <f>+H92+H94</f>
        <v>9500000</v>
      </c>
      <c r="I96" s="28">
        <f>+H96</f>
        <v>9500000</v>
      </c>
      <c r="J96" s="21"/>
      <c r="K96" s="139"/>
      <c r="L96" s="21"/>
      <c r="M96" s="39">
        <v>45292</v>
      </c>
      <c r="N96" s="39">
        <v>45657</v>
      </c>
      <c r="O96" s="207"/>
      <c r="P96" s="195"/>
      <c r="Q96" s="192"/>
    </row>
    <row r="97" spans="2:18">
      <c r="D97" s="19"/>
      <c r="H97" s="18"/>
      <c r="I97" s="15"/>
      <c r="J97" s="17"/>
      <c r="K97" s="17"/>
      <c r="L97" s="17"/>
      <c r="M97" s="128"/>
      <c r="N97" s="128"/>
      <c r="O97" s="15"/>
      <c r="P97" s="13"/>
      <c r="Q97" s="14"/>
      <c r="R97" s="13"/>
    </row>
    <row r="98" spans="2:18" ht="31.5">
      <c r="B98" s="196" t="s">
        <v>44</v>
      </c>
      <c r="C98" s="196"/>
      <c r="D98" s="197" t="s">
        <v>7</v>
      </c>
      <c r="E98" s="197"/>
      <c r="F98" s="197"/>
      <c r="G98" s="197"/>
      <c r="H98" s="197"/>
      <c r="I98" s="197"/>
      <c r="J98" s="74" t="s">
        <v>45</v>
      </c>
      <c r="K98" s="197" t="s">
        <v>46</v>
      </c>
      <c r="L98" s="197"/>
      <c r="M98" s="198" t="s">
        <v>6</v>
      </c>
      <c r="N98" s="199"/>
      <c r="O98" s="199"/>
      <c r="P98" s="199"/>
      <c r="Q98" s="199"/>
    </row>
    <row r="99" spans="2:18" ht="26.25" customHeight="1">
      <c r="B99" s="160" t="s">
        <v>141</v>
      </c>
      <c r="C99" s="172"/>
      <c r="D99" s="174" t="s">
        <v>241</v>
      </c>
      <c r="E99" s="175"/>
      <c r="F99" s="175"/>
      <c r="G99" s="175"/>
      <c r="H99" s="175"/>
      <c r="I99" s="176"/>
      <c r="J99" s="327" t="s">
        <v>235</v>
      </c>
      <c r="K99" s="12" t="s">
        <v>3</v>
      </c>
      <c r="L99" s="120">
        <v>0.75</v>
      </c>
      <c r="M99" s="278" t="s">
        <v>250</v>
      </c>
      <c r="N99" s="278"/>
      <c r="O99" s="278"/>
      <c r="P99" s="278"/>
      <c r="Q99" s="278"/>
    </row>
    <row r="100" spans="2:18" ht="18" customHeight="1">
      <c r="B100" s="162"/>
      <c r="C100" s="173"/>
      <c r="D100" s="177"/>
      <c r="E100" s="178"/>
      <c r="F100" s="178"/>
      <c r="G100" s="178"/>
      <c r="H100" s="178"/>
      <c r="I100" s="179"/>
      <c r="J100" s="327"/>
      <c r="K100" s="12" t="s">
        <v>2</v>
      </c>
      <c r="L100" s="120"/>
      <c r="M100" s="278"/>
      <c r="N100" s="278"/>
      <c r="O100" s="278"/>
      <c r="P100" s="278"/>
      <c r="Q100" s="278"/>
    </row>
    <row r="101" spans="2:18" ht="18.75" customHeight="1">
      <c r="B101" s="181"/>
      <c r="C101" s="182"/>
      <c r="D101" s="185" t="s">
        <v>243</v>
      </c>
      <c r="E101" s="186"/>
      <c r="F101" s="186"/>
      <c r="G101" s="186"/>
      <c r="H101" s="186"/>
      <c r="I101" s="187"/>
      <c r="J101" s="336" t="s">
        <v>235</v>
      </c>
      <c r="K101" s="12" t="s">
        <v>3</v>
      </c>
      <c r="L101" s="120">
        <v>0.2</v>
      </c>
      <c r="M101" s="299" t="s">
        <v>0</v>
      </c>
      <c r="N101" s="300"/>
      <c r="O101" s="300"/>
      <c r="P101" s="300"/>
      <c r="Q101" s="301"/>
    </row>
    <row r="102" spans="2:18" ht="14.25" customHeight="1">
      <c r="B102" s="183"/>
      <c r="C102" s="184"/>
      <c r="D102" s="188"/>
      <c r="E102" s="189"/>
      <c r="F102" s="189"/>
      <c r="G102" s="189"/>
      <c r="H102" s="189"/>
      <c r="I102" s="190"/>
      <c r="J102" s="336"/>
      <c r="K102" s="12" t="s">
        <v>2</v>
      </c>
      <c r="L102" s="120"/>
      <c r="M102" s="302"/>
      <c r="N102" s="303"/>
      <c r="O102" s="303"/>
      <c r="P102" s="303"/>
      <c r="Q102" s="304"/>
    </row>
    <row r="103" spans="2:18" ht="15.75">
      <c r="B103" s="181"/>
      <c r="C103" s="182"/>
      <c r="D103" s="185" t="s">
        <v>5</v>
      </c>
      <c r="E103" s="186"/>
      <c r="F103" s="186"/>
      <c r="G103" s="186"/>
      <c r="H103" s="186"/>
      <c r="I103" s="187"/>
      <c r="J103" s="336"/>
      <c r="K103" s="12" t="s">
        <v>3</v>
      </c>
      <c r="L103" s="120"/>
      <c r="M103" s="302"/>
      <c r="N103" s="303"/>
      <c r="O103" s="303"/>
      <c r="P103" s="303"/>
      <c r="Q103" s="304"/>
    </row>
    <row r="104" spans="2:18" ht="15.75">
      <c r="B104" s="183"/>
      <c r="C104" s="184"/>
      <c r="D104" s="188"/>
      <c r="E104" s="189"/>
      <c r="F104" s="189"/>
      <c r="G104" s="189"/>
      <c r="H104" s="189"/>
      <c r="I104" s="190"/>
      <c r="J104" s="336"/>
      <c r="K104" s="12" t="s">
        <v>2</v>
      </c>
      <c r="L104" s="120"/>
      <c r="M104" s="302"/>
      <c r="N104" s="303"/>
      <c r="O104" s="303"/>
      <c r="P104" s="303"/>
      <c r="Q104" s="304"/>
    </row>
    <row r="105" spans="2:18" ht="15" customHeight="1">
      <c r="B105" s="160" t="s">
        <v>248</v>
      </c>
      <c r="C105" s="161"/>
      <c r="D105" s="161"/>
      <c r="E105" s="161"/>
      <c r="F105" s="161"/>
      <c r="G105" s="161"/>
      <c r="H105" s="161"/>
      <c r="I105" s="161"/>
      <c r="J105" s="161"/>
      <c r="K105" s="161"/>
      <c r="L105" s="172"/>
      <c r="M105" s="302"/>
      <c r="N105" s="303"/>
      <c r="O105" s="303"/>
      <c r="P105" s="303"/>
      <c r="Q105" s="304"/>
    </row>
    <row r="106" spans="2:18" ht="39" customHeight="1">
      <c r="B106" s="162"/>
      <c r="C106" s="163"/>
      <c r="D106" s="163"/>
      <c r="E106" s="163"/>
      <c r="F106" s="163"/>
      <c r="G106" s="163"/>
      <c r="H106" s="163"/>
      <c r="I106" s="163"/>
      <c r="J106" s="163"/>
      <c r="K106" s="163"/>
      <c r="L106" s="173"/>
      <c r="M106" s="305"/>
      <c r="N106" s="306"/>
      <c r="O106" s="306"/>
      <c r="P106" s="306"/>
      <c r="Q106" s="307"/>
    </row>
    <row r="108" spans="2:18" ht="15.75" thickBot="1"/>
    <row r="109" spans="2:18" ht="16.5" thickBot="1">
      <c r="B109" s="87" t="s">
        <v>93</v>
      </c>
      <c r="C109" s="88">
        <f>+H27+H62+H95</f>
        <v>298464827</v>
      </c>
    </row>
    <row r="110" spans="2:18" ht="16.5" thickBot="1">
      <c r="B110" s="84" t="s">
        <v>94</v>
      </c>
      <c r="C110" s="88">
        <f>+H28+H63+H96</f>
        <v>105321440</v>
      </c>
    </row>
  </sheetData>
  <mergeCells count="264">
    <mergeCell ref="M101:Q106"/>
    <mergeCell ref="M68:Q73"/>
    <mergeCell ref="M33:Q38"/>
    <mergeCell ref="B2:C5"/>
    <mergeCell ref="D2:K3"/>
    <mergeCell ref="L2:O2"/>
    <mergeCell ref="P2:Q5"/>
    <mergeCell ref="L3:O3"/>
    <mergeCell ref="D4:K5"/>
    <mergeCell ref="L4:O4"/>
    <mergeCell ref="L5:O5"/>
    <mergeCell ref="B18:B20"/>
    <mergeCell ref="C18:C20"/>
    <mergeCell ref="D18:D20"/>
    <mergeCell ref="E18:E20"/>
    <mergeCell ref="F18:F20"/>
    <mergeCell ref="G18:G20"/>
    <mergeCell ref="N16:P16"/>
    <mergeCell ref="B27:B28"/>
    <mergeCell ref="C27:C28"/>
    <mergeCell ref="E27:E28"/>
    <mergeCell ref="O27:O28"/>
    <mergeCell ref="P27:P28"/>
    <mergeCell ref="Q27:Q28"/>
    <mergeCell ref="T9:X9"/>
    <mergeCell ref="B10:C10"/>
    <mergeCell ref="D10:I10"/>
    <mergeCell ref="N10:P10"/>
    <mergeCell ref="B11:C11"/>
    <mergeCell ref="D11:I11"/>
    <mergeCell ref="N11:P11"/>
    <mergeCell ref="U11:W11"/>
    <mergeCell ref="C6:Q6"/>
    <mergeCell ref="D7:Q7"/>
    <mergeCell ref="D8:Q8"/>
    <mergeCell ref="B9:C9"/>
    <mergeCell ref="D9:I9"/>
    <mergeCell ref="J9:L16"/>
    <mergeCell ref="M9:Q9"/>
    <mergeCell ref="B12:C12"/>
    <mergeCell ref="D12:I12"/>
    <mergeCell ref="N12:P12"/>
    <mergeCell ref="U12:W12"/>
    <mergeCell ref="B13:C13"/>
    <mergeCell ref="D13:I13"/>
    <mergeCell ref="N13:P13"/>
    <mergeCell ref="U13:W13"/>
    <mergeCell ref="D16:I16"/>
    <mergeCell ref="U16:V16"/>
    <mergeCell ref="H18:H20"/>
    <mergeCell ref="I18:L19"/>
    <mergeCell ref="M18:N19"/>
    <mergeCell ref="O18:Q18"/>
    <mergeCell ref="U18:V18"/>
    <mergeCell ref="O19:O20"/>
    <mergeCell ref="P19:P20"/>
    <mergeCell ref="Q19:Q20"/>
    <mergeCell ref="U19:V19"/>
    <mergeCell ref="U20:V20"/>
    <mergeCell ref="N17:P17"/>
    <mergeCell ref="U21:V21"/>
    <mergeCell ref="C23:C24"/>
    <mergeCell ref="E23:E24"/>
    <mergeCell ref="O23:O24"/>
    <mergeCell ref="P23:P24"/>
    <mergeCell ref="Q23:Q24"/>
    <mergeCell ref="C21:C22"/>
    <mergeCell ref="E21:E22"/>
    <mergeCell ref="O21:O22"/>
    <mergeCell ref="P21:P22"/>
    <mergeCell ref="Q21:Q22"/>
    <mergeCell ref="C25:C26"/>
    <mergeCell ref="E25:E26"/>
    <mergeCell ref="O25:O26"/>
    <mergeCell ref="P25:P26"/>
    <mergeCell ref="Q25:Q26"/>
    <mergeCell ref="B33:C34"/>
    <mergeCell ref="D33:I34"/>
    <mergeCell ref="J33:J34"/>
    <mergeCell ref="B35:C36"/>
    <mergeCell ref="D35:I36"/>
    <mergeCell ref="J35:J36"/>
    <mergeCell ref="B30:C30"/>
    <mergeCell ref="D30:I30"/>
    <mergeCell ref="K30:L30"/>
    <mergeCell ref="M30:Q30"/>
    <mergeCell ref="B31:C32"/>
    <mergeCell ref="D31:I32"/>
    <mergeCell ref="M31:Q32"/>
    <mergeCell ref="B37:L38"/>
    <mergeCell ref="B40:C43"/>
    <mergeCell ref="D40:K41"/>
    <mergeCell ref="L40:O40"/>
    <mergeCell ref="P40:Q43"/>
    <mergeCell ref="L41:O41"/>
    <mergeCell ref="D42:K43"/>
    <mergeCell ref="L42:O42"/>
    <mergeCell ref="L43:O43"/>
    <mergeCell ref="T47:X47"/>
    <mergeCell ref="B48:C48"/>
    <mergeCell ref="D48:I48"/>
    <mergeCell ref="N48:P48"/>
    <mergeCell ref="B49:C49"/>
    <mergeCell ref="D49:I49"/>
    <mergeCell ref="N49:P49"/>
    <mergeCell ref="U49:W49"/>
    <mergeCell ref="C44:Q44"/>
    <mergeCell ref="D45:Q45"/>
    <mergeCell ref="D46:Q46"/>
    <mergeCell ref="B47:C47"/>
    <mergeCell ref="D47:I47"/>
    <mergeCell ref="J47:L52"/>
    <mergeCell ref="M47:Q47"/>
    <mergeCell ref="B50:C50"/>
    <mergeCell ref="D50:I50"/>
    <mergeCell ref="N50:P50"/>
    <mergeCell ref="B53:B55"/>
    <mergeCell ref="C53:C55"/>
    <mergeCell ref="D53:D55"/>
    <mergeCell ref="E53:E55"/>
    <mergeCell ref="F53:F55"/>
    <mergeCell ref="G53:G55"/>
    <mergeCell ref="U50:W50"/>
    <mergeCell ref="B51:C51"/>
    <mergeCell ref="D51:I51"/>
    <mergeCell ref="N51:P51"/>
    <mergeCell ref="U51:W51"/>
    <mergeCell ref="D52:I52"/>
    <mergeCell ref="N52:P52"/>
    <mergeCell ref="U52:V52"/>
    <mergeCell ref="H53:H55"/>
    <mergeCell ref="I53:L54"/>
    <mergeCell ref="M53:N54"/>
    <mergeCell ref="O53:Q53"/>
    <mergeCell ref="U53:V53"/>
    <mergeCell ref="O54:O55"/>
    <mergeCell ref="P54:P55"/>
    <mergeCell ref="Q54:Q55"/>
    <mergeCell ref="U54:V54"/>
    <mergeCell ref="U55:V55"/>
    <mergeCell ref="U56:V56"/>
    <mergeCell ref="C58:C59"/>
    <mergeCell ref="E58:E59"/>
    <mergeCell ref="O58:O59"/>
    <mergeCell ref="P58:P59"/>
    <mergeCell ref="Q58:Q59"/>
    <mergeCell ref="C56:C57"/>
    <mergeCell ref="E56:E57"/>
    <mergeCell ref="O56:O57"/>
    <mergeCell ref="P56:P57"/>
    <mergeCell ref="Q56:Q57"/>
    <mergeCell ref="B62:B63"/>
    <mergeCell ref="C62:C63"/>
    <mergeCell ref="E62:E63"/>
    <mergeCell ref="O62:O63"/>
    <mergeCell ref="P62:P63"/>
    <mergeCell ref="Q62:Q63"/>
    <mergeCell ref="C60:C61"/>
    <mergeCell ref="E60:E61"/>
    <mergeCell ref="O60:O61"/>
    <mergeCell ref="P60:P61"/>
    <mergeCell ref="Q60:Q61"/>
    <mergeCell ref="B72:L73"/>
    <mergeCell ref="B21:B26"/>
    <mergeCell ref="B75:C78"/>
    <mergeCell ref="D75:K76"/>
    <mergeCell ref="L75:O75"/>
    <mergeCell ref="P75:Q78"/>
    <mergeCell ref="L76:O76"/>
    <mergeCell ref="D77:K78"/>
    <mergeCell ref="L77:O77"/>
    <mergeCell ref="B68:C69"/>
    <mergeCell ref="D68:I69"/>
    <mergeCell ref="J68:J69"/>
    <mergeCell ref="B70:C71"/>
    <mergeCell ref="D70:I71"/>
    <mergeCell ref="J70:J71"/>
    <mergeCell ref="B65:C65"/>
    <mergeCell ref="D65:I65"/>
    <mergeCell ref="K65:L65"/>
    <mergeCell ref="M65:Q65"/>
    <mergeCell ref="B66:C67"/>
    <mergeCell ref="D66:I67"/>
    <mergeCell ref="L78:O78"/>
    <mergeCell ref="J66:J67"/>
    <mergeCell ref="M66:Q67"/>
    <mergeCell ref="C79:Q79"/>
    <mergeCell ref="D80:Q80"/>
    <mergeCell ref="D81:Q81"/>
    <mergeCell ref="B82:C82"/>
    <mergeCell ref="D82:I82"/>
    <mergeCell ref="J82:L87"/>
    <mergeCell ref="M82:Q82"/>
    <mergeCell ref="B85:C85"/>
    <mergeCell ref="D85:I85"/>
    <mergeCell ref="N85:P85"/>
    <mergeCell ref="D87:I87"/>
    <mergeCell ref="N87:P87"/>
    <mergeCell ref="U85:W85"/>
    <mergeCell ref="B86:C86"/>
    <mergeCell ref="D86:I86"/>
    <mergeCell ref="N86:P86"/>
    <mergeCell ref="U86:W86"/>
    <mergeCell ref="T82:X82"/>
    <mergeCell ref="B83:C83"/>
    <mergeCell ref="D83:I83"/>
    <mergeCell ref="N83:P83"/>
    <mergeCell ref="B84:C84"/>
    <mergeCell ref="D84:I84"/>
    <mergeCell ref="N84:P84"/>
    <mergeCell ref="U84:W84"/>
    <mergeCell ref="U87:V87"/>
    <mergeCell ref="B88:B90"/>
    <mergeCell ref="C88:C90"/>
    <mergeCell ref="D88:D90"/>
    <mergeCell ref="E88:E90"/>
    <mergeCell ref="F88:F90"/>
    <mergeCell ref="G88:G90"/>
    <mergeCell ref="H88:H90"/>
    <mergeCell ref="I88:L89"/>
    <mergeCell ref="M88:N89"/>
    <mergeCell ref="O88:Q88"/>
    <mergeCell ref="U88:V88"/>
    <mergeCell ref="O89:O90"/>
    <mergeCell ref="P89:P90"/>
    <mergeCell ref="Q89:Q90"/>
    <mergeCell ref="U89:V89"/>
    <mergeCell ref="U90:V90"/>
    <mergeCell ref="U91:V91"/>
    <mergeCell ref="C93:C94"/>
    <mergeCell ref="E93:E94"/>
    <mergeCell ref="O93:O94"/>
    <mergeCell ref="P93:P94"/>
    <mergeCell ref="Q93:Q94"/>
    <mergeCell ref="B91:B94"/>
    <mergeCell ref="C91:C92"/>
    <mergeCell ref="E91:E92"/>
    <mergeCell ref="O91:O92"/>
    <mergeCell ref="P91:P92"/>
    <mergeCell ref="Q91:Q92"/>
    <mergeCell ref="N15:P15"/>
    <mergeCell ref="N14:P14"/>
    <mergeCell ref="B105:L106"/>
    <mergeCell ref="B56:B61"/>
    <mergeCell ref="B101:C102"/>
    <mergeCell ref="D101:I102"/>
    <mergeCell ref="J101:J102"/>
    <mergeCell ref="B103:C104"/>
    <mergeCell ref="D103:I104"/>
    <mergeCell ref="J103:J104"/>
    <mergeCell ref="B98:C98"/>
    <mergeCell ref="D98:I98"/>
    <mergeCell ref="K98:L98"/>
    <mergeCell ref="M98:Q98"/>
    <mergeCell ref="B99:C100"/>
    <mergeCell ref="D99:I100"/>
    <mergeCell ref="J99:J100"/>
    <mergeCell ref="M99:Q100"/>
    <mergeCell ref="B95:B96"/>
    <mergeCell ref="C95:C96"/>
    <mergeCell ref="E95:E96"/>
    <mergeCell ref="O95:O96"/>
    <mergeCell ref="P95:P96"/>
    <mergeCell ref="Q95:Q96"/>
  </mergeCells>
  <pageMargins left="0.62992125984251968" right="0.32" top="0.44" bottom="0.19685039370078741" header="0.15748031496062992" footer="0"/>
  <pageSetup scale="33" orientation="landscape" r:id="rId1"/>
  <headerFooter alignWithMargins="0"/>
  <rowBreaks count="1" manualBreakCount="1">
    <brk id="73"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Q77"/>
  <sheetViews>
    <sheetView topLeftCell="D13" zoomScale="73" zoomScaleNormal="73" workbookViewId="0">
      <selection activeCell="E71" sqref="E71"/>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2" customFormat="1" ht="37.5" customHeight="1">
      <c r="B2" s="260"/>
      <c r="C2" s="260"/>
      <c r="D2" s="261" t="s">
        <v>28</v>
      </c>
      <c r="E2" s="262"/>
      <c r="F2" s="262"/>
      <c r="G2" s="262"/>
      <c r="H2" s="262"/>
      <c r="I2" s="262"/>
      <c r="J2" s="262"/>
      <c r="K2" s="263"/>
      <c r="L2" s="212" t="s">
        <v>32</v>
      </c>
      <c r="M2" s="213"/>
      <c r="N2" s="213"/>
      <c r="O2" s="214"/>
      <c r="P2" s="267"/>
      <c r="Q2" s="268"/>
      <c r="R2" s="64"/>
    </row>
    <row r="3" spans="2:251" s="42" customFormat="1" ht="37.5" customHeight="1">
      <c r="B3" s="260"/>
      <c r="C3" s="260"/>
      <c r="D3" s="264"/>
      <c r="E3" s="265"/>
      <c r="F3" s="265"/>
      <c r="G3" s="265"/>
      <c r="H3" s="265"/>
      <c r="I3" s="265"/>
      <c r="J3" s="265"/>
      <c r="K3" s="266"/>
      <c r="L3" s="212" t="s">
        <v>29</v>
      </c>
      <c r="M3" s="213"/>
      <c r="N3" s="213"/>
      <c r="O3" s="214"/>
      <c r="P3" s="269"/>
      <c r="Q3" s="270"/>
      <c r="R3" s="64"/>
    </row>
    <row r="4" spans="2:251" s="42" customFormat="1" ht="33.75" customHeight="1">
      <c r="B4" s="260"/>
      <c r="C4" s="260"/>
      <c r="D4" s="261" t="s">
        <v>27</v>
      </c>
      <c r="E4" s="262"/>
      <c r="F4" s="262"/>
      <c r="G4" s="262"/>
      <c r="H4" s="262"/>
      <c r="I4" s="262"/>
      <c r="J4" s="262"/>
      <c r="K4" s="263"/>
      <c r="L4" s="212" t="s">
        <v>30</v>
      </c>
      <c r="M4" s="213"/>
      <c r="N4" s="213"/>
      <c r="O4" s="214"/>
      <c r="P4" s="269"/>
      <c r="Q4" s="270"/>
      <c r="R4" s="64"/>
    </row>
    <row r="5" spans="2:251" s="42" customFormat="1" ht="38.25" customHeight="1">
      <c r="B5" s="260"/>
      <c r="C5" s="260"/>
      <c r="D5" s="264"/>
      <c r="E5" s="265"/>
      <c r="F5" s="265"/>
      <c r="G5" s="265"/>
      <c r="H5" s="265"/>
      <c r="I5" s="265"/>
      <c r="J5" s="265"/>
      <c r="K5" s="266"/>
      <c r="L5" s="212" t="s">
        <v>31</v>
      </c>
      <c r="M5" s="213"/>
      <c r="N5" s="213"/>
      <c r="O5" s="214"/>
      <c r="P5" s="271"/>
      <c r="Q5" s="272"/>
      <c r="R5" s="64"/>
    </row>
    <row r="6" spans="2:251" s="42" customFormat="1" ht="23.25" customHeight="1">
      <c r="C6" s="211"/>
      <c r="D6" s="211"/>
      <c r="E6" s="211"/>
      <c r="F6" s="211"/>
      <c r="G6" s="211"/>
      <c r="H6" s="211"/>
      <c r="I6" s="211"/>
      <c r="J6" s="211"/>
      <c r="K6" s="211"/>
      <c r="L6" s="211"/>
      <c r="M6" s="211"/>
      <c r="N6" s="211"/>
      <c r="O6" s="211"/>
      <c r="P6" s="211"/>
      <c r="Q6" s="211"/>
      <c r="R6" s="64"/>
    </row>
    <row r="7" spans="2:251" s="42" customFormat="1" ht="31.5" customHeight="1">
      <c r="B7" s="66" t="s">
        <v>38</v>
      </c>
      <c r="C7" s="66" t="s">
        <v>53</v>
      </c>
      <c r="D7" s="212" t="s">
        <v>39</v>
      </c>
      <c r="E7" s="213"/>
      <c r="F7" s="213"/>
      <c r="G7" s="213"/>
      <c r="H7" s="213"/>
      <c r="I7" s="213"/>
      <c r="J7" s="213"/>
      <c r="K7" s="213"/>
      <c r="L7" s="213"/>
      <c r="M7" s="213"/>
      <c r="N7" s="213"/>
      <c r="O7" s="213"/>
      <c r="P7" s="213"/>
      <c r="Q7" s="214"/>
      <c r="R7" s="64"/>
    </row>
    <row r="8" spans="2:251" s="42" customFormat="1" ht="36" customHeight="1">
      <c r="B8" s="66" t="s">
        <v>26</v>
      </c>
      <c r="C8" s="66" t="s">
        <v>54</v>
      </c>
      <c r="D8" s="215" t="s">
        <v>55</v>
      </c>
      <c r="E8" s="215"/>
      <c r="F8" s="215"/>
      <c r="G8" s="215"/>
      <c r="H8" s="215"/>
      <c r="I8" s="215"/>
      <c r="J8" s="215"/>
      <c r="K8" s="215"/>
      <c r="L8" s="215"/>
      <c r="M8" s="215"/>
      <c r="N8" s="215"/>
      <c r="O8" s="215"/>
      <c r="P8" s="215"/>
      <c r="Q8" s="215"/>
    </row>
    <row r="9" spans="2:251" s="42" customFormat="1" ht="36" customHeight="1">
      <c r="B9" s="216" t="s">
        <v>49</v>
      </c>
      <c r="C9" s="217"/>
      <c r="D9" s="218"/>
      <c r="E9" s="218"/>
      <c r="F9" s="218"/>
      <c r="G9" s="218"/>
      <c r="H9" s="218"/>
      <c r="I9" s="219"/>
      <c r="J9" s="232" t="s">
        <v>25</v>
      </c>
      <c r="K9" s="233"/>
      <c r="L9" s="234"/>
      <c r="M9" s="241" t="s">
        <v>24</v>
      </c>
      <c r="N9" s="242"/>
      <c r="O9" s="242"/>
      <c r="P9" s="242"/>
      <c r="Q9" s="243"/>
      <c r="R9" s="50"/>
      <c r="T9" s="273"/>
      <c r="U9" s="273"/>
      <c r="V9" s="273"/>
      <c r="W9" s="273"/>
      <c r="X9" s="273"/>
    </row>
    <row r="10" spans="2:251" s="42" customFormat="1" ht="36" customHeight="1">
      <c r="B10" s="216" t="s">
        <v>50</v>
      </c>
      <c r="C10" s="217"/>
      <c r="D10" s="218"/>
      <c r="E10" s="218"/>
      <c r="F10" s="218"/>
      <c r="G10" s="218"/>
      <c r="H10" s="218"/>
      <c r="I10" s="219"/>
      <c r="J10" s="235"/>
      <c r="K10" s="236"/>
      <c r="L10" s="237"/>
      <c r="M10" s="63" t="s">
        <v>23</v>
      </c>
      <c r="N10" s="274" t="s">
        <v>22</v>
      </c>
      <c r="O10" s="274"/>
      <c r="P10" s="274"/>
      <c r="Q10" s="63" t="s">
        <v>21</v>
      </c>
      <c r="R10" s="50"/>
      <c r="T10" s="62"/>
      <c r="U10" s="62"/>
      <c r="V10" s="62"/>
      <c r="W10" s="62"/>
      <c r="X10" s="62"/>
    </row>
    <row r="11" spans="2:251" s="42" customFormat="1" ht="54" customHeight="1">
      <c r="B11" s="275" t="s">
        <v>51</v>
      </c>
      <c r="C11" s="276"/>
      <c r="D11" s="246"/>
      <c r="E11" s="246"/>
      <c r="F11" s="246"/>
      <c r="G11" s="246"/>
      <c r="H11" s="246"/>
      <c r="I11" s="247"/>
      <c r="J11" s="235"/>
      <c r="K11" s="236"/>
      <c r="L11" s="237"/>
      <c r="M11" s="61"/>
      <c r="N11" s="308"/>
      <c r="O11" s="309"/>
      <c r="P11" s="310"/>
      <c r="Q11" s="60"/>
      <c r="R11" s="50"/>
      <c r="T11" s="59"/>
      <c r="U11" s="277"/>
      <c r="V11" s="277"/>
      <c r="W11" s="277"/>
      <c r="X11" s="59"/>
      <c r="Z11" s="58"/>
      <c r="AA11" s="58"/>
    </row>
    <row r="12" spans="2:251" s="42" customFormat="1" ht="47.25" customHeight="1">
      <c r="B12" s="244" t="s">
        <v>144</v>
      </c>
      <c r="C12" s="245"/>
      <c r="D12" s="246"/>
      <c r="E12" s="246"/>
      <c r="F12" s="246"/>
      <c r="G12" s="246"/>
      <c r="H12" s="246"/>
      <c r="I12" s="247"/>
      <c r="J12" s="235"/>
      <c r="K12" s="236"/>
      <c r="L12" s="237"/>
      <c r="M12" s="57"/>
      <c r="N12" s="287"/>
      <c r="O12" s="288"/>
      <c r="P12" s="289"/>
      <c r="Q12" s="56"/>
      <c r="R12" s="50"/>
      <c r="T12" s="53"/>
      <c r="U12" s="251"/>
      <c r="V12" s="251"/>
      <c r="W12" s="251"/>
      <c r="X12" s="47"/>
      <c r="Z12" s="45"/>
      <c r="AA12" s="44"/>
      <c r="AB12" s="43"/>
    </row>
    <row r="13" spans="2:251" s="42" customFormat="1" ht="26.25" customHeight="1">
      <c r="B13" s="253" t="s">
        <v>145</v>
      </c>
      <c r="C13" s="254"/>
      <c r="D13" s="218"/>
      <c r="E13" s="218"/>
      <c r="F13" s="218"/>
      <c r="G13" s="218"/>
      <c r="H13" s="218"/>
      <c r="I13" s="219"/>
      <c r="J13" s="235"/>
      <c r="K13" s="236"/>
      <c r="L13" s="237"/>
      <c r="M13" s="55"/>
      <c r="N13" s="279"/>
      <c r="O13" s="280"/>
      <c r="P13" s="281"/>
      <c r="Q13" s="54"/>
      <c r="R13" s="50"/>
      <c r="T13" s="53"/>
      <c r="U13" s="251"/>
      <c r="V13" s="251"/>
      <c r="W13" s="251"/>
      <c r="X13" s="47"/>
      <c r="Z13" s="45"/>
      <c r="AA13" s="44"/>
      <c r="AB13" s="43"/>
    </row>
    <row r="14" spans="2:251" s="42" customFormat="1" ht="28.5" customHeight="1">
      <c r="B14" s="75" t="s">
        <v>146</v>
      </c>
      <c r="C14" s="76"/>
      <c r="D14" s="257"/>
      <c r="E14" s="257"/>
      <c r="F14" s="257"/>
      <c r="G14" s="257"/>
      <c r="H14" s="257"/>
      <c r="I14" s="258"/>
      <c r="J14" s="238"/>
      <c r="K14" s="239"/>
      <c r="L14" s="240"/>
      <c r="M14" s="52"/>
      <c r="N14" s="279"/>
      <c r="O14" s="280"/>
      <c r="P14" s="281"/>
      <c r="Q14" s="51"/>
      <c r="R14" s="50"/>
      <c r="T14" s="49"/>
      <c r="U14" s="251"/>
      <c r="V14" s="251"/>
      <c r="W14" s="48"/>
      <c r="X14" s="47"/>
      <c r="Y14" s="46"/>
      <c r="Z14" s="45"/>
      <c r="AA14" s="44"/>
      <c r="AB14" s="43"/>
    </row>
    <row r="15" spans="2:251" ht="28.5" customHeight="1">
      <c r="B15" s="220" t="s">
        <v>36</v>
      </c>
      <c r="C15" s="223" t="s">
        <v>34</v>
      </c>
      <c r="D15" s="224" t="s">
        <v>41</v>
      </c>
      <c r="E15" s="224" t="s">
        <v>20</v>
      </c>
      <c r="F15" s="224" t="s">
        <v>47</v>
      </c>
      <c r="G15" s="225" t="s">
        <v>43</v>
      </c>
      <c r="H15" s="224" t="s">
        <v>37</v>
      </c>
      <c r="I15" s="226" t="s">
        <v>35</v>
      </c>
      <c r="J15" s="227"/>
      <c r="K15" s="227"/>
      <c r="L15" s="228"/>
      <c r="M15" s="224" t="s">
        <v>19</v>
      </c>
      <c r="N15" s="224"/>
      <c r="O15" s="252" t="s">
        <v>18</v>
      </c>
      <c r="P15" s="252"/>
      <c r="Q15" s="252"/>
      <c r="R15" s="3"/>
      <c r="S15" s="3"/>
      <c r="T15" s="10"/>
      <c r="U15" s="209"/>
      <c r="V15" s="209"/>
      <c r="W15" s="3"/>
      <c r="X15" s="9"/>
      <c r="Y15" s="3"/>
      <c r="Z15" s="17"/>
      <c r="AA15" s="6"/>
      <c r="AB15" s="3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221"/>
      <c r="C16" s="223"/>
      <c r="D16" s="224"/>
      <c r="E16" s="224"/>
      <c r="F16" s="224"/>
      <c r="G16" s="224"/>
      <c r="H16" s="224"/>
      <c r="I16" s="229"/>
      <c r="J16" s="230"/>
      <c r="K16" s="230"/>
      <c r="L16" s="231"/>
      <c r="M16" s="224"/>
      <c r="N16" s="224"/>
      <c r="O16" s="224" t="s">
        <v>17</v>
      </c>
      <c r="P16" s="224" t="s">
        <v>16</v>
      </c>
      <c r="Q16" s="223" t="s">
        <v>15</v>
      </c>
      <c r="R16" s="3"/>
      <c r="S16" s="3"/>
      <c r="T16" s="8"/>
      <c r="U16" s="209"/>
      <c r="V16" s="209"/>
      <c r="W16" s="3"/>
      <c r="X16" s="7"/>
      <c r="Y16" s="3"/>
      <c r="Z16" s="17"/>
      <c r="AA16" s="6"/>
      <c r="AB16" s="3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222"/>
      <c r="C17" s="223"/>
      <c r="D17" s="224"/>
      <c r="E17" s="224"/>
      <c r="F17" s="224"/>
      <c r="G17" s="224"/>
      <c r="H17" s="224"/>
      <c r="I17" s="70" t="s">
        <v>14</v>
      </c>
      <c r="J17" s="70" t="s">
        <v>13</v>
      </c>
      <c r="K17" s="70" t="s">
        <v>12</v>
      </c>
      <c r="L17" s="71" t="s">
        <v>11</v>
      </c>
      <c r="M17" s="41" t="s">
        <v>10</v>
      </c>
      <c r="N17" s="40" t="s">
        <v>9</v>
      </c>
      <c r="O17" s="224"/>
      <c r="P17" s="224"/>
      <c r="Q17" s="223"/>
      <c r="R17" s="3"/>
      <c r="S17" s="3"/>
      <c r="T17" s="5"/>
      <c r="U17" s="209"/>
      <c r="V17" s="209"/>
      <c r="X17" s="6"/>
      <c r="Z17" s="17"/>
      <c r="AA17" s="6"/>
      <c r="AB17" s="3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315" t="s">
        <v>147</v>
      </c>
      <c r="C18" s="205" t="s">
        <v>148</v>
      </c>
      <c r="D18" s="67" t="s">
        <v>40</v>
      </c>
      <c r="E18" s="166" t="s">
        <v>209</v>
      </c>
      <c r="F18" s="72">
        <v>1</v>
      </c>
      <c r="G18" s="67" t="s">
        <v>40</v>
      </c>
      <c r="H18" s="73">
        <v>20000000</v>
      </c>
      <c r="I18" s="28">
        <f>+H18</f>
        <v>20000000</v>
      </c>
      <c r="J18" s="25"/>
      <c r="K18" s="27"/>
      <c r="L18" s="25"/>
      <c r="M18" s="39">
        <v>45292</v>
      </c>
      <c r="N18" s="39">
        <v>45657</v>
      </c>
      <c r="O18" s="207">
        <f>+F19/F18</f>
        <v>0</v>
      </c>
      <c r="P18" s="207">
        <f>+H19/H18</f>
        <v>0</v>
      </c>
      <c r="Q18" s="208">
        <v>0</v>
      </c>
      <c r="T18" s="5"/>
      <c r="U18" s="209"/>
      <c r="V18" s="209"/>
      <c r="X18" s="4"/>
      <c r="Z18" s="36"/>
      <c r="AA18" s="6"/>
      <c r="AB18" s="33"/>
    </row>
    <row r="19" spans="2:251" ht="37.5" customHeight="1">
      <c r="B19" s="316"/>
      <c r="C19" s="205"/>
      <c r="D19" s="67" t="s">
        <v>2</v>
      </c>
      <c r="E19" s="167"/>
      <c r="F19" s="72">
        <v>0</v>
      </c>
      <c r="G19" s="67" t="s">
        <v>42</v>
      </c>
      <c r="H19" s="73"/>
      <c r="I19" s="28"/>
      <c r="J19" s="25"/>
      <c r="K19" s="27"/>
      <c r="L19" s="25"/>
      <c r="M19" s="39"/>
      <c r="N19" s="39"/>
      <c r="O19" s="207"/>
      <c r="P19" s="207"/>
      <c r="Q19" s="208"/>
      <c r="T19" s="5"/>
      <c r="U19" s="65"/>
      <c r="V19" s="65"/>
      <c r="X19" s="4"/>
      <c r="Z19" s="36"/>
      <c r="AA19" s="6"/>
      <c r="AB19" s="33"/>
    </row>
    <row r="20" spans="2:251" ht="27" hidden="1" customHeight="1">
      <c r="B20" s="316"/>
      <c r="C20" s="205" t="s">
        <v>149</v>
      </c>
      <c r="D20" s="67" t="s">
        <v>3</v>
      </c>
      <c r="E20" s="166" t="s">
        <v>225</v>
      </c>
      <c r="F20" s="32"/>
      <c r="G20" s="67" t="s">
        <v>3</v>
      </c>
      <c r="H20" s="28"/>
      <c r="I20" s="28"/>
      <c r="J20" s="21"/>
      <c r="K20" s="27"/>
      <c r="L20" s="21"/>
      <c r="M20" s="31"/>
      <c r="N20" s="31"/>
      <c r="O20" s="168"/>
      <c r="P20" s="168"/>
      <c r="Q20" s="170"/>
      <c r="X20" s="35"/>
      <c r="Z20" s="36"/>
      <c r="AA20" s="6"/>
      <c r="AB20" s="33"/>
    </row>
    <row r="21" spans="2:251" ht="27" hidden="1" customHeight="1">
      <c r="B21" s="316"/>
      <c r="C21" s="210"/>
      <c r="D21" s="67" t="s">
        <v>2</v>
      </c>
      <c r="E21" s="194"/>
      <c r="F21" s="34"/>
      <c r="G21" s="67" t="s">
        <v>42</v>
      </c>
      <c r="H21" s="23"/>
      <c r="I21" s="23"/>
      <c r="J21" s="21"/>
      <c r="K21" s="27"/>
      <c r="L21" s="21"/>
      <c r="M21" s="38"/>
      <c r="N21" s="37"/>
      <c r="O21" s="169"/>
      <c r="P21" s="169"/>
      <c r="Q21" s="171"/>
      <c r="X21" s="35"/>
      <c r="Z21" s="36"/>
      <c r="AA21" s="6"/>
      <c r="AB21" s="33"/>
    </row>
    <row r="22" spans="2:251" ht="21" hidden="1" customHeight="1">
      <c r="B22" s="316"/>
      <c r="C22" s="210" t="s">
        <v>150</v>
      </c>
      <c r="D22" s="67" t="s">
        <v>3</v>
      </c>
      <c r="E22" s="166" t="s">
        <v>226</v>
      </c>
      <c r="F22" s="32"/>
      <c r="G22" s="67" t="s">
        <v>3</v>
      </c>
      <c r="H22" s="28"/>
      <c r="I22" s="28"/>
      <c r="J22" s="25"/>
      <c r="K22" s="27"/>
      <c r="L22" s="25"/>
      <c r="M22" s="31"/>
      <c r="N22" s="31"/>
      <c r="O22" s="195"/>
      <c r="P22" s="195"/>
      <c r="Q22" s="192"/>
      <c r="X22" s="35"/>
    </row>
    <row r="23" spans="2:251" ht="19.5" hidden="1" customHeight="1">
      <c r="B23" s="316"/>
      <c r="C23" s="210"/>
      <c r="D23" s="67" t="s">
        <v>2</v>
      </c>
      <c r="E23" s="194"/>
      <c r="F23" s="34"/>
      <c r="G23" s="67" t="s">
        <v>42</v>
      </c>
      <c r="H23" s="23"/>
      <c r="I23" s="23"/>
      <c r="J23" s="25"/>
      <c r="K23" s="27"/>
      <c r="L23" s="25"/>
      <c r="M23" s="25"/>
      <c r="N23" s="20"/>
      <c r="O23" s="195"/>
      <c r="P23" s="195"/>
      <c r="Q23" s="192"/>
      <c r="AB23" s="33"/>
    </row>
    <row r="24" spans="2:251" ht="25.5" hidden="1" customHeight="1">
      <c r="B24" s="316"/>
      <c r="C24" s="210" t="s">
        <v>151</v>
      </c>
      <c r="D24" s="67" t="s">
        <v>3</v>
      </c>
      <c r="E24" s="325" t="s">
        <v>219</v>
      </c>
      <c r="F24" s="32"/>
      <c r="G24" s="67" t="s">
        <v>3</v>
      </c>
      <c r="H24" s="28"/>
      <c r="I24" s="28"/>
      <c r="J24" s="25"/>
      <c r="K24" s="27"/>
      <c r="L24" s="25"/>
      <c r="M24" s="31"/>
      <c r="N24" s="31"/>
      <c r="O24" s="195"/>
      <c r="P24" s="195"/>
      <c r="Q24" s="192"/>
    </row>
    <row r="25" spans="2:251" ht="24" hidden="1" customHeight="1">
      <c r="B25" s="316"/>
      <c r="C25" s="210"/>
      <c r="D25" s="67" t="s">
        <v>2</v>
      </c>
      <c r="E25" s="326"/>
      <c r="F25" s="24"/>
      <c r="G25" s="67" t="s">
        <v>42</v>
      </c>
      <c r="H25" s="28"/>
      <c r="I25" s="25"/>
      <c r="J25" s="25"/>
      <c r="K25" s="27"/>
      <c r="L25" s="25"/>
      <c r="M25" s="25"/>
      <c r="N25" s="20"/>
      <c r="O25" s="195"/>
      <c r="P25" s="195"/>
      <c r="Q25" s="192"/>
    </row>
    <row r="26" spans="2:251" ht="21" hidden="1" customHeight="1">
      <c r="B26" s="316"/>
      <c r="C26" s="210" t="s">
        <v>152</v>
      </c>
      <c r="D26" s="67" t="s">
        <v>3</v>
      </c>
      <c r="E26" s="166" t="s">
        <v>218</v>
      </c>
      <c r="F26" s="32"/>
      <c r="G26" s="67" t="s">
        <v>3</v>
      </c>
      <c r="H26" s="28"/>
      <c r="I26" s="28"/>
      <c r="J26" s="25"/>
      <c r="K26" s="27"/>
      <c r="L26" s="25"/>
      <c r="M26" s="31"/>
      <c r="N26" s="31"/>
      <c r="O26" s="195"/>
      <c r="P26" s="195"/>
      <c r="Q26" s="192"/>
      <c r="X26" s="35"/>
    </row>
    <row r="27" spans="2:251" ht="19.5" hidden="1" customHeight="1">
      <c r="B27" s="316"/>
      <c r="C27" s="210"/>
      <c r="D27" s="67" t="s">
        <v>2</v>
      </c>
      <c r="E27" s="194"/>
      <c r="F27" s="34"/>
      <c r="G27" s="67" t="s">
        <v>42</v>
      </c>
      <c r="H27" s="23"/>
      <c r="I27" s="23"/>
      <c r="J27" s="25"/>
      <c r="K27" s="27"/>
      <c r="L27" s="25"/>
      <c r="M27" s="25"/>
      <c r="N27" s="20"/>
      <c r="O27" s="195"/>
      <c r="P27" s="195"/>
      <c r="Q27" s="192"/>
      <c r="AB27" s="33"/>
    </row>
    <row r="28" spans="2:251" ht="25.5" hidden="1" customHeight="1">
      <c r="B28" s="316"/>
      <c r="C28" s="210" t="s">
        <v>153</v>
      </c>
      <c r="D28" s="67" t="s">
        <v>3</v>
      </c>
      <c r="E28" s="166" t="s">
        <v>215</v>
      </c>
      <c r="F28" s="32"/>
      <c r="G28" s="67" t="s">
        <v>3</v>
      </c>
      <c r="H28" s="28"/>
      <c r="I28" s="28"/>
      <c r="J28" s="25"/>
      <c r="K28" s="27"/>
      <c r="L28" s="25"/>
      <c r="M28" s="31"/>
      <c r="N28" s="31"/>
      <c r="O28" s="195"/>
      <c r="P28" s="195"/>
      <c r="Q28" s="192"/>
    </row>
    <row r="29" spans="2:251" ht="24" hidden="1" customHeight="1">
      <c r="B29" s="316"/>
      <c r="C29" s="210"/>
      <c r="D29" s="67" t="s">
        <v>2</v>
      </c>
      <c r="E29" s="194"/>
      <c r="F29" s="24"/>
      <c r="G29" s="67" t="s">
        <v>42</v>
      </c>
      <c r="H29" s="28"/>
      <c r="I29" s="25"/>
      <c r="J29" s="25"/>
      <c r="K29" s="27"/>
      <c r="L29" s="25"/>
      <c r="M29" s="25"/>
      <c r="N29" s="20"/>
      <c r="O29" s="195"/>
      <c r="P29" s="195"/>
      <c r="Q29" s="192"/>
    </row>
    <row r="30" spans="2:251" ht="18" hidden="1" customHeight="1">
      <c r="B30" s="316"/>
      <c r="C30" s="164" t="s">
        <v>154</v>
      </c>
      <c r="D30" s="67" t="s">
        <v>3</v>
      </c>
      <c r="E30" s="166" t="s">
        <v>214</v>
      </c>
      <c r="F30" s="24"/>
      <c r="G30" s="67" t="s">
        <v>3</v>
      </c>
      <c r="H30" s="28"/>
      <c r="I30" s="25"/>
      <c r="J30" s="25"/>
      <c r="K30" s="27"/>
      <c r="L30" s="30"/>
      <c r="M30" s="29"/>
      <c r="N30" s="29"/>
      <c r="O30" s="168"/>
      <c r="P30" s="168"/>
      <c r="Q30" s="170"/>
    </row>
    <row r="31" spans="2:251" ht="15.75" hidden="1">
      <c r="B31" s="316"/>
      <c r="C31" s="165"/>
      <c r="D31" s="67" t="s">
        <v>2</v>
      </c>
      <c r="E31" s="194"/>
      <c r="F31" s="24"/>
      <c r="G31" s="67" t="s">
        <v>42</v>
      </c>
      <c r="H31" s="28"/>
      <c r="I31" s="21"/>
      <c r="J31" s="21"/>
      <c r="K31" s="27"/>
      <c r="L31" s="25"/>
      <c r="M31" s="21"/>
      <c r="N31" s="20"/>
      <c r="O31" s="169"/>
      <c r="P31" s="169"/>
      <c r="Q31" s="171"/>
    </row>
    <row r="32" spans="2:251" ht="15.75">
      <c r="B32" s="192"/>
      <c r="C32" s="193" t="s">
        <v>8</v>
      </c>
      <c r="D32" s="67" t="s">
        <v>3</v>
      </c>
      <c r="E32" s="166"/>
      <c r="F32" s="24"/>
      <c r="G32" s="67" t="s">
        <v>3</v>
      </c>
      <c r="H32" s="26">
        <v>20000000</v>
      </c>
      <c r="I32" s="26">
        <f>+H32</f>
        <v>20000000</v>
      </c>
      <c r="J32" s="25"/>
      <c r="K32" s="25"/>
      <c r="L32" s="25"/>
      <c r="M32" s="39">
        <v>45292</v>
      </c>
      <c r="N32" s="39">
        <v>45657</v>
      </c>
      <c r="O32" s="207">
        <v>0</v>
      </c>
      <c r="P32" s="207">
        <f>+H33/H32</f>
        <v>0</v>
      </c>
      <c r="Q32" s="208">
        <v>0</v>
      </c>
    </row>
    <row r="33" spans="2:53" ht="15.75">
      <c r="B33" s="192"/>
      <c r="C33" s="193"/>
      <c r="D33" s="67" t="s">
        <v>2</v>
      </c>
      <c r="E33" s="194"/>
      <c r="F33" s="24"/>
      <c r="G33" s="67" t="s">
        <v>42</v>
      </c>
      <c r="H33" s="23"/>
      <c r="I33" s="21"/>
      <c r="J33" s="21"/>
      <c r="K33" s="22"/>
      <c r="L33" s="21"/>
      <c r="M33" s="21"/>
      <c r="N33" s="20"/>
      <c r="O33" s="207"/>
      <c r="P33" s="207"/>
      <c r="Q33" s="208"/>
    </row>
    <row r="34" spans="2:53">
      <c r="D34" s="19"/>
      <c r="H34" s="18"/>
      <c r="I34" s="15"/>
      <c r="J34" s="17"/>
      <c r="K34" s="17"/>
      <c r="L34" s="17"/>
      <c r="M34" s="16"/>
      <c r="N34" s="16"/>
      <c r="O34" s="15"/>
      <c r="P34" s="13"/>
      <c r="Q34" s="14"/>
      <c r="R34" s="13"/>
    </row>
    <row r="35" spans="2:53" ht="31.5">
      <c r="B35" s="196" t="s">
        <v>44</v>
      </c>
      <c r="C35" s="196"/>
      <c r="D35" s="197" t="s">
        <v>7</v>
      </c>
      <c r="E35" s="197"/>
      <c r="F35" s="197"/>
      <c r="G35" s="197"/>
      <c r="H35" s="197"/>
      <c r="I35" s="197"/>
      <c r="J35" s="74" t="s">
        <v>45</v>
      </c>
      <c r="K35" s="197" t="s">
        <v>46</v>
      </c>
      <c r="L35" s="197"/>
      <c r="M35" s="198" t="s">
        <v>6</v>
      </c>
      <c r="N35" s="199"/>
      <c r="O35" s="199"/>
      <c r="P35" s="199"/>
      <c r="Q35" s="199"/>
    </row>
    <row r="36" spans="2:53" ht="26.25" customHeight="1">
      <c r="B36" s="160" t="s">
        <v>155</v>
      </c>
      <c r="C36" s="172"/>
      <c r="D36" s="174" t="s">
        <v>244</v>
      </c>
      <c r="E36" s="175"/>
      <c r="F36" s="175"/>
      <c r="G36" s="175"/>
      <c r="H36" s="175"/>
      <c r="I36" s="176"/>
      <c r="J36" s="327" t="s">
        <v>235</v>
      </c>
      <c r="K36" s="12" t="s">
        <v>3</v>
      </c>
      <c r="L36" s="120">
        <v>1</v>
      </c>
      <c r="M36" s="278" t="s">
        <v>250</v>
      </c>
      <c r="N36" s="278"/>
      <c r="O36" s="278"/>
      <c r="P36" s="278"/>
      <c r="Q36" s="278"/>
    </row>
    <row r="37" spans="2:53" ht="18" customHeight="1">
      <c r="B37" s="162"/>
      <c r="C37" s="173"/>
      <c r="D37" s="177"/>
      <c r="E37" s="178"/>
      <c r="F37" s="178"/>
      <c r="G37" s="178"/>
      <c r="H37" s="178"/>
      <c r="I37" s="179"/>
      <c r="J37" s="327"/>
      <c r="K37" s="12" t="s">
        <v>2</v>
      </c>
      <c r="L37" s="68"/>
      <c r="M37" s="278"/>
      <c r="N37" s="278"/>
      <c r="O37" s="278"/>
      <c r="P37" s="278"/>
      <c r="Q37" s="278"/>
    </row>
    <row r="38" spans="2:53" ht="18.75" customHeight="1">
      <c r="B38" s="181"/>
      <c r="C38" s="182"/>
      <c r="D38" s="185" t="s">
        <v>5</v>
      </c>
      <c r="E38" s="186"/>
      <c r="F38" s="186"/>
      <c r="G38" s="186"/>
      <c r="H38" s="186"/>
      <c r="I38" s="187"/>
      <c r="J38" s="191"/>
      <c r="K38" s="12" t="s">
        <v>3</v>
      </c>
      <c r="L38" s="69"/>
      <c r="M38" s="299" t="s">
        <v>0</v>
      </c>
      <c r="N38" s="300"/>
      <c r="O38" s="300"/>
      <c r="P38" s="300"/>
      <c r="Q38" s="301"/>
    </row>
    <row r="39" spans="2:53" ht="14.25" customHeight="1">
      <c r="B39" s="183"/>
      <c r="C39" s="184"/>
      <c r="D39" s="188"/>
      <c r="E39" s="189"/>
      <c r="F39" s="189"/>
      <c r="G39" s="189"/>
      <c r="H39" s="189"/>
      <c r="I39" s="190"/>
      <c r="J39" s="191"/>
      <c r="K39" s="12" t="s">
        <v>2</v>
      </c>
      <c r="L39" s="68"/>
      <c r="M39" s="302"/>
      <c r="N39" s="303"/>
      <c r="O39" s="303"/>
      <c r="P39" s="303"/>
      <c r="Q39" s="304"/>
    </row>
    <row r="40" spans="2:53" ht="15.75">
      <c r="B40" s="181"/>
      <c r="C40" s="182"/>
      <c r="D40" s="185" t="s">
        <v>5</v>
      </c>
      <c r="E40" s="186"/>
      <c r="F40" s="186"/>
      <c r="G40" s="186"/>
      <c r="H40" s="186"/>
      <c r="I40" s="187"/>
      <c r="J40" s="191"/>
      <c r="K40" s="12" t="s">
        <v>3</v>
      </c>
      <c r="L40" s="68"/>
      <c r="M40" s="302"/>
      <c r="N40" s="303"/>
      <c r="O40" s="303"/>
      <c r="P40" s="303"/>
      <c r="Q40" s="304"/>
    </row>
    <row r="41" spans="2:53" ht="15.75">
      <c r="B41" s="183"/>
      <c r="C41" s="184"/>
      <c r="D41" s="188"/>
      <c r="E41" s="189"/>
      <c r="F41" s="189"/>
      <c r="G41" s="189"/>
      <c r="H41" s="189"/>
      <c r="I41" s="190"/>
      <c r="J41" s="191"/>
      <c r="K41" s="12" t="s">
        <v>2</v>
      </c>
      <c r="L41" s="68"/>
      <c r="M41" s="302"/>
      <c r="N41" s="303"/>
      <c r="O41" s="303"/>
      <c r="P41" s="303"/>
      <c r="Q41" s="304"/>
    </row>
    <row r="42" spans="2:53" ht="15" customHeight="1">
      <c r="B42" s="160" t="s">
        <v>1</v>
      </c>
      <c r="C42" s="161"/>
      <c r="D42" s="161"/>
      <c r="E42" s="161"/>
      <c r="F42" s="161"/>
      <c r="G42" s="161"/>
      <c r="H42" s="161"/>
      <c r="I42" s="161"/>
      <c r="J42" s="161"/>
      <c r="K42" s="161"/>
      <c r="L42" s="172"/>
      <c r="M42" s="302"/>
      <c r="N42" s="303"/>
      <c r="O42" s="303"/>
      <c r="P42" s="303"/>
      <c r="Q42" s="304"/>
    </row>
    <row r="43" spans="2:53" ht="29.25" customHeight="1">
      <c r="B43" s="162"/>
      <c r="C43" s="163"/>
      <c r="D43" s="163"/>
      <c r="E43" s="163"/>
      <c r="F43" s="163"/>
      <c r="G43" s="163"/>
      <c r="H43" s="163"/>
      <c r="I43" s="163"/>
      <c r="J43" s="163"/>
      <c r="K43" s="163"/>
      <c r="L43" s="173"/>
      <c r="M43" s="305"/>
      <c r="N43" s="306"/>
      <c r="O43" s="306"/>
      <c r="P43" s="306"/>
      <c r="Q43" s="307"/>
    </row>
    <row r="44" spans="2:53">
      <c r="M44" s="11"/>
      <c r="N44" s="11"/>
    </row>
    <row r="45" spans="2:53" ht="16.5" thickBot="1">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6.5" thickBot="1">
      <c r="B46" s="87" t="s">
        <v>93</v>
      </c>
      <c r="C46" s="88">
        <f>+H32</f>
        <v>20000000</v>
      </c>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6.5" thickBot="1">
      <c r="B47" s="84" t="s">
        <v>94</v>
      </c>
      <c r="C47" s="88">
        <f>+H33</f>
        <v>0</v>
      </c>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2:53" ht="16.5" thickBot="1">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2:53" ht="15.75">
      <c r="B50" s="90" t="s">
        <v>156</v>
      </c>
      <c r="C50" s="91" t="s">
        <v>157</v>
      </c>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2:53" ht="19.5" thickBot="1">
      <c r="B51" s="92">
        <f>+INFRAESTRUCTURA!C296+'POLITICA PUBLICA'!C44+'PROGRAMAS CONECTIVIDAD'!C96+EVENTOS!C109+'CENTRO POTENCIA'!C46</f>
        <v>2423184641</v>
      </c>
      <c r="C51" s="93">
        <f>+INFRAESTRUCTURA!C297+'POLITICA PUBLICA'!C45+'PROGRAMAS CONECTIVIDAD'!C97+EVENTOS!C110+'CENTRO POTENCIA'!C47</f>
        <v>1507919210</v>
      </c>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2: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2:53" ht="15.75">
      <c r="B53" s="118"/>
      <c r="C53" s="110"/>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2:53" ht="15.75">
      <c r="C54" s="110"/>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2:53" ht="15.75">
      <c r="C55" s="110"/>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2: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2: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2: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2: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2: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2: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row r="76" spans="18:53" ht="15.75">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row>
    <row r="77" spans="18:53" ht="15.75">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row>
  </sheetData>
  <mergeCells count="109">
    <mergeCell ref="M38:Q43"/>
    <mergeCell ref="B2:C5"/>
    <mergeCell ref="D2:K3"/>
    <mergeCell ref="L2:O2"/>
    <mergeCell ref="P2:Q5"/>
    <mergeCell ref="L3:O3"/>
    <mergeCell ref="D4:K5"/>
    <mergeCell ref="L4:O4"/>
    <mergeCell ref="L5:O5"/>
    <mergeCell ref="B15:B17"/>
    <mergeCell ref="C15:C17"/>
    <mergeCell ref="D15:D17"/>
    <mergeCell ref="E15:E17"/>
    <mergeCell ref="F15:F17"/>
    <mergeCell ref="G15:G17"/>
    <mergeCell ref="N14:P14"/>
    <mergeCell ref="Q28:Q29"/>
    <mergeCell ref="C30:C31"/>
    <mergeCell ref="E30:E31"/>
    <mergeCell ref="O30:O31"/>
    <mergeCell ref="P30:P31"/>
    <mergeCell ref="Q30:Q31"/>
    <mergeCell ref="C26:C27"/>
    <mergeCell ref="E26:E27"/>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U12:W12"/>
    <mergeCell ref="B13:C13"/>
    <mergeCell ref="D13:I13"/>
    <mergeCell ref="N13:P13"/>
    <mergeCell ref="U13:W13"/>
    <mergeCell ref="D14:I14"/>
    <mergeCell ref="U14:V14"/>
    <mergeCell ref="H15:H17"/>
    <mergeCell ref="I15:L16"/>
    <mergeCell ref="M15:N16"/>
    <mergeCell ref="O15:Q15"/>
    <mergeCell ref="U15:V15"/>
    <mergeCell ref="O16:O17"/>
    <mergeCell ref="P16:P17"/>
    <mergeCell ref="Q16:Q17"/>
    <mergeCell ref="U16:V16"/>
    <mergeCell ref="U17:V17"/>
    <mergeCell ref="U18:V18"/>
    <mergeCell ref="C20:C21"/>
    <mergeCell ref="E20:E21"/>
    <mergeCell ref="O20:O21"/>
    <mergeCell ref="P20:P21"/>
    <mergeCell ref="Q20:Q21"/>
    <mergeCell ref="C18:C19"/>
    <mergeCell ref="E18:E19"/>
    <mergeCell ref="O18:O19"/>
    <mergeCell ref="P18:P19"/>
    <mergeCell ref="Q18:Q19"/>
    <mergeCell ref="C28:C29"/>
    <mergeCell ref="E28:E29"/>
    <mergeCell ref="O28:O29"/>
    <mergeCell ref="P28:P29"/>
    <mergeCell ref="M35:Q35"/>
    <mergeCell ref="B36:C37"/>
    <mergeCell ref="D36:I37"/>
    <mergeCell ref="J36:J37"/>
    <mergeCell ref="M36:Q37"/>
    <mergeCell ref="B32:B33"/>
    <mergeCell ref="C32:C33"/>
    <mergeCell ref="E32:E33"/>
    <mergeCell ref="O32:O33"/>
    <mergeCell ref="P32:P33"/>
    <mergeCell ref="Q32:Q33"/>
    <mergeCell ref="O24:O25"/>
    <mergeCell ref="P24:P25"/>
    <mergeCell ref="Q24:Q25"/>
    <mergeCell ref="B18:B31"/>
    <mergeCell ref="B42:L43"/>
    <mergeCell ref="C22:C23"/>
    <mergeCell ref="E22:E23"/>
    <mergeCell ref="O22:O23"/>
    <mergeCell ref="P22:P23"/>
    <mergeCell ref="Q22:Q23"/>
    <mergeCell ref="C24:C25"/>
    <mergeCell ref="E24:E25"/>
    <mergeCell ref="B38:C39"/>
    <mergeCell ref="D38:I39"/>
    <mergeCell ref="J38:J39"/>
    <mergeCell ref="B40:C41"/>
    <mergeCell ref="D40:I41"/>
    <mergeCell ref="J40:J41"/>
    <mergeCell ref="B35:C35"/>
    <mergeCell ref="D35:I35"/>
    <mergeCell ref="K35:L35"/>
    <mergeCell ref="O26:O27"/>
    <mergeCell ref="P26:P27"/>
    <mergeCell ref="Q26:Q27"/>
  </mergeCells>
  <pageMargins left="0.62992125984251968" right="0.19685039370078741" top="0.23622047244094491" bottom="0.19685039370078741" header="0.15748031496062992" footer="0"/>
  <pageSetup scale="34"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INFRAESTRUCTURA</vt:lpstr>
      <vt:lpstr>POLITICA PUBLICA</vt:lpstr>
      <vt:lpstr>PROGRAMAS CONECTIVIDAD</vt:lpstr>
      <vt:lpstr>EVENTOS</vt:lpstr>
      <vt:lpstr>CENTRO POTENCIA</vt:lpstr>
      <vt:lpstr>'CENTRO POTENCIA'!Área_de_impresión</vt:lpstr>
      <vt:lpstr>EVENTOS!Área_de_impresión</vt:lpstr>
      <vt:lpstr>INFRAESTRUCTURA!Área_de_impresión</vt:lpstr>
      <vt:lpstr>'POLITICA PUBLICA'!Área_de_impresión</vt:lpstr>
      <vt:lpstr>'PROGRAMAS CONECTIVIDAD'!Área_de_impresión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cp:lastPrinted>2024-10-22T22:53:23Z</cp:lastPrinted>
  <dcterms:created xsi:type="dcterms:W3CDTF">2017-08-24T15:03:39Z</dcterms:created>
  <dcterms:modified xsi:type="dcterms:W3CDTF">2024-11-28T18:49:03Z</dcterms:modified>
</cp:coreProperties>
</file>