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QUIPO 36\Desktop\Planes de acción para publicar\"/>
    </mc:Choice>
  </mc:AlternateContent>
  <bookViews>
    <workbookView xWindow="0" yWindow="0" windowWidth="21600" windowHeight="7530" activeTab="2"/>
  </bookViews>
  <sheets>
    <sheet name="VIGILANCIA SALUDABLE" sheetId="4" r:id="rId1"/>
    <sheet name="SALUD A TU ALCANCE" sheetId="3" r:id="rId2"/>
    <sheet name="TU SALUD NUESTRA PRIORIDAD" sheetId="2" r:id="rId3"/>
  </sheets>
  <definedNames>
    <definedName name="_xlnm._FilterDatabase" localSheetId="1" hidden="1">'SALUD A TU ALCANCE'!$A$17:$IQ$33</definedName>
    <definedName name="_xlnm._FilterDatabase" localSheetId="2" hidden="1">'TU SALUD NUESTRA PRIORIDAD'!$B$17:$IQ$143</definedName>
    <definedName name="_xlnm._FilterDatabase" localSheetId="0" hidden="1">'VIGILANCIA SALUDABLE'!$B$17:$IQ$59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3" l="1"/>
  <c r="Q20" i="3" s="1"/>
  <c r="P20" i="3"/>
  <c r="O54" i="4"/>
  <c r="P54" i="4"/>
  <c r="Q54" i="4"/>
  <c r="O56" i="4"/>
  <c r="P56" i="4"/>
  <c r="Q56" i="4"/>
  <c r="H33" i="3"/>
  <c r="H32" i="3"/>
  <c r="I31" i="3"/>
  <c r="H31" i="3"/>
  <c r="H59" i="4"/>
  <c r="H58" i="4"/>
  <c r="H143" i="2"/>
  <c r="H142" i="2"/>
  <c r="O102" i="2"/>
  <c r="P102" i="2"/>
  <c r="Q102" i="2" s="1"/>
  <c r="O20" i="4" l="1"/>
  <c r="P20" i="4"/>
  <c r="O22" i="4"/>
  <c r="P22" i="4"/>
  <c r="O24" i="4"/>
  <c r="P24" i="4"/>
  <c r="O26" i="4"/>
  <c r="P26" i="4"/>
  <c r="O28" i="4"/>
  <c r="P28" i="4"/>
  <c r="O30" i="4"/>
  <c r="P30" i="4"/>
  <c r="O32" i="4"/>
  <c r="P32" i="4"/>
  <c r="O34" i="4"/>
  <c r="P34" i="4"/>
  <c r="O36" i="4"/>
  <c r="P36" i="4"/>
  <c r="O38" i="4"/>
  <c r="P38" i="4"/>
  <c r="O40" i="4"/>
  <c r="P40" i="4"/>
  <c r="O42" i="4"/>
  <c r="P42" i="4"/>
  <c r="O44" i="4"/>
  <c r="P44" i="4"/>
  <c r="O46" i="4"/>
  <c r="P46" i="4"/>
  <c r="O48" i="4"/>
  <c r="P48" i="4"/>
  <c r="O50" i="4"/>
  <c r="P50" i="4"/>
  <c r="O52" i="4"/>
  <c r="P52" i="4"/>
  <c r="O58" i="4"/>
  <c r="P58" i="4"/>
  <c r="P22" i="3"/>
  <c r="P24" i="3"/>
  <c r="P26" i="3"/>
  <c r="P28" i="3"/>
  <c r="P30" i="3"/>
  <c r="P32" i="3"/>
  <c r="O22" i="3"/>
  <c r="O24" i="3"/>
  <c r="O26" i="3"/>
  <c r="O28" i="3"/>
  <c r="O30" i="3"/>
  <c r="O32" i="3"/>
  <c r="Q28" i="3" l="1"/>
  <c r="Q26" i="3"/>
  <c r="Q30" i="3"/>
  <c r="Q32" i="3"/>
  <c r="Q24" i="3"/>
  <c r="Q22" i="3"/>
  <c r="Q36" i="4"/>
  <c r="Q58" i="4"/>
  <c r="Q38" i="4"/>
  <c r="Q44" i="4"/>
  <c r="Q34" i="4"/>
  <c r="Q42" i="4"/>
  <c r="Q28" i="4"/>
  <c r="Q40" i="4"/>
  <c r="Q52" i="4"/>
  <c r="Q50" i="4"/>
  <c r="Q48" i="4"/>
  <c r="Q46" i="4"/>
  <c r="Q32" i="4"/>
  <c r="Q30" i="4"/>
  <c r="Q22" i="4"/>
  <c r="Q26" i="4"/>
  <c r="Q20" i="4"/>
  <c r="Q24" i="4"/>
  <c r="P20" i="2"/>
  <c r="P22" i="2"/>
  <c r="P26" i="2"/>
  <c r="P28" i="2"/>
  <c r="P30" i="2"/>
  <c r="P34" i="2"/>
  <c r="P36" i="2"/>
  <c r="P38" i="2"/>
  <c r="P40" i="2"/>
  <c r="P42" i="2"/>
  <c r="P44" i="2"/>
  <c r="P46" i="2"/>
  <c r="P48" i="2"/>
  <c r="P50" i="2"/>
  <c r="P52" i="2"/>
  <c r="P54" i="2"/>
  <c r="P56" i="2"/>
  <c r="P58" i="2"/>
  <c r="P60" i="2"/>
  <c r="P62" i="2"/>
  <c r="P66" i="2"/>
  <c r="P68" i="2"/>
  <c r="P70" i="2"/>
  <c r="P72" i="2"/>
  <c r="P74" i="2"/>
  <c r="P76" i="2"/>
  <c r="P78" i="2"/>
  <c r="P80" i="2"/>
  <c r="P82" i="2"/>
  <c r="P84" i="2"/>
  <c r="P88" i="2"/>
  <c r="P90" i="2"/>
  <c r="P92" i="2"/>
  <c r="P94" i="2"/>
  <c r="P96" i="2"/>
  <c r="P98" i="2"/>
  <c r="P100" i="2"/>
  <c r="P104" i="2"/>
  <c r="P106" i="2"/>
  <c r="P108" i="2"/>
  <c r="P110" i="2"/>
  <c r="P114" i="2"/>
  <c r="P116" i="2"/>
  <c r="P118" i="2"/>
  <c r="P120" i="2"/>
  <c r="P122" i="2"/>
  <c r="P126" i="2"/>
  <c r="P128" i="2"/>
  <c r="P130" i="2"/>
  <c r="P132" i="2"/>
  <c r="P134" i="2"/>
  <c r="P136" i="2"/>
  <c r="P138" i="2"/>
  <c r="P140" i="2"/>
  <c r="P142" i="2"/>
  <c r="O28" i="2"/>
  <c r="O30" i="2"/>
  <c r="O34" i="2"/>
  <c r="O36" i="2"/>
  <c r="O38" i="2"/>
  <c r="O40" i="2"/>
  <c r="O42" i="2"/>
  <c r="O44" i="2"/>
  <c r="O46" i="2"/>
  <c r="O48" i="2"/>
  <c r="O50" i="2"/>
  <c r="O52" i="2"/>
  <c r="O54" i="2"/>
  <c r="O56" i="2"/>
  <c r="O58" i="2"/>
  <c r="O60" i="2"/>
  <c r="O62" i="2"/>
  <c r="O66" i="2"/>
  <c r="O68" i="2"/>
  <c r="O70" i="2"/>
  <c r="O72" i="2"/>
  <c r="O74" i="2"/>
  <c r="O76" i="2"/>
  <c r="O78" i="2"/>
  <c r="O80" i="2"/>
  <c r="O82" i="2"/>
  <c r="O84" i="2"/>
  <c r="O88" i="2"/>
  <c r="O90" i="2"/>
  <c r="O92" i="2"/>
  <c r="O94" i="2"/>
  <c r="O96" i="2"/>
  <c r="O98" i="2"/>
  <c r="O100" i="2"/>
  <c r="O104" i="2"/>
  <c r="O106" i="2"/>
  <c r="O108" i="2"/>
  <c r="O110" i="2"/>
  <c r="O112" i="2"/>
  <c r="O114" i="2"/>
  <c r="O116" i="2"/>
  <c r="O118" i="2"/>
  <c r="O120" i="2"/>
  <c r="O122" i="2"/>
  <c r="O124" i="2"/>
  <c r="O126" i="2"/>
  <c r="O128" i="2"/>
  <c r="O130" i="2"/>
  <c r="O132" i="2"/>
  <c r="O134" i="2"/>
  <c r="O136" i="2"/>
  <c r="O138" i="2"/>
  <c r="O140" i="2"/>
  <c r="O142" i="2"/>
  <c r="O20" i="2"/>
  <c r="O22" i="2"/>
  <c r="O26" i="2"/>
  <c r="Q122" i="2" l="1"/>
  <c r="Q120" i="2"/>
  <c r="Q116" i="2"/>
  <c r="Q114" i="2"/>
  <c r="Q140" i="2"/>
  <c r="Q132" i="2"/>
  <c r="Q118" i="2"/>
  <c r="Q48" i="2"/>
  <c r="Q40" i="2"/>
  <c r="Q142" i="2"/>
  <c r="Q134" i="2"/>
  <c r="Q30" i="2"/>
  <c r="Q126" i="2"/>
  <c r="Q22" i="2"/>
  <c r="Q42" i="2"/>
  <c r="Q94" i="2"/>
  <c r="Q60" i="2"/>
  <c r="Q54" i="2"/>
  <c r="Q38" i="2"/>
  <c r="Q26" i="2"/>
  <c r="Q44" i="2"/>
  <c r="Q110" i="2"/>
  <c r="Q84" i="2"/>
  <c r="Q70" i="2"/>
  <c r="Q46" i="2"/>
  <c r="Q28" i="2"/>
  <c r="Q138" i="2"/>
  <c r="Q130" i="2"/>
  <c r="Q36" i="2"/>
  <c r="Q108" i="2"/>
  <c r="Q100" i="2"/>
  <c r="Q92" i="2"/>
  <c r="Q82" i="2"/>
  <c r="Q76" i="2"/>
  <c r="Q68" i="2"/>
  <c r="Q52" i="2"/>
  <c r="Q106" i="2"/>
  <c r="Q98" i="2"/>
  <c r="Q90" i="2"/>
  <c r="Q80" i="2"/>
  <c r="Q74" i="2"/>
  <c r="Q66" i="2"/>
  <c r="Q58" i="2"/>
  <c r="Q50" i="2"/>
  <c r="Q34" i="2"/>
  <c r="Q136" i="2"/>
  <c r="Q128" i="2"/>
  <c r="Q104" i="2"/>
  <c r="Q96" i="2"/>
  <c r="Q88" i="2"/>
  <c r="Q78" i="2"/>
  <c r="Q72" i="2"/>
  <c r="Q62" i="2"/>
  <c r="Q56" i="2"/>
  <c r="Q20" i="2"/>
  <c r="P124" i="2" l="1"/>
  <c r="Q124" i="2" s="1"/>
  <c r="P112" i="2"/>
  <c r="Q112" i="2" s="1"/>
  <c r="P18" i="4" l="1"/>
  <c r="O18" i="4"/>
  <c r="P18" i="3"/>
  <c r="O18" i="3"/>
  <c r="P18" i="2"/>
  <c r="O18" i="2"/>
  <c r="Q18" i="3" l="1"/>
  <c r="Q18" i="2"/>
  <c r="Q18" i="4"/>
</calcChain>
</file>

<file path=xl/comments1.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2.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3.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sharedStrings.xml><?xml version="1.0" encoding="utf-8"?>
<sst xmlns="http://schemas.openxmlformats.org/spreadsheetml/2006/main" count="871" uniqueCount="225">
  <si>
    <t xml:space="preserve">FIRMA: </t>
  </si>
  <si>
    <t xml:space="preserve">OBSERVACIONES: </t>
  </si>
  <si>
    <t>E</t>
  </si>
  <si>
    <t>P</t>
  </si>
  <si>
    <t>FIRMA</t>
  </si>
  <si>
    <t xml:space="preserve">NOMBRE: </t>
  </si>
  <si>
    <t>SECRETARIO DESPACHO / GERENTE</t>
  </si>
  <si>
    <t>METAS DE RESULTADO</t>
  </si>
  <si>
    <t>TOTAL  PLAN  DE  ACCIÓN</t>
  </si>
  <si>
    <t>TERMINACION</t>
  </si>
  <si>
    <t xml:space="preserve">INICIO </t>
  </si>
  <si>
    <t>OTROS</t>
  </si>
  <si>
    <t>REGALIAS</t>
  </si>
  <si>
    <t>SGP</t>
  </si>
  <si>
    <t>MPIO</t>
  </si>
  <si>
    <t>EFICIENCIA</t>
  </si>
  <si>
    <t>INDICE INVERSION</t>
  </si>
  <si>
    <t>INDICE FISICO</t>
  </si>
  <si>
    <t>INDICADORES DE GESTION</t>
  </si>
  <si>
    <t>PROGRAMACION (dd/mm/aa)</t>
  </si>
  <si>
    <t>UNIDAD DE MEDIDA</t>
  </si>
  <si>
    <t>VALOR</t>
  </si>
  <si>
    <t>OBJETO</t>
  </si>
  <si>
    <t>No</t>
  </si>
  <si>
    <t xml:space="preserve">RELACION DE CONTRATOS Y CONVENIOS </t>
  </si>
  <si>
    <t xml:space="preserve">Objetivos: </t>
  </si>
  <si>
    <t xml:space="preserve">FECHA DE PROGRAMACION: </t>
  </si>
  <si>
    <r>
      <rPr>
        <b/>
        <sz val="16"/>
        <rFont val="Arial"/>
        <family val="2"/>
      </rPr>
      <t>FORMATO:</t>
    </r>
    <r>
      <rPr>
        <sz val="16"/>
        <rFont val="Arial"/>
        <family val="2"/>
      </rPr>
      <t xml:space="preserve"> PLAN DE ACCION</t>
    </r>
  </si>
  <si>
    <r>
      <rPr>
        <b/>
        <sz val="16"/>
        <rFont val="Arial"/>
        <family val="2"/>
      </rPr>
      <t>PROCESO:</t>
    </r>
    <r>
      <rPr>
        <sz val="16"/>
        <rFont val="Arial"/>
        <family val="2"/>
      </rPr>
      <t xml:space="preserve"> PLANEACION ESTRATEGICA Y TERRITORIAL</t>
    </r>
  </si>
  <si>
    <r>
      <t>Version:</t>
    </r>
    <r>
      <rPr>
        <sz val="16"/>
        <rFont val="Arial"/>
        <family val="2"/>
      </rPr>
      <t xml:space="preserve"> 01</t>
    </r>
  </si>
  <si>
    <r>
      <t xml:space="preserve">Fecha: </t>
    </r>
    <r>
      <rPr>
        <sz val="16"/>
        <rFont val="Arial"/>
        <family val="2"/>
      </rPr>
      <t>31/08/2017</t>
    </r>
  </si>
  <si>
    <r>
      <t xml:space="preserve">Pagina: </t>
    </r>
    <r>
      <rPr>
        <sz val="16"/>
        <rFont val="Arial"/>
        <family val="2"/>
      </rPr>
      <t>1 de  1</t>
    </r>
  </si>
  <si>
    <r>
      <t xml:space="preserve">Codigo: </t>
    </r>
    <r>
      <rPr>
        <sz val="16"/>
        <rFont val="Arial"/>
        <family val="2"/>
      </rPr>
      <t>FOR-08-PRO-PET-01</t>
    </r>
  </si>
  <si>
    <t>Número</t>
  </si>
  <si>
    <t>ACTIVIDADES</t>
  </si>
  <si>
    <t xml:space="preserve">FUENTES DE FINANCIACION                           </t>
  </si>
  <si>
    <t>METAS DE PRODUCTO</t>
  </si>
  <si>
    <t>COSTO TOTAL
(PESOS)</t>
  </si>
  <si>
    <t xml:space="preserve">SECRETARÍA / ENTIDAD:                                                           </t>
  </si>
  <si>
    <t xml:space="preserve">GRUPO: </t>
  </si>
  <si>
    <t xml:space="preserve">P </t>
  </si>
  <si>
    <r>
      <t xml:space="preserve">FISICO
</t>
    </r>
    <r>
      <rPr>
        <b/>
        <u/>
        <sz val="12"/>
        <rFont val="Arial MT"/>
      </rPr>
      <t xml:space="preserve">PROG  </t>
    </r>
    <r>
      <rPr>
        <b/>
        <sz val="12"/>
        <rFont val="Arial MT"/>
      </rPr>
      <t xml:space="preserve">
EJEC</t>
    </r>
  </si>
  <si>
    <t>O</t>
  </si>
  <si>
    <r>
      <rPr>
        <b/>
        <sz val="12"/>
        <rFont val="Arial MT"/>
      </rPr>
      <t>FINANCIERO</t>
    </r>
    <r>
      <rPr>
        <b/>
        <u/>
        <sz val="12"/>
        <rFont val="Arial MT"/>
      </rPr>
      <t xml:space="preserve">
PROG  
OBLIGADO</t>
    </r>
  </si>
  <si>
    <t>INDICADORES DE RESULTADO</t>
  </si>
  <si>
    <t>Unidad de Medida</t>
  </si>
  <si>
    <t xml:space="preserve">Medición </t>
  </si>
  <si>
    <t>CANTIDAD</t>
  </si>
  <si>
    <t>CODIGO PRESUPUESTAL:                                                       RUBROS:</t>
  </si>
  <si>
    <t>Realizar la vigilancia en salud publica  como proceso sistemático y constante de recolección, análisis, interpretación y divulgación de datos específicos relacionados con la salud, para su utilización en la planificación, ejecución y evaluación de la práctica en salud pública, en el marco de los lineamientos definidos por el Instituto Nacional de Salud</t>
  </si>
  <si>
    <t xml:space="preserve">Supervisar por medio de auditorías (GAUDI, permanente ley 780/2016, Farmacias, SIAU, entre otras) todo lo relacionado con la garantía de la prestación de servicios y el riesgo integral en salud a cargo de las EAPB autorizadas para operar en el Municipio de Ibagué, según corresponda a los regímenes (Subsidiado, Contributivo, Especial, Excepción). </t>
  </si>
  <si>
    <t>Realizar acciones de inspección y vigilancia, asistencias técnicas y búsquedas activas a la red pública y privada de prestadores de servicios de salud registrados en el municipio de Ibagué, con el fin de fortalecer la prestación de servicios de salud con calidad.</t>
  </si>
  <si>
    <t>Recibir, gestionar y dar respuesta a las solicitudes de los ciudadanos relacionadas con la posible vulneración del derecho fundamental al acceso a los servicios de salud.</t>
  </si>
  <si>
    <t xml:space="preserve">Realizar el pago de los servicios de urgencias de baja complejidad a la población no asegurada del municipio de Ibagué. </t>
  </si>
  <si>
    <t>Implementar el sistema de informacion registro, seguimiento y monitoreo de las actividades misionales relacionadas con la inspección y vigilancia dirigidas a los prestadores de servicios de salud y aseguradores.</t>
  </si>
  <si>
    <t>REALIZAR AL 100% LAS VISITAS DE INSPECCION, VIGILANCIA Y CONTROL, A ESTABLECIMIENTOS VETERINARIOS (CLINICAS, CONSULTORIOS Y AFINES) QUE SOLICITEN CONCEPTO SANITARIO CON SOPORTE EN LA  LEY 9/1979. ACORDE A LOS LINEAMIENTOS DADOS POR EL MSPS.</t>
  </si>
  <si>
    <t>Realizar seguimiento, elaboracion y/o actualización del mapa de riesgo de los acueductos del municipio</t>
  </si>
  <si>
    <t>Realizar toma de muestras de agua de los estanques de piscinas y estructuras similares del municipio de ibagué y remision al laboratorio de salud publica del tolima para su procesamiento.</t>
  </si>
  <si>
    <t>REALIZAR LA INSPECCIÓN, VIGILANCIA Y CONTROL AL 100% DE LOS ESTANQUES DE PISCINAS Y ESTRUCTURAS SIMILARES DEL MUNICIPIO DE IBAGUÉ QUE LO SOLICITE Y EMITIR EL CONCEPTO SANITARIO.</t>
  </si>
  <si>
    <t xml:space="preserve">REALIZAR INSPECCIÓN, VIGILANCIA Y CONTROL AL 100% DE LOS ESTABLECIMIENTOS GENERADORES DE RESIDUOS EN LA ATENCIÓN EN SALUD Y OTRAS ACTIVIDADES Y GENERADORES DE OTROS RESIDUOS PELIGROSOS  QUE LO SOLICITEN Y PUNTOS CRÍTICOS DEL MUNICIPIO DE IBAGUÉ PRIORIZADOS POR LA SECRETARIA DE SALUD MUNICIPAL, CON EL FIN DE VERIFICAR LA ADECUADA GESTIÓN DE LOS RESIDUOS. </t>
  </si>
  <si>
    <t>Realizar visitas de Inspeccion, Vigilancia y control a integrantes del SGSSS que soliciten visita de concepto sanitario</t>
  </si>
  <si>
    <t>Realizar lo procesos de construccion, adopcion y adaptacion de las Politicas Publicas de la Secretaria de salud municipal.</t>
  </si>
  <si>
    <t>Planear, evaluar y realizar seguimiento tecnico y financiero a los procesos de planeaccion de la secretaria de salud acorde a los lineamientos establecidos por las entidades municipales, departamentales y nacionales</t>
  </si>
  <si>
    <t>1903016- Servicio de auditoría y visitas inspectivas</t>
  </si>
  <si>
    <t>1903051- Documentos de planeación</t>
  </si>
  <si>
    <t xml:space="preserve">Legalizar los giros provenientes de los recursos con o sin situación de fondos, girados a las EPSS y/o por Giro Directo a las IPS, de acuerdo con la LMA (Liquidación Mensual de Afiliados), de manera mensual, en cada una de las vigencias, para garantizar la permanencia de la población afiliada al Régimen Subsidiado en Salud en el Municipio de Ibagué. </t>
  </si>
  <si>
    <t>Legalizar los giros para los procesos deinspeccion, vigilancia y control de los recursos del regimen subsidiado que corresponden al 0.4</t>
  </si>
  <si>
    <t xml:space="preserve">Desarrollar la gestión territorial y la búsqueda activa de la población PPNA, o con algun tipo de novedad que no cuenten con Aseguramiento en Salud, en articulación inter y transectorial, promoviendo entre otras, la afiliación de oficio, y demas mecanismos, dando cumplimiento a las acciones contenidas en los diferentes planes de accion. </t>
  </si>
  <si>
    <t>Realizar la gestión resolutiva en bases de datos, de los requerimientos que ingresen al sistema de afiliación transaccional – SAT de la Secretaría de Salud de Ibagué, en articulación inter y transectorial, garantizando la promoción y uso de las diversas plataformas y herramientas y reporte de las Circulares y Anexos Técnicos</t>
  </si>
  <si>
    <t xml:space="preserve">Garantizar el giro de los recursos para el  fortalecimiento y optimizacion de la infraestructura, dotacion,  y equipamento de la Unidad de Salud de Ibagué USI. </t>
  </si>
  <si>
    <t>Implementar una estrategia para el fortalecimiento de la  prestación de los servicios de la Unidad de Salud de Ibagué USI,  en el marco de las Rutas Integrales de Atención - RIAS.</t>
  </si>
  <si>
    <t>1906025- Servicio de apoyo financiero para el fortalecimiento patrimonial de las empresas prestadoras de salud con participación financiera de las entidades territoriales</t>
  </si>
  <si>
    <t>1906044- Servicio de afiliaciones al régimen subsidiado del Sistema General de Seguridad Social</t>
  </si>
  <si>
    <t>1906036- servicio de apoyo financiero para la reorganización de redes de prestación de servicios de salud</t>
  </si>
  <si>
    <t>Disponer al 100% de las condiciones fisicas adecuadas y de los elementos necesarios para garantizar la cadena de custodia y la red de frío en el cuarto frío del Municipio</t>
  </si>
  <si>
    <t>Realizar asistencia técnica, 100% de las eapb’ para verificar la adhesión al modelo de atención integral a trastornos por uso de sustancias psicoactivas (maitus), de acuerdo a los lineamientos de la superintendencia de salud.</t>
  </si>
  <si>
    <t>REALIZAR VISITAS DE SEGUIMIENTO AL 100% DE LOS CASOS REPORTADOS DE TRASTORNOS ASOCIADOS AL CONSUMO DE SUSTANCIAS PSICOACTIVAS</t>
  </si>
  <si>
    <t>REALIZAR SEGUIMIENTO AL 100% DE LOS CASOS DE EMBARAZOS REPORTADOS DE ALTO RIESGO CON RESIDENCIA EN IBAGUÉ SOBRE LA OPORTUNIDAD, ACCESIBILIDAD Y CALIDAD DE LA ATENCIÓN</t>
  </si>
  <si>
    <t xml:space="preserve">REALIZAR ASISTENCIA TÉCNICA, VIGILANCIA,  SEGUIMIENTO Y DESARROLLO DE CAPACIDADES  A 20 EAPB / IPS DEL MUNICIPIO DE IBAGUÉ EN LA RUTA DE ADOLESCENCIA Y JUVENTUD. </t>
  </si>
  <si>
    <t xml:space="preserve">REALIZAR ASISTENCIA TÉCNICA, VIGILANCIA,  SEGUIMIENTO Y DESARROLLO DE CAPACIDADES  A 20 EAPB / IPS DEL MUNICIPIO DE IBAGUÉ EN PLANIFICACION FAMILIAR E IVE.  </t>
  </si>
  <si>
    <t>REALIZAR EL 100% DE UNIDADES DE ANÁLISIS DE LOS CASOS NOTIFICADOS AL SIVIGILA COMO MORTALIDAD MATERNA TEMPRANA CON LA IDENTIFICACIÓN DE LAS DEMORAS</t>
  </si>
  <si>
    <t>REALIZAR ASISTENCIA TECNICA AL 100% DE IPS/EAPB SOBRE LOS LINEAMIENTOS PARA LA IMPLEMENTACION EN LA GUIA DE PRACTICA CLINICA DE VIH</t>
  </si>
  <si>
    <t>Realizar Vigilancia epidemiológica al 100% de los casos notificados por sivigila de los eventos de interés en salud pública de salud mental y gestión de casos a nivel comunitario de acuerdo a los lineamientos del Instituto Nacional de Salud.</t>
  </si>
  <si>
    <t xml:space="preserve">Implementar un centro de escucha “Línea de tele-orientación”, para la orientación psicológica, intervención en crisis y activación de ruta intersectorial para la conducta suicida, a personas por eventos de salud mental. </t>
  </si>
  <si>
    <t>Desarrollar un programa de formación en primeros auxilios emocionales dirigida a los actores del sistema, sectores y comunidad en general, para la conformación de la red de primeros respondientes emocionales.</t>
  </si>
  <si>
    <t xml:space="preserve">Realizar cuatro reuniones al año del consejo de salud mental para analizar los determinantes sociales que afectan a la población del municipio y gestionar la articulación intersectorial, en el marco de la política de salud mental del municipio de Ibagué y de los lineamientos del ministerio nacional de salud y de la protección social. </t>
  </si>
  <si>
    <t>REALIZAR EL PROCESO DE ASISTENCIA TECNICA, DESARROLLO DE CAPACIDADES, INSPECCION Y VIGILANCIA AL 100%  IPS/EPS PARA ENFERMEDADES TRANSMITDAS POR VECTORES</t>
  </si>
  <si>
    <t xml:space="preserve">DETERMINAR EL COMPORTAMIENTO Y LOS CICLOS DEL AEDES AEGYPTI, ASI COMO LA DELIMITACION GEOGRAFICA Y CARACTERISTICAS DE LAS AREAS TANTO AMBIENTALES COMO SOCIODEMOGRAFICAS DE LOS FOCOS IDENTIFICADOS EN LAS 13 COMUNAS DEL MUNICIPIO DE IBAGUE. </t>
  </si>
  <si>
    <t>IMPLEMENTAR ESTRATEGIA INTEGRAL DE ATENCIÓN DE DESARROLLO DE CAPACIDADES AL TALENTO HUMANO, SEGUIMIENTO Y PROMOCIÓN DE ACCIONES DE PREVENCIÓN EN EL 100% IPS EN GUÍAS DE PRÁCTICA CLÍNICA DE LEISHMANIASIS Y DENGUE.</t>
  </si>
  <si>
    <t>REALIZAR EDUCACION SANITARIA SOBRE LAS BUENAS PRACTICAS DEL USO DEL AGUA A LA POBLACION BENEFICIADA DE LOS ACUEDUCTOS URBANOS DEL MUNICIPIO DE IBAGUE, PRIORIZADOS POR LA SECRETARIA DE SALUD MUNICIPAL</t>
  </si>
  <si>
    <t>Realizar la asistencia tecnica al 100% sobre las condiciones sanitarias emitidas por la normatividad vigente, de los establecimientos comerciales (que incluya los estanques de pisicinas y estructuras similaes) del municipio de ibagué que los soliciten</t>
  </si>
  <si>
    <t xml:space="preserve">Realizar seguimiento a la implementacion de la estrategia del programa hospital verde. </t>
  </si>
  <si>
    <t>Realizar una sesion informativa con los entes de vigilancia, entes territorial municipal, camara de comercio, policia Y/o administradores de los establecimientos comerciales del municipio de ibague, que lo requieran para impartir lineamientos sobre la normatividad sanitaria vigente</t>
  </si>
  <si>
    <t>DISEÑAR, PRODUCIR Y DIVULGAR UN MENSAJE RADIAL, PERIFONEO Y/O ANUNCIO PUBLICITARIO EN MATERIAL POP (VALLAS, FLAYERS, PENDONES, PASACALLES) Y/O DIGITALES PARA PROMOVER EL USO EFICIENTE Y RACIONAL DEL AGUA EN EL AMBITO RURAL Y URBANO</t>
  </si>
  <si>
    <t>DISEÑAR, PRODUCIR Y DIVULGAR UN MENSAJE RADIAL, PERIFONEO Y/O ANUNCIO PUBLICITARIO EN MATERIAL POP (VALLAS, FLAYERS, PENDONES, PASACALLES) Y/O DIGITALES PARA PROMOVER EL USO Y/O BUENAS PRACTICAS SANITARIAS EN LOS PISCINAS DEL MUNICIPIO DE IBAGUÉ Y OFRECER GARANTIAS A LOS VISITANTES</t>
  </si>
  <si>
    <t>REALIZAR UNA SESION INFORMATIVA DIRIGIDA A LOS RESPONSABLES DE LOS ESTABLECIMIENTOS DEL MUNICIPIO DE IBAGUÉ CON CONCEPTO SANITARIO FAVORABLE CON REQUERIMIENTO EMITIDO EN 2019 PRIORIZADOS POR LA SECRETARIA DE SALUD CON EL FIN DE PROMOVER ACCIONES PARA PREVENIR RIESGOS RELACIONADAS CON LA ACTIVIDAD ECONOMICA QUE DESARROLLAN Y CONDUCIRLOS A MEJORAR LA CONDICIONES SANITARIAS QUE GARANTICEN EL FUNCIONAMIENTO.</t>
  </si>
  <si>
    <t>REALIZAR TRES  SESIONES  INFORMATIVAS EN SITIOS ESTRATEGICOS PRIORIZADOS  DIRIGIDA A LOS RESPONSABLES DE LOS ESTABLECIMIENTOS GENERADORES DE PUNTOS CRITICOS  CON EL FIN DE PROMOVER ACCIONES QUE PERMITAN REDUCIR  EL NÚMERO DE PUNTOS CRITICOS EN LA ZONA URBANA DEL MUNICIPIO DE IBAGUE, EN DONDE SE ENTREGARA UNA PIEZA INFORMATIVA INFORMATIVA QUE CONTENGA LA NORMATIVIDAD Y SANCIONES A LOS GENERADORES DE LOS PUNTOS CRITICOS.</t>
  </si>
  <si>
    <t>REALIZAR EL 70% DE LA VACUNACION ANTIRABICA EN FELINOS Y CANINOS  RESIDENTES EN LA ZONA URBANA Y RURAL EN EL MUNICIPIO DE IBAGUE DE ACUERDO CON LOS LINEAMIENTOS DEL MSPS.</t>
  </si>
  <si>
    <t>Desarrolllar al 100% los componentes operativos del programa nacional del prevencion manejo y control de Ia IRA y EDA en torno a la estrategia de atencion primaria en salid a nivel institucional, comunitario, social e interesectorial en el municipio de ibagué</t>
  </si>
  <si>
    <t>Desarrollar al 100% las acciones para   prevención, manejo y control de TB y LEPRA en torno a la estrategia de atención primaria en salud a nivel institucional, comunitario e intersectorial en el Municipio de Ibague</t>
  </si>
  <si>
    <t>Desarrollar al 100% los componentes del PAI en el marco de la atención primaria en salud con enfoque predictivo, preventivo y resolutivo, llegando a la población susceptible y disminuyendo las brechas en inmunización</t>
  </si>
  <si>
    <t>Realizar las 6 estrategias y tacticas de vacunación a nivel urbano y rural, con el fin de fortalecer la gestión del programa ampliado de inmunizaciones.</t>
  </si>
  <si>
    <t>FORTALECER LA IMPORTANCIA DE LA INFORMACIÓN RELACIONADA CON LA ESTRATEGIA DE LOS CONSULTARIOS ROSADOS Y LA IMPLEMENTACION DE DICHOS ESPACIOS A LAS IPS PRIORIZADAS POR LA SECRETARIA DE SALUD MUNICIPAL</t>
  </si>
  <si>
    <t>REALIZAR ASISTENCIA TECNICA AL 100% DE LAS EPS/IPS EN LA IMPLEMENTACION DE LA RUTA DE PROMOCION Y MANTENIMIENTO DE LA SALUD EN EL COMPONENTE DE SALUD BUCAL, VISUAL Y AUDITIVA</t>
  </si>
  <si>
    <t>REALIZAR 4 REUNIONES ANUALES DEL COMITÉ DE ESTILOS DE VIDA SALUDABLE PARA SEGUIMIENTO PLAN DE ACCIÓN DE LA POLÍTICA PUBLICA</t>
  </si>
  <si>
    <t>Realizar asistencia técnica al 100% de las EAPB / IPS  en referencia a la atención de pacientes con enfermedad huérfanas.</t>
  </si>
  <si>
    <t>GARANTIZAR EL PROCESO DE VALORACIONES MULTIDISCIPLINARIAS, REGISTRO, LOCALIZACIÓN Y CARACTERIZACIÓN DE PERSONAS CON DISCAPACIDAD EN EL MUNICIPIO DE IBAGUÉ EN EL MARCO DE LA NORMATIVIDAD VIGENTE.</t>
  </si>
  <si>
    <t xml:space="preserve">REALIZAR ASISTENCIA TECNICA AL 100% EPS E IPS  SOBRE LOS LINEAMIENTOS PARA LA IMPLEMENTACION DE LA RUTA DE PROMOCION Y MANTENIMIENTO EN LAS INTERVENCIONES DE DETECCION TEMPRANA DE CANCER DE MAMA (ley 3280, los canceres (mama, cuello y cancer infantil Obligatorios) asistencia tecnica y apoyo la educacion en guias de practica clinica, cancer (prostata, colon y recto, gastrico, pulmon, piel) </t>
  </si>
  <si>
    <t>REALIZAR ASISTENCIA TECNICA AL 100% EPS E IPS  SOBRE LOS LINEAMIENTOS PARA LA IMPLEMENTACION DE LA RUTA DE PROMOCION Y MANTENIMIENTO EN LAS INTERVENCIONES DE DETECCION TEMPRANA DE CANCER DE UTERO</t>
  </si>
  <si>
    <t>REALIZAR ASISTENCIA TECNICA AL 100% EPS E IPS  SOBRE LOS LINEAMIENTOS PARA LA IMPLEMENTACION DE LA RUTA DE PROMOCION Y MANTENIMIENTO EN LAS INTERVENCIONES DE DETECCION TEMPRANA DE CANCER DE PROSTATA</t>
  </si>
  <si>
    <t>REALIZAR ASISTENCIA TÉCNICA A 20 IPS/EAPB  SOBRE LOS LINEAMIENTOS PARA LA IMPLEMENTACIÓN DE LA RUTA INTEGRAL DE ATENCIÓN MATERNOPERINALTAL Y LAS GUÍAS DE PRÁCTICA CLÍNICA.</t>
  </si>
  <si>
    <t>REALIZAR ASISTENCIA TÉCNICA A 20 EPS E IPS SOBRE LOS LINEAMIENTOS PARA LA IMPLEMENTACIÓN DE LA RUTA DE PROMOCIÓN Y MANTENIMIENTO DESNUTRICIÓN AGUDA</t>
  </si>
  <si>
    <t>SEGUIMIENTO AL 100% CASOS REPORTADOS AL SIVIGILA   DE NIÑOS CON DESNUTRICIÓN AGUDA</t>
  </si>
  <si>
    <t>REALIZAR ASISTENCIA TÉCNICA AL 100% EPS E IPS SOBRE LOS LINEAMIENTOS PARA LA IMPLEMENTACIÓN DE LA RUTA DE PROMOCIÓN Y MANTENIMIENTO MATERNO INFANTIL</t>
  </si>
  <si>
    <t>Realizar seguimiento a la implementacion de los procesos de informacion de la direccion de secretaría de salud municipal</t>
  </si>
  <si>
    <t xml:space="preserve">Fortalecer los procesos de informacion de la direccion de salud publica, garantizando la actualizacion y/o mantenimeinto y/o mejoramiento y/o restructuracion de los sistemas de informacion en salud </t>
  </si>
  <si>
    <t>REALIZAR ASISTENCIA TÉCNICA, VIGILANCIA,  SEGUIMIENTO Y DESARROLLO DE CAPACIDADES  A 20 EAPB / IPS DEL MUNICIPIO DE IBAGUÉ EN VIOLENCIA</t>
  </si>
  <si>
    <t xml:space="preserve">desarrollar y ejecutar una estrategiacolectiva en el marco de la gobernanza en salud para fortalecer los procesos de información, educación, comunicación en salud para la prevención de accidentes viales. </t>
  </si>
  <si>
    <t>Fortalecer la atencion integral en salud  de los niños y niñas con  los actores del SGSSS,  en el marco de la atención primaria en salud con gestión territorial, calidad y humanización de la atención</t>
  </si>
  <si>
    <t>Establecer el desarrollo de practicas de crianza y cuidado, construcción de vinculos afectivos seguros, promocion de entornos protectores para niños y niñas, redes sociales para la garantia de derechos de la infancia como elementos claves en su desarrollo integral</t>
  </si>
  <si>
    <t>REALIZAR UNA ESTRATEGIA DE INFORMACIÓN Y EDUCACIÓN A LA COMUNIDAD EN GENERAL SOBRE ALIMENTACIÓN SALUDABLE E INOCUIDAD DE LOS ALIMENTOS.</t>
  </si>
  <si>
    <t>REALIZAR UNA ESTRATEGIA DE INFORMACIÓN Y EDUCACIÓN A LA COMUNIDAD EN GENERAL SOBRE LACTANCIA MATERNA Y BANCO DE LECHE HUMANA</t>
  </si>
  <si>
    <t>REALIZAR LA CARACTERIZACION A LA POBLACION DE LA ECONOMÍA INFORMAL DEL MUNICIPIO DE IBAGUE - FOCALIZADAS POR PARTE DE LA SECRETARÍA DE SALUD MUNICIPAL.</t>
  </si>
  <si>
    <t>REALIZAR EL DIAGNOSTICO A LA POBLACION DE LA ECONOMÍA INFORMAL DEL MUNICIPIO DE IBAGUE - FOCALIZADAS POR PARTE DE LA SECRETARÍA DE SALUD MUNICIPAL.</t>
  </si>
  <si>
    <t>EJECUTAR LA ESTRATEGIA COLECTIVA DE SEGURIDAD Y SALUD EN EL TRABAJO "CAMELLANDO SEGURO"</t>
  </si>
  <si>
    <t>1905012- Cuartos fríos adecuados</t>
  </si>
  <si>
    <t>1905020 Servicio de gestión del riesgo en temas de consumo de sustancias psicoactivas</t>
  </si>
  <si>
    <t xml:space="preserve">1905021 Servicio de gestión del riesgo en temas de salud sexual y reproductiva </t>
  </si>
  <si>
    <t>1905022 Servicio de gestión del riesgo en temas de trastornos mentales</t>
  </si>
  <si>
    <t>1905024 Servicio de gestión del riesgo para abordar situaciones de salud relacionadas con condiciones ambientales</t>
  </si>
  <si>
    <t>1905026 Servicio de gestión del riesgo para enfermedades emergentes, reemergentes y desatendidas</t>
  </si>
  <si>
    <t>1905027 Servicio de gestión del riesgo para enfermedades inmunoprevenibles</t>
  </si>
  <si>
    <t>1905031 Servicio de promoción de la salud y prevención de riesgos asociados a condiciones no transmisibles</t>
  </si>
  <si>
    <t>1905040 Servicio de certificación de discapacidad para las personas con discapacidad.</t>
  </si>
  <si>
    <t>1905041 Servicio de atención psicosocial a víctimas del conflicto armado</t>
  </si>
  <si>
    <t>1905050 Servicio de asistencia técnica</t>
  </si>
  <si>
    <t xml:space="preserve">1905050 Servicio de asistencia técnica </t>
  </si>
  <si>
    <t>1905051 Servicios de información actualizados</t>
  </si>
  <si>
    <t>1905054 Servicio de promoción de la salud</t>
  </si>
  <si>
    <t>Porcentaje</t>
  </si>
  <si>
    <t>Número de Comunas caracterizadas</t>
  </si>
  <si>
    <t xml:space="preserve">CAPACITAR AL  TALENTO HUMANO DE LAS IPS Y EAPB DEL MUNCIPIO EN LOS LINEAMIENTOS PARA LA ATENCIÓN DIFERENCIAL A POBLACION CON DISCAPACIDAD Y EPILEPSIA EN EL MARCO DE LA NORMATIVIDAD VIGENTE </t>
  </si>
  <si>
    <t>REALIZAR ASISTENCIA TÉCNICA AL 100% DE LAS EPS/IPS, EN LA IMPLEMENTACIÓN DE LA RUTA DE CARDIOVASCULAR METABÓLICA MANIFIESTA (DIABETES E HIPERTENSIÓN)</t>
  </si>
  <si>
    <t>REALIZAR EL PROCESO DE ASISTENCIA TECNICA, DESARROLLO DE CAPACIDADES, INSPECCION Y VIGILANCIA A LAS  IPS/EPS QUE SE ENCUENTREN ACTIVAS COMO UPGD EN EL SOFTWARE SIVIGILA, PARA ENFERMEDADES TRANSMITIDAS POR VECTORES Y ZOONOSIS (RABIA,  LEPTOSPIRA Y LEISMANIASIS)</t>
  </si>
  <si>
    <t>REALIZAR ASISTENCIA TÉCNICA A 20 IPS/EAPB  SOBRE LOS LINEAMIENTOS PARA LA IMPLEMENTACIÓN DE LA RUTA INTEGRAL DE ATENCIÓN MATERNOPERINALTAL Y LAS GUÍAS DE PRÁCTICA CLÍNICA. PIC, DESARROLLO DE CAPACIDADES</t>
  </si>
  <si>
    <t>Implementar el programa de desarrollo de habilidades de crianza dirigido a 85 familias con hijos adolescentes entre 10 y 14 años. familias fuertes amor y limites</t>
  </si>
  <si>
    <t>REALIZAR LA ESTRATEGIA DE BUSQUEDA ACTIVA DE CAMPO DE LAS PERSONAS VICTIMAS DEL CONFLICTO ARMADO EN EL MUNICIPIO DE IBAGUE.</t>
  </si>
  <si>
    <t>Realizar toma de muestras de agua y remision al laboratorio de salud publica del tolima, en 102 acueductos urbanos y rurales del municipio de ibagué</t>
  </si>
  <si>
    <t xml:space="preserve">Realizar visitas de inspeccion a 102 acueductos urbanos y rurales del municipio de Ibagué </t>
  </si>
  <si>
    <t>REALIZAR SEGUIMIENTO AL 100% DE LOS CASOS DE SÍFILIS GESTACIONAL Y CONGÉNITA NOTIFICADOS EN EL SIVIGILA</t>
  </si>
  <si>
    <t>Secretaria de Salud Municipal</t>
  </si>
  <si>
    <r>
      <t xml:space="preserve">LINEA ESTRATEGICA: </t>
    </r>
    <r>
      <rPr>
        <sz val="16"/>
        <rFont val="Arial"/>
        <family val="2"/>
      </rPr>
      <t xml:space="preserve">Cultura y sociedad para todos </t>
    </r>
  </si>
  <si>
    <r>
      <t xml:space="preserve">SECTOR: </t>
    </r>
    <r>
      <rPr>
        <sz val="16"/>
        <rFont val="Arial"/>
        <family val="2"/>
      </rPr>
      <t xml:space="preserve">Salud y Protección Social </t>
    </r>
  </si>
  <si>
    <r>
      <t xml:space="preserve">PROGRAMA:  </t>
    </r>
    <r>
      <rPr>
        <sz val="16"/>
        <rFont val="Arial"/>
        <family val="2"/>
      </rPr>
      <t>Tu salud nuestra prioridad</t>
    </r>
  </si>
  <si>
    <r>
      <t>NOMBRE  DEL PROYECTO POAI:</t>
    </r>
    <r>
      <rPr>
        <sz val="16"/>
        <rFont val="Arial"/>
        <family val="2"/>
      </rPr>
      <t xml:space="preserve"> Implementación del programa "tu salud nuestra prioridad", Salud preventiva, humanizada y oportuna para los ibaguereños Ibagué</t>
    </r>
    <r>
      <rPr>
        <b/>
        <sz val="16"/>
        <rFont val="Arial"/>
        <family val="2"/>
      </rPr>
      <t xml:space="preserve">
</t>
    </r>
  </si>
  <si>
    <r>
      <t xml:space="preserve">CODIGO BPPIM: </t>
    </r>
    <r>
      <rPr>
        <sz val="16"/>
        <rFont val="Arial"/>
        <family val="2"/>
      </rPr>
      <t>2024730010048</t>
    </r>
  </si>
  <si>
    <r>
      <t xml:space="preserve">NOMBRE  DEL PROYECTO POAI: </t>
    </r>
    <r>
      <rPr>
        <sz val="16"/>
        <rFont val="Arial"/>
        <family val="2"/>
      </rPr>
      <t>FORTALECIMIENTO DE LA GESTIÓN DEL ASEGURAMIENTO Y LA PRESTACIÓN DE SERVICIOS DE SALUD EN EL MUNICIPIO DE IBAGUÉ, "SALUD A TU ALCANCE"</t>
    </r>
  </si>
  <si>
    <r>
      <t xml:space="preserve">PROGRAMA:  </t>
    </r>
    <r>
      <rPr>
        <sz val="16"/>
        <rFont val="Arial"/>
        <family val="2"/>
      </rPr>
      <t xml:space="preserve">Salud a tu alcance </t>
    </r>
  </si>
  <si>
    <r>
      <t xml:space="preserve">Objetivos: </t>
    </r>
    <r>
      <rPr>
        <sz val="16"/>
        <rFont val="Arial"/>
        <family val="2"/>
      </rPr>
      <t>Fortalecer e implementar la integralidad en la prestación de los servicios de salud de la red pública hospitalaria  en el municipio de Ibague</t>
    </r>
  </si>
  <si>
    <r>
      <t xml:space="preserve">CODIGO BPPIM: </t>
    </r>
    <r>
      <rPr>
        <sz val="16"/>
        <rFont val="Arial"/>
        <family val="2"/>
      </rPr>
      <t>2024730010046</t>
    </r>
  </si>
  <si>
    <r>
      <t xml:space="preserve">LINEA ESTRATEGICA: : </t>
    </r>
    <r>
      <rPr>
        <sz val="16"/>
        <rFont val="Arial"/>
        <family val="2"/>
      </rPr>
      <t>Derecho y Gobernanza hacia un gobierno transparente</t>
    </r>
  </si>
  <si>
    <r>
      <t xml:space="preserve">SECTOR:  </t>
    </r>
    <r>
      <rPr>
        <sz val="16"/>
        <rFont val="Arial"/>
        <family val="2"/>
      </rPr>
      <t>SALUD Y PROTECCIÓN SOCIAL</t>
    </r>
  </si>
  <si>
    <r>
      <t xml:space="preserve">LINEA ESTRATEGICA: </t>
    </r>
    <r>
      <rPr>
        <sz val="16"/>
        <rFont val="Arial"/>
        <family val="2"/>
      </rPr>
      <t>Vigilancia saludable - Inspección Vigilancia y Control</t>
    </r>
  </si>
  <si>
    <r>
      <t xml:space="preserve">SECTOR: : </t>
    </r>
    <r>
      <rPr>
        <sz val="16"/>
        <rFont val="Arial"/>
        <family val="2"/>
      </rPr>
      <t>SALUD Y PROTECCIÓN SOCIAL</t>
    </r>
  </si>
  <si>
    <r>
      <t xml:space="preserve">PROGRAMA:  </t>
    </r>
    <r>
      <rPr>
        <sz val="16"/>
        <rFont val="Arial"/>
        <family val="2"/>
      </rPr>
      <t>vigilancia saludable</t>
    </r>
  </si>
  <si>
    <r>
      <t xml:space="preserve">NOMBRE  DEL PROYECTO POAI: </t>
    </r>
    <r>
      <rPr>
        <sz val="16"/>
        <rFont val="Arial"/>
        <family val="2"/>
      </rPr>
      <t>FORTALECIMIENTO DE LA GOBERNABILIDAD Y GOBERNANZA PARA IA VIGILANCIA SALUDABLE EN EL MUNICIPIO DE IBAGUÉ</t>
    </r>
  </si>
  <si>
    <r>
      <t xml:space="preserve">CODIGO BPPIM:  </t>
    </r>
    <r>
      <rPr>
        <sz val="16"/>
        <rFont val="Arial"/>
        <family val="2"/>
      </rPr>
      <t>2024730010047</t>
    </r>
  </si>
  <si>
    <r>
      <t xml:space="preserve">FECHA DE  SEGUIMIENTO: </t>
    </r>
    <r>
      <rPr>
        <sz val="16"/>
        <rFont val="Arial"/>
        <family val="2"/>
      </rPr>
      <t>30 de septiembre 2024</t>
    </r>
  </si>
  <si>
    <t>DESARROLLAR ANUALMENTE TRES CICLOS DE INTERVENCIÓN A POBLACION VICTIMA DEL CONFLICTO ARMADO QUE LO REQUIERA EN LAS DIFERENTES MODALIDADES DEL PAPSIVI</t>
  </si>
  <si>
    <t>190301600-auditorías y visitas inspectivas realizadas</t>
  </si>
  <si>
    <t>190301600-auditorías y visitas inspectivas</t>
  </si>
  <si>
    <t>190305102-Documentos de planeación con seguimiento realizados.</t>
  </si>
  <si>
    <r>
      <t xml:space="preserve">META DE RESULTADO  No.  </t>
    </r>
    <r>
      <rPr>
        <sz val="12"/>
        <rFont val="Arial"/>
        <family val="2"/>
      </rPr>
      <t>Porcentaje de evaluación de desempeño del sistema de vigilancia en salud pública</t>
    </r>
  </si>
  <si>
    <r>
      <t>META DE RESULTADO  No.</t>
    </r>
    <r>
      <rPr>
        <sz val="12"/>
        <rFont val="Arial"/>
        <family val="2"/>
      </rPr>
      <t xml:space="preserve"> Porcentaje de establecimientos sujetos de inspección y vigilancia de la Secretaría de Salud</t>
    </r>
  </si>
  <si>
    <r>
      <t xml:space="preserve">META DE RESULTADO  No. </t>
    </r>
    <r>
      <rPr>
        <sz val="12"/>
        <rFont val="Arial"/>
        <family val="2"/>
      </rPr>
      <t>Porcentaje de establecimientos sujetos de inspección y vigilancia de la Secretaría de Salud</t>
    </r>
  </si>
  <si>
    <r>
      <t xml:space="preserve">META DE RESULTADO  No. </t>
    </r>
    <r>
      <rPr>
        <sz val="12"/>
        <rFont val="Arial"/>
        <family val="2"/>
      </rPr>
      <t>Porcentaje de actores del SGSSS (EPS e IPS) con procesos de inspección y vigilancia</t>
    </r>
  </si>
  <si>
    <r>
      <rPr>
        <sz val="12"/>
        <rFont val="Arial MT"/>
      </rPr>
      <t>1906-Aseguramiento y prestación integral de servicios de salud</t>
    </r>
    <r>
      <rPr>
        <b/>
        <sz val="12"/>
        <rFont val="Arial MT"/>
      </rPr>
      <t xml:space="preserve">
</t>
    </r>
  </si>
  <si>
    <t>1906-Aseguramiento y prestación integral de servicios de salud</t>
  </si>
  <si>
    <r>
      <t xml:space="preserve">META DE RESULTADO  No. </t>
    </r>
    <r>
      <rPr>
        <sz val="12"/>
        <rFont val="Arial"/>
        <family val="2"/>
      </rPr>
      <t>Número de instituciones de salud de la red pública del Municipio fortalecidas en infraestructura/dotación/funcionamiento y/o apoyo financiero</t>
    </r>
  </si>
  <si>
    <r>
      <t xml:space="preserve">META DE RESULTADO  No. </t>
    </r>
    <r>
      <rPr>
        <sz val="12"/>
        <rFont val="Arial"/>
        <family val="2"/>
      </rPr>
      <t>Porcentaje de aseguramiento de la población</t>
    </r>
  </si>
  <si>
    <r>
      <t xml:space="preserve">META DE RESULTADO  No. </t>
    </r>
    <r>
      <rPr>
        <sz val="12"/>
        <rFont val="Arial"/>
        <family val="2"/>
      </rPr>
      <t>Porcentaje de cumplimiento de los giros destinados para el financiamiento del SGSSS</t>
    </r>
  </si>
  <si>
    <r>
      <rPr>
        <sz val="12"/>
        <rFont val="Arial MT"/>
      </rPr>
      <t>190503103-campañas de prevención de enfermedades cardiovasculares</t>
    </r>
    <r>
      <rPr>
        <b/>
        <sz val="12"/>
        <rFont val="Arial MT"/>
      </rPr>
      <t xml:space="preserve">
</t>
    </r>
  </si>
  <si>
    <t>190505000-asistencias técnicas realizadas</t>
  </si>
  <si>
    <t>190502202-estrategias de gestión del riesgo en temas de trastornos mentales implementadas</t>
  </si>
  <si>
    <t>190502000-Campañas de gestión del riesgo en temas de consumo de sustancias psicoactivas implementadas</t>
  </si>
  <si>
    <t>190502102-estrategias de gestión del riesgo en temas de salud sexual y reproductiva implementadas</t>
  </si>
  <si>
    <t>190505400-Estrategias de promoción de la salud implementadas</t>
  </si>
  <si>
    <t>190505400-estrategias de promoción de la salud implementadas</t>
  </si>
  <si>
    <t>190505000-Asistencias técnicas realizadas</t>
  </si>
  <si>
    <t>190502600-Campañas de gestión del riesgo para enfermedades emergentes, reemergentes y desatendidas implementadas</t>
  </si>
  <si>
    <t>190502702-estrategias de gestión del riesgo para enfermedades inmunoprevenibles implementadas</t>
  </si>
  <si>
    <t>190501200-cuartos fríos adecuados</t>
  </si>
  <si>
    <t>190502400-campañas de gestión del riesgo para abordar situaciones de salud relacionadas con condiciones ambientales implementadas</t>
  </si>
  <si>
    <t>190504000-personas con servicio de certificación de discapacidad</t>
  </si>
  <si>
    <t>190505400- estrategias de promoción de la salud implementadas</t>
  </si>
  <si>
    <t>190504100-personas víctimas del conflicto armado atendidas con atención psicosocial</t>
  </si>
  <si>
    <t>190505408-Estrategias de promoción de la salud en situaciones prevalentes de origen laboral implementadas</t>
  </si>
  <si>
    <t>190505100-Sistemas de información actualizados</t>
  </si>
  <si>
    <t>190500300- Cementerios habilitados</t>
  </si>
  <si>
    <t>META DE RESULTADO  No. Tasa de mortalidad por cáncer de mama x 100.000 habitantes</t>
  </si>
  <si>
    <t>META DE RESULTADO  No. Tasa de mortalidad por cáncer de útero x 100.000 habitantes</t>
  </si>
  <si>
    <t>META DE RESULTADO  No. Tasa de mortalidad por cáncer de próstata x 100.000 habitantes</t>
  </si>
  <si>
    <t>META DE RESULTADO  No. Tasa de mortalidad por lesiones autoinfligidas x 100.000 habitantes</t>
  </si>
  <si>
    <t>META DE RESULTADO  No. Razón de mortalidad materna x 100.000 nacidos vivos</t>
  </si>
  <si>
    <t>META DE RESULTADO  No. Mortalidad por VIH/SIDA x 100.000 habitantes</t>
  </si>
  <si>
    <t>META DE RESULTADO  No. Tasa de incidencia de violencia de niños, niñas y adolescentes x 100.000 habitantes</t>
  </si>
  <si>
    <t>META DE RESULTADO  No. Tasa de mortalidad por accidentes de tránsito y transporte terrestre x 100.000</t>
  </si>
  <si>
    <t>META DE RESULTADO  No. Prevalencia de desnutrición x 1000 menores de 5 años</t>
  </si>
  <si>
    <t>META DE RESULTADO  No. Tasa de mortalidad por tuberculosis x 100.000 habitantes</t>
  </si>
  <si>
    <t>META DE RESULTADO  No. Tasa mortalidad en la niñez x 100.000 en menores de 5 años</t>
  </si>
  <si>
    <t>META DE RESULTADO  No. Proporción de incidencia Agresiones por animales potencialmente transmisores de rabia x 100.000 habitantes</t>
  </si>
  <si>
    <t>META DE RESULTADO  No. Número de personas con certificado de discapacidad gestionado</t>
  </si>
  <si>
    <t>META DE RESULTADO  No. Tasa de Mortalidad Enfermedades no transmisibles (Enfermedades isquémicas del corazón, Cerebrovasculares, hipertensivas, Diabetes mellitus) Muertes prematuras x 100.000 habitantes entre 30 a 70 años)</t>
  </si>
  <si>
    <t>META DE RESULTADO  No.  Tasa de Mortalidad Enfermedades no transmisibles (Enfermedades isquémicas del corazón, Cerebrovasculares, hipertensivas, Diabetes mellitus) Muertes prematuras x 100.000 habitantes entre 30 a 70 años)</t>
  </si>
  <si>
    <t>3,51</t>
  </si>
  <si>
    <t>REALIZAR SEGUIMIENTO Y MONITOREO MENSUAL DE LOS PROCESOS DE INSPECCIÓN, VIGILANCIA Y CONTROL Y ASISTENCIAS TECNICAS REALIZADAS EN EL MARCO DEL COMPONENTE DE SALUD AMBIENTAL.</t>
  </si>
  <si>
    <t>EJECUTAR LAS ACCIONES PARA LA GESTIÓN Y ADMINISTRACIÓN DE LOS COMPONENTES DEL PLAN AMPLIADO DE INMUNIZACION EN LOS ACTORES DEL SGSSS QUE OFERTEN EL SERVICIO DE VACUNACIÓN EN EL MARCO DE SU COMPETENCIA, CON EL FIN DE ALCANZAR LAS METAS Y OBJETIVOS DEL PROGRAMA.</t>
  </si>
  <si>
    <t>REALIZAR VISITAS DE IVC AL 100% DE ESTABLECIMIENTOS COMERCIALES QUE SOLICITEN CONCEPTO SANITARIO</t>
  </si>
  <si>
    <t>REALIZAR VISITAS DE INSPECCIÓN, VIGILANCIA Y CONTROL A ESTABLECIMIENTO COMERCIALES DONDE SE FABRIQUEN, PROCESEN, PREPAREN, ENVASEN, ALMACENEN TRANSPORTEN, DISTRIBUYAN, COMERCIALICEN, IMPORTEN O EXPORTEN ALIMENTOS O SUS MATERIAS PRIMAS.</t>
  </si>
  <si>
    <t>Tasa</t>
  </si>
  <si>
    <t>REALIZAR ASISTENCIA TECNICA A 102 ACUEDUCTOS URBANOS Y RURALES DEL MUNICIPIO DE IBAGUE SOBRE LAS CONDICIONES SANITARIAS REQUERIDAS POR LA NORMATIVIDAD VIGENTE</t>
  </si>
  <si>
    <t>Realizar la inspección, vigilancia y control a las piscinas del municipio de ibagué que lo solicite y emitir el concepto sanitario.</t>
  </si>
  <si>
    <t>190301600 - auditorías y visitas inspectivas realizadas</t>
  </si>
  <si>
    <t>REALIZAR LOS 12 GIROS CORRESPONDIENTES AL PAGO DE LA POBLACION AFILIADA AL REGIMEN SUBSIDIADO DEL MUNICIPIO DE IBAGUE, SEGÚN LAS OBLIGACIONES NORMATIVAS</t>
  </si>
  <si>
    <t xml:space="preserve"> DETERMINAR AL 100%  EL COMPORTAMIENTO Y LOS CICLOS DEL VECTOR RESPONSABLE DE LA LEISHMANIASIS CUTÁNEA, ASÍ COMO LA DELIMITACIÓN GEOGRÁFICA Y CARACTERÍSTICAS DE LAS ÁREAS TANTO AMBIENTALES COMO SOCIODEMOGRÁFICAS DE LOS FOCOS IDENTIFICADOS EN EL ÁREA RURAL DEL MUNICIPIO DE IBAGUÉ.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</si>
</sst>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8" formatCode="&quot;$&quot;\ #,##0.00;[Red]\-&quot;$&quot;\ #,##0.00"/>
    <numFmt numFmtId="44" formatCode="_-&quot;$&quot;\ * #,##0.00_-;\-&quot;$&quot;\ * #,##0.00_-;_-&quot;$&quot;\ * &quot;-&quot;??_-;_-@_-"/>
    <numFmt numFmtId="164" formatCode="_-&quot;$&quot;* #,##0.00_-;\-&quot;$&quot;* #,##0.00_-;_-&quot;$&quot;* &quot;-&quot;??_-;_-@_-"/>
    <numFmt numFmtId="165" formatCode="_ &quot;$&quot;\ * #,##0.00_ ;_ &quot;$&quot;\ * \-#,##0.00_ ;_ &quot;$&quot;\ * &quot;-&quot;??_ ;_ @_ "/>
    <numFmt numFmtId="166" formatCode="&quot;$&quot;\ #,##0"/>
    <numFmt numFmtId="167" formatCode="0.0%"/>
    <numFmt numFmtId="168" formatCode="#,##0.0_);\(#,##0.0\)"/>
    <numFmt numFmtId="169" formatCode="_ &quot;$&quot;\ * #,##0_ ;_ &quot;$&quot;\ * \-#,##0_ ;_ &quot;$&quot;\ * &quot;-&quot;??_ ;_ @_ "/>
    <numFmt numFmtId="170" formatCode="_ * #,##0.00_ ;_ * \-#,##0.00_ ;_ * &quot;-&quot;??_ ;_ @_ "/>
    <numFmt numFmtId="171" formatCode="_(* #,##0.00_);_(* \(#,##0.00\);_(* &quot;-&quot;??_);_(@_)"/>
    <numFmt numFmtId="172" formatCode="#,##0_ ;\-#,##0\ "/>
    <numFmt numFmtId="173" formatCode="_-&quot;$&quot;\ * #,##0_-;\-&quot;$&quot;\ * #,##0_-;_-&quot;$&quot;\ * &quot;-&quot;??_-;_-@_-"/>
    <numFmt numFmtId="174" formatCode="_(* #,##0_);_(* \(#,##0\);_(* &quot;-&quot;??_);_(@_)"/>
  </numFmts>
  <fonts count="20">
    <font>
      <sz val="11"/>
      <color theme="1"/>
      <name val="Calibri"/>
      <family val="2"/>
      <scheme val="minor"/>
    </font>
    <font>
      <sz val="10"/>
      <name val="Arial"/>
      <family val="2"/>
    </font>
    <font>
      <sz val="12"/>
      <name val="Arial"/>
      <family val="2"/>
    </font>
    <font>
      <sz val="12"/>
      <name val="Arial MT"/>
    </font>
    <font>
      <b/>
      <sz val="12"/>
      <name val="Arial"/>
      <family val="2"/>
    </font>
    <font>
      <b/>
      <sz val="12"/>
      <name val="Arial MT"/>
    </font>
    <font>
      <b/>
      <u/>
      <sz val="12"/>
      <name val="Arial MT"/>
    </font>
    <font>
      <sz val="16"/>
      <name val="Arial"/>
      <family val="2"/>
    </font>
    <font>
      <sz val="16"/>
      <name val="Arial MT"/>
    </font>
    <font>
      <b/>
      <sz val="16"/>
      <name val="Arial MT"/>
    </font>
    <font>
      <b/>
      <sz val="16"/>
      <name val="Arial"/>
      <family val="2"/>
    </font>
    <font>
      <sz val="11"/>
      <color theme="1"/>
      <name val="Calibri"/>
      <family val="2"/>
      <scheme val="minor"/>
    </font>
    <font>
      <sz val="9"/>
      <color indexed="81"/>
      <name val="Tahoma"/>
      <family val="2"/>
    </font>
    <font>
      <b/>
      <sz val="9"/>
      <color indexed="81"/>
      <name val="Tahoma"/>
      <family val="2"/>
    </font>
    <font>
      <sz val="10"/>
      <color indexed="81"/>
      <name val="Tahoma"/>
      <family val="2"/>
    </font>
    <font>
      <sz val="10"/>
      <color theme="1"/>
      <name val="Arial"/>
      <family val="2"/>
    </font>
    <font>
      <sz val="10"/>
      <color rgb="FF000000"/>
      <name val="Arial"/>
      <family val="2"/>
    </font>
    <font>
      <sz val="11"/>
      <color rgb="FF000000"/>
      <name val="Calibri"/>
      <family val="2"/>
    </font>
    <font>
      <sz val="11"/>
      <color indexed="8"/>
      <name val="Calibri"/>
      <family val="2"/>
    </font>
    <font>
      <b/>
      <sz val="10"/>
      <name val="Arial"/>
      <family val="2"/>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bgColor theme="0"/>
      </patternFill>
    </fill>
    <fill>
      <patternFill patternType="solid">
        <fgColor theme="5"/>
        <bgColor indexed="64"/>
      </patternFill>
    </fill>
    <fill>
      <patternFill patternType="solid">
        <fgColor theme="0"/>
        <bgColor rgb="FFB4C6E7"/>
      </patternFill>
    </fill>
    <fill>
      <patternFill patternType="solid">
        <fgColor theme="0"/>
        <bgColor rgb="FFD9E1F2"/>
      </patternFill>
    </fill>
    <fill>
      <patternFill patternType="solid">
        <fgColor theme="0"/>
        <bgColor rgb="FFFFFF00"/>
      </patternFill>
    </fill>
    <fill>
      <patternFill patternType="solid">
        <fgColor theme="0"/>
        <bgColor rgb="FFFF0000"/>
      </patternFill>
    </fill>
    <fill>
      <patternFill patternType="solid">
        <fgColor theme="5" tint="-0.249977111117893"/>
        <bgColor indexed="64"/>
      </patternFill>
    </fill>
  </fills>
  <borders count="18">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auto="1"/>
      </left>
      <right style="thin">
        <color auto="1"/>
      </right>
      <top style="thin">
        <color rgb="FF000000"/>
      </top>
      <bottom/>
      <diagonal/>
    </border>
    <border>
      <left style="thin">
        <color auto="1"/>
      </left>
      <right style="thin">
        <color auto="1"/>
      </right>
      <top/>
      <bottom style="thin">
        <color rgb="FF000000"/>
      </bottom>
      <diagonal/>
    </border>
  </borders>
  <cellStyleXfs count="9">
    <xf numFmtId="0" fontId="0" fillId="0" borderId="0"/>
    <xf numFmtId="0" fontId="1" fillId="0" borderId="0"/>
    <xf numFmtId="9"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9" fontId="11" fillId="0" borderId="0" applyFont="0" applyFill="0" applyBorder="0" applyAlignment="0" applyProtection="0"/>
    <xf numFmtId="44" fontId="11" fillId="0" borderId="0" applyFont="0" applyFill="0" applyBorder="0" applyAlignment="0" applyProtection="0"/>
    <xf numFmtId="171" fontId="11" fillId="0" borderId="0" applyFont="0" applyFill="0" applyBorder="0" applyAlignment="0" applyProtection="0"/>
    <xf numFmtId="171" fontId="18" fillId="0" borderId="0" applyFont="0" applyFill="0" applyBorder="0" applyAlignment="0" applyProtection="0"/>
  </cellStyleXfs>
  <cellXfs count="246">
    <xf numFmtId="0" fontId="0" fillId="0" borderId="0" xfId="0"/>
    <xf numFmtId="0" fontId="2" fillId="0" borderId="0" xfId="1" applyFont="1"/>
    <xf numFmtId="10" fontId="3" fillId="0" borderId="0" xfId="2" applyNumberFormat="1" applyFont="1"/>
    <xf numFmtId="0" fontId="3" fillId="0" borderId="0" xfId="1" applyFont="1"/>
    <xf numFmtId="165" fontId="3" fillId="0" borderId="0" xfId="3" applyFont="1" applyFill="1" applyBorder="1" applyAlignment="1" applyProtection="1">
      <alignment vertical="center"/>
    </xf>
    <xf numFmtId="0" fontId="2" fillId="0" borderId="0" xfId="1" applyFont="1" applyAlignment="1">
      <alignment wrapText="1"/>
    </xf>
    <xf numFmtId="165" fontId="2" fillId="0" borderId="0" xfId="3" applyFont="1" applyBorder="1"/>
    <xf numFmtId="165" fontId="3" fillId="0" borderId="0" xfId="3" applyFont="1" applyBorder="1"/>
    <xf numFmtId="0" fontId="3" fillId="0" borderId="0" xfId="1" applyFont="1" applyAlignment="1">
      <alignment wrapText="1"/>
    </xf>
    <xf numFmtId="165" fontId="3" fillId="0" borderId="0" xfId="3" applyFont="1" applyBorder="1" applyAlignment="1" applyProtection="1">
      <alignment vertical="center"/>
    </xf>
    <xf numFmtId="0" fontId="3" fillId="0" borderId="0" xfId="1" applyFont="1" applyAlignment="1">
      <alignment horizontal="left" wrapText="1"/>
    </xf>
    <xf numFmtId="10" fontId="3" fillId="0" borderId="0" xfId="2" applyNumberFormat="1" applyFont="1" applyBorder="1"/>
    <xf numFmtId="0" fontId="4" fillId="0" borderId="1" xfId="1" applyFont="1" applyBorder="1" applyAlignment="1">
      <alignment horizontal="left" vertical="center"/>
    </xf>
    <xf numFmtId="39" fontId="3" fillId="0" borderId="0" xfId="1" applyNumberFormat="1" applyFont="1"/>
    <xf numFmtId="39" fontId="3" fillId="0" borderId="8" xfId="1" applyNumberFormat="1" applyFont="1" applyBorder="1"/>
    <xf numFmtId="168" fontId="2" fillId="0" borderId="0" xfId="1" applyNumberFormat="1" applyFont="1"/>
    <xf numFmtId="10" fontId="3" fillId="0" borderId="0" xfId="2" applyNumberFormat="1" applyFont="1" applyBorder="1" applyProtection="1"/>
    <xf numFmtId="2" fontId="3" fillId="0" borderId="0" xfId="1" applyNumberFormat="1" applyFont="1"/>
    <xf numFmtId="0" fontId="2" fillId="0" borderId="0" xfId="1" applyFont="1" applyAlignment="1">
      <alignment horizontal="left" vertical="center"/>
    </xf>
    <xf numFmtId="0" fontId="2" fillId="0" borderId="9" xfId="1" applyFont="1" applyBorder="1"/>
    <xf numFmtId="164" fontId="2" fillId="0" borderId="0" xfId="1" applyNumberFormat="1" applyFont="1"/>
    <xf numFmtId="165" fontId="2" fillId="0" borderId="0" xfId="1" applyNumberFormat="1" applyFont="1"/>
    <xf numFmtId="2" fontId="2" fillId="0" borderId="0" xfId="1" applyNumberFormat="1" applyFont="1"/>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7" fillId="0" borderId="0" xfId="1" applyFont="1"/>
    <xf numFmtId="164" fontId="7" fillId="0" borderId="0" xfId="1" applyNumberFormat="1" applyFont="1"/>
    <xf numFmtId="165" fontId="7" fillId="0" borderId="0" xfId="3" applyFont="1" applyBorder="1"/>
    <xf numFmtId="2" fontId="7" fillId="0" borderId="0" xfId="1" applyNumberFormat="1" applyFont="1"/>
    <xf numFmtId="0" fontId="8" fillId="0" borderId="0" xfId="1" applyFont="1" applyAlignment="1">
      <alignment wrapText="1"/>
    </xf>
    <xf numFmtId="165" fontId="8" fillId="0" borderId="0" xfId="3" applyFont="1" applyBorder="1" applyAlignment="1" applyProtection="1">
      <alignment vertical="center"/>
    </xf>
    <xf numFmtId="2" fontId="8" fillId="0" borderId="0" xfId="1" applyNumberFormat="1" applyFont="1" applyAlignment="1">
      <alignment horizontal="left" vertical="center" wrapText="1"/>
    </xf>
    <xf numFmtId="2" fontId="8" fillId="0" borderId="0" xfId="1" applyNumberFormat="1" applyFont="1" applyAlignment="1">
      <alignment vertical="center"/>
    </xf>
    <xf numFmtId="2" fontId="9" fillId="0" borderId="0" xfId="1" applyNumberFormat="1" applyFont="1" applyAlignment="1">
      <alignment vertical="center"/>
    </xf>
    <xf numFmtId="169" fontId="7" fillId="2" borderId="1" xfId="3" applyNumberFormat="1" applyFont="1" applyFill="1" applyBorder="1" applyAlignment="1">
      <alignment horizontal="center" vertical="center"/>
    </xf>
    <xf numFmtId="0" fontId="7" fillId="2" borderId="1" xfId="1" applyFont="1" applyFill="1" applyBorder="1" applyAlignment="1">
      <alignment horizontal="center" vertical="center"/>
    </xf>
    <xf numFmtId="2" fontId="8" fillId="0" borderId="0" xfId="1" applyNumberFormat="1" applyFont="1" applyAlignment="1">
      <alignment vertical="center" wrapText="1"/>
    </xf>
    <xf numFmtId="166" fontId="7" fillId="2" borderId="1" xfId="1" applyNumberFormat="1" applyFont="1" applyFill="1" applyBorder="1" applyAlignment="1">
      <alignment horizontal="center" vertical="center" wrapText="1"/>
    </xf>
    <xf numFmtId="3" fontId="7" fillId="2" borderId="1" xfId="1" applyNumberFormat="1" applyFont="1" applyFill="1" applyBorder="1" applyAlignment="1">
      <alignment horizontal="center" vertical="center"/>
    </xf>
    <xf numFmtId="166" fontId="7" fillId="0" borderId="1" xfId="1" applyNumberFormat="1" applyFont="1" applyBorder="1" applyAlignment="1">
      <alignment horizontal="center" vertical="center" wrapText="1"/>
    </xf>
    <xf numFmtId="0" fontId="7" fillId="0" borderId="1" xfId="1" applyFont="1" applyBorder="1" applyAlignment="1">
      <alignment horizontal="center" vertical="center"/>
    </xf>
    <xf numFmtId="0" fontId="7" fillId="0" borderId="0" xfId="1" applyFont="1" applyAlignment="1">
      <alignment horizontal="center"/>
    </xf>
    <xf numFmtId="2" fontId="9" fillId="0" borderId="0" xfId="1" applyNumberFormat="1" applyFont="1" applyAlignment="1">
      <alignment horizontal="center" vertical="center"/>
    </xf>
    <xf numFmtId="0" fontId="7" fillId="0" borderId="8" xfId="1" applyFont="1" applyBorder="1"/>
    <xf numFmtId="10" fontId="7" fillId="0" borderId="1" xfId="2" applyNumberFormat="1" applyFont="1" applyBorder="1"/>
    <xf numFmtId="2" fontId="9" fillId="0" borderId="0" xfId="1" applyNumberFormat="1" applyFont="1" applyAlignment="1">
      <alignment horizontal="center" vertical="center" wrapText="1"/>
    </xf>
    <xf numFmtId="2" fontId="10" fillId="0" borderId="1" xfId="1" applyNumberFormat="1" applyFont="1" applyBorder="1" applyAlignment="1">
      <alignment horizontal="center" vertical="center"/>
    </xf>
    <xf numFmtId="0" fontId="9" fillId="0" borderId="0" xfId="1" applyFont="1"/>
    <xf numFmtId="2" fontId="3" fillId="0" borderId="0" xfId="1" applyNumberFormat="1" applyFont="1" applyAlignment="1">
      <alignment horizontal="left" vertical="top" wrapText="1"/>
    </xf>
    <xf numFmtId="0" fontId="10" fillId="0" borderId="1" xfId="1" applyFont="1" applyBorder="1"/>
    <xf numFmtId="168" fontId="5" fillId="0" borderId="1" xfId="1" applyNumberFormat="1" applyFont="1" applyBorder="1" applyAlignment="1">
      <alignment horizontal="left" vertical="top"/>
    </xf>
    <xf numFmtId="39" fontId="5" fillId="0" borderId="1" xfId="1" applyNumberFormat="1" applyFont="1" applyBorder="1" applyAlignment="1">
      <alignment horizontal="left" vertical="top"/>
    </xf>
    <xf numFmtId="0" fontId="5" fillId="2" borderId="1" xfId="1" applyFont="1" applyFill="1" applyBorder="1" applyAlignment="1">
      <alignment horizontal="center" vertical="center"/>
    </xf>
    <xf numFmtId="10" fontId="5" fillId="2" borderId="1" xfId="2" applyNumberFormat="1" applyFont="1" applyFill="1" applyBorder="1" applyAlignment="1">
      <alignment horizontal="center" vertical="center"/>
    </xf>
    <xf numFmtId="168" fontId="5" fillId="0" borderId="1" xfId="1" applyNumberFormat="1" applyFont="1" applyBorder="1" applyAlignment="1">
      <alignment vertical="top" wrapText="1"/>
    </xf>
    <xf numFmtId="0" fontId="10" fillId="0" borderId="13" xfId="1" applyFont="1" applyBorder="1" applyAlignment="1">
      <alignment vertical="center"/>
    </xf>
    <xf numFmtId="0" fontId="10" fillId="0" borderId="12" xfId="1" applyFont="1" applyBorder="1" applyAlignment="1">
      <alignment vertical="center"/>
    </xf>
    <xf numFmtId="0" fontId="5" fillId="0" borderId="1" xfId="1" applyFont="1" applyBorder="1" applyAlignment="1">
      <alignment horizontal="left" vertical="top"/>
    </xf>
    <xf numFmtId="0" fontId="7" fillId="0" borderId="1" xfId="1" applyFont="1" applyBorder="1"/>
    <xf numFmtId="0" fontId="4" fillId="0" borderId="6" xfId="1" applyFont="1" applyBorder="1" applyAlignment="1">
      <alignment horizontal="center" vertical="center"/>
    </xf>
    <xf numFmtId="0" fontId="4" fillId="0" borderId="6" xfId="1" applyFont="1" applyBorder="1" applyAlignment="1">
      <alignment horizontal="left" vertical="center"/>
    </xf>
    <xf numFmtId="168" fontId="5" fillId="0" borderId="5" xfId="1" applyNumberFormat="1" applyFont="1" applyBorder="1" applyAlignment="1">
      <alignment horizontal="left" vertical="top"/>
    </xf>
    <xf numFmtId="37" fontId="3" fillId="0" borderId="1" xfId="1" applyNumberFormat="1" applyFont="1" applyBorder="1" applyAlignment="1">
      <alignment horizontal="center" vertical="top"/>
    </xf>
    <xf numFmtId="168" fontId="3" fillId="0" borderId="1" xfId="1" applyNumberFormat="1" applyFont="1" applyBorder="1" applyAlignment="1">
      <alignment horizontal="center" vertical="top"/>
    </xf>
    <xf numFmtId="0" fontId="17" fillId="6" borderId="1" xfId="0" applyFont="1" applyFill="1" applyBorder="1" applyAlignment="1">
      <alignment horizontal="left" vertical="center"/>
    </xf>
    <xf numFmtId="0" fontId="2" fillId="0" borderId="0" xfId="1" applyFont="1" applyAlignment="1">
      <alignment horizontal="left"/>
    </xf>
    <xf numFmtId="0" fontId="17" fillId="7" borderId="1" xfId="0" applyFont="1" applyFill="1" applyBorder="1" applyAlignment="1">
      <alignment horizontal="left" vertical="center"/>
    </xf>
    <xf numFmtId="39" fontId="3" fillId="0" borderId="1" xfId="1" applyNumberFormat="1" applyFont="1" applyBorder="1" applyAlignment="1">
      <alignment horizontal="left" vertical="top"/>
    </xf>
    <xf numFmtId="168" fontId="3" fillId="0" borderId="1" xfId="1" applyNumberFormat="1" applyFont="1" applyBorder="1" applyAlignment="1">
      <alignment horizontal="left" vertical="top"/>
    </xf>
    <xf numFmtId="0" fontId="1" fillId="2" borderId="1" xfId="1" applyFont="1" applyFill="1" applyBorder="1" applyAlignment="1">
      <alignment horizontal="center" vertical="center"/>
    </xf>
    <xf numFmtId="1" fontId="1" fillId="2" borderId="1" xfId="1" applyNumberFormat="1" applyFont="1" applyFill="1" applyBorder="1" applyAlignment="1">
      <alignment horizontal="center" vertical="center" wrapText="1"/>
    </xf>
    <xf numFmtId="44" fontId="15" fillId="0" borderId="1" xfId="6" applyFont="1" applyBorder="1" applyAlignment="1">
      <alignment horizontal="center" vertical="center"/>
    </xf>
    <xf numFmtId="44" fontId="15" fillId="0" borderId="1" xfId="6" applyFont="1" applyFill="1" applyBorder="1" applyAlignment="1">
      <alignment horizontal="center" vertical="center"/>
    </xf>
    <xf numFmtId="44" fontId="15" fillId="2" borderId="1" xfId="6" applyFont="1" applyFill="1" applyBorder="1" applyAlignment="1">
      <alignment horizontal="center" vertical="center"/>
    </xf>
    <xf numFmtId="14" fontId="1" fillId="0" borderId="1" xfId="1" applyNumberFormat="1" applyFont="1" applyBorder="1" applyAlignment="1">
      <alignment horizontal="center" vertical="center"/>
    </xf>
    <xf numFmtId="44" fontId="1" fillId="2" borderId="1" xfId="6" applyFont="1" applyFill="1" applyBorder="1" applyAlignment="1">
      <alignment horizontal="center" vertical="center" wrapText="1"/>
    </xf>
    <xf numFmtId="44" fontId="1" fillId="2" borderId="1" xfId="6" applyFont="1" applyFill="1" applyBorder="1" applyAlignment="1">
      <alignment horizontal="center" vertical="center"/>
    </xf>
    <xf numFmtId="44" fontId="1" fillId="2" borderId="1" xfId="6" applyFont="1" applyFill="1" applyBorder="1" applyAlignment="1" applyProtection="1">
      <alignment horizontal="center" vertical="center"/>
    </xf>
    <xf numFmtId="173" fontId="15" fillId="0" borderId="1" xfId="6" applyNumberFormat="1" applyFont="1" applyBorder="1" applyAlignment="1">
      <alignment horizontal="center" vertical="center"/>
    </xf>
    <xf numFmtId="173" fontId="19" fillId="0" borderId="1" xfId="6" applyNumberFormat="1" applyFont="1" applyFill="1" applyBorder="1" applyAlignment="1">
      <alignment horizontal="center" vertical="center" wrapText="1"/>
    </xf>
    <xf numFmtId="173" fontId="1" fillId="0" borderId="1" xfId="6" applyNumberFormat="1" applyFont="1" applyFill="1" applyBorder="1" applyAlignment="1">
      <alignment horizontal="center" vertical="center" wrapText="1"/>
    </xf>
    <xf numFmtId="0" fontId="1" fillId="2" borderId="1" xfId="1" applyFont="1" applyFill="1" applyBorder="1" applyAlignment="1">
      <alignment horizontal="center" vertical="center" wrapText="1"/>
    </xf>
    <xf numFmtId="2" fontId="1" fillId="0" borderId="1" xfId="1" applyNumberFormat="1" applyFont="1" applyBorder="1" applyAlignment="1">
      <alignment horizontal="center" vertical="center"/>
    </xf>
    <xf numFmtId="39" fontId="1" fillId="0" borderId="1" xfId="1" applyNumberFormat="1" applyFont="1" applyBorder="1" applyAlignment="1">
      <alignment horizontal="center" vertical="center"/>
    </xf>
    <xf numFmtId="0" fontId="1" fillId="0" borderId="0" xfId="1" applyFont="1" applyAlignment="1">
      <alignment horizontal="center" vertical="center"/>
    </xf>
    <xf numFmtId="44" fontId="15" fillId="5" borderId="1" xfId="6" applyFont="1" applyFill="1" applyBorder="1" applyAlignment="1">
      <alignment horizontal="center" vertical="center"/>
    </xf>
    <xf numFmtId="172" fontId="1" fillId="2" borderId="1" xfId="6" applyNumberFormat="1" applyFont="1" applyFill="1" applyBorder="1" applyAlignment="1">
      <alignment horizontal="center" vertical="center" wrapText="1"/>
    </xf>
    <xf numFmtId="8" fontId="1" fillId="2" borderId="1" xfId="6" applyNumberFormat="1" applyFont="1" applyFill="1" applyBorder="1" applyAlignment="1" applyProtection="1">
      <alignment horizontal="center" vertical="center"/>
    </xf>
    <xf numFmtId="9" fontId="1" fillId="0" borderId="1" xfId="5" applyFont="1" applyBorder="1" applyAlignment="1" applyProtection="1">
      <alignment horizontal="center" vertical="center"/>
    </xf>
    <xf numFmtId="9" fontId="1" fillId="0" borderId="1" xfId="5" applyFont="1" applyBorder="1" applyAlignment="1">
      <alignment horizontal="center" vertical="center"/>
    </xf>
    <xf numFmtId="44" fontId="15" fillId="10" borderId="1" xfId="6" applyFont="1" applyFill="1" applyBorder="1" applyAlignment="1">
      <alignment horizontal="center" vertical="center"/>
    </xf>
    <xf numFmtId="173" fontId="15" fillId="0" borderId="1" xfId="6" applyNumberFormat="1" applyFont="1" applyFill="1" applyBorder="1" applyAlignment="1">
      <alignment horizontal="center" vertical="center"/>
    </xf>
    <xf numFmtId="44" fontId="1" fillId="0" borderId="1" xfId="6" applyFont="1" applyFill="1" applyBorder="1" applyAlignment="1">
      <alignment horizontal="center" vertical="center" wrapText="1"/>
    </xf>
    <xf numFmtId="44" fontId="1" fillId="0" borderId="1" xfId="6" applyFont="1" applyFill="1" applyBorder="1" applyAlignment="1">
      <alignment horizontal="center" vertical="center"/>
    </xf>
    <xf numFmtId="173" fontId="1" fillId="0" borderId="1" xfId="6" applyNumberFormat="1" applyFont="1" applyBorder="1" applyAlignment="1">
      <alignment horizontal="center" vertical="center" wrapText="1"/>
    </xf>
    <xf numFmtId="169" fontId="1" fillId="0" borderId="1" xfId="3" applyNumberFormat="1" applyFont="1" applyBorder="1" applyAlignment="1">
      <alignment horizontal="center" vertical="center" wrapText="1"/>
    </xf>
    <xf numFmtId="169" fontId="1" fillId="0" borderId="1" xfId="3" applyNumberFormat="1" applyFont="1" applyBorder="1" applyAlignment="1" applyProtection="1">
      <alignment horizontal="center" vertical="center"/>
    </xf>
    <xf numFmtId="10" fontId="1" fillId="0" borderId="1" xfId="2" applyNumberFormat="1" applyFont="1" applyBorder="1" applyAlignment="1" applyProtection="1">
      <alignment horizontal="center" vertical="center"/>
    </xf>
    <xf numFmtId="1" fontId="1" fillId="0" borderId="1" xfId="1" applyNumberFormat="1" applyFont="1" applyFill="1" applyBorder="1" applyAlignment="1">
      <alignment horizontal="center" vertical="center" wrapText="1"/>
    </xf>
    <xf numFmtId="0" fontId="1" fillId="0" borderId="1" xfId="1" applyFont="1" applyFill="1" applyBorder="1" applyAlignment="1">
      <alignment horizontal="center" vertical="center" wrapText="1"/>
    </xf>
    <xf numFmtId="0" fontId="1" fillId="0" borderId="1" xfId="1" applyFont="1" applyBorder="1" applyAlignment="1">
      <alignment horizontal="center" vertical="center"/>
    </xf>
    <xf numFmtId="0" fontId="1" fillId="0" borderId="14" xfId="1" applyFont="1" applyFill="1" applyBorder="1" applyAlignment="1">
      <alignment horizontal="center" vertical="center" wrapText="1"/>
    </xf>
    <xf numFmtId="0" fontId="1" fillId="0" borderId="10" xfId="1" applyFont="1" applyFill="1" applyBorder="1" applyAlignment="1">
      <alignment horizontal="center" vertical="center" wrapText="1"/>
    </xf>
    <xf numFmtId="0" fontId="1" fillId="2" borderId="1" xfId="1" applyFont="1" applyFill="1" applyBorder="1" applyAlignment="1">
      <alignment horizontal="center" vertical="center" wrapText="1"/>
    </xf>
    <xf numFmtId="0" fontId="1" fillId="0" borderId="1" xfId="1" applyFont="1" applyBorder="1" applyAlignment="1">
      <alignment horizontal="center" vertical="center" wrapText="1"/>
    </xf>
    <xf numFmtId="0" fontId="7" fillId="0" borderId="1" xfId="1" applyFont="1" applyBorder="1" applyAlignment="1">
      <alignment horizontal="center"/>
    </xf>
    <xf numFmtId="0" fontId="7" fillId="0" borderId="7" xfId="1" applyFont="1" applyBorder="1" applyAlignment="1">
      <alignment horizontal="center" vertical="center"/>
    </xf>
    <xf numFmtId="0" fontId="7" fillId="0" borderId="6" xfId="1" applyFont="1" applyBorder="1" applyAlignment="1">
      <alignment horizontal="center" vertical="center"/>
    </xf>
    <xf numFmtId="0" fontId="7" fillId="0" borderId="5" xfId="1" applyFont="1" applyBorder="1" applyAlignment="1">
      <alignment horizontal="center" vertical="center"/>
    </xf>
    <xf numFmtId="0" fontId="7" fillId="0" borderId="4" xfId="1" applyFont="1" applyBorder="1" applyAlignment="1">
      <alignment horizontal="center" vertical="center"/>
    </xf>
    <xf numFmtId="0" fontId="7" fillId="0" borderId="3" xfId="1" applyFont="1" applyBorder="1" applyAlignment="1">
      <alignment horizontal="center" vertical="center"/>
    </xf>
    <xf numFmtId="0" fontId="7" fillId="0" borderId="2" xfId="1" applyFont="1" applyBorder="1" applyAlignment="1">
      <alignment horizontal="center" vertical="center"/>
    </xf>
    <xf numFmtId="0" fontId="10" fillId="3" borderId="13" xfId="1" applyFont="1" applyFill="1" applyBorder="1" applyAlignment="1">
      <alignment horizontal="left"/>
    </xf>
    <xf numFmtId="0" fontId="10" fillId="3" borderId="12" xfId="1" applyFont="1" applyFill="1" applyBorder="1" applyAlignment="1">
      <alignment horizontal="left"/>
    </xf>
    <xf numFmtId="0" fontId="10" fillId="3" borderId="11" xfId="1" applyFont="1" applyFill="1" applyBorder="1" applyAlignment="1">
      <alignment horizontal="left"/>
    </xf>
    <xf numFmtId="0" fontId="7" fillId="0" borderId="7" xfId="1" applyFont="1" applyBorder="1" applyAlignment="1">
      <alignment horizontal="center"/>
    </xf>
    <xf numFmtId="0" fontId="7" fillId="0" borderId="5" xfId="1" applyFont="1" applyBorder="1" applyAlignment="1">
      <alignment horizontal="center"/>
    </xf>
    <xf numFmtId="0" fontId="7" fillId="0" borderId="9" xfId="1" applyFont="1" applyBorder="1" applyAlignment="1">
      <alignment horizontal="center"/>
    </xf>
    <xf numFmtId="0" fontId="7" fillId="0" borderId="8" xfId="1" applyFont="1" applyBorder="1" applyAlignment="1">
      <alignment horizontal="center"/>
    </xf>
    <xf numFmtId="0" fontId="7" fillId="0" borderId="4" xfId="1" applyFont="1" applyBorder="1" applyAlignment="1">
      <alignment horizontal="center"/>
    </xf>
    <xf numFmtId="0" fontId="7" fillId="0" borderId="2" xfId="1" applyFont="1" applyBorder="1" applyAlignment="1">
      <alignment horizontal="center"/>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 xfId="1" applyFont="1" applyBorder="1" applyAlignment="1">
      <alignment horizontal="center" vertical="center"/>
    </xf>
    <xf numFmtId="0" fontId="5" fillId="0" borderId="1" xfId="1" applyFont="1" applyBorder="1" applyAlignment="1">
      <alignment horizontal="center" vertical="center" wrapText="1"/>
    </xf>
    <xf numFmtId="0" fontId="6" fillId="0" borderId="1" xfId="1" applyFont="1" applyBorder="1" applyAlignment="1">
      <alignment horizontal="center" vertical="center" wrapText="1"/>
    </xf>
    <xf numFmtId="2" fontId="7" fillId="0" borderId="13" xfId="1" applyNumberFormat="1" applyFont="1" applyBorder="1" applyAlignment="1">
      <alignment horizontal="left" vertical="center" wrapText="1"/>
    </xf>
    <xf numFmtId="2" fontId="7" fillId="0" borderId="12" xfId="1" applyNumberFormat="1" applyFont="1" applyBorder="1" applyAlignment="1">
      <alignment horizontal="left" vertical="center" wrapText="1"/>
    </xf>
    <xf numFmtId="2" fontId="7" fillId="0" borderId="11" xfId="1" applyNumberFormat="1" applyFont="1" applyBorder="1" applyAlignment="1">
      <alignment horizontal="left" vertical="center" wrapText="1"/>
    </xf>
    <xf numFmtId="9" fontId="1" fillId="0" borderId="1" xfId="5" applyFont="1" applyBorder="1" applyAlignment="1">
      <alignment horizontal="center" vertical="center"/>
    </xf>
    <xf numFmtId="0" fontId="1" fillId="2" borderId="12" xfId="1" applyFont="1" applyFill="1" applyBorder="1" applyAlignment="1">
      <alignment horizontal="center" vertical="center" wrapText="1"/>
    </xf>
    <xf numFmtId="9" fontId="1" fillId="0" borderId="1" xfId="5" applyFont="1" applyBorder="1" applyAlignment="1" applyProtection="1">
      <alignment horizontal="center" vertical="center"/>
    </xf>
    <xf numFmtId="2" fontId="9" fillId="0" borderId="0" xfId="1" applyNumberFormat="1" applyFont="1" applyAlignment="1">
      <alignment horizontal="center" vertical="center" wrapText="1"/>
    </xf>
    <xf numFmtId="0" fontId="10" fillId="0" borderId="13" xfId="1" applyFont="1" applyBorder="1" applyAlignment="1">
      <alignment horizontal="left" vertical="center"/>
    </xf>
    <xf numFmtId="0" fontId="10" fillId="0" borderId="11" xfId="1" applyFont="1" applyBorder="1" applyAlignment="1">
      <alignment horizontal="left" vertical="center"/>
    </xf>
    <xf numFmtId="0" fontId="7" fillId="0" borderId="12" xfId="1" applyFont="1" applyBorder="1" applyAlignment="1">
      <alignment horizontal="center" vertical="center"/>
    </xf>
    <xf numFmtId="0" fontId="7" fillId="0" borderId="11" xfId="1" applyFont="1" applyBorder="1" applyAlignment="1">
      <alignment horizontal="center" vertical="center"/>
    </xf>
    <xf numFmtId="2" fontId="10" fillId="0" borderId="1" xfId="1" applyNumberFormat="1" applyFont="1" applyBorder="1" applyAlignment="1">
      <alignment horizontal="center" vertical="center"/>
    </xf>
    <xf numFmtId="0" fontId="10" fillId="0" borderId="13" xfId="1" applyFont="1" applyBorder="1" applyAlignment="1">
      <alignment horizontal="left" vertical="center" wrapText="1"/>
    </xf>
    <xf numFmtId="0" fontId="10" fillId="0" borderId="11" xfId="1" applyFont="1" applyBorder="1" applyAlignment="1">
      <alignment horizontal="left" vertical="center" wrapText="1"/>
    </xf>
    <xf numFmtId="0" fontId="7" fillId="0" borderId="12" xfId="1" applyFont="1" applyBorder="1" applyAlignment="1">
      <alignment horizontal="center" vertical="center" wrapText="1"/>
    </xf>
    <xf numFmtId="0" fontId="7" fillId="0" borderId="11" xfId="1" applyFont="1" applyBorder="1" applyAlignment="1">
      <alignment horizontal="center" vertical="center" wrapText="1"/>
    </xf>
    <xf numFmtId="10" fontId="7" fillId="0" borderId="13" xfId="2" applyNumberFormat="1" applyFont="1" applyBorder="1" applyAlignment="1">
      <alignment horizontal="center"/>
    </xf>
    <xf numFmtId="10" fontId="7" fillId="0" borderId="12" xfId="2" applyNumberFormat="1" applyFont="1" applyBorder="1" applyAlignment="1">
      <alignment horizontal="center"/>
    </xf>
    <xf numFmtId="10" fontId="7" fillId="0" borderId="11" xfId="2" applyNumberFormat="1" applyFont="1" applyBorder="1" applyAlignment="1">
      <alignment horizontal="center"/>
    </xf>
    <xf numFmtId="2" fontId="9" fillId="0" borderId="0" xfId="1" applyNumberFormat="1" applyFont="1" applyAlignment="1">
      <alignment horizontal="center" vertical="center"/>
    </xf>
    <xf numFmtId="2" fontId="8" fillId="0" borderId="0" xfId="1" applyNumberFormat="1" applyFont="1" applyAlignment="1">
      <alignment horizontal="left" vertical="center" wrapText="1"/>
    </xf>
    <xf numFmtId="0" fontId="5" fillId="0" borderId="7" xfId="1" applyFont="1" applyBorder="1" applyAlignment="1">
      <alignment horizontal="center" vertical="center" wrapText="1"/>
    </xf>
    <xf numFmtId="0" fontId="5" fillId="0" borderId="6" xfId="1" applyFont="1" applyBorder="1" applyAlignment="1">
      <alignment horizontal="center" vertical="center" wrapText="1"/>
    </xf>
    <xf numFmtId="0" fontId="5" fillId="0" borderId="5" xfId="1" applyFont="1" applyBorder="1" applyAlignment="1">
      <alignment horizontal="center" vertical="center" wrapText="1"/>
    </xf>
    <xf numFmtId="0" fontId="5" fillId="0" borderId="4" xfId="1" applyFont="1" applyBorder="1" applyAlignment="1">
      <alignment horizontal="center" vertical="center" wrapText="1"/>
    </xf>
    <xf numFmtId="0" fontId="5" fillId="0" borderId="3" xfId="1" applyFont="1" applyBorder="1" applyAlignment="1">
      <alignment horizontal="center" vertical="center" wrapText="1"/>
    </xf>
    <xf numFmtId="0" fontId="5" fillId="0" borderId="2" xfId="1" applyFont="1" applyBorder="1" applyAlignment="1">
      <alignment horizontal="center" vertical="center" wrapText="1"/>
    </xf>
    <xf numFmtId="0" fontId="5" fillId="0" borderId="1" xfId="1" applyFont="1" applyBorder="1" applyAlignment="1">
      <alignment horizontal="center"/>
    </xf>
    <xf numFmtId="2" fontId="3" fillId="0" borderId="0" xfId="1" applyNumberFormat="1" applyFont="1" applyAlignment="1">
      <alignment horizontal="left" vertical="top" wrapText="1"/>
    </xf>
    <xf numFmtId="0" fontId="7" fillId="0" borderId="0" xfId="1" applyFont="1" applyAlignment="1">
      <alignment horizontal="center"/>
    </xf>
    <xf numFmtId="0" fontId="10" fillId="0" borderId="13" xfId="1" applyFont="1" applyBorder="1" applyAlignment="1">
      <alignment horizontal="left"/>
    </xf>
    <xf numFmtId="0" fontId="10" fillId="0" borderId="12" xfId="1" applyFont="1" applyBorder="1" applyAlignment="1">
      <alignment horizontal="left"/>
    </xf>
    <xf numFmtId="0" fontId="10" fillId="0" borderId="11" xfId="1" applyFont="1" applyBorder="1" applyAlignment="1">
      <alignment horizontal="left"/>
    </xf>
    <xf numFmtId="0" fontId="10" fillId="0" borderId="6" xfId="1" applyFont="1" applyBorder="1" applyAlignment="1">
      <alignment horizontal="left"/>
    </xf>
    <xf numFmtId="0" fontId="10" fillId="0" borderId="7" xfId="1" applyFont="1" applyBorder="1" applyAlignment="1">
      <alignment horizontal="left" vertical="top" wrapText="1"/>
    </xf>
    <xf numFmtId="0" fontId="10" fillId="0" borderId="6" xfId="1" applyFont="1" applyBorder="1" applyAlignment="1">
      <alignment horizontal="left" vertical="top" wrapText="1"/>
    </xf>
    <xf numFmtId="0" fontId="10" fillId="0" borderId="5" xfId="1" applyFont="1" applyBorder="1" applyAlignment="1">
      <alignment horizontal="left" vertical="top" wrapText="1"/>
    </xf>
    <xf numFmtId="0" fontId="10" fillId="0" borderId="9" xfId="1" applyFont="1" applyBorder="1" applyAlignment="1">
      <alignment horizontal="left" vertical="top" wrapText="1"/>
    </xf>
    <xf numFmtId="0" fontId="10" fillId="0" borderId="0" xfId="1" applyFont="1" applyAlignment="1">
      <alignment horizontal="left" vertical="top" wrapText="1"/>
    </xf>
    <xf numFmtId="0" fontId="10" fillId="0" borderId="8" xfId="1" applyFont="1" applyBorder="1" applyAlignment="1">
      <alignment horizontal="left" vertical="top" wrapText="1"/>
    </xf>
    <xf numFmtId="0" fontId="10" fillId="0" borderId="4" xfId="1" applyFont="1" applyBorder="1" applyAlignment="1">
      <alignment horizontal="left" vertical="top" wrapText="1"/>
    </xf>
    <xf numFmtId="0" fontId="10" fillId="0" borderId="3" xfId="1" applyFont="1" applyBorder="1" applyAlignment="1">
      <alignment horizontal="left" vertical="top" wrapText="1"/>
    </xf>
    <xf numFmtId="0" fontId="10" fillId="0" borderId="2" xfId="1" applyFont="1" applyBorder="1" applyAlignment="1">
      <alignment horizontal="left" vertical="top" wrapText="1"/>
    </xf>
    <xf numFmtId="2" fontId="10" fillId="0" borderId="13" xfId="1" applyNumberFormat="1" applyFont="1" applyBorder="1" applyAlignment="1">
      <alignment horizontal="center" vertical="center" wrapText="1"/>
    </xf>
    <xf numFmtId="2" fontId="10" fillId="0" borderId="12" xfId="1" applyNumberFormat="1" applyFont="1" applyBorder="1" applyAlignment="1">
      <alignment horizontal="center" vertical="center" wrapText="1"/>
    </xf>
    <xf numFmtId="2" fontId="10" fillId="0" borderId="11" xfId="1" applyNumberFormat="1" applyFont="1" applyBorder="1" applyAlignment="1">
      <alignment horizontal="center" vertical="center" wrapText="1"/>
    </xf>
    <xf numFmtId="0" fontId="10" fillId="0" borderId="13" xfId="1" applyFont="1" applyBorder="1" applyAlignment="1">
      <alignment horizontal="left" vertical="top" wrapText="1"/>
    </xf>
    <xf numFmtId="0" fontId="10" fillId="0" borderId="11" xfId="1" applyFont="1" applyBorder="1" applyAlignment="1">
      <alignment horizontal="left" vertical="top" wrapText="1"/>
    </xf>
    <xf numFmtId="2" fontId="7" fillId="0" borderId="13" xfId="1" applyNumberFormat="1" applyFont="1" applyBorder="1" applyAlignment="1">
      <alignment horizontal="center" vertical="center" wrapText="1"/>
    </xf>
    <xf numFmtId="2" fontId="7" fillId="0" borderId="12" xfId="1" applyNumberFormat="1" applyFont="1" applyBorder="1" applyAlignment="1">
      <alignment horizontal="center" vertical="center" wrapText="1"/>
    </xf>
    <xf numFmtId="2" fontId="7" fillId="0" borderId="11" xfId="1" applyNumberFormat="1" applyFont="1" applyBorder="1" applyAlignment="1">
      <alignment horizontal="center" vertical="center" wrapText="1"/>
    </xf>
    <xf numFmtId="0" fontId="10" fillId="0" borderId="13" xfId="1" applyFont="1" applyBorder="1" applyAlignment="1">
      <alignment horizontal="left" vertical="top"/>
    </xf>
    <xf numFmtId="0" fontId="10" fillId="0" borderId="11" xfId="1" applyFont="1" applyBorder="1" applyAlignment="1">
      <alignment horizontal="left" vertical="top"/>
    </xf>
    <xf numFmtId="0" fontId="10" fillId="0" borderId="12" xfId="1" applyFont="1" applyBorder="1" applyAlignment="1">
      <alignment horizontal="center" vertical="center"/>
    </xf>
    <xf numFmtId="0" fontId="10" fillId="0" borderId="11" xfId="1" applyFont="1" applyBorder="1" applyAlignment="1">
      <alignment horizontal="center" vertical="center"/>
    </xf>
    <xf numFmtId="0" fontId="1" fillId="2" borderId="3" xfId="1" applyFont="1" applyFill="1" applyBorder="1" applyAlignment="1">
      <alignment horizontal="center" vertical="center" wrapText="1"/>
    </xf>
    <xf numFmtId="0" fontId="1" fillId="2" borderId="6" xfId="1" applyFont="1" applyFill="1" applyBorder="1" applyAlignment="1">
      <alignment horizontal="center" vertical="center" wrapText="1"/>
    </xf>
    <xf numFmtId="0" fontId="4" fillId="0" borderId="1" xfId="1" applyFont="1" applyBorder="1" applyAlignment="1">
      <alignment horizontal="left" vertical="top"/>
    </xf>
    <xf numFmtId="168" fontId="5" fillId="0" borderId="1" xfId="1" applyNumberFormat="1" applyFont="1" applyBorder="1" applyAlignment="1">
      <alignment horizontal="center" vertical="top"/>
    </xf>
    <xf numFmtId="2" fontId="5" fillId="0" borderId="11" xfId="1" applyNumberFormat="1" applyFont="1" applyBorder="1" applyAlignment="1">
      <alignment horizontal="left" vertical="center"/>
    </xf>
    <xf numFmtId="2" fontId="5" fillId="0" borderId="1" xfId="1" applyNumberFormat="1" applyFont="1" applyBorder="1" applyAlignment="1">
      <alignment horizontal="left" vertical="center"/>
    </xf>
    <xf numFmtId="0" fontId="3" fillId="0" borderId="7" xfId="1" applyFont="1" applyBorder="1" applyAlignment="1">
      <alignment horizontal="left" vertical="top" wrapText="1"/>
    </xf>
    <xf numFmtId="0" fontId="5" fillId="0" borderId="5" xfId="1" applyFont="1" applyBorder="1" applyAlignment="1">
      <alignment horizontal="left" vertical="top" wrapText="1"/>
    </xf>
    <xf numFmtId="0" fontId="5" fillId="0" borderId="4" xfId="1" applyFont="1" applyBorder="1" applyAlignment="1">
      <alignment horizontal="left" vertical="top" wrapText="1"/>
    </xf>
    <xf numFmtId="0" fontId="5" fillId="0" borderId="2" xfId="1" applyFont="1" applyBorder="1" applyAlignment="1">
      <alignment horizontal="left" vertical="top" wrapText="1"/>
    </xf>
    <xf numFmtId="0" fontId="4" fillId="0" borderId="7" xfId="1" applyFont="1" applyBorder="1" applyAlignment="1">
      <alignment horizontal="left" vertical="top" wrapText="1"/>
    </xf>
    <xf numFmtId="0" fontId="4" fillId="0" borderId="6" xfId="1" applyFont="1" applyBorder="1" applyAlignment="1">
      <alignment horizontal="left" vertical="top" wrapText="1"/>
    </xf>
    <xf numFmtId="0" fontId="4" fillId="0" borderId="5" xfId="1" applyFont="1" applyBorder="1" applyAlignment="1">
      <alignment horizontal="left" vertical="top" wrapText="1"/>
    </xf>
    <xf numFmtId="0" fontId="4" fillId="0" borderId="4" xfId="1" applyFont="1" applyBorder="1" applyAlignment="1">
      <alignment horizontal="left" vertical="top" wrapText="1"/>
    </xf>
    <xf numFmtId="0" fontId="4" fillId="0" borderId="3" xfId="1" applyFont="1" applyBorder="1" applyAlignment="1">
      <alignment horizontal="left" vertical="top" wrapText="1"/>
    </xf>
    <xf numFmtId="0" fontId="4" fillId="0" borderId="2" xfId="1" applyFont="1" applyBorder="1" applyAlignment="1">
      <alignment horizontal="left" vertical="top" wrapText="1"/>
    </xf>
    <xf numFmtId="0" fontId="2" fillId="0" borderId="1" xfId="1" applyFont="1" applyBorder="1" applyAlignment="1">
      <alignment horizontal="center" vertical="center" wrapText="1"/>
    </xf>
    <xf numFmtId="0" fontId="16" fillId="4" borderId="16" xfId="0" applyFont="1" applyFill="1" applyBorder="1" applyAlignment="1">
      <alignment horizontal="center" vertical="center" wrapText="1"/>
    </xf>
    <xf numFmtId="0" fontId="16" fillId="4" borderId="17"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10" xfId="0" applyFont="1" applyFill="1" applyBorder="1" applyAlignment="1">
      <alignment horizontal="center" vertical="center" wrapText="1"/>
    </xf>
    <xf numFmtId="167" fontId="4" fillId="0" borderId="1" xfId="1" applyNumberFormat="1" applyFont="1" applyBorder="1" applyAlignment="1">
      <alignment horizontal="left" vertical="top"/>
    </xf>
    <xf numFmtId="0" fontId="1" fillId="2" borderId="14" xfId="1" applyFont="1" applyFill="1" applyBorder="1" applyAlignment="1">
      <alignment horizontal="center" vertical="center" wrapText="1"/>
    </xf>
    <xf numFmtId="0" fontId="1" fillId="2" borderId="15" xfId="1" applyFont="1" applyFill="1" applyBorder="1" applyAlignment="1">
      <alignment horizontal="center" vertical="center" wrapText="1"/>
    </xf>
    <xf numFmtId="0" fontId="3" fillId="0" borderId="7" xfId="1" applyFont="1" applyBorder="1" applyAlignment="1">
      <alignment horizontal="left" vertical="top"/>
    </xf>
    <xf numFmtId="0" fontId="3" fillId="0" borderId="5" xfId="1" applyFont="1" applyBorder="1" applyAlignment="1">
      <alignment horizontal="left" vertical="top"/>
    </xf>
    <xf numFmtId="0" fontId="3" fillId="0" borderId="4" xfId="1" applyFont="1" applyBorder="1" applyAlignment="1">
      <alignment horizontal="left" vertical="top"/>
    </xf>
    <xf numFmtId="0" fontId="3" fillId="0" borderId="2" xfId="1" applyFont="1" applyBorder="1" applyAlignment="1">
      <alignment horizontal="left" vertical="top"/>
    </xf>
    <xf numFmtId="168" fontId="5" fillId="0" borderId="1" xfId="1" applyNumberFormat="1" applyFont="1" applyBorder="1" applyAlignment="1">
      <alignment horizontal="left" vertical="center"/>
    </xf>
    <xf numFmtId="0" fontId="5" fillId="0" borderId="7" xfId="1" applyFont="1" applyBorder="1" applyAlignment="1">
      <alignment horizontal="left" vertical="top" wrapText="1"/>
    </xf>
    <xf numFmtId="0" fontId="5" fillId="0" borderId="6" xfId="1" applyFont="1" applyBorder="1" applyAlignment="1">
      <alignment horizontal="left" vertical="top" wrapText="1"/>
    </xf>
    <xf numFmtId="0" fontId="5" fillId="0" borderId="3" xfId="1" applyFont="1" applyBorder="1" applyAlignment="1">
      <alignment horizontal="left" vertical="top" wrapText="1"/>
    </xf>
    <xf numFmtId="0" fontId="1" fillId="0" borderId="1" xfId="1" applyFont="1" applyBorder="1" applyAlignment="1">
      <alignment horizontal="center" vertical="center"/>
    </xf>
    <xf numFmtId="0" fontId="1" fillId="2" borderId="13" xfId="1" applyFont="1" applyFill="1" applyBorder="1" applyAlignment="1">
      <alignment horizontal="center" vertical="center"/>
    </xf>
    <xf numFmtId="0" fontId="1" fillId="2" borderId="0" xfId="1" applyFont="1" applyFill="1" applyAlignment="1">
      <alignment horizontal="center" vertical="center" wrapText="1"/>
    </xf>
    <xf numFmtId="0" fontId="1" fillId="2" borderId="10" xfId="1" applyFont="1" applyFill="1" applyBorder="1" applyAlignment="1">
      <alignment horizontal="center" vertical="center" wrapText="1"/>
    </xf>
    <xf numFmtId="0" fontId="1" fillId="2" borderId="1" xfId="1" applyFont="1" applyFill="1" applyBorder="1" applyAlignment="1">
      <alignment horizontal="center" vertical="center"/>
    </xf>
    <xf numFmtId="0" fontId="2" fillId="0" borderId="1" xfId="1" applyFont="1" applyBorder="1" applyAlignment="1">
      <alignment horizontal="center" vertical="center"/>
    </xf>
    <xf numFmtId="0" fontId="5" fillId="0" borderId="1" xfId="1" applyFont="1" applyBorder="1" applyAlignment="1">
      <alignment horizontal="left" vertical="top"/>
    </xf>
    <xf numFmtId="0" fontId="15" fillId="0" borderId="1" xfId="0" applyFont="1" applyBorder="1" applyAlignment="1">
      <alignment horizontal="center" vertical="center" wrapText="1"/>
    </xf>
    <xf numFmtId="0" fontId="15" fillId="2" borderId="1" xfId="0" applyFont="1" applyFill="1" applyBorder="1" applyAlignment="1">
      <alignment horizontal="center" vertical="center" wrapText="1"/>
    </xf>
    <xf numFmtId="0" fontId="15" fillId="0" borderId="1" xfId="1" applyFont="1" applyBorder="1" applyAlignment="1">
      <alignment horizontal="center" vertical="center"/>
    </xf>
    <xf numFmtId="0" fontId="15" fillId="0" borderId="1" xfId="1" applyFont="1" applyBorder="1" applyAlignment="1">
      <alignment horizontal="center" vertical="center" wrapText="1"/>
    </xf>
    <xf numFmtId="0" fontId="4" fillId="0" borderId="1" xfId="1" applyFont="1" applyBorder="1" applyAlignment="1">
      <alignment horizontal="center" vertical="center" wrapText="1"/>
    </xf>
    <xf numFmtId="0" fontId="2" fillId="0" borderId="7" xfId="1" applyFont="1" applyBorder="1" applyAlignment="1">
      <alignment horizontal="left" vertical="justify" wrapText="1"/>
    </xf>
    <xf numFmtId="0" fontId="2" fillId="0" borderId="6" xfId="1" applyFont="1" applyBorder="1" applyAlignment="1">
      <alignment horizontal="left" vertical="justify" wrapText="1"/>
    </xf>
    <xf numFmtId="0" fontId="2" fillId="0" borderId="5" xfId="1" applyFont="1" applyBorder="1" applyAlignment="1">
      <alignment horizontal="left" vertical="justify" wrapText="1"/>
    </xf>
    <xf numFmtId="0" fontId="2" fillId="0" borderId="4" xfId="1" applyFont="1" applyBorder="1" applyAlignment="1">
      <alignment horizontal="left" vertical="justify" wrapText="1"/>
    </xf>
    <xf numFmtId="0" fontId="2" fillId="0" borderId="3" xfId="1" applyFont="1" applyBorder="1" applyAlignment="1">
      <alignment horizontal="left" vertical="justify" wrapText="1"/>
    </xf>
    <xf numFmtId="0" fontId="2" fillId="0" borderId="2" xfId="1" applyFont="1" applyBorder="1" applyAlignment="1">
      <alignment horizontal="left" vertical="justify" wrapText="1"/>
    </xf>
    <xf numFmtId="0" fontId="15" fillId="8" borderId="1" xfId="0" applyFont="1" applyFill="1" applyBorder="1" applyAlignment="1">
      <alignment horizontal="center" vertical="center" wrapText="1"/>
    </xf>
    <xf numFmtId="0" fontId="15" fillId="9"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9" fontId="1" fillId="0" borderId="14" xfId="5" applyFont="1" applyBorder="1" applyAlignment="1">
      <alignment horizontal="center" vertical="center"/>
    </xf>
    <xf numFmtId="9" fontId="1" fillId="0" borderId="10" xfId="5" applyFont="1" applyBorder="1" applyAlignment="1">
      <alignment horizontal="center" vertical="center"/>
    </xf>
    <xf numFmtId="0" fontId="2" fillId="0" borderId="7" xfId="1" applyFont="1" applyBorder="1" applyAlignment="1">
      <alignment horizontal="left" vertical="top"/>
    </xf>
    <xf numFmtId="0" fontId="2" fillId="0" borderId="6" xfId="1" applyFont="1" applyBorder="1" applyAlignment="1">
      <alignment horizontal="left" vertical="top"/>
    </xf>
    <xf numFmtId="0" fontId="2" fillId="0" borderId="5" xfId="1" applyFont="1" applyBorder="1" applyAlignment="1">
      <alignment horizontal="left" vertical="top"/>
    </xf>
    <xf numFmtId="0" fontId="2" fillId="0" borderId="4" xfId="1" applyFont="1" applyBorder="1" applyAlignment="1">
      <alignment horizontal="left" vertical="top"/>
    </xf>
    <xf numFmtId="0" fontId="2" fillId="0" borderId="3" xfId="1" applyFont="1" applyBorder="1" applyAlignment="1">
      <alignment horizontal="left" vertical="top"/>
    </xf>
    <xf numFmtId="0" fontId="2" fillId="0" borderId="2" xfId="1" applyFont="1" applyBorder="1" applyAlignment="1">
      <alignment horizontal="left" vertical="top"/>
    </xf>
    <xf numFmtId="174" fontId="19" fillId="0" borderId="1" xfId="7" applyNumberFormat="1" applyFont="1" applyFill="1" applyBorder="1" applyAlignment="1">
      <alignment horizontal="center" vertical="center" wrapText="1"/>
    </xf>
    <xf numFmtId="0" fontId="1" fillId="0" borderId="1" xfId="1" applyFont="1" applyFill="1" applyBorder="1" applyAlignment="1">
      <alignment horizontal="center" vertical="center" wrapText="1"/>
    </xf>
  </cellXfs>
  <cellStyles count="9">
    <cellStyle name="Millares 137 5" xfId="8"/>
    <cellStyle name="Millares 2" xfId="4"/>
    <cellStyle name="Millares 3" xfId="7"/>
    <cellStyle name="Moneda" xfId="6" builtinId="4"/>
    <cellStyle name="Moneda 2" xfId="3"/>
    <cellStyle name="Normal" xfId="0" builtinId="0"/>
    <cellStyle name="Normal 2" xfId="1"/>
    <cellStyle name="Porcentaje" xfId="5" builtinId="5"/>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B10F1E8A-D82B-4C5E-AE0B-1043864AF2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43418"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3" name="3 Imagen" descr="Membretes_2024_2-01">
          <a:extLst>
            <a:ext uri="{FF2B5EF4-FFF2-40B4-BE49-F238E27FC236}">
              <a16:creationId xmlns:a16="http://schemas.microsoft.com/office/drawing/2014/main" id="{58F76E5B-1A27-4B44-825D-35A0ADFF0875}"/>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09676" y="396875"/>
          <a:ext cx="5516788" cy="16827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4AE26227-9E45-471D-9D72-8DCA905954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43418"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3" name="3 Imagen" descr="Membretes_2024_2-01">
          <a:extLst>
            <a:ext uri="{FF2B5EF4-FFF2-40B4-BE49-F238E27FC236}">
              <a16:creationId xmlns:a16="http://schemas.microsoft.com/office/drawing/2014/main" id="{A303A2A1-3DB2-4EDB-8A13-B26785452E42}"/>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09676" y="396875"/>
          <a:ext cx="5516788" cy="16827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3" name="Imagen 1" descr="CAPIT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5118" y="14883"/>
          <a:ext cx="1091208" cy="634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3875768</xdr:colOff>
      <xdr:row>4</xdr:row>
      <xdr:rowOff>412750</xdr:rowOff>
    </xdr:to>
    <xdr:pic>
      <xdr:nvPicPr>
        <xdr:cNvPr id="4" name="3 Imagen" descr="Membretes_2024_2-01">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603376" y="111125"/>
          <a:ext cx="5524499" cy="16827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105"/>
  <sheetViews>
    <sheetView zoomScale="60" zoomScaleNormal="60" workbookViewId="0">
      <selection activeCell="E26" sqref="E26:E27"/>
    </sheetView>
  </sheetViews>
  <sheetFormatPr baseColWidth="10" defaultColWidth="12.5703125" defaultRowHeight="15"/>
  <cols>
    <col min="1" max="1" width="6.7109375" style="1" customWidth="1"/>
    <col min="2" max="2" width="45.42578125" style="1" customWidth="1"/>
    <col min="3" max="3" width="86.85546875" style="1" customWidth="1"/>
    <col min="4" max="4" width="11.140625" style="1" bestFit="1" customWidth="1"/>
    <col min="5" max="5" width="28" style="1" bestFit="1" customWidth="1"/>
    <col min="6" max="6" width="15.85546875" style="1" bestFit="1" customWidth="1"/>
    <col min="7" max="7" width="18" style="1" customWidth="1"/>
    <col min="8" max="8" width="25.7109375" style="1" customWidth="1"/>
    <col min="9" max="9" width="21.28515625" style="1" customWidth="1"/>
    <col min="10" max="10" width="20.85546875" style="3" customWidth="1"/>
    <col min="11" max="11" width="13.5703125" style="1" customWidth="1"/>
    <col min="12" max="12" width="23.42578125" style="1" customWidth="1"/>
    <col min="13" max="13" width="14.85546875" style="2" customWidth="1"/>
    <col min="14" max="14" width="21.140625" style="2" customWidth="1"/>
    <col min="15" max="17" width="16.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51" ht="22.5" customHeight="1"/>
    <row r="2" spans="2:251" s="25" customFormat="1" ht="37.5" customHeight="1">
      <c r="B2" s="105"/>
      <c r="C2" s="105"/>
      <c r="D2" s="106" t="s">
        <v>28</v>
      </c>
      <c r="E2" s="107"/>
      <c r="F2" s="107"/>
      <c r="G2" s="107"/>
      <c r="H2" s="107"/>
      <c r="I2" s="107"/>
      <c r="J2" s="107"/>
      <c r="K2" s="108"/>
      <c r="L2" s="112" t="s">
        <v>32</v>
      </c>
      <c r="M2" s="113"/>
      <c r="N2" s="113"/>
      <c r="O2" s="114"/>
      <c r="P2" s="115"/>
      <c r="Q2" s="116"/>
      <c r="R2" s="47"/>
    </row>
    <row r="3" spans="2:251" s="25" customFormat="1" ht="37.5" customHeight="1">
      <c r="B3" s="105"/>
      <c r="C3" s="105"/>
      <c r="D3" s="109"/>
      <c r="E3" s="110"/>
      <c r="F3" s="110"/>
      <c r="G3" s="110"/>
      <c r="H3" s="110"/>
      <c r="I3" s="110"/>
      <c r="J3" s="110"/>
      <c r="K3" s="111"/>
      <c r="L3" s="112" t="s">
        <v>29</v>
      </c>
      <c r="M3" s="113"/>
      <c r="N3" s="113"/>
      <c r="O3" s="114"/>
      <c r="P3" s="117"/>
      <c r="Q3" s="118"/>
      <c r="R3" s="47"/>
    </row>
    <row r="4" spans="2:251" s="25" customFormat="1" ht="33.75" customHeight="1">
      <c r="B4" s="105"/>
      <c r="C4" s="105"/>
      <c r="D4" s="106" t="s">
        <v>27</v>
      </c>
      <c r="E4" s="107"/>
      <c r="F4" s="107"/>
      <c r="G4" s="107"/>
      <c r="H4" s="107"/>
      <c r="I4" s="107"/>
      <c r="J4" s="107"/>
      <c r="K4" s="108"/>
      <c r="L4" s="112" t="s">
        <v>30</v>
      </c>
      <c r="M4" s="113"/>
      <c r="N4" s="113"/>
      <c r="O4" s="114"/>
      <c r="P4" s="117"/>
      <c r="Q4" s="118"/>
      <c r="R4" s="47"/>
    </row>
    <row r="5" spans="2:251" s="25" customFormat="1" ht="38.25" customHeight="1">
      <c r="B5" s="105"/>
      <c r="C5" s="105"/>
      <c r="D5" s="109"/>
      <c r="E5" s="110"/>
      <c r="F5" s="110"/>
      <c r="G5" s="110"/>
      <c r="H5" s="110"/>
      <c r="I5" s="110"/>
      <c r="J5" s="110"/>
      <c r="K5" s="111"/>
      <c r="L5" s="112" t="s">
        <v>31</v>
      </c>
      <c r="M5" s="113"/>
      <c r="N5" s="113"/>
      <c r="O5" s="114"/>
      <c r="P5" s="119"/>
      <c r="Q5" s="120"/>
      <c r="R5" s="47"/>
    </row>
    <row r="6" spans="2:251" s="25" customFormat="1" ht="23.25" customHeight="1">
      <c r="C6" s="156"/>
      <c r="D6" s="156"/>
      <c r="E6" s="156"/>
      <c r="F6" s="156"/>
      <c r="G6" s="156"/>
      <c r="H6" s="156"/>
      <c r="I6" s="156"/>
      <c r="J6" s="156"/>
      <c r="K6" s="156"/>
      <c r="L6" s="156"/>
      <c r="M6" s="156"/>
      <c r="N6" s="156"/>
      <c r="O6" s="156"/>
      <c r="P6" s="156"/>
      <c r="Q6" s="156"/>
      <c r="R6" s="47"/>
    </row>
    <row r="7" spans="2:251" s="25" customFormat="1" ht="31.5" customHeight="1">
      <c r="B7" s="49" t="s">
        <v>38</v>
      </c>
      <c r="C7" s="58" t="s">
        <v>150</v>
      </c>
      <c r="D7" s="157" t="s">
        <v>39</v>
      </c>
      <c r="E7" s="158"/>
      <c r="F7" s="158"/>
      <c r="G7" s="158"/>
      <c r="H7" s="158"/>
      <c r="I7" s="158"/>
      <c r="J7" s="158"/>
      <c r="K7" s="158"/>
      <c r="L7" s="158"/>
      <c r="M7" s="158"/>
      <c r="N7" s="158"/>
      <c r="O7" s="158"/>
      <c r="P7" s="158"/>
      <c r="Q7" s="159"/>
      <c r="R7" s="47"/>
    </row>
    <row r="8" spans="2:251" s="25" customFormat="1" ht="36" customHeight="1">
      <c r="B8" s="49" t="s">
        <v>26</v>
      </c>
      <c r="C8" s="49"/>
      <c r="D8" s="160" t="s">
        <v>167</v>
      </c>
      <c r="E8" s="160"/>
      <c r="F8" s="160"/>
      <c r="G8" s="160"/>
      <c r="H8" s="160"/>
      <c r="I8" s="160"/>
      <c r="J8" s="160"/>
      <c r="K8" s="160"/>
      <c r="L8" s="160"/>
      <c r="M8" s="160"/>
      <c r="N8" s="160"/>
      <c r="O8" s="160"/>
      <c r="P8" s="160"/>
      <c r="Q8" s="160"/>
    </row>
    <row r="9" spans="2:251" s="25" customFormat="1" ht="36" customHeight="1">
      <c r="B9" s="134" t="s">
        <v>162</v>
      </c>
      <c r="C9" s="135"/>
      <c r="D9" s="136"/>
      <c r="E9" s="136"/>
      <c r="F9" s="136"/>
      <c r="G9" s="136"/>
      <c r="H9" s="136"/>
      <c r="I9" s="137"/>
      <c r="J9" s="161" t="s">
        <v>25</v>
      </c>
      <c r="K9" s="162"/>
      <c r="L9" s="163"/>
      <c r="M9" s="170" t="s">
        <v>24</v>
      </c>
      <c r="N9" s="171"/>
      <c r="O9" s="171"/>
      <c r="P9" s="171"/>
      <c r="Q9" s="172"/>
      <c r="R9" s="33"/>
      <c r="T9" s="133"/>
      <c r="U9" s="133"/>
      <c r="V9" s="133"/>
      <c r="W9" s="133"/>
      <c r="X9" s="133"/>
    </row>
    <row r="10" spans="2:251" s="25" customFormat="1" ht="36" customHeight="1">
      <c r="B10" s="134" t="s">
        <v>163</v>
      </c>
      <c r="C10" s="135"/>
      <c r="D10" s="136"/>
      <c r="E10" s="136"/>
      <c r="F10" s="136"/>
      <c r="G10" s="136"/>
      <c r="H10" s="136"/>
      <c r="I10" s="137"/>
      <c r="J10" s="164"/>
      <c r="K10" s="165"/>
      <c r="L10" s="166"/>
      <c r="M10" s="46" t="s">
        <v>23</v>
      </c>
      <c r="N10" s="138" t="s">
        <v>22</v>
      </c>
      <c r="O10" s="138"/>
      <c r="P10" s="138"/>
      <c r="Q10" s="46" t="s">
        <v>21</v>
      </c>
      <c r="R10" s="33"/>
      <c r="T10" s="45"/>
      <c r="U10" s="45"/>
      <c r="V10" s="45"/>
      <c r="W10" s="45"/>
      <c r="X10" s="45"/>
    </row>
    <row r="11" spans="2:251" s="25" customFormat="1" ht="31.5" customHeight="1">
      <c r="B11" s="139" t="s">
        <v>164</v>
      </c>
      <c r="C11" s="140"/>
      <c r="D11" s="141"/>
      <c r="E11" s="141"/>
      <c r="F11" s="141"/>
      <c r="G11" s="141"/>
      <c r="H11" s="141"/>
      <c r="I11" s="142"/>
      <c r="J11" s="164"/>
      <c r="K11" s="165"/>
      <c r="L11" s="166"/>
      <c r="M11" s="44"/>
      <c r="N11" s="143"/>
      <c r="O11" s="144"/>
      <c r="P11" s="145"/>
      <c r="Q11" s="43"/>
      <c r="R11" s="33"/>
      <c r="T11" s="42"/>
      <c r="U11" s="146"/>
      <c r="V11" s="146"/>
      <c r="W11" s="146"/>
      <c r="X11" s="42"/>
      <c r="Z11" s="41"/>
      <c r="AA11" s="41"/>
    </row>
    <row r="12" spans="2:251" s="25" customFormat="1" ht="74.25" customHeight="1">
      <c r="B12" s="173" t="s">
        <v>165</v>
      </c>
      <c r="C12" s="174"/>
      <c r="D12" s="141"/>
      <c r="E12" s="141"/>
      <c r="F12" s="141"/>
      <c r="G12" s="141"/>
      <c r="H12" s="141"/>
      <c r="I12" s="142"/>
      <c r="J12" s="164"/>
      <c r="K12" s="165"/>
      <c r="L12" s="166"/>
      <c r="M12" s="40"/>
      <c r="N12" s="175"/>
      <c r="O12" s="176"/>
      <c r="P12" s="177"/>
      <c r="Q12" s="39"/>
      <c r="R12" s="33"/>
      <c r="T12" s="36"/>
      <c r="U12" s="147"/>
      <c r="V12" s="147"/>
      <c r="W12" s="147"/>
      <c r="X12" s="30"/>
      <c r="Z12" s="28"/>
      <c r="AA12" s="27"/>
      <c r="AB12" s="26"/>
    </row>
    <row r="13" spans="2:251" s="25" customFormat="1" ht="74.25" customHeight="1">
      <c r="B13" s="178" t="s">
        <v>166</v>
      </c>
      <c r="C13" s="179"/>
      <c r="D13" s="136"/>
      <c r="E13" s="136"/>
      <c r="F13" s="136"/>
      <c r="G13" s="136"/>
      <c r="H13" s="136"/>
      <c r="I13" s="137"/>
      <c r="J13" s="164"/>
      <c r="K13" s="165"/>
      <c r="L13" s="166"/>
      <c r="M13" s="38"/>
      <c r="N13" s="127"/>
      <c r="O13" s="128"/>
      <c r="P13" s="129"/>
      <c r="Q13" s="37"/>
      <c r="R13" s="33"/>
      <c r="T13" s="36"/>
      <c r="U13" s="147"/>
      <c r="V13" s="147"/>
      <c r="W13" s="147"/>
      <c r="X13" s="30"/>
      <c r="Z13" s="28"/>
      <c r="AA13" s="27"/>
      <c r="AB13" s="26"/>
    </row>
    <row r="14" spans="2:251" s="25" customFormat="1" ht="28.5" customHeight="1">
      <c r="B14" s="55" t="s">
        <v>48</v>
      </c>
      <c r="C14" s="56"/>
      <c r="D14" s="180"/>
      <c r="E14" s="180"/>
      <c r="F14" s="180"/>
      <c r="G14" s="180"/>
      <c r="H14" s="180"/>
      <c r="I14" s="181"/>
      <c r="J14" s="167"/>
      <c r="K14" s="168"/>
      <c r="L14" s="169"/>
      <c r="M14" s="35"/>
      <c r="N14" s="127"/>
      <c r="O14" s="128"/>
      <c r="P14" s="129"/>
      <c r="Q14" s="34"/>
      <c r="R14" s="33"/>
      <c r="T14" s="32"/>
      <c r="U14" s="147"/>
      <c r="V14" s="147"/>
      <c r="W14" s="31"/>
      <c r="X14" s="30"/>
      <c r="Y14" s="29"/>
      <c r="Z14" s="28"/>
      <c r="AA14" s="27"/>
      <c r="AB14" s="26"/>
    </row>
    <row r="15" spans="2:251" ht="28.5" customHeight="1">
      <c r="B15" s="121" t="s">
        <v>36</v>
      </c>
      <c r="C15" s="124" t="s">
        <v>34</v>
      </c>
      <c r="D15" s="125" t="s">
        <v>41</v>
      </c>
      <c r="E15" s="125" t="s">
        <v>20</v>
      </c>
      <c r="F15" s="125" t="s">
        <v>47</v>
      </c>
      <c r="G15" s="126" t="s">
        <v>43</v>
      </c>
      <c r="H15" s="125" t="s">
        <v>37</v>
      </c>
      <c r="I15" s="148" t="s">
        <v>35</v>
      </c>
      <c r="J15" s="149"/>
      <c r="K15" s="149"/>
      <c r="L15" s="150"/>
      <c r="M15" s="125" t="s">
        <v>19</v>
      </c>
      <c r="N15" s="125"/>
      <c r="O15" s="154" t="s">
        <v>18</v>
      </c>
      <c r="P15" s="154"/>
      <c r="Q15" s="154"/>
      <c r="R15" s="3"/>
      <c r="S15" s="3"/>
      <c r="T15" s="10"/>
      <c r="U15" s="155"/>
      <c r="V15" s="155"/>
      <c r="W15" s="3"/>
      <c r="X15" s="9"/>
      <c r="Y15" s="3"/>
      <c r="Z15" s="17"/>
      <c r="AA15" s="6"/>
      <c r="AB15" s="20"/>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row>
    <row r="16" spans="2:251" ht="33.75" customHeight="1">
      <c r="B16" s="122"/>
      <c r="C16" s="124"/>
      <c r="D16" s="125"/>
      <c r="E16" s="125"/>
      <c r="F16" s="125"/>
      <c r="G16" s="125"/>
      <c r="H16" s="125"/>
      <c r="I16" s="151"/>
      <c r="J16" s="152"/>
      <c r="K16" s="152"/>
      <c r="L16" s="153"/>
      <c r="M16" s="125"/>
      <c r="N16" s="125"/>
      <c r="O16" s="125" t="s">
        <v>17</v>
      </c>
      <c r="P16" s="125" t="s">
        <v>16</v>
      </c>
      <c r="Q16" s="124" t="s">
        <v>15</v>
      </c>
      <c r="R16" s="3"/>
      <c r="S16" s="3"/>
      <c r="T16" s="8"/>
      <c r="U16" s="155"/>
      <c r="V16" s="155"/>
      <c r="W16" s="3"/>
      <c r="X16" s="7"/>
      <c r="Y16" s="3"/>
      <c r="Z16" s="17"/>
      <c r="AA16" s="6"/>
      <c r="AB16" s="20"/>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row>
    <row r="17" spans="2:251" ht="39.75" customHeight="1">
      <c r="B17" s="123"/>
      <c r="C17" s="124"/>
      <c r="D17" s="125"/>
      <c r="E17" s="125"/>
      <c r="F17" s="125"/>
      <c r="G17" s="125"/>
      <c r="H17" s="125"/>
      <c r="I17" s="52" t="s">
        <v>14</v>
      </c>
      <c r="J17" s="52" t="s">
        <v>13</v>
      </c>
      <c r="K17" s="52" t="s">
        <v>12</v>
      </c>
      <c r="L17" s="53" t="s">
        <v>11</v>
      </c>
      <c r="M17" s="24" t="s">
        <v>10</v>
      </c>
      <c r="N17" s="23" t="s">
        <v>9</v>
      </c>
      <c r="O17" s="125"/>
      <c r="P17" s="125"/>
      <c r="Q17" s="124"/>
      <c r="R17" s="3"/>
      <c r="S17" s="3"/>
      <c r="T17" s="5"/>
      <c r="U17" s="155"/>
      <c r="V17" s="155"/>
      <c r="X17" s="6"/>
      <c r="Z17" s="17"/>
      <c r="AA17" s="6"/>
      <c r="AB17" s="20"/>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row>
    <row r="18" spans="2:251" ht="33" customHeight="1">
      <c r="B18" s="104" t="s">
        <v>63</v>
      </c>
      <c r="C18" s="182" t="s">
        <v>49</v>
      </c>
      <c r="D18" s="69" t="s">
        <v>40</v>
      </c>
      <c r="E18" s="103" t="s">
        <v>33</v>
      </c>
      <c r="F18" s="70">
        <v>1</v>
      </c>
      <c r="G18" s="69" t="s">
        <v>40</v>
      </c>
      <c r="H18" s="71">
        <v>494616666</v>
      </c>
      <c r="I18" s="72">
        <v>262566666</v>
      </c>
      <c r="J18" s="71">
        <v>232050000</v>
      </c>
      <c r="K18" s="84"/>
      <c r="L18" s="73"/>
      <c r="M18" s="74">
        <v>45292</v>
      </c>
      <c r="N18" s="74">
        <v>45657</v>
      </c>
      <c r="O18" s="132">
        <f>+F19/F18</f>
        <v>0</v>
      </c>
      <c r="P18" s="132" t="e">
        <f>+#REF!/#REF!</f>
        <v>#REF!</v>
      </c>
      <c r="Q18" s="130" t="e">
        <f>+(O18*O18)/P18</f>
        <v>#REF!</v>
      </c>
      <c r="T18" s="5"/>
      <c r="U18" s="155"/>
      <c r="V18" s="155"/>
      <c r="X18" s="4"/>
      <c r="Z18" s="22"/>
      <c r="AA18" s="6"/>
      <c r="AB18" s="20"/>
    </row>
    <row r="19" spans="2:251" ht="44.25" customHeight="1">
      <c r="B19" s="104"/>
      <c r="C19" s="182"/>
      <c r="D19" s="69" t="s">
        <v>2</v>
      </c>
      <c r="E19" s="103"/>
      <c r="F19" s="70">
        <v>0</v>
      </c>
      <c r="G19" s="69" t="s">
        <v>42</v>
      </c>
      <c r="H19" s="71">
        <v>353850000</v>
      </c>
      <c r="I19" s="71">
        <v>184000000</v>
      </c>
      <c r="J19" s="71">
        <v>169850000</v>
      </c>
      <c r="K19" s="84"/>
      <c r="L19" s="75"/>
      <c r="M19" s="74">
        <v>45292</v>
      </c>
      <c r="N19" s="74">
        <v>45657</v>
      </c>
      <c r="O19" s="132"/>
      <c r="P19" s="132"/>
      <c r="Q19" s="130"/>
      <c r="T19" s="5"/>
      <c r="U19" s="48"/>
      <c r="V19" s="48"/>
      <c r="X19" s="4"/>
      <c r="Z19" s="22"/>
      <c r="AA19" s="6"/>
      <c r="AB19" s="20"/>
    </row>
    <row r="20" spans="2:251" ht="37.5" customHeight="1">
      <c r="B20" s="104" t="s">
        <v>63</v>
      </c>
      <c r="C20" s="182" t="s">
        <v>50</v>
      </c>
      <c r="D20" s="69" t="s">
        <v>3</v>
      </c>
      <c r="E20" s="103" t="s">
        <v>139</v>
      </c>
      <c r="F20" s="70">
        <v>100</v>
      </c>
      <c r="G20" s="69" t="s">
        <v>3</v>
      </c>
      <c r="H20" s="71">
        <v>426503333</v>
      </c>
      <c r="I20" s="244">
        <v>426503333</v>
      </c>
      <c r="J20" s="71">
        <v>0</v>
      </c>
      <c r="K20" s="84"/>
      <c r="L20" s="75"/>
      <c r="M20" s="74">
        <v>45292</v>
      </c>
      <c r="N20" s="74">
        <v>45657</v>
      </c>
      <c r="O20" s="132">
        <f t="shared" ref="O20" si="0">+F21/F20</f>
        <v>1</v>
      </c>
      <c r="P20" s="132" t="e">
        <f>+#REF!/#REF!</f>
        <v>#REF!</v>
      </c>
      <c r="Q20" s="130" t="e">
        <f t="shared" ref="Q20" si="1">+(O20*O20)/P20</f>
        <v>#REF!</v>
      </c>
      <c r="X20" s="21"/>
      <c r="Z20" s="22"/>
      <c r="AA20" s="6"/>
      <c r="AB20" s="20"/>
    </row>
    <row r="21" spans="2:251" ht="39" customHeight="1">
      <c r="B21" s="104"/>
      <c r="C21" s="131"/>
      <c r="D21" s="69" t="s">
        <v>2</v>
      </c>
      <c r="E21" s="103"/>
      <c r="F21" s="70">
        <v>100</v>
      </c>
      <c r="G21" s="69" t="s">
        <v>42</v>
      </c>
      <c r="H21" s="71">
        <v>251133333</v>
      </c>
      <c r="I21" s="71">
        <v>251133333</v>
      </c>
      <c r="J21" s="71">
        <v>0</v>
      </c>
      <c r="K21" s="84"/>
      <c r="L21" s="76"/>
      <c r="M21" s="74">
        <v>45292</v>
      </c>
      <c r="N21" s="74">
        <v>45657</v>
      </c>
      <c r="O21" s="132"/>
      <c r="P21" s="132"/>
      <c r="Q21" s="130"/>
      <c r="X21" s="21"/>
      <c r="Z21" s="22"/>
      <c r="AA21" s="6"/>
      <c r="AB21" s="20"/>
    </row>
    <row r="22" spans="2:251" ht="21" customHeight="1">
      <c r="B22" s="104"/>
      <c r="C22" s="131" t="s">
        <v>51</v>
      </c>
      <c r="D22" s="69" t="s">
        <v>3</v>
      </c>
      <c r="E22" s="103" t="s">
        <v>139</v>
      </c>
      <c r="F22" s="70">
        <v>100</v>
      </c>
      <c r="G22" s="69" t="s">
        <v>3</v>
      </c>
      <c r="H22" s="71">
        <v>658082500</v>
      </c>
      <c r="I22" s="72">
        <v>658082500</v>
      </c>
      <c r="J22" s="71">
        <v>0</v>
      </c>
      <c r="K22" s="84"/>
      <c r="L22" s="73"/>
      <c r="M22" s="74">
        <v>45292</v>
      </c>
      <c r="N22" s="74">
        <v>45657</v>
      </c>
      <c r="O22" s="132">
        <f t="shared" ref="O22" si="2">+F23/F22</f>
        <v>1</v>
      </c>
      <c r="P22" s="132" t="e">
        <f>+#REF!/#REF!</f>
        <v>#REF!</v>
      </c>
      <c r="Q22" s="130" t="e">
        <f t="shared" ref="Q22" si="3">+(O22*O22)/P22</f>
        <v>#REF!</v>
      </c>
      <c r="X22" s="21"/>
    </row>
    <row r="23" spans="2:251" ht="35.25" customHeight="1">
      <c r="B23" s="104"/>
      <c r="C23" s="131"/>
      <c r="D23" s="69" t="s">
        <v>2</v>
      </c>
      <c r="E23" s="103"/>
      <c r="F23" s="70">
        <v>100</v>
      </c>
      <c r="G23" s="69" t="s">
        <v>42</v>
      </c>
      <c r="H23" s="71">
        <v>357785833</v>
      </c>
      <c r="I23" s="71">
        <v>357785833</v>
      </c>
      <c r="J23" s="71">
        <v>0</v>
      </c>
      <c r="K23" s="84"/>
      <c r="L23" s="76"/>
      <c r="M23" s="74">
        <v>45292</v>
      </c>
      <c r="N23" s="74">
        <v>45657</v>
      </c>
      <c r="O23" s="132"/>
      <c r="P23" s="132"/>
      <c r="Q23" s="130"/>
      <c r="AB23" s="20"/>
    </row>
    <row r="24" spans="2:251" ht="25.5" customHeight="1">
      <c r="B24" s="104"/>
      <c r="C24" s="131" t="s">
        <v>52</v>
      </c>
      <c r="D24" s="69" t="s">
        <v>3</v>
      </c>
      <c r="E24" s="103" t="s">
        <v>139</v>
      </c>
      <c r="F24" s="70">
        <v>100</v>
      </c>
      <c r="G24" s="69" t="s">
        <v>3</v>
      </c>
      <c r="H24" s="71">
        <v>286418333</v>
      </c>
      <c r="I24" s="72">
        <v>286418333</v>
      </c>
      <c r="J24" s="71">
        <v>0</v>
      </c>
      <c r="K24" s="84"/>
      <c r="L24" s="75"/>
      <c r="M24" s="74">
        <v>45292</v>
      </c>
      <c r="N24" s="74">
        <v>45657</v>
      </c>
      <c r="O24" s="132">
        <f t="shared" ref="O24" si="4">+F25/F24</f>
        <v>0.59740000000000004</v>
      </c>
      <c r="P24" s="132" t="e">
        <f>+#REF!/#REF!</f>
        <v>#REF!</v>
      </c>
      <c r="Q24" s="130" t="e">
        <f t="shared" ref="Q24" si="5">+(O24*O24)/P24</f>
        <v>#REF!</v>
      </c>
    </row>
    <row r="25" spans="2:251" ht="24" customHeight="1">
      <c r="B25" s="104"/>
      <c r="C25" s="131"/>
      <c r="D25" s="69" t="s">
        <v>2</v>
      </c>
      <c r="E25" s="103"/>
      <c r="F25" s="70">
        <v>59.74</v>
      </c>
      <c r="G25" s="69" t="s">
        <v>42</v>
      </c>
      <c r="H25" s="71">
        <v>131000000</v>
      </c>
      <c r="I25" s="71">
        <v>131000000</v>
      </c>
      <c r="J25" s="71">
        <v>0</v>
      </c>
      <c r="K25" s="84"/>
      <c r="L25" s="76"/>
      <c r="M25" s="74">
        <v>45292</v>
      </c>
      <c r="N25" s="74">
        <v>45657</v>
      </c>
      <c r="O25" s="132"/>
      <c r="P25" s="132"/>
      <c r="Q25" s="130"/>
    </row>
    <row r="26" spans="2:251" ht="18" customHeight="1">
      <c r="B26" s="104"/>
      <c r="C26" s="217" t="s">
        <v>53</v>
      </c>
      <c r="D26" s="69" t="s">
        <v>3</v>
      </c>
      <c r="E26" s="245" t="s">
        <v>139</v>
      </c>
      <c r="F26" s="70">
        <v>100</v>
      </c>
      <c r="G26" s="69" t="s">
        <v>3</v>
      </c>
      <c r="H26" s="71">
        <v>333921185</v>
      </c>
      <c r="I26" s="72">
        <v>0</v>
      </c>
      <c r="J26" s="71">
        <v>333921185</v>
      </c>
      <c r="K26" s="84"/>
      <c r="L26" s="73"/>
      <c r="M26" s="74">
        <v>45292</v>
      </c>
      <c r="N26" s="74">
        <v>45657</v>
      </c>
      <c r="O26" s="132">
        <f t="shared" ref="O26" si="6">+F27/F26</f>
        <v>1</v>
      </c>
      <c r="P26" s="132" t="e">
        <f>+H27/#REF!</f>
        <v>#REF!</v>
      </c>
      <c r="Q26" s="130" t="e">
        <f t="shared" ref="Q26" si="7">+(O26*O26)/P26</f>
        <v>#REF!</v>
      </c>
    </row>
    <row r="27" spans="2:251">
      <c r="B27" s="104"/>
      <c r="C27" s="182"/>
      <c r="D27" s="69" t="s">
        <v>2</v>
      </c>
      <c r="E27" s="245"/>
      <c r="F27" s="70">
        <v>100</v>
      </c>
      <c r="G27" s="69" t="s">
        <v>42</v>
      </c>
      <c r="H27" s="77"/>
      <c r="I27" s="76"/>
      <c r="J27" s="76"/>
      <c r="K27" s="77"/>
      <c r="L27" s="76"/>
      <c r="M27" s="74">
        <v>45292</v>
      </c>
      <c r="N27" s="74">
        <v>45657</v>
      </c>
      <c r="O27" s="132"/>
      <c r="P27" s="132"/>
      <c r="Q27" s="130"/>
    </row>
    <row r="28" spans="2:251" ht="21.75" customHeight="1">
      <c r="B28" s="104"/>
      <c r="C28" s="205" t="s">
        <v>54</v>
      </c>
      <c r="D28" s="69" t="s">
        <v>3</v>
      </c>
      <c r="E28" s="103" t="s">
        <v>33</v>
      </c>
      <c r="F28" s="70">
        <v>1</v>
      </c>
      <c r="G28" s="69" t="s">
        <v>40</v>
      </c>
      <c r="H28" s="71">
        <v>70680000</v>
      </c>
      <c r="I28" s="72">
        <v>70680000</v>
      </c>
      <c r="J28" s="71">
        <v>0</v>
      </c>
      <c r="K28" s="84"/>
      <c r="L28" s="75"/>
      <c r="M28" s="74">
        <v>45292</v>
      </c>
      <c r="N28" s="74">
        <v>45657</v>
      </c>
      <c r="O28" s="132">
        <f t="shared" ref="O28" si="8">+F29/F28</f>
        <v>1</v>
      </c>
      <c r="P28" s="132" t="e">
        <f>+#REF!/#REF!</f>
        <v>#REF!</v>
      </c>
      <c r="Q28" s="130" t="e">
        <f t="shared" ref="Q28" si="9">+(O28*O28)/P28</f>
        <v>#REF!</v>
      </c>
    </row>
    <row r="29" spans="2:251" ht="26.25" customHeight="1">
      <c r="B29" s="104"/>
      <c r="C29" s="206"/>
      <c r="D29" s="69" t="s">
        <v>2</v>
      </c>
      <c r="E29" s="103"/>
      <c r="F29" s="70">
        <v>1</v>
      </c>
      <c r="G29" s="69" t="s">
        <v>42</v>
      </c>
      <c r="H29" s="71">
        <v>51500000</v>
      </c>
      <c r="I29" s="71">
        <v>51500000</v>
      </c>
      <c r="J29" s="71">
        <v>0</v>
      </c>
      <c r="K29" s="84"/>
      <c r="L29" s="76"/>
      <c r="M29" s="74">
        <v>45292</v>
      </c>
      <c r="N29" s="74">
        <v>45657</v>
      </c>
      <c r="O29" s="132"/>
      <c r="P29" s="132"/>
      <c r="Q29" s="130"/>
    </row>
    <row r="30" spans="2:251" ht="27.75" customHeight="1">
      <c r="B30" s="104" t="s">
        <v>63</v>
      </c>
      <c r="C30" s="103" t="s">
        <v>55</v>
      </c>
      <c r="D30" s="69" t="s">
        <v>3</v>
      </c>
      <c r="E30" s="103" t="s">
        <v>139</v>
      </c>
      <c r="F30" s="70">
        <v>100</v>
      </c>
      <c r="G30" s="69" t="s">
        <v>3</v>
      </c>
      <c r="H30" s="71">
        <v>128933333</v>
      </c>
      <c r="I30" s="72">
        <v>46400000</v>
      </c>
      <c r="J30" s="71">
        <v>82533333</v>
      </c>
      <c r="K30" s="84"/>
      <c r="L30" s="73"/>
      <c r="M30" s="74">
        <v>45292</v>
      </c>
      <c r="N30" s="74">
        <v>45657</v>
      </c>
      <c r="O30" s="132">
        <f t="shared" ref="O30" si="10">+F31/F30</f>
        <v>1</v>
      </c>
      <c r="P30" s="132" t="e">
        <f>+#REF!/#REF!</f>
        <v>#REF!</v>
      </c>
      <c r="Q30" s="130" t="e">
        <f t="shared" ref="Q30" si="11">+(O30*O30)/P30</f>
        <v>#REF!</v>
      </c>
    </row>
    <row r="31" spans="2:251" ht="38.25" customHeight="1">
      <c r="B31" s="104"/>
      <c r="C31" s="103"/>
      <c r="D31" s="69" t="s">
        <v>2</v>
      </c>
      <c r="E31" s="103"/>
      <c r="F31" s="70">
        <v>100</v>
      </c>
      <c r="G31" s="69" t="s">
        <v>42</v>
      </c>
      <c r="H31" s="71">
        <v>68600000</v>
      </c>
      <c r="I31" s="71">
        <v>36000000</v>
      </c>
      <c r="J31" s="71">
        <v>32600000</v>
      </c>
      <c r="K31" s="84"/>
      <c r="L31" s="76"/>
      <c r="M31" s="74">
        <v>45292</v>
      </c>
      <c r="N31" s="74">
        <v>45657</v>
      </c>
      <c r="O31" s="132"/>
      <c r="P31" s="132"/>
      <c r="Q31" s="130"/>
    </row>
    <row r="32" spans="2:251">
      <c r="B32" s="104"/>
      <c r="C32" s="206" t="s">
        <v>147</v>
      </c>
      <c r="D32" s="69" t="s">
        <v>3</v>
      </c>
      <c r="E32" s="103" t="s">
        <v>33</v>
      </c>
      <c r="F32" s="70">
        <v>102</v>
      </c>
      <c r="G32" s="69" t="s">
        <v>3</v>
      </c>
      <c r="H32" s="71">
        <v>7700000</v>
      </c>
      <c r="I32" s="71"/>
      <c r="J32" s="71">
        <v>7700000</v>
      </c>
      <c r="K32" s="84"/>
      <c r="L32" s="73"/>
      <c r="M32" s="74">
        <v>45292</v>
      </c>
      <c r="N32" s="74">
        <v>45657</v>
      </c>
      <c r="O32" s="132">
        <f t="shared" ref="O32" si="12">+F33/F32</f>
        <v>0.87254901960784315</v>
      </c>
      <c r="P32" s="132" t="e">
        <f>+H33/#REF!</f>
        <v>#REF!</v>
      </c>
      <c r="Q32" s="130" t="e">
        <f t="shared" ref="Q32" si="13">+(O32*O32)/P32</f>
        <v>#REF!</v>
      </c>
    </row>
    <row r="33" spans="2:17">
      <c r="B33" s="104"/>
      <c r="C33" s="206"/>
      <c r="D33" s="69" t="s">
        <v>2</v>
      </c>
      <c r="E33" s="103"/>
      <c r="F33" s="70">
        <v>89</v>
      </c>
      <c r="G33" s="69" t="s">
        <v>42</v>
      </c>
      <c r="H33" s="77"/>
      <c r="I33" s="76"/>
      <c r="J33" s="77"/>
      <c r="K33" s="77"/>
      <c r="L33" s="76"/>
      <c r="M33" s="74">
        <v>45292</v>
      </c>
      <c r="N33" s="74">
        <v>45657</v>
      </c>
      <c r="O33" s="132"/>
      <c r="P33" s="132"/>
      <c r="Q33" s="130"/>
    </row>
    <row r="34" spans="2:17">
      <c r="B34" s="104"/>
      <c r="C34" s="201" t="s">
        <v>148</v>
      </c>
      <c r="D34" s="69" t="s">
        <v>3</v>
      </c>
      <c r="E34" s="103" t="s">
        <v>33</v>
      </c>
      <c r="F34" s="70">
        <v>102</v>
      </c>
      <c r="G34" s="69" t="s">
        <v>3</v>
      </c>
      <c r="H34" s="71">
        <v>7700000</v>
      </c>
      <c r="I34" s="72"/>
      <c r="J34" s="71">
        <v>7700000</v>
      </c>
      <c r="K34" s="84"/>
      <c r="L34" s="76"/>
      <c r="M34" s="74">
        <v>45292</v>
      </c>
      <c r="N34" s="74">
        <v>45657</v>
      </c>
      <c r="O34" s="132">
        <f t="shared" ref="O34" si="14">+F35/F34</f>
        <v>0.42156862745098039</v>
      </c>
      <c r="P34" s="132" t="e">
        <f>+H35/#REF!</f>
        <v>#REF!</v>
      </c>
      <c r="Q34" s="130" t="e">
        <f t="shared" ref="Q34" si="15">+(O34*O34)/P34</f>
        <v>#REF!</v>
      </c>
    </row>
    <row r="35" spans="2:17">
      <c r="B35" s="104"/>
      <c r="C35" s="202"/>
      <c r="D35" s="69" t="s">
        <v>2</v>
      </c>
      <c r="E35" s="103"/>
      <c r="F35" s="70">
        <v>43</v>
      </c>
      <c r="G35" s="69" t="s">
        <v>42</v>
      </c>
      <c r="H35" s="77"/>
      <c r="I35" s="76"/>
      <c r="J35" s="77"/>
      <c r="K35" s="77"/>
      <c r="L35" s="76"/>
      <c r="M35" s="74">
        <v>45292</v>
      </c>
      <c r="N35" s="74">
        <v>45657</v>
      </c>
      <c r="O35" s="132"/>
      <c r="P35" s="132"/>
      <c r="Q35" s="130"/>
    </row>
    <row r="36" spans="2:17" ht="38.25" customHeight="1">
      <c r="B36" s="104"/>
      <c r="C36" s="201" t="s">
        <v>220</v>
      </c>
      <c r="D36" s="69" t="s">
        <v>3</v>
      </c>
      <c r="E36" s="103" t="s">
        <v>33</v>
      </c>
      <c r="F36" s="70">
        <v>102</v>
      </c>
      <c r="G36" s="69" t="s">
        <v>3</v>
      </c>
      <c r="H36" s="78">
        <v>20400000</v>
      </c>
      <c r="I36" s="72"/>
      <c r="J36" s="79">
        <v>20400000</v>
      </c>
      <c r="K36" s="84"/>
      <c r="L36" s="76"/>
      <c r="M36" s="74">
        <v>45292</v>
      </c>
      <c r="N36" s="74">
        <v>45657</v>
      </c>
      <c r="O36" s="132">
        <f t="shared" ref="O36" si="16">+F37/F36</f>
        <v>0.13725490196078433</v>
      </c>
      <c r="P36" s="132" t="e">
        <f>+#REF!/#REF!</f>
        <v>#REF!</v>
      </c>
      <c r="Q36" s="130" t="e">
        <f t="shared" ref="Q36" si="17">+(O36*O36)/P36</f>
        <v>#REF!</v>
      </c>
    </row>
    <row r="37" spans="2:17">
      <c r="B37" s="104"/>
      <c r="C37" s="202"/>
      <c r="D37" s="69" t="s">
        <v>2</v>
      </c>
      <c r="E37" s="103"/>
      <c r="F37" s="70">
        <v>14</v>
      </c>
      <c r="G37" s="69" t="s">
        <v>42</v>
      </c>
      <c r="H37" s="78">
        <v>17000000</v>
      </c>
      <c r="I37" s="78"/>
      <c r="J37" s="79">
        <v>17000000</v>
      </c>
      <c r="K37" s="84"/>
      <c r="L37" s="76"/>
      <c r="M37" s="74">
        <v>45292</v>
      </c>
      <c r="N37" s="74">
        <v>45657</v>
      </c>
      <c r="O37" s="132"/>
      <c r="P37" s="132"/>
      <c r="Q37" s="130"/>
    </row>
    <row r="38" spans="2:17" ht="25.5" customHeight="1">
      <c r="B38" s="104"/>
      <c r="C38" s="201" t="s">
        <v>56</v>
      </c>
      <c r="D38" s="69" t="s">
        <v>3</v>
      </c>
      <c r="E38" s="103" t="s">
        <v>33</v>
      </c>
      <c r="F38" s="70">
        <v>32</v>
      </c>
      <c r="G38" s="69" t="s">
        <v>40</v>
      </c>
      <c r="H38" s="71">
        <v>8400000</v>
      </c>
      <c r="I38" s="72">
        <v>8400000</v>
      </c>
      <c r="J38" s="71"/>
      <c r="K38" s="84"/>
      <c r="L38" s="76"/>
      <c r="M38" s="74">
        <v>45292</v>
      </c>
      <c r="N38" s="74">
        <v>45657</v>
      </c>
      <c r="O38" s="132">
        <f t="shared" ref="O38" si="18">+F39/F38</f>
        <v>0</v>
      </c>
      <c r="P38" s="132" t="e">
        <f>+H39/#REF!</f>
        <v>#REF!</v>
      </c>
      <c r="Q38" s="130" t="e">
        <f t="shared" ref="Q38" si="19">+(O38*O38)/P38</f>
        <v>#REF!</v>
      </c>
    </row>
    <row r="39" spans="2:17">
      <c r="B39" s="104"/>
      <c r="C39" s="202"/>
      <c r="D39" s="69" t="s">
        <v>2</v>
      </c>
      <c r="E39" s="103"/>
      <c r="F39" s="70">
        <v>0</v>
      </c>
      <c r="G39" s="69" t="s">
        <v>42</v>
      </c>
      <c r="H39" s="77"/>
      <c r="I39" s="76"/>
      <c r="J39" s="76"/>
      <c r="K39" s="77"/>
      <c r="L39" s="76"/>
      <c r="M39" s="74">
        <v>45292</v>
      </c>
      <c r="N39" s="74">
        <v>45657</v>
      </c>
      <c r="O39" s="132"/>
      <c r="P39" s="132"/>
      <c r="Q39" s="130"/>
    </row>
    <row r="40" spans="2:17" ht="25.5" customHeight="1">
      <c r="B40" s="104"/>
      <c r="C40" s="201" t="s">
        <v>57</v>
      </c>
      <c r="D40" s="69" t="s">
        <v>3</v>
      </c>
      <c r="E40" s="103" t="s">
        <v>33</v>
      </c>
      <c r="F40" s="70">
        <v>7</v>
      </c>
      <c r="G40" s="69" t="s">
        <v>3</v>
      </c>
      <c r="H40" s="71">
        <v>350000000</v>
      </c>
      <c r="I40" s="72"/>
      <c r="J40" s="85">
        <v>350000000</v>
      </c>
      <c r="K40" s="84"/>
      <c r="L40" s="73"/>
      <c r="M40" s="74">
        <v>45292</v>
      </c>
      <c r="N40" s="74">
        <v>45657</v>
      </c>
      <c r="O40" s="132">
        <f t="shared" ref="O40" si="20">+F41/F40</f>
        <v>1</v>
      </c>
      <c r="P40" s="132" t="e">
        <f>+H41/#REF!</f>
        <v>#REF!</v>
      </c>
      <c r="Q40" s="130" t="e">
        <f t="shared" ref="Q40" si="21">+(O40*O40)/P40</f>
        <v>#REF!</v>
      </c>
    </row>
    <row r="41" spans="2:17">
      <c r="B41" s="104"/>
      <c r="C41" s="202"/>
      <c r="D41" s="69" t="s">
        <v>2</v>
      </c>
      <c r="E41" s="103"/>
      <c r="F41" s="70">
        <v>7</v>
      </c>
      <c r="G41" s="69" t="s">
        <v>42</v>
      </c>
      <c r="H41" s="77"/>
      <c r="I41" s="76"/>
      <c r="J41" s="76"/>
      <c r="K41" s="77"/>
      <c r="L41" s="76"/>
      <c r="M41" s="74">
        <v>45292</v>
      </c>
      <c r="N41" s="74">
        <v>45657</v>
      </c>
      <c r="O41" s="132"/>
      <c r="P41" s="132"/>
      <c r="Q41" s="130"/>
    </row>
    <row r="42" spans="2:17" ht="38.25" customHeight="1">
      <c r="B42" s="104"/>
      <c r="C42" s="201" t="s">
        <v>58</v>
      </c>
      <c r="D42" s="69" t="s">
        <v>3</v>
      </c>
      <c r="E42" s="103" t="s">
        <v>139</v>
      </c>
      <c r="F42" s="70">
        <v>100</v>
      </c>
      <c r="G42" s="69" t="s">
        <v>40</v>
      </c>
      <c r="H42" s="71">
        <v>16800000</v>
      </c>
      <c r="I42" s="71"/>
      <c r="J42" s="71">
        <v>16800000</v>
      </c>
      <c r="K42" s="84"/>
      <c r="L42" s="76"/>
      <c r="M42" s="74">
        <v>45292</v>
      </c>
      <c r="N42" s="74">
        <v>45657</v>
      </c>
      <c r="O42" s="132">
        <f t="shared" ref="O42" si="22">+F43/F42</f>
        <v>1</v>
      </c>
      <c r="P42" s="132" t="e">
        <f>+#REF!/#REF!</f>
        <v>#REF!</v>
      </c>
      <c r="Q42" s="130" t="e">
        <f t="shared" ref="Q42" si="23">+(O42*O42)/P42</f>
        <v>#REF!</v>
      </c>
    </row>
    <row r="43" spans="2:17">
      <c r="B43" s="104"/>
      <c r="C43" s="202"/>
      <c r="D43" s="69" t="s">
        <v>2</v>
      </c>
      <c r="E43" s="103"/>
      <c r="F43" s="70">
        <v>100</v>
      </c>
      <c r="G43" s="69" t="s">
        <v>42</v>
      </c>
      <c r="H43" s="71">
        <v>16800000</v>
      </c>
      <c r="I43" s="71"/>
      <c r="J43" s="71">
        <v>16800000</v>
      </c>
      <c r="K43" s="84"/>
      <c r="L43" s="76"/>
      <c r="M43" s="74">
        <v>45292</v>
      </c>
      <c r="N43" s="74">
        <v>45657</v>
      </c>
      <c r="O43" s="132"/>
      <c r="P43" s="132"/>
      <c r="Q43" s="130"/>
    </row>
    <row r="44" spans="2:17" ht="25.5" customHeight="1">
      <c r="B44" s="104"/>
      <c r="C44" s="199" t="s">
        <v>217</v>
      </c>
      <c r="D44" s="69" t="s">
        <v>3</v>
      </c>
      <c r="E44" s="103" t="s">
        <v>139</v>
      </c>
      <c r="F44" s="70">
        <v>100</v>
      </c>
      <c r="G44" s="69" t="s">
        <v>3</v>
      </c>
      <c r="H44" s="71">
        <v>39333333</v>
      </c>
      <c r="I44" s="72"/>
      <c r="J44" s="80">
        <v>39333333</v>
      </c>
      <c r="K44" s="84"/>
      <c r="L44" s="76"/>
      <c r="M44" s="74">
        <v>45292</v>
      </c>
      <c r="N44" s="74">
        <v>45657</v>
      </c>
      <c r="O44" s="132">
        <f t="shared" ref="O44" si="24">+F45/F44</f>
        <v>1</v>
      </c>
      <c r="P44" s="132" t="e">
        <f>+H45/#REF!</f>
        <v>#REF!</v>
      </c>
      <c r="Q44" s="130" t="e">
        <f t="shared" ref="Q44" si="25">+(O44*O44)/P44</f>
        <v>#REF!</v>
      </c>
    </row>
    <row r="45" spans="2:17">
      <c r="B45" s="104"/>
      <c r="C45" s="200"/>
      <c r="D45" s="69" t="s">
        <v>2</v>
      </c>
      <c r="E45" s="103"/>
      <c r="F45" s="70">
        <v>100</v>
      </c>
      <c r="G45" s="69" t="s">
        <v>42</v>
      </c>
      <c r="H45" s="77"/>
      <c r="I45" s="73"/>
      <c r="J45" s="73"/>
      <c r="K45" s="77"/>
      <c r="L45" s="76"/>
      <c r="M45" s="74">
        <v>45292</v>
      </c>
      <c r="N45" s="74">
        <v>45657</v>
      </c>
      <c r="O45" s="132"/>
      <c r="P45" s="132"/>
      <c r="Q45" s="130"/>
    </row>
    <row r="46" spans="2:17" ht="63.75" customHeight="1">
      <c r="B46" s="104"/>
      <c r="C46" s="201" t="s">
        <v>59</v>
      </c>
      <c r="D46" s="69" t="s">
        <v>3</v>
      </c>
      <c r="E46" s="103" t="s">
        <v>139</v>
      </c>
      <c r="F46" s="70">
        <v>100</v>
      </c>
      <c r="G46" s="69" t="s">
        <v>3</v>
      </c>
      <c r="H46" s="71">
        <v>75600000</v>
      </c>
      <c r="I46" s="71">
        <v>14000000</v>
      </c>
      <c r="J46" s="71">
        <v>61600000</v>
      </c>
      <c r="K46" s="84"/>
      <c r="L46" s="76"/>
      <c r="M46" s="74">
        <v>45292</v>
      </c>
      <c r="N46" s="74">
        <v>45657</v>
      </c>
      <c r="O46" s="132">
        <f t="shared" ref="O46" si="26">+F47/F46</f>
        <v>1</v>
      </c>
      <c r="P46" s="132" t="e">
        <f>+#REF!/#REF!</f>
        <v>#REF!</v>
      </c>
      <c r="Q46" s="130" t="e">
        <f t="shared" ref="Q46" si="27">+(O46*O46)/P46</f>
        <v>#REF!</v>
      </c>
    </row>
    <row r="47" spans="2:17">
      <c r="B47" s="104"/>
      <c r="C47" s="202"/>
      <c r="D47" s="69" t="s">
        <v>2</v>
      </c>
      <c r="E47" s="103"/>
      <c r="F47" s="70">
        <v>100</v>
      </c>
      <c r="G47" s="69" t="s">
        <v>42</v>
      </c>
      <c r="H47" s="71">
        <v>63200000</v>
      </c>
      <c r="I47" s="71">
        <v>8400000</v>
      </c>
      <c r="J47" s="71">
        <v>54800000</v>
      </c>
      <c r="K47" s="84"/>
      <c r="L47" s="76"/>
      <c r="M47" s="74">
        <v>45292</v>
      </c>
      <c r="N47" s="74">
        <v>45657</v>
      </c>
      <c r="O47" s="132"/>
      <c r="P47" s="132"/>
      <c r="Q47" s="130"/>
    </row>
    <row r="48" spans="2:17" ht="25.5" customHeight="1">
      <c r="B48" s="104"/>
      <c r="C48" s="201" t="s">
        <v>60</v>
      </c>
      <c r="D48" s="69" t="s">
        <v>3</v>
      </c>
      <c r="E48" s="103" t="s">
        <v>139</v>
      </c>
      <c r="F48" s="70">
        <v>100</v>
      </c>
      <c r="G48" s="69" t="s">
        <v>3</v>
      </c>
      <c r="H48" s="71">
        <v>50400000</v>
      </c>
      <c r="I48" s="71">
        <v>16800000</v>
      </c>
      <c r="J48" s="71">
        <v>33600000</v>
      </c>
      <c r="K48" s="84"/>
      <c r="L48" s="73"/>
      <c r="M48" s="74">
        <v>45292</v>
      </c>
      <c r="N48" s="74">
        <v>45657</v>
      </c>
      <c r="O48" s="132">
        <f t="shared" ref="O48" si="28">+F49/F48</f>
        <v>0</v>
      </c>
      <c r="P48" s="132" t="e">
        <f>+#REF!/#REF!</f>
        <v>#REF!</v>
      </c>
      <c r="Q48" s="130" t="e">
        <f t="shared" ref="Q48" si="29">+(O48*O48)/P48</f>
        <v>#REF!</v>
      </c>
    </row>
    <row r="49" spans="2:18">
      <c r="B49" s="104"/>
      <c r="C49" s="202"/>
      <c r="D49" s="69" t="s">
        <v>2</v>
      </c>
      <c r="E49" s="103"/>
      <c r="F49" s="70">
        <v>0</v>
      </c>
      <c r="G49" s="69" t="s">
        <v>42</v>
      </c>
      <c r="H49" s="71">
        <v>42000000</v>
      </c>
      <c r="I49" s="71">
        <v>14000000</v>
      </c>
      <c r="J49" s="71">
        <v>28000000</v>
      </c>
      <c r="K49" s="84"/>
      <c r="L49" s="76"/>
      <c r="M49" s="74">
        <v>45292</v>
      </c>
      <c r="N49" s="74">
        <v>45657</v>
      </c>
      <c r="O49" s="132"/>
      <c r="P49" s="132"/>
      <c r="Q49" s="130"/>
    </row>
    <row r="50" spans="2:18" ht="25.5" customHeight="1">
      <c r="B50" s="104" t="s">
        <v>64</v>
      </c>
      <c r="C50" s="201" t="s">
        <v>61</v>
      </c>
      <c r="D50" s="69" t="s">
        <v>3</v>
      </c>
      <c r="E50" s="103" t="s">
        <v>33</v>
      </c>
      <c r="F50" s="70">
        <v>1</v>
      </c>
      <c r="G50" s="69" t="s">
        <v>3</v>
      </c>
      <c r="H50" s="71">
        <v>46720000</v>
      </c>
      <c r="I50" s="71">
        <v>46720000</v>
      </c>
      <c r="J50" s="73"/>
      <c r="K50" s="77"/>
      <c r="L50" s="76"/>
      <c r="M50" s="74">
        <v>45292</v>
      </c>
      <c r="N50" s="74">
        <v>45657</v>
      </c>
      <c r="O50" s="132">
        <f t="shared" ref="O50" si="30">+F51/F50</f>
        <v>1</v>
      </c>
      <c r="P50" s="132">
        <f t="shared" ref="P50" si="31">+H51/H50</f>
        <v>0.61643835616438358</v>
      </c>
      <c r="Q50" s="130">
        <f t="shared" ref="Q50" si="32">+(O50*O50)/P50</f>
        <v>1.6222222222222222</v>
      </c>
    </row>
    <row r="51" spans="2:18">
      <c r="B51" s="104"/>
      <c r="C51" s="203"/>
      <c r="D51" s="69" t="s">
        <v>2</v>
      </c>
      <c r="E51" s="103"/>
      <c r="F51" s="70">
        <v>1</v>
      </c>
      <c r="G51" s="69" t="s">
        <v>42</v>
      </c>
      <c r="H51" s="71">
        <v>28800000</v>
      </c>
      <c r="I51" s="71">
        <v>28800000</v>
      </c>
      <c r="J51" s="76"/>
      <c r="K51" s="77"/>
      <c r="L51" s="76"/>
      <c r="M51" s="74">
        <v>45292</v>
      </c>
      <c r="N51" s="74">
        <v>45657</v>
      </c>
      <c r="O51" s="132"/>
      <c r="P51" s="132"/>
      <c r="Q51" s="130"/>
    </row>
    <row r="52" spans="2:18" ht="18" customHeight="1">
      <c r="B52" s="104"/>
      <c r="C52" s="183" t="s">
        <v>62</v>
      </c>
      <c r="D52" s="69" t="s">
        <v>3</v>
      </c>
      <c r="E52" s="103" t="s">
        <v>33</v>
      </c>
      <c r="F52" s="70">
        <v>1</v>
      </c>
      <c r="G52" s="69" t="s">
        <v>3</v>
      </c>
      <c r="H52" s="71">
        <v>272543332</v>
      </c>
      <c r="I52" s="85">
        <v>125333332</v>
      </c>
      <c r="J52" s="71">
        <v>147210000</v>
      </c>
      <c r="K52" s="84"/>
      <c r="L52" s="73"/>
      <c r="M52" s="74">
        <v>45292</v>
      </c>
      <c r="N52" s="74">
        <v>45657</v>
      </c>
      <c r="O52" s="132">
        <f t="shared" ref="O52" si="33">+F53/F52</f>
        <v>1</v>
      </c>
      <c r="P52" s="132" t="e">
        <f>+#REF!/#REF!</f>
        <v>#REF!</v>
      </c>
      <c r="Q52" s="130" t="e">
        <f t="shared" ref="Q52" si="34">+(O52*O52)/P52</f>
        <v>#REF!</v>
      </c>
    </row>
    <row r="53" spans="2:18" ht="32.25" customHeight="1">
      <c r="B53" s="104"/>
      <c r="C53" s="182"/>
      <c r="D53" s="69" t="s">
        <v>2</v>
      </c>
      <c r="E53" s="103"/>
      <c r="F53" s="70">
        <v>1</v>
      </c>
      <c r="G53" s="69" t="s">
        <v>42</v>
      </c>
      <c r="H53" s="71">
        <v>230610000</v>
      </c>
      <c r="I53" s="71">
        <v>88400000</v>
      </c>
      <c r="J53" s="71">
        <v>142210000</v>
      </c>
      <c r="K53" s="84"/>
      <c r="L53" s="76"/>
      <c r="M53" s="74">
        <v>45292</v>
      </c>
      <c r="N53" s="74">
        <v>45657</v>
      </c>
      <c r="O53" s="132"/>
      <c r="P53" s="132"/>
      <c r="Q53" s="130"/>
    </row>
    <row r="54" spans="2:18" ht="32.25" customHeight="1">
      <c r="B54" s="104" t="s">
        <v>222</v>
      </c>
      <c r="C54" s="101" t="s">
        <v>218</v>
      </c>
      <c r="D54" s="69" t="s">
        <v>3</v>
      </c>
      <c r="E54" s="103" t="s">
        <v>33</v>
      </c>
      <c r="F54" s="70">
        <v>1</v>
      </c>
      <c r="G54" s="69" t="s">
        <v>3</v>
      </c>
      <c r="H54" s="71">
        <v>296584667</v>
      </c>
      <c r="I54" s="71">
        <v>148786667</v>
      </c>
      <c r="J54" s="71">
        <v>147798000</v>
      </c>
      <c r="K54" s="84"/>
      <c r="L54" s="76"/>
      <c r="M54" s="74">
        <v>45292</v>
      </c>
      <c r="N54" s="74">
        <v>45657</v>
      </c>
      <c r="O54" s="132">
        <f t="shared" ref="O54" si="35">+F55/F54</f>
        <v>1</v>
      </c>
      <c r="P54" s="132" t="e">
        <f>+#REF!/#REF!</f>
        <v>#REF!</v>
      </c>
      <c r="Q54" s="130" t="e">
        <f t="shared" ref="Q54" si="36">+(O54*O54)/P54</f>
        <v>#REF!</v>
      </c>
    </row>
    <row r="55" spans="2:18" ht="45.75" customHeight="1">
      <c r="B55" s="104"/>
      <c r="C55" s="102"/>
      <c r="D55" s="69" t="s">
        <v>2</v>
      </c>
      <c r="E55" s="103"/>
      <c r="F55" s="70">
        <v>1</v>
      </c>
      <c r="G55" s="69" t="s">
        <v>42</v>
      </c>
      <c r="H55" s="71">
        <v>131400000</v>
      </c>
      <c r="I55" s="71">
        <v>46800000</v>
      </c>
      <c r="J55" s="71">
        <v>84600000</v>
      </c>
      <c r="K55" s="84"/>
      <c r="L55" s="76"/>
      <c r="M55" s="74">
        <v>45292</v>
      </c>
      <c r="N55" s="74">
        <v>45657</v>
      </c>
      <c r="O55" s="132"/>
      <c r="P55" s="132"/>
      <c r="Q55" s="130"/>
    </row>
    <row r="56" spans="2:18" ht="32.25" customHeight="1">
      <c r="B56" s="104"/>
      <c r="C56" s="101" t="s">
        <v>221</v>
      </c>
      <c r="D56" s="69" t="s">
        <v>3</v>
      </c>
      <c r="E56" s="103" t="s">
        <v>139</v>
      </c>
      <c r="F56" s="70">
        <v>100</v>
      </c>
      <c r="G56" s="69" t="s">
        <v>3</v>
      </c>
      <c r="H56" s="71">
        <v>24600000</v>
      </c>
      <c r="I56" s="72"/>
      <c r="J56" s="71">
        <v>24600000</v>
      </c>
      <c r="K56" s="84"/>
      <c r="L56" s="76"/>
      <c r="M56" s="74">
        <v>45292</v>
      </c>
      <c r="N56" s="74">
        <v>45657</v>
      </c>
      <c r="O56" s="132">
        <f t="shared" ref="O56" si="37">+F57/F56</f>
        <v>0</v>
      </c>
      <c r="P56" s="132" t="e">
        <f>+#REF!/#REF!</f>
        <v>#REF!</v>
      </c>
      <c r="Q56" s="130" t="e">
        <f t="shared" ref="Q56" si="38">+(O56*O56)/P56</f>
        <v>#REF!</v>
      </c>
    </row>
    <row r="57" spans="2:18" ht="32.25" customHeight="1">
      <c r="B57" s="104"/>
      <c r="C57" s="102"/>
      <c r="D57" s="69" t="s">
        <v>2</v>
      </c>
      <c r="E57" s="103"/>
      <c r="F57" s="70">
        <v>0</v>
      </c>
      <c r="G57" s="69" t="s">
        <v>42</v>
      </c>
      <c r="H57" s="73"/>
      <c r="I57" s="73"/>
      <c r="J57" s="73"/>
      <c r="K57" s="77"/>
      <c r="L57" s="76"/>
      <c r="M57" s="74">
        <v>45292</v>
      </c>
      <c r="N57" s="74">
        <v>45657</v>
      </c>
      <c r="O57" s="132"/>
      <c r="P57" s="132"/>
      <c r="Q57" s="130"/>
    </row>
    <row r="58" spans="2:18">
      <c r="B58" s="215"/>
      <c r="C58" s="216" t="s">
        <v>8</v>
      </c>
      <c r="D58" s="69" t="s">
        <v>3</v>
      </c>
      <c r="E58" s="103"/>
      <c r="F58" s="81"/>
      <c r="G58" s="69" t="s">
        <v>3</v>
      </c>
      <c r="H58" s="75">
        <f>H18+H20+H22+H24+H26+H28+H30+H32+H34+H36+H38+H40+H42+H44+H46+H48+H50+H52+H54+H56</f>
        <v>3615936682</v>
      </c>
      <c r="I58" s="75"/>
      <c r="J58" s="76"/>
      <c r="K58" s="76"/>
      <c r="L58" s="76"/>
      <c r="M58" s="82"/>
      <c r="N58" s="83"/>
      <c r="O58" s="132" t="e">
        <f t="shared" ref="O58" si="39">+F59/F58</f>
        <v>#DIV/0!</v>
      </c>
      <c r="P58" s="132">
        <f t="shared" ref="P58" si="40">+H59/H58</f>
        <v>0.48222060266706851</v>
      </c>
      <c r="Q58" s="130" t="e">
        <f t="shared" ref="Q58" si="41">+(O58*O58)/P58</f>
        <v>#DIV/0!</v>
      </c>
    </row>
    <row r="59" spans="2:18">
      <c r="B59" s="215"/>
      <c r="C59" s="216"/>
      <c r="D59" s="69" t="s">
        <v>2</v>
      </c>
      <c r="E59" s="103"/>
      <c r="F59" s="81"/>
      <c r="G59" s="69" t="s">
        <v>42</v>
      </c>
      <c r="H59" s="77">
        <f>H19+H21+H23+H25+H27+H29+H31+H33+H35+H37+H39+H41+H43+H45+H47+H49+H51+H53+H55+H57</f>
        <v>1743679166</v>
      </c>
      <c r="I59" s="76"/>
      <c r="J59" s="76"/>
      <c r="K59" s="77"/>
      <c r="L59" s="76"/>
      <c r="M59" s="82"/>
      <c r="N59" s="83"/>
      <c r="O59" s="132"/>
      <c r="P59" s="132"/>
      <c r="Q59" s="130"/>
    </row>
    <row r="60" spans="2:18">
      <c r="D60" s="19"/>
      <c r="H60" s="18"/>
      <c r="I60" s="15"/>
      <c r="J60" s="17"/>
      <c r="K60" s="17"/>
      <c r="L60" s="17"/>
      <c r="M60" s="16"/>
      <c r="N60" s="16"/>
      <c r="O60" s="15"/>
      <c r="P60" s="13"/>
      <c r="Q60" s="14"/>
      <c r="R60" s="13"/>
    </row>
    <row r="61" spans="2:18" ht="31.5">
      <c r="B61" s="211" t="s">
        <v>44</v>
      </c>
      <c r="C61" s="211"/>
      <c r="D61" s="185" t="s">
        <v>7</v>
      </c>
      <c r="E61" s="185"/>
      <c r="F61" s="185"/>
      <c r="G61" s="185"/>
      <c r="H61" s="185"/>
      <c r="I61" s="185"/>
      <c r="J61" s="54" t="s">
        <v>45</v>
      </c>
      <c r="K61" s="185" t="s">
        <v>46</v>
      </c>
      <c r="L61" s="185"/>
      <c r="M61" s="186" t="s">
        <v>6</v>
      </c>
      <c r="N61" s="187"/>
      <c r="O61" s="187"/>
      <c r="P61" s="187"/>
      <c r="Q61" s="187"/>
    </row>
    <row r="62" spans="2:18" ht="26.25" customHeight="1">
      <c r="B62" s="188" t="s">
        <v>169</v>
      </c>
      <c r="C62" s="189"/>
      <c r="D62" s="192" t="s">
        <v>172</v>
      </c>
      <c r="E62" s="193"/>
      <c r="F62" s="193"/>
      <c r="G62" s="193"/>
      <c r="H62" s="193"/>
      <c r="I62" s="194"/>
      <c r="J62" s="198" t="s">
        <v>139</v>
      </c>
      <c r="K62" s="12" t="s">
        <v>3</v>
      </c>
      <c r="L62" s="51">
        <v>100</v>
      </c>
      <c r="M62" s="184" t="s">
        <v>5</v>
      </c>
      <c r="N62" s="184"/>
      <c r="O62" s="184"/>
      <c r="P62" s="184"/>
      <c r="Q62" s="184"/>
    </row>
    <row r="63" spans="2:18" ht="18" customHeight="1">
      <c r="B63" s="190"/>
      <c r="C63" s="191"/>
      <c r="D63" s="195"/>
      <c r="E63" s="196"/>
      <c r="F63" s="196"/>
      <c r="G63" s="196"/>
      <c r="H63" s="196"/>
      <c r="I63" s="197"/>
      <c r="J63" s="198"/>
      <c r="K63" s="12" t="s">
        <v>2</v>
      </c>
      <c r="L63" s="50">
        <v>84.2</v>
      </c>
      <c r="M63" s="184"/>
      <c r="N63" s="184"/>
      <c r="O63" s="184"/>
      <c r="P63" s="184"/>
      <c r="Q63" s="184"/>
    </row>
    <row r="64" spans="2:18" ht="18.75" customHeight="1">
      <c r="B64" s="207" t="s">
        <v>170</v>
      </c>
      <c r="C64" s="208"/>
      <c r="D64" s="192" t="s">
        <v>175</v>
      </c>
      <c r="E64" s="193"/>
      <c r="F64" s="193"/>
      <c r="G64" s="193"/>
      <c r="H64" s="193"/>
      <c r="I64" s="194"/>
      <c r="J64" s="198" t="s">
        <v>139</v>
      </c>
      <c r="K64" s="12" t="s">
        <v>3</v>
      </c>
      <c r="L64" s="51">
        <v>100</v>
      </c>
      <c r="M64" s="204" t="s">
        <v>4</v>
      </c>
      <c r="N64" s="204"/>
      <c r="O64" s="204"/>
      <c r="P64" s="204"/>
      <c r="Q64" s="204"/>
    </row>
    <row r="65" spans="2:53" ht="14.25" customHeight="1">
      <c r="B65" s="209"/>
      <c r="C65" s="210"/>
      <c r="D65" s="195"/>
      <c r="E65" s="196"/>
      <c r="F65" s="196"/>
      <c r="G65" s="196"/>
      <c r="H65" s="196"/>
      <c r="I65" s="197"/>
      <c r="J65" s="198"/>
      <c r="K65" s="12" t="s">
        <v>2</v>
      </c>
      <c r="L65" s="50">
        <v>89.7</v>
      </c>
      <c r="M65" s="204"/>
      <c r="N65" s="204"/>
      <c r="O65" s="204"/>
      <c r="P65" s="204"/>
      <c r="Q65" s="204"/>
    </row>
    <row r="66" spans="2:53" ht="15.75">
      <c r="B66" s="207" t="s">
        <v>171</v>
      </c>
      <c r="C66" s="208"/>
      <c r="D66" s="192" t="s">
        <v>174</v>
      </c>
      <c r="E66" s="193"/>
      <c r="F66" s="193"/>
      <c r="G66" s="193"/>
      <c r="H66" s="193"/>
      <c r="I66" s="194"/>
      <c r="J66" s="198" t="s">
        <v>139</v>
      </c>
      <c r="K66" s="12" t="s">
        <v>3</v>
      </c>
      <c r="L66" s="51">
        <v>100</v>
      </c>
      <c r="M66" s="204" t="s">
        <v>4</v>
      </c>
      <c r="N66" s="204"/>
      <c r="O66" s="204"/>
      <c r="P66" s="204"/>
      <c r="Q66" s="204"/>
    </row>
    <row r="67" spans="2:53" ht="15.75">
      <c r="B67" s="209"/>
      <c r="C67" s="210"/>
      <c r="D67" s="195"/>
      <c r="E67" s="196"/>
      <c r="F67" s="196"/>
      <c r="G67" s="196"/>
      <c r="H67" s="196"/>
      <c r="I67" s="197"/>
      <c r="J67" s="198"/>
      <c r="K67" s="12" t="s">
        <v>2</v>
      </c>
      <c r="L67" s="50">
        <v>80</v>
      </c>
      <c r="M67" s="204"/>
      <c r="N67" s="204"/>
      <c r="O67" s="204"/>
      <c r="P67" s="204"/>
      <c r="Q67" s="204"/>
    </row>
    <row r="68" spans="2:53" ht="15.75">
      <c r="B68" s="207" t="s">
        <v>169</v>
      </c>
      <c r="C68" s="208"/>
      <c r="D68" s="192" t="s">
        <v>173</v>
      </c>
      <c r="E68" s="193"/>
      <c r="F68" s="193"/>
      <c r="G68" s="193"/>
      <c r="H68" s="193"/>
      <c r="I68" s="194"/>
      <c r="J68" s="198" t="s">
        <v>139</v>
      </c>
      <c r="K68" s="12" t="s">
        <v>3</v>
      </c>
      <c r="L68" s="51">
        <v>100</v>
      </c>
      <c r="M68" s="204" t="s">
        <v>4</v>
      </c>
      <c r="N68" s="204"/>
      <c r="O68" s="204"/>
      <c r="P68" s="204"/>
      <c r="Q68" s="204"/>
    </row>
    <row r="69" spans="2:53" ht="15.75">
      <c r="B69" s="209"/>
      <c r="C69" s="210"/>
      <c r="D69" s="195"/>
      <c r="E69" s="196"/>
      <c r="F69" s="196"/>
      <c r="G69" s="196"/>
      <c r="H69" s="196"/>
      <c r="I69" s="197"/>
      <c r="J69" s="198"/>
      <c r="K69" s="12" t="s">
        <v>2</v>
      </c>
      <c r="L69" s="50">
        <v>80</v>
      </c>
      <c r="M69" s="204"/>
      <c r="N69" s="204"/>
      <c r="O69" s="204"/>
      <c r="P69" s="204"/>
      <c r="Q69" s="204"/>
    </row>
    <row r="70" spans="2:53" ht="15" customHeight="1">
      <c r="B70" s="212" t="s">
        <v>1</v>
      </c>
      <c r="C70" s="213"/>
      <c r="D70" s="213"/>
      <c r="E70" s="213"/>
      <c r="F70" s="213"/>
      <c r="G70" s="213"/>
      <c r="H70" s="213"/>
      <c r="I70" s="213"/>
      <c r="J70" s="213"/>
      <c r="K70" s="213"/>
      <c r="L70" s="189"/>
      <c r="M70" s="204" t="s">
        <v>0</v>
      </c>
      <c r="N70" s="204"/>
      <c r="O70" s="204"/>
      <c r="P70" s="204"/>
      <c r="Q70" s="204"/>
    </row>
    <row r="71" spans="2:53" ht="29.25" customHeight="1">
      <c r="B71" s="190"/>
      <c r="C71" s="214"/>
      <c r="D71" s="214"/>
      <c r="E71" s="214"/>
      <c r="F71" s="214"/>
      <c r="G71" s="214"/>
      <c r="H71" s="214"/>
      <c r="I71" s="214"/>
      <c r="J71" s="214"/>
      <c r="K71" s="214"/>
      <c r="L71" s="191"/>
      <c r="M71" s="204"/>
      <c r="N71" s="204"/>
      <c r="O71" s="204"/>
      <c r="P71" s="204"/>
      <c r="Q71" s="204"/>
    </row>
    <row r="72" spans="2:53">
      <c r="M72" s="11"/>
      <c r="N72" s="11"/>
    </row>
    <row r="73" spans="2:53" ht="15.75">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row>
    <row r="74" spans="2:53" ht="15.75">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row>
    <row r="75" spans="2:53" ht="15.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row>
    <row r="76" spans="2:53" ht="15.75">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row>
    <row r="77" spans="2:53" ht="15.75">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row>
    <row r="78" spans="2:53" ht="15.75">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row>
    <row r="79" spans="2:53" ht="15.75">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row>
    <row r="80" spans="2:53" ht="15.75">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row>
    <row r="81" spans="18:53" ht="15.75">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row>
    <row r="82" spans="18:53" ht="15.75">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row>
    <row r="83" spans="18:53" ht="15.75">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row>
    <row r="84" spans="18:53" ht="15.75">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row>
    <row r="85" spans="18:53" ht="15.7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row>
    <row r="86" spans="18:53" ht="15.75">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row>
    <row r="87" spans="18:53" ht="15.75">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row>
    <row r="88" spans="18:53" ht="15.75">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row>
    <row r="89" spans="18:53" ht="15.75">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row>
    <row r="90" spans="18:53" ht="15.75">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row>
    <row r="91" spans="18:53" ht="15.75">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row>
    <row r="92" spans="18:53" ht="15.75">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row>
    <row r="93" spans="18:53" ht="15.75">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row>
    <row r="94" spans="18:53" ht="15.75">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row>
    <row r="95" spans="18:53" ht="15.7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row>
    <row r="96" spans="18:53" ht="15.75">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row>
    <row r="97" spans="18:53" ht="15.75">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row>
    <row r="98" spans="18:53" ht="15.75">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row>
    <row r="99" spans="18:53" ht="15.75">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row>
    <row r="100" spans="18:53" ht="15.75">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row>
    <row r="101" spans="18:53" ht="15.75">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row>
    <row r="102" spans="18:53" ht="15.75">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row>
    <row r="103" spans="18:53" ht="15.75">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row>
    <row r="104" spans="18:53" ht="15.75">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row>
    <row r="105" spans="18:53" ht="15.7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row>
  </sheetData>
  <autoFilter ref="B17:IQ59">
    <filterColumn colId="19" showButton="0"/>
  </autoFilter>
  <mergeCells count="184">
    <mergeCell ref="O54:O55"/>
    <mergeCell ref="P54:P55"/>
    <mergeCell ref="Q54:Q55"/>
    <mergeCell ref="O56:O57"/>
    <mergeCell ref="P56:P57"/>
    <mergeCell ref="Q56:Q57"/>
    <mergeCell ref="O42:O43"/>
    <mergeCell ref="P42:P43"/>
    <mergeCell ref="O50:O51"/>
    <mergeCell ref="P50:P51"/>
    <mergeCell ref="Q50:Q51"/>
    <mergeCell ref="Q42:Q43"/>
    <mergeCell ref="O44:O45"/>
    <mergeCell ref="P44:P45"/>
    <mergeCell ref="Q44:Q45"/>
    <mergeCell ref="O46:O47"/>
    <mergeCell ref="P46:P47"/>
    <mergeCell ref="Q46:Q47"/>
    <mergeCell ref="O48:O49"/>
    <mergeCell ref="P48:P49"/>
    <mergeCell ref="Q48:Q49"/>
    <mergeCell ref="O36:O37"/>
    <mergeCell ref="P36:P37"/>
    <mergeCell ref="Q36:Q37"/>
    <mergeCell ref="O38:O39"/>
    <mergeCell ref="P38:P39"/>
    <mergeCell ref="Q38:Q39"/>
    <mergeCell ref="O40:O41"/>
    <mergeCell ref="P40:P41"/>
    <mergeCell ref="Q40:Q41"/>
    <mergeCell ref="O30:O31"/>
    <mergeCell ref="P30:P31"/>
    <mergeCell ref="Q30:Q31"/>
    <mergeCell ref="O32:O33"/>
    <mergeCell ref="P32:P33"/>
    <mergeCell ref="Q32:Q33"/>
    <mergeCell ref="O34:O35"/>
    <mergeCell ref="P34:P35"/>
    <mergeCell ref="Q34:Q35"/>
    <mergeCell ref="B18:B19"/>
    <mergeCell ref="B70:L71"/>
    <mergeCell ref="C22:C23"/>
    <mergeCell ref="E22:E23"/>
    <mergeCell ref="E28:E29"/>
    <mergeCell ref="E30:E31"/>
    <mergeCell ref="E32:E33"/>
    <mergeCell ref="E34:E35"/>
    <mergeCell ref="E36:E37"/>
    <mergeCell ref="E38:E39"/>
    <mergeCell ref="E40:E41"/>
    <mergeCell ref="E42:E43"/>
    <mergeCell ref="E44:E45"/>
    <mergeCell ref="E46:E47"/>
    <mergeCell ref="E48:E49"/>
    <mergeCell ref="E50:E51"/>
    <mergeCell ref="B68:C69"/>
    <mergeCell ref="D68:I69"/>
    <mergeCell ref="J68:J69"/>
    <mergeCell ref="B58:B59"/>
    <mergeCell ref="C58:C59"/>
    <mergeCell ref="E58:E59"/>
    <mergeCell ref="C26:C27"/>
    <mergeCell ref="E26:E27"/>
    <mergeCell ref="P58:P59"/>
    <mergeCell ref="Q58:Q59"/>
    <mergeCell ref="M70:Q71"/>
    <mergeCell ref="C28:C29"/>
    <mergeCell ref="C30:C31"/>
    <mergeCell ref="C32:C33"/>
    <mergeCell ref="C34:C35"/>
    <mergeCell ref="C36:C37"/>
    <mergeCell ref="C38:C39"/>
    <mergeCell ref="C40:C41"/>
    <mergeCell ref="C42:C43"/>
    <mergeCell ref="B64:C65"/>
    <mergeCell ref="D64:I65"/>
    <mergeCell ref="J64:J65"/>
    <mergeCell ref="M64:Q65"/>
    <mergeCell ref="B66:C67"/>
    <mergeCell ref="D66:I67"/>
    <mergeCell ref="J66:J67"/>
    <mergeCell ref="M66:Q67"/>
    <mergeCell ref="B61:C61"/>
    <mergeCell ref="M68:Q69"/>
    <mergeCell ref="O28:O29"/>
    <mergeCell ref="P28:P29"/>
    <mergeCell ref="Q28:Q29"/>
    <mergeCell ref="P26:P27"/>
    <mergeCell ref="Q26:Q27"/>
    <mergeCell ref="C52:C53"/>
    <mergeCell ref="E52:E53"/>
    <mergeCell ref="O52:O53"/>
    <mergeCell ref="M62:Q63"/>
    <mergeCell ref="P52:P53"/>
    <mergeCell ref="Q52:Q53"/>
    <mergeCell ref="D61:I61"/>
    <mergeCell ref="K61:L61"/>
    <mergeCell ref="M61:Q61"/>
    <mergeCell ref="B62:C63"/>
    <mergeCell ref="D62:I63"/>
    <mergeCell ref="J62:J63"/>
    <mergeCell ref="B20:B29"/>
    <mergeCell ref="B30:B49"/>
    <mergeCell ref="B50:B53"/>
    <mergeCell ref="C44:C45"/>
    <mergeCell ref="C46:C47"/>
    <mergeCell ref="C48:C49"/>
    <mergeCell ref="C50:C51"/>
    <mergeCell ref="O22:O23"/>
    <mergeCell ref="P22:P23"/>
    <mergeCell ref="O58:O59"/>
    <mergeCell ref="U18:V18"/>
    <mergeCell ref="C20:C21"/>
    <mergeCell ref="E20:E21"/>
    <mergeCell ref="O20:O21"/>
    <mergeCell ref="P20:P21"/>
    <mergeCell ref="Q20:Q21"/>
    <mergeCell ref="C18:C19"/>
    <mergeCell ref="E18:E19"/>
    <mergeCell ref="O18:O19"/>
    <mergeCell ref="P18:P19"/>
    <mergeCell ref="Q18:Q19"/>
    <mergeCell ref="C6:Q6"/>
    <mergeCell ref="D7:Q7"/>
    <mergeCell ref="D8:Q8"/>
    <mergeCell ref="B9:C9"/>
    <mergeCell ref="D9:I9"/>
    <mergeCell ref="J9:L14"/>
    <mergeCell ref="M9:Q9"/>
    <mergeCell ref="B12:C12"/>
    <mergeCell ref="D12:I12"/>
    <mergeCell ref="N12:P12"/>
    <mergeCell ref="B13:C13"/>
    <mergeCell ref="D13:I13"/>
    <mergeCell ref="N13:P13"/>
    <mergeCell ref="D14:I14"/>
    <mergeCell ref="P24:P25"/>
    <mergeCell ref="Q24:Q25"/>
    <mergeCell ref="O26:O27"/>
    <mergeCell ref="T9:X9"/>
    <mergeCell ref="B10:C10"/>
    <mergeCell ref="D10:I10"/>
    <mergeCell ref="N10:P10"/>
    <mergeCell ref="B11:C11"/>
    <mergeCell ref="D11:I11"/>
    <mergeCell ref="N11:P11"/>
    <mergeCell ref="U11:W11"/>
    <mergeCell ref="U12:W12"/>
    <mergeCell ref="U13:W13"/>
    <mergeCell ref="U14:V14"/>
    <mergeCell ref="H15:H17"/>
    <mergeCell ref="I15:L16"/>
    <mergeCell ref="M15:N16"/>
    <mergeCell ref="O15:Q15"/>
    <mergeCell ref="U15:V15"/>
    <mergeCell ref="O16:O17"/>
    <mergeCell ref="P16:P17"/>
    <mergeCell ref="Q16:Q17"/>
    <mergeCell ref="U16:V16"/>
    <mergeCell ref="U17:V17"/>
    <mergeCell ref="C56:C57"/>
    <mergeCell ref="E56:E57"/>
    <mergeCell ref="B54:B57"/>
    <mergeCell ref="C54:C55"/>
    <mergeCell ref="E54:E55"/>
    <mergeCell ref="B2:C5"/>
    <mergeCell ref="D2:K3"/>
    <mergeCell ref="L2:O2"/>
    <mergeCell ref="P2:Q5"/>
    <mergeCell ref="L3:O3"/>
    <mergeCell ref="D4:K5"/>
    <mergeCell ref="L4:O4"/>
    <mergeCell ref="L5:O5"/>
    <mergeCell ref="B15:B17"/>
    <mergeCell ref="C15:C17"/>
    <mergeCell ref="D15:D17"/>
    <mergeCell ref="E15:E17"/>
    <mergeCell ref="F15:F17"/>
    <mergeCell ref="G15:G17"/>
    <mergeCell ref="N14:P14"/>
    <mergeCell ref="Q22:Q23"/>
    <mergeCell ref="C24:C25"/>
    <mergeCell ref="E24:E25"/>
    <mergeCell ref="O24:O25"/>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77"/>
  <sheetViews>
    <sheetView topLeftCell="D1" zoomScale="70" zoomScaleNormal="70" workbookViewId="0">
      <selection activeCell="G27" sqref="G27"/>
    </sheetView>
  </sheetViews>
  <sheetFormatPr baseColWidth="10" defaultColWidth="12.5703125" defaultRowHeight="15"/>
  <cols>
    <col min="1" max="1" width="6.7109375" style="1" customWidth="1"/>
    <col min="2" max="2" width="45.42578125" style="1" customWidth="1"/>
    <col min="3" max="3" width="86.85546875" style="1" customWidth="1"/>
    <col min="4" max="4" width="8.85546875" style="1" bestFit="1" customWidth="1"/>
    <col min="5" max="5" width="24" style="1" bestFit="1" customWidth="1"/>
    <col min="6" max="6" width="13.28515625" style="1" bestFit="1" customWidth="1"/>
    <col min="7" max="7" width="18" style="1" customWidth="1"/>
    <col min="8" max="8" width="26.28515625" style="1" customWidth="1"/>
    <col min="9" max="9" width="25" style="1" customWidth="1"/>
    <col min="10" max="10" width="25.140625" style="3" customWidth="1"/>
    <col min="11" max="11" width="13.5703125" style="1" customWidth="1"/>
    <col min="12" max="12" width="24.28515625" style="1" customWidth="1"/>
    <col min="13" max="13" width="14.85546875" style="2" customWidth="1"/>
    <col min="14" max="14" width="21.140625" style="2" customWidth="1"/>
    <col min="15" max="17" width="16.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51" ht="22.5" customHeight="1"/>
    <row r="2" spans="2:251" s="25" customFormat="1" ht="37.5" customHeight="1">
      <c r="B2" s="105"/>
      <c r="C2" s="105"/>
      <c r="D2" s="106" t="s">
        <v>28</v>
      </c>
      <c r="E2" s="107"/>
      <c r="F2" s="107"/>
      <c r="G2" s="107"/>
      <c r="H2" s="107"/>
      <c r="I2" s="107"/>
      <c r="J2" s="107"/>
      <c r="K2" s="108"/>
      <c r="L2" s="112" t="s">
        <v>32</v>
      </c>
      <c r="M2" s="113"/>
      <c r="N2" s="113"/>
      <c r="O2" s="114"/>
      <c r="P2" s="115"/>
      <c r="Q2" s="116"/>
      <c r="R2" s="47"/>
    </row>
    <row r="3" spans="2:251" s="25" customFormat="1" ht="37.5" customHeight="1">
      <c r="B3" s="105"/>
      <c r="C3" s="105"/>
      <c r="D3" s="109"/>
      <c r="E3" s="110"/>
      <c r="F3" s="110"/>
      <c r="G3" s="110"/>
      <c r="H3" s="110"/>
      <c r="I3" s="110"/>
      <c r="J3" s="110"/>
      <c r="K3" s="111"/>
      <c r="L3" s="112" t="s">
        <v>29</v>
      </c>
      <c r="M3" s="113"/>
      <c r="N3" s="113"/>
      <c r="O3" s="114"/>
      <c r="P3" s="117"/>
      <c r="Q3" s="118"/>
      <c r="R3" s="47"/>
    </row>
    <row r="4" spans="2:251" s="25" customFormat="1" ht="33.75" customHeight="1">
      <c r="B4" s="105"/>
      <c r="C4" s="105"/>
      <c r="D4" s="106" t="s">
        <v>27</v>
      </c>
      <c r="E4" s="107"/>
      <c r="F4" s="107"/>
      <c r="G4" s="107"/>
      <c r="H4" s="107"/>
      <c r="I4" s="107"/>
      <c r="J4" s="107"/>
      <c r="K4" s="108"/>
      <c r="L4" s="112" t="s">
        <v>30</v>
      </c>
      <c r="M4" s="113"/>
      <c r="N4" s="113"/>
      <c r="O4" s="114"/>
      <c r="P4" s="117"/>
      <c r="Q4" s="118"/>
      <c r="R4" s="47"/>
    </row>
    <row r="5" spans="2:251" s="25" customFormat="1" ht="38.25" customHeight="1">
      <c r="B5" s="105"/>
      <c r="C5" s="105"/>
      <c r="D5" s="109"/>
      <c r="E5" s="110"/>
      <c r="F5" s="110"/>
      <c r="G5" s="110"/>
      <c r="H5" s="110"/>
      <c r="I5" s="110"/>
      <c r="J5" s="110"/>
      <c r="K5" s="111"/>
      <c r="L5" s="112" t="s">
        <v>31</v>
      </c>
      <c r="M5" s="113"/>
      <c r="N5" s="113"/>
      <c r="O5" s="114"/>
      <c r="P5" s="119"/>
      <c r="Q5" s="120"/>
      <c r="R5" s="47"/>
    </row>
    <row r="6" spans="2:251" s="25" customFormat="1" ht="23.25" customHeight="1">
      <c r="C6" s="156"/>
      <c r="D6" s="156"/>
      <c r="E6" s="156"/>
      <c r="F6" s="156"/>
      <c r="G6" s="156"/>
      <c r="H6" s="156"/>
      <c r="I6" s="156"/>
      <c r="J6" s="156"/>
      <c r="K6" s="156"/>
      <c r="L6" s="156"/>
      <c r="M6" s="156"/>
      <c r="N6" s="156"/>
      <c r="O6" s="156"/>
      <c r="P6" s="156"/>
      <c r="Q6" s="156"/>
      <c r="R6" s="47"/>
    </row>
    <row r="7" spans="2:251" s="25" customFormat="1" ht="31.5" customHeight="1">
      <c r="B7" s="49" t="s">
        <v>38</v>
      </c>
      <c r="C7" s="58" t="s">
        <v>150</v>
      </c>
      <c r="D7" s="157" t="s">
        <v>39</v>
      </c>
      <c r="E7" s="158"/>
      <c r="F7" s="158"/>
      <c r="G7" s="158"/>
      <c r="H7" s="158"/>
      <c r="I7" s="158"/>
      <c r="J7" s="158"/>
      <c r="K7" s="158"/>
      <c r="L7" s="158"/>
      <c r="M7" s="158"/>
      <c r="N7" s="158"/>
      <c r="O7" s="158"/>
      <c r="P7" s="158"/>
      <c r="Q7" s="159"/>
      <c r="R7" s="47"/>
    </row>
    <row r="8" spans="2:251" s="25" customFormat="1" ht="36" customHeight="1">
      <c r="B8" s="49" t="s">
        <v>26</v>
      </c>
      <c r="C8" s="49"/>
      <c r="D8" s="160" t="s">
        <v>167</v>
      </c>
      <c r="E8" s="160"/>
      <c r="F8" s="160"/>
      <c r="G8" s="160"/>
      <c r="H8" s="160"/>
      <c r="I8" s="160"/>
      <c r="J8" s="160"/>
      <c r="K8" s="160"/>
      <c r="L8" s="160"/>
      <c r="M8" s="160"/>
      <c r="N8" s="160"/>
      <c r="O8" s="160"/>
      <c r="P8" s="160"/>
      <c r="Q8" s="160"/>
    </row>
    <row r="9" spans="2:251" s="25" customFormat="1" ht="36" customHeight="1">
      <c r="B9" s="134" t="s">
        <v>160</v>
      </c>
      <c r="C9" s="135"/>
      <c r="D9" s="136"/>
      <c r="E9" s="136"/>
      <c r="F9" s="136"/>
      <c r="G9" s="136"/>
      <c r="H9" s="136"/>
      <c r="I9" s="137"/>
      <c r="J9" s="161" t="s">
        <v>158</v>
      </c>
      <c r="K9" s="162"/>
      <c r="L9" s="163"/>
      <c r="M9" s="170" t="s">
        <v>24</v>
      </c>
      <c r="N9" s="171"/>
      <c r="O9" s="171"/>
      <c r="P9" s="171"/>
      <c r="Q9" s="172"/>
      <c r="R9" s="33"/>
      <c r="T9" s="133"/>
      <c r="U9" s="133"/>
      <c r="V9" s="133"/>
      <c r="W9" s="133"/>
      <c r="X9" s="133"/>
    </row>
    <row r="10" spans="2:251" s="25" customFormat="1" ht="36" customHeight="1">
      <c r="B10" s="134" t="s">
        <v>161</v>
      </c>
      <c r="C10" s="135"/>
      <c r="D10" s="136"/>
      <c r="E10" s="136"/>
      <c r="F10" s="136"/>
      <c r="G10" s="136"/>
      <c r="H10" s="136"/>
      <c r="I10" s="137"/>
      <c r="J10" s="164"/>
      <c r="K10" s="165"/>
      <c r="L10" s="166"/>
      <c r="M10" s="46" t="s">
        <v>23</v>
      </c>
      <c r="N10" s="138" t="s">
        <v>22</v>
      </c>
      <c r="O10" s="138"/>
      <c r="P10" s="138"/>
      <c r="Q10" s="46" t="s">
        <v>21</v>
      </c>
      <c r="R10" s="33"/>
      <c r="T10" s="45"/>
      <c r="U10" s="45"/>
      <c r="V10" s="45"/>
      <c r="W10" s="45"/>
      <c r="X10" s="45"/>
    </row>
    <row r="11" spans="2:251" s="25" customFormat="1" ht="31.5" customHeight="1">
      <c r="B11" s="139" t="s">
        <v>157</v>
      </c>
      <c r="C11" s="140"/>
      <c r="D11" s="141"/>
      <c r="E11" s="141"/>
      <c r="F11" s="141"/>
      <c r="G11" s="141"/>
      <c r="H11" s="141"/>
      <c r="I11" s="142"/>
      <c r="J11" s="164"/>
      <c r="K11" s="165"/>
      <c r="L11" s="166"/>
      <c r="M11" s="44"/>
      <c r="N11" s="143"/>
      <c r="O11" s="144"/>
      <c r="P11" s="145"/>
      <c r="Q11" s="43"/>
      <c r="R11" s="33"/>
      <c r="T11" s="42"/>
      <c r="U11" s="146"/>
      <c r="V11" s="146"/>
      <c r="W11" s="146"/>
      <c r="X11" s="42"/>
      <c r="Z11" s="41"/>
      <c r="AA11" s="41"/>
    </row>
    <row r="12" spans="2:251" s="25" customFormat="1" ht="74.25" customHeight="1">
      <c r="B12" s="173" t="s">
        <v>156</v>
      </c>
      <c r="C12" s="174"/>
      <c r="D12" s="141"/>
      <c r="E12" s="141"/>
      <c r="F12" s="141"/>
      <c r="G12" s="141"/>
      <c r="H12" s="141"/>
      <c r="I12" s="142"/>
      <c r="J12" s="164"/>
      <c r="K12" s="165"/>
      <c r="L12" s="166"/>
      <c r="M12" s="40"/>
      <c r="N12" s="175"/>
      <c r="O12" s="176"/>
      <c r="P12" s="177"/>
      <c r="Q12" s="39"/>
      <c r="R12" s="33"/>
      <c r="T12" s="36"/>
      <c r="U12" s="147"/>
      <c r="V12" s="147"/>
      <c r="W12" s="147"/>
      <c r="X12" s="30"/>
      <c r="Z12" s="28"/>
      <c r="AA12" s="27"/>
      <c r="AB12" s="26"/>
    </row>
    <row r="13" spans="2:251" s="25" customFormat="1" ht="74.25" customHeight="1">
      <c r="B13" s="178" t="s">
        <v>159</v>
      </c>
      <c r="C13" s="179"/>
      <c r="D13" s="136"/>
      <c r="E13" s="136"/>
      <c r="F13" s="136"/>
      <c r="G13" s="136"/>
      <c r="H13" s="136"/>
      <c r="I13" s="137"/>
      <c r="J13" s="164"/>
      <c r="K13" s="165"/>
      <c r="L13" s="166"/>
      <c r="M13" s="38"/>
      <c r="N13" s="127"/>
      <c r="O13" s="128"/>
      <c r="P13" s="129"/>
      <c r="Q13" s="37"/>
      <c r="R13" s="33"/>
      <c r="T13" s="36"/>
      <c r="U13" s="147"/>
      <c r="V13" s="147"/>
      <c r="W13" s="147"/>
      <c r="X13" s="30"/>
      <c r="Z13" s="28"/>
      <c r="AA13" s="27"/>
      <c r="AB13" s="26"/>
    </row>
    <row r="14" spans="2:251" s="25" customFormat="1" ht="28.5" customHeight="1">
      <c r="B14" s="55" t="s">
        <v>48</v>
      </c>
      <c r="C14" s="56"/>
      <c r="D14" s="180"/>
      <c r="E14" s="180"/>
      <c r="F14" s="180"/>
      <c r="G14" s="180"/>
      <c r="H14" s="180"/>
      <c r="I14" s="181"/>
      <c r="J14" s="167"/>
      <c r="K14" s="168"/>
      <c r="L14" s="169"/>
      <c r="M14" s="35"/>
      <c r="N14" s="127"/>
      <c r="O14" s="128"/>
      <c r="P14" s="129"/>
      <c r="Q14" s="34"/>
      <c r="R14" s="33"/>
      <c r="T14" s="32"/>
      <c r="U14" s="147"/>
      <c r="V14" s="147"/>
      <c r="W14" s="31"/>
      <c r="X14" s="30"/>
      <c r="Y14" s="29"/>
      <c r="Z14" s="28"/>
      <c r="AA14" s="27"/>
      <c r="AB14" s="26"/>
    </row>
    <row r="15" spans="2:251" ht="28.5" customHeight="1">
      <c r="B15" s="121" t="s">
        <v>36</v>
      </c>
      <c r="C15" s="124" t="s">
        <v>34</v>
      </c>
      <c r="D15" s="125" t="s">
        <v>41</v>
      </c>
      <c r="E15" s="125" t="s">
        <v>20</v>
      </c>
      <c r="F15" s="125" t="s">
        <v>47</v>
      </c>
      <c r="G15" s="126" t="s">
        <v>43</v>
      </c>
      <c r="H15" s="125" t="s">
        <v>37</v>
      </c>
      <c r="I15" s="148" t="s">
        <v>35</v>
      </c>
      <c r="J15" s="149"/>
      <c r="K15" s="149"/>
      <c r="L15" s="150"/>
      <c r="M15" s="125" t="s">
        <v>19</v>
      </c>
      <c r="N15" s="125"/>
      <c r="O15" s="154" t="s">
        <v>18</v>
      </c>
      <c r="P15" s="154"/>
      <c r="Q15" s="154"/>
      <c r="R15" s="3"/>
      <c r="S15" s="3"/>
      <c r="T15" s="10"/>
      <c r="U15" s="155"/>
      <c r="V15" s="155"/>
      <c r="W15" s="3"/>
      <c r="X15" s="9"/>
      <c r="Y15" s="3"/>
      <c r="Z15" s="17"/>
      <c r="AA15" s="6"/>
      <c r="AB15" s="20"/>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row>
    <row r="16" spans="2:251" ht="33.75" customHeight="1">
      <c r="B16" s="122"/>
      <c r="C16" s="124"/>
      <c r="D16" s="125"/>
      <c r="E16" s="125"/>
      <c r="F16" s="125"/>
      <c r="G16" s="125"/>
      <c r="H16" s="125"/>
      <c r="I16" s="151"/>
      <c r="J16" s="152"/>
      <c r="K16" s="152"/>
      <c r="L16" s="153"/>
      <c r="M16" s="125"/>
      <c r="N16" s="125"/>
      <c r="O16" s="125" t="s">
        <v>17</v>
      </c>
      <c r="P16" s="125" t="s">
        <v>16</v>
      </c>
      <c r="Q16" s="124" t="s">
        <v>15</v>
      </c>
      <c r="R16" s="3"/>
      <c r="S16" s="3"/>
      <c r="T16" s="8"/>
      <c r="U16" s="155"/>
      <c r="V16" s="155"/>
      <c r="W16" s="3"/>
      <c r="X16" s="7"/>
      <c r="Y16" s="3"/>
      <c r="Z16" s="17"/>
      <c r="AA16" s="6"/>
      <c r="AB16" s="20"/>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row>
    <row r="17" spans="2:251" ht="39.75" customHeight="1">
      <c r="B17" s="123"/>
      <c r="C17" s="124"/>
      <c r="D17" s="125"/>
      <c r="E17" s="125"/>
      <c r="F17" s="125"/>
      <c r="G17" s="125"/>
      <c r="H17" s="125"/>
      <c r="I17" s="52" t="s">
        <v>14</v>
      </c>
      <c r="J17" s="52" t="s">
        <v>13</v>
      </c>
      <c r="K17" s="52" t="s">
        <v>12</v>
      </c>
      <c r="L17" s="53" t="s">
        <v>11</v>
      </c>
      <c r="M17" s="24" t="s">
        <v>10</v>
      </c>
      <c r="N17" s="23" t="s">
        <v>9</v>
      </c>
      <c r="O17" s="125"/>
      <c r="P17" s="125"/>
      <c r="Q17" s="124"/>
      <c r="R17" s="3"/>
      <c r="S17" s="3"/>
      <c r="T17" s="5"/>
      <c r="U17" s="155"/>
      <c r="V17" s="155"/>
      <c r="X17" s="6"/>
      <c r="Z17" s="17"/>
      <c r="AA17" s="6"/>
      <c r="AB17" s="20"/>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row>
    <row r="18" spans="2:251" ht="33" customHeight="1">
      <c r="B18" s="104" t="s">
        <v>71</v>
      </c>
      <c r="C18" s="103" t="s">
        <v>65</v>
      </c>
      <c r="D18" s="69" t="s">
        <v>40</v>
      </c>
      <c r="E18" s="103" t="s">
        <v>33</v>
      </c>
      <c r="F18" s="86">
        <v>12</v>
      </c>
      <c r="G18" s="76" t="s">
        <v>40</v>
      </c>
      <c r="H18" s="71">
        <v>144026537586</v>
      </c>
      <c r="I18" s="72"/>
      <c r="J18" s="72">
        <v>24832654494</v>
      </c>
      <c r="K18" s="84"/>
      <c r="L18" s="87">
        <v>119193883092</v>
      </c>
      <c r="M18" s="74">
        <v>45292</v>
      </c>
      <c r="N18" s="74">
        <v>45657</v>
      </c>
      <c r="O18" s="132">
        <f>+F19/F18</f>
        <v>0.75</v>
      </c>
      <c r="P18" s="132" t="e">
        <f>+H19/#REF!</f>
        <v>#REF!</v>
      </c>
      <c r="Q18" s="130" t="e">
        <f>+(O18*O18)/P18</f>
        <v>#REF!</v>
      </c>
      <c r="T18" s="5"/>
      <c r="U18" s="155"/>
      <c r="V18" s="155"/>
      <c r="X18" s="4"/>
      <c r="Z18" s="22"/>
      <c r="AA18" s="6"/>
      <c r="AB18" s="20"/>
    </row>
    <row r="19" spans="2:251" ht="37.5" customHeight="1">
      <c r="B19" s="104"/>
      <c r="C19" s="103"/>
      <c r="D19" s="69" t="s">
        <v>2</v>
      </c>
      <c r="E19" s="103"/>
      <c r="F19" s="86">
        <v>9</v>
      </c>
      <c r="G19" s="76" t="s">
        <v>42</v>
      </c>
      <c r="H19" s="71">
        <v>83962347540</v>
      </c>
      <c r="I19" s="77"/>
      <c r="J19" s="71">
        <v>24499994734</v>
      </c>
      <c r="K19" s="77"/>
      <c r="L19" s="87">
        <v>59462352806</v>
      </c>
      <c r="M19" s="74">
        <v>45292</v>
      </c>
      <c r="N19" s="74">
        <v>45657</v>
      </c>
      <c r="O19" s="132"/>
      <c r="P19" s="132"/>
      <c r="Q19" s="130"/>
      <c r="T19" s="5"/>
      <c r="U19" s="48"/>
      <c r="V19" s="48"/>
      <c r="X19" s="4"/>
      <c r="Z19" s="22"/>
      <c r="AA19" s="6"/>
      <c r="AB19" s="20"/>
    </row>
    <row r="20" spans="2:251" ht="23.25" customHeight="1">
      <c r="B20" s="104"/>
      <c r="C20" s="205" t="s">
        <v>223</v>
      </c>
      <c r="D20" s="69" t="s">
        <v>40</v>
      </c>
      <c r="E20" s="103" t="s">
        <v>33</v>
      </c>
      <c r="F20" s="86">
        <v>12</v>
      </c>
      <c r="G20" s="76" t="s">
        <v>40</v>
      </c>
      <c r="H20" s="71">
        <v>271550261500</v>
      </c>
      <c r="I20" s="77"/>
      <c r="J20" s="72">
        <v>99949022025</v>
      </c>
      <c r="K20" s="77"/>
      <c r="L20" s="87">
        <v>171601239475</v>
      </c>
      <c r="M20" s="74">
        <v>45292</v>
      </c>
      <c r="N20" s="74">
        <v>45657</v>
      </c>
      <c r="O20" s="132">
        <f>+F21/F20</f>
        <v>0.75</v>
      </c>
      <c r="P20" s="132" t="e">
        <f>+H21/#REF!</f>
        <v>#REF!</v>
      </c>
      <c r="Q20" s="130" t="e">
        <f>+(O20*O20)/P20</f>
        <v>#REF!</v>
      </c>
      <c r="T20" s="5"/>
      <c r="U20" s="48"/>
      <c r="V20" s="48"/>
      <c r="X20" s="4"/>
      <c r="Z20" s="22"/>
      <c r="AA20" s="6"/>
      <c r="AB20" s="20"/>
    </row>
    <row r="21" spans="2:251" ht="29.25" customHeight="1">
      <c r="B21" s="104"/>
      <c r="C21" s="218"/>
      <c r="D21" s="69" t="s">
        <v>2</v>
      </c>
      <c r="E21" s="103"/>
      <c r="F21" s="86">
        <v>9</v>
      </c>
      <c r="G21" s="76" t="s">
        <v>42</v>
      </c>
      <c r="H21" s="71">
        <v>221768119456</v>
      </c>
      <c r="I21" s="77"/>
      <c r="J21" s="90">
        <v>69461560254</v>
      </c>
      <c r="K21" s="77"/>
      <c r="L21" s="87">
        <v>152306559202</v>
      </c>
      <c r="M21" s="74">
        <v>45292</v>
      </c>
      <c r="N21" s="74">
        <v>45657</v>
      </c>
      <c r="O21" s="132"/>
      <c r="P21" s="132"/>
      <c r="Q21" s="130"/>
      <c r="T21" s="5"/>
      <c r="U21" s="48"/>
      <c r="V21" s="48"/>
      <c r="X21" s="4"/>
      <c r="Z21" s="22"/>
      <c r="AA21" s="6"/>
      <c r="AB21" s="20"/>
    </row>
    <row r="22" spans="2:251" ht="17.25" customHeight="1">
      <c r="B22" s="104"/>
      <c r="C22" s="103" t="s">
        <v>66</v>
      </c>
      <c r="D22" s="69" t="s">
        <v>3</v>
      </c>
      <c r="E22" s="103" t="s">
        <v>33</v>
      </c>
      <c r="F22" s="86">
        <v>12</v>
      </c>
      <c r="G22" s="76" t="s">
        <v>3</v>
      </c>
      <c r="H22" s="71">
        <v>1667023024</v>
      </c>
      <c r="I22" s="77"/>
      <c r="J22" s="73"/>
      <c r="K22" s="77"/>
      <c r="L22" s="71">
        <v>1667023024</v>
      </c>
      <c r="M22" s="74">
        <v>45292</v>
      </c>
      <c r="N22" s="74">
        <v>45657</v>
      </c>
      <c r="O22" s="132">
        <f t="shared" ref="O22" si="0">+F23/F22</f>
        <v>0</v>
      </c>
      <c r="P22" s="132">
        <f t="shared" ref="P22" si="1">+H23/H22</f>
        <v>0</v>
      </c>
      <c r="Q22" s="130" t="e">
        <f t="shared" ref="Q22" si="2">+(O22*O22)/P22</f>
        <v>#DIV/0!</v>
      </c>
      <c r="X22" s="21"/>
      <c r="Z22" s="22"/>
      <c r="AA22" s="6"/>
      <c r="AB22" s="20"/>
    </row>
    <row r="23" spans="2:251" ht="18.75" customHeight="1">
      <c r="B23" s="104"/>
      <c r="C23" s="103"/>
      <c r="D23" s="69" t="s">
        <v>2</v>
      </c>
      <c r="E23" s="103"/>
      <c r="F23" s="86">
        <v>0</v>
      </c>
      <c r="G23" s="76" t="s">
        <v>42</v>
      </c>
      <c r="H23" s="77"/>
      <c r="I23" s="77"/>
      <c r="J23" s="76"/>
      <c r="K23" s="77"/>
      <c r="L23" s="76"/>
      <c r="M23" s="74">
        <v>45292</v>
      </c>
      <c r="N23" s="74">
        <v>45657</v>
      </c>
      <c r="O23" s="132"/>
      <c r="P23" s="132"/>
      <c r="Q23" s="130"/>
      <c r="X23" s="21"/>
      <c r="Z23" s="22"/>
      <c r="AA23" s="6"/>
      <c r="AB23" s="20"/>
    </row>
    <row r="24" spans="2:251" ht="24" customHeight="1">
      <c r="B24" s="104" t="s">
        <v>72</v>
      </c>
      <c r="C24" s="103" t="s">
        <v>67</v>
      </c>
      <c r="D24" s="69" t="s">
        <v>3</v>
      </c>
      <c r="E24" s="103" t="s">
        <v>33</v>
      </c>
      <c r="F24" s="86">
        <v>1</v>
      </c>
      <c r="G24" s="76" t="s">
        <v>3</v>
      </c>
      <c r="H24" s="71">
        <v>203472953</v>
      </c>
      <c r="I24" s="71">
        <v>203472953</v>
      </c>
      <c r="J24" s="76"/>
      <c r="K24" s="77"/>
      <c r="L24" s="73"/>
      <c r="M24" s="74">
        <v>45292</v>
      </c>
      <c r="N24" s="74">
        <v>45657</v>
      </c>
      <c r="O24" s="132">
        <f t="shared" ref="O24" si="3">+F25/F24</f>
        <v>0</v>
      </c>
      <c r="P24" s="132">
        <f t="shared" ref="P24" si="4">+H25/H24</f>
        <v>0.39218971771643774</v>
      </c>
      <c r="Q24" s="130">
        <f t="shared" ref="Q24" si="5">+(O24*O24)/P24</f>
        <v>0</v>
      </c>
      <c r="X24" s="21"/>
    </row>
    <row r="25" spans="2:251" ht="46.5" customHeight="1">
      <c r="B25" s="104"/>
      <c r="C25" s="103"/>
      <c r="D25" s="69" t="s">
        <v>2</v>
      </c>
      <c r="E25" s="103"/>
      <c r="F25" s="86">
        <v>0</v>
      </c>
      <c r="G25" s="76" t="s">
        <v>42</v>
      </c>
      <c r="H25" s="71">
        <v>79800000</v>
      </c>
      <c r="I25" s="71">
        <v>79800000</v>
      </c>
      <c r="J25" s="76"/>
      <c r="K25" s="77"/>
      <c r="L25" s="76"/>
      <c r="M25" s="74">
        <v>45292</v>
      </c>
      <c r="N25" s="74">
        <v>45657</v>
      </c>
      <c r="O25" s="132"/>
      <c r="P25" s="132"/>
      <c r="Q25" s="130"/>
      <c r="AB25" s="20"/>
    </row>
    <row r="26" spans="2:251" ht="25.5" customHeight="1">
      <c r="B26" s="104"/>
      <c r="C26" s="103" t="s">
        <v>68</v>
      </c>
      <c r="D26" s="69" t="s">
        <v>3</v>
      </c>
      <c r="E26" s="103" t="s">
        <v>33</v>
      </c>
      <c r="F26" s="86">
        <v>230000</v>
      </c>
      <c r="G26" s="76" t="s">
        <v>3</v>
      </c>
      <c r="H26" s="72">
        <v>170522214</v>
      </c>
      <c r="I26" s="72">
        <v>170522214</v>
      </c>
      <c r="J26" s="76"/>
      <c r="K26" s="77"/>
      <c r="L26" s="73"/>
      <c r="M26" s="74">
        <v>45292</v>
      </c>
      <c r="N26" s="74">
        <v>45657</v>
      </c>
      <c r="O26" s="132">
        <f t="shared" ref="O26" si="6">+F27/F26</f>
        <v>1.039013043478261</v>
      </c>
      <c r="P26" s="132">
        <f t="shared" ref="P26" si="7">+H27/H26</f>
        <v>0.43437155935589716</v>
      </c>
      <c r="Q26" s="130">
        <f t="shared" ref="Q26" si="8">+(O26*O26)/P26</f>
        <v>2.4853102862414707</v>
      </c>
    </row>
    <row r="27" spans="2:251" ht="39.75" customHeight="1">
      <c r="B27" s="104"/>
      <c r="C27" s="103"/>
      <c r="D27" s="69" t="s">
        <v>2</v>
      </c>
      <c r="E27" s="103"/>
      <c r="F27" s="86">
        <v>238973</v>
      </c>
      <c r="G27" s="76" t="s">
        <v>42</v>
      </c>
      <c r="H27" s="71">
        <v>74070000</v>
      </c>
      <c r="I27" s="71">
        <v>74070000</v>
      </c>
      <c r="J27" s="76"/>
      <c r="K27" s="77"/>
      <c r="L27" s="76"/>
      <c r="M27" s="74">
        <v>45292</v>
      </c>
      <c r="N27" s="74">
        <v>45657</v>
      </c>
      <c r="O27" s="132"/>
      <c r="P27" s="132"/>
      <c r="Q27" s="130"/>
    </row>
    <row r="28" spans="2:251" ht="18" customHeight="1">
      <c r="B28" s="104" t="s">
        <v>73</v>
      </c>
      <c r="C28" s="103" t="s">
        <v>69</v>
      </c>
      <c r="D28" s="69" t="s">
        <v>3</v>
      </c>
      <c r="E28" s="103" t="s">
        <v>33</v>
      </c>
      <c r="F28" s="86">
        <v>1</v>
      </c>
      <c r="G28" s="76" t="s">
        <v>3</v>
      </c>
      <c r="H28" s="71">
        <v>10306123900</v>
      </c>
      <c r="I28" s="76"/>
      <c r="J28" s="76"/>
      <c r="K28" s="77"/>
      <c r="L28" s="71">
        <v>10306123900</v>
      </c>
      <c r="M28" s="74">
        <v>45292</v>
      </c>
      <c r="N28" s="74">
        <v>45657</v>
      </c>
      <c r="O28" s="132">
        <f t="shared" ref="O28" si="9">+F29/F28</f>
        <v>0</v>
      </c>
      <c r="P28" s="132">
        <f t="shared" ref="P28" si="10">+H29/H28</f>
        <v>0</v>
      </c>
      <c r="Q28" s="130" t="e">
        <f t="shared" ref="Q28" si="11">+(O28*O28)/P28</f>
        <v>#DIV/0!</v>
      </c>
    </row>
    <row r="29" spans="2:251" ht="23.25" customHeight="1">
      <c r="B29" s="104"/>
      <c r="C29" s="103"/>
      <c r="D29" s="69" t="s">
        <v>2</v>
      </c>
      <c r="E29" s="103"/>
      <c r="F29" s="86">
        <v>0</v>
      </c>
      <c r="G29" s="76" t="s">
        <v>42</v>
      </c>
      <c r="H29" s="77"/>
      <c r="I29" s="76"/>
      <c r="J29" s="76"/>
      <c r="K29" s="77"/>
      <c r="L29" s="76"/>
      <c r="M29" s="74">
        <v>45292</v>
      </c>
      <c r="N29" s="74">
        <v>45657</v>
      </c>
      <c r="O29" s="132"/>
      <c r="P29" s="132"/>
      <c r="Q29" s="130"/>
    </row>
    <row r="30" spans="2:251" ht="18" customHeight="1">
      <c r="B30" s="104"/>
      <c r="C30" s="103" t="s">
        <v>70</v>
      </c>
      <c r="D30" s="69" t="s">
        <v>3</v>
      </c>
      <c r="E30" s="103" t="s">
        <v>33</v>
      </c>
      <c r="F30" s="86">
        <v>1</v>
      </c>
      <c r="G30" s="76" t="s">
        <v>3</v>
      </c>
      <c r="H30" s="91">
        <v>8981394120</v>
      </c>
      <c r="I30" s="91">
        <v>8981394120</v>
      </c>
      <c r="J30" s="77"/>
      <c r="K30" s="77"/>
      <c r="L30" s="73"/>
      <c r="M30" s="74">
        <v>45292</v>
      </c>
      <c r="N30" s="74">
        <v>45657</v>
      </c>
      <c r="O30" s="132">
        <f t="shared" ref="O30" si="12">+F31/F30</f>
        <v>0</v>
      </c>
      <c r="P30" s="132">
        <f t="shared" ref="P30" si="13">+H31/H30</f>
        <v>0.18782245033023892</v>
      </c>
      <c r="Q30" s="130">
        <f t="shared" ref="Q30" si="14">+(O30*O30)/P30</f>
        <v>0</v>
      </c>
    </row>
    <row r="31" spans="2:251" ht="26.25" customHeight="1">
      <c r="B31" s="104"/>
      <c r="C31" s="103"/>
      <c r="D31" s="69" t="s">
        <v>2</v>
      </c>
      <c r="E31" s="103"/>
      <c r="F31" s="86">
        <v>0</v>
      </c>
      <c r="G31" s="76" t="s">
        <v>42</v>
      </c>
      <c r="H31" s="90">
        <f>1724007451-37100000</f>
        <v>1686907451</v>
      </c>
      <c r="I31" s="90">
        <f>1724007451-37100000</f>
        <v>1686907451</v>
      </c>
      <c r="J31" s="76"/>
      <c r="K31" s="77"/>
      <c r="L31" s="76"/>
      <c r="M31" s="74">
        <v>45292</v>
      </c>
      <c r="N31" s="74">
        <v>45657</v>
      </c>
      <c r="O31" s="132"/>
      <c r="P31" s="132"/>
      <c r="Q31" s="130"/>
    </row>
    <row r="32" spans="2:251">
      <c r="B32" s="215"/>
      <c r="C32" s="219" t="s">
        <v>8</v>
      </c>
      <c r="D32" s="69" t="s">
        <v>3</v>
      </c>
      <c r="E32" s="103"/>
      <c r="F32" s="86"/>
      <c r="G32" s="76" t="s">
        <v>3</v>
      </c>
      <c r="H32" s="75">
        <f>H18+H20+H22+H24+H26+H28+H30</f>
        <v>436905335297</v>
      </c>
      <c r="I32" s="73"/>
      <c r="J32" s="76"/>
      <c r="K32" s="76"/>
      <c r="L32" s="76"/>
      <c r="M32" s="74">
        <v>45292</v>
      </c>
      <c r="N32" s="74">
        <v>45657</v>
      </c>
      <c r="O32" s="132" t="e">
        <f t="shared" ref="O32" si="15">+F33/F32</f>
        <v>#DIV/0!</v>
      </c>
      <c r="P32" s="132">
        <f t="shared" ref="P32" si="16">+H33/H32</f>
        <v>0.70397685630897333</v>
      </c>
      <c r="Q32" s="130" t="e">
        <f t="shared" ref="Q32" si="17">+(O32*O32)/P32</f>
        <v>#DIV/0!</v>
      </c>
    </row>
    <row r="33" spans="2:53">
      <c r="B33" s="215"/>
      <c r="C33" s="219"/>
      <c r="D33" s="69" t="s">
        <v>2</v>
      </c>
      <c r="E33" s="103"/>
      <c r="F33" s="86"/>
      <c r="G33" s="76" t="s">
        <v>42</v>
      </c>
      <c r="H33" s="77">
        <f>H19+H21+H23+H25+H27+H29+H31</f>
        <v>307571244447</v>
      </c>
      <c r="I33" s="76"/>
      <c r="J33" s="76"/>
      <c r="K33" s="77"/>
      <c r="L33" s="76"/>
      <c r="M33" s="74">
        <v>45292</v>
      </c>
      <c r="N33" s="74">
        <v>45657</v>
      </c>
      <c r="O33" s="132"/>
      <c r="P33" s="132"/>
      <c r="Q33" s="130"/>
    </row>
    <row r="34" spans="2:53">
      <c r="D34" s="19"/>
      <c r="H34" s="18"/>
      <c r="I34" s="15"/>
      <c r="J34" s="17"/>
      <c r="K34" s="17"/>
      <c r="L34" s="17"/>
      <c r="M34" s="16"/>
      <c r="N34" s="16"/>
      <c r="O34" s="15"/>
      <c r="P34" s="13"/>
      <c r="Q34" s="14"/>
      <c r="R34" s="13"/>
    </row>
    <row r="35" spans="2:53" ht="15.75">
      <c r="B35" s="211" t="s">
        <v>44</v>
      </c>
      <c r="C35" s="211"/>
      <c r="D35" s="185" t="s">
        <v>7</v>
      </c>
      <c r="E35" s="185"/>
      <c r="F35" s="185"/>
      <c r="G35" s="185"/>
      <c r="H35" s="185"/>
      <c r="I35" s="185"/>
      <c r="J35" s="54" t="s">
        <v>45</v>
      </c>
      <c r="K35" s="185" t="s">
        <v>46</v>
      </c>
      <c r="L35" s="185"/>
      <c r="M35" s="186" t="s">
        <v>6</v>
      </c>
      <c r="N35" s="187"/>
      <c r="O35" s="187"/>
      <c r="P35" s="187"/>
      <c r="Q35" s="187"/>
    </row>
    <row r="36" spans="2:53" ht="26.25" customHeight="1">
      <c r="B36" s="212" t="s">
        <v>176</v>
      </c>
      <c r="C36" s="189"/>
      <c r="D36" s="192" t="s">
        <v>180</v>
      </c>
      <c r="E36" s="193"/>
      <c r="F36" s="193"/>
      <c r="G36" s="193"/>
      <c r="H36" s="193"/>
      <c r="I36" s="194"/>
      <c r="J36" s="198" t="s">
        <v>139</v>
      </c>
      <c r="K36" s="12" t="s">
        <v>3</v>
      </c>
      <c r="L36" s="62">
        <v>100</v>
      </c>
      <c r="M36" s="184" t="s">
        <v>5</v>
      </c>
      <c r="N36" s="184"/>
      <c r="O36" s="184"/>
      <c r="P36" s="184"/>
      <c r="Q36" s="184"/>
    </row>
    <row r="37" spans="2:53" ht="18" customHeight="1">
      <c r="B37" s="190"/>
      <c r="C37" s="191"/>
      <c r="D37" s="195"/>
      <c r="E37" s="196"/>
      <c r="F37" s="196"/>
      <c r="G37" s="196"/>
      <c r="H37" s="196"/>
      <c r="I37" s="197"/>
      <c r="J37" s="198"/>
      <c r="K37" s="12" t="s">
        <v>2</v>
      </c>
      <c r="L37" s="62">
        <v>75</v>
      </c>
      <c r="M37" s="184"/>
      <c r="N37" s="184"/>
      <c r="O37" s="184"/>
      <c r="P37" s="184"/>
      <c r="Q37" s="184"/>
    </row>
    <row r="38" spans="2:53" ht="18.75" customHeight="1">
      <c r="B38" s="207" t="s">
        <v>177</v>
      </c>
      <c r="C38" s="208"/>
      <c r="D38" s="192" t="s">
        <v>179</v>
      </c>
      <c r="E38" s="193"/>
      <c r="F38" s="193"/>
      <c r="G38" s="193"/>
      <c r="H38" s="193"/>
      <c r="I38" s="194"/>
      <c r="J38" s="198" t="s">
        <v>139</v>
      </c>
      <c r="K38" s="12" t="s">
        <v>3</v>
      </c>
      <c r="L38" s="62">
        <v>100</v>
      </c>
      <c r="M38" s="204" t="s">
        <v>4</v>
      </c>
      <c r="N38" s="204"/>
      <c r="O38" s="204"/>
      <c r="P38" s="204"/>
      <c r="Q38" s="204"/>
    </row>
    <row r="39" spans="2:53" ht="14.25" customHeight="1">
      <c r="B39" s="209"/>
      <c r="C39" s="210"/>
      <c r="D39" s="195"/>
      <c r="E39" s="196"/>
      <c r="F39" s="196"/>
      <c r="G39" s="196"/>
      <c r="H39" s="196"/>
      <c r="I39" s="197"/>
      <c r="J39" s="198"/>
      <c r="K39" s="12" t="s">
        <v>2</v>
      </c>
      <c r="L39" s="62">
        <v>78</v>
      </c>
      <c r="M39" s="204"/>
      <c r="N39" s="204"/>
      <c r="O39" s="204"/>
      <c r="P39" s="204"/>
      <c r="Q39" s="204"/>
    </row>
    <row r="40" spans="2:53" ht="15.75">
      <c r="B40" s="207" t="s">
        <v>177</v>
      </c>
      <c r="C40" s="208"/>
      <c r="D40" s="192" t="s">
        <v>178</v>
      </c>
      <c r="E40" s="193"/>
      <c r="F40" s="193"/>
      <c r="G40" s="193"/>
      <c r="H40" s="193"/>
      <c r="I40" s="194"/>
      <c r="J40" s="220" t="s">
        <v>33</v>
      </c>
      <c r="K40" s="12" t="s">
        <v>3</v>
      </c>
      <c r="L40" s="62">
        <v>1</v>
      </c>
      <c r="M40" s="221"/>
      <c r="N40" s="221"/>
      <c r="O40" s="221"/>
      <c r="P40" s="221"/>
      <c r="Q40" s="221"/>
    </row>
    <row r="41" spans="2:53" ht="15.75">
      <c r="B41" s="209"/>
      <c r="C41" s="210"/>
      <c r="D41" s="195"/>
      <c r="E41" s="196"/>
      <c r="F41" s="196"/>
      <c r="G41" s="196"/>
      <c r="H41" s="196"/>
      <c r="I41" s="197"/>
      <c r="J41" s="220"/>
      <c r="K41" s="12" t="s">
        <v>2</v>
      </c>
      <c r="L41" s="63">
        <v>0.8</v>
      </c>
      <c r="M41" s="221"/>
      <c r="N41" s="221"/>
      <c r="O41" s="221"/>
      <c r="P41" s="221"/>
      <c r="Q41" s="221"/>
    </row>
    <row r="42" spans="2:53" ht="15" customHeight="1">
      <c r="B42" s="212" t="s">
        <v>1</v>
      </c>
      <c r="C42" s="213"/>
      <c r="D42" s="213"/>
      <c r="E42" s="213"/>
      <c r="F42" s="213"/>
      <c r="G42" s="213"/>
      <c r="H42" s="213"/>
      <c r="I42" s="213"/>
      <c r="J42" s="213"/>
      <c r="K42" s="213"/>
      <c r="L42" s="189"/>
      <c r="M42" s="204" t="s">
        <v>0</v>
      </c>
      <c r="N42" s="204"/>
      <c r="O42" s="204"/>
      <c r="P42" s="204"/>
      <c r="Q42" s="204"/>
    </row>
    <row r="43" spans="2:53" ht="29.25" customHeight="1">
      <c r="B43" s="190"/>
      <c r="C43" s="214"/>
      <c r="D43" s="214"/>
      <c r="E43" s="214"/>
      <c r="F43" s="214"/>
      <c r="G43" s="214"/>
      <c r="H43" s="214"/>
      <c r="I43" s="214"/>
      <c r="J43" s="214"/>
      <c r="K43" s="214"/>
      <c r="L43" s="191"/>
      <c r="M43" s="204"/>
      <c r="N43" s="204"/>
      <c r="O43" s="204"/>
      <c r="P43" s="204"/>
      <c r="Q43" s="204"/>
    </row>
    <row r="44" spans="2:53">
      <c r="M44" s="11"/>
      <c r="N44" s="11"/>
    </row>
    <row r="45" spans="2:53" ht="15.7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row>
    <row r="46" spans="2:53" ht="15.75">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row>
    <row r="47" spans="2:53" ht="15.75">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row>
    <row r="48" spans="2:53" ht="15.75">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row>
    <row r="49" spans="18:53" ht="15.75">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row>
    <row r="50" spans="18:53" ht="15.75">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row>
    <row r="51" spans="18:53" ht="15.75">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row>
    <row r="52" spans="18:53" ht="15.75">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row>
    <row r="53" spans="18:53" ht="15.75">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row>
    <row r="54" spans="18:53" ht="15.75">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row>
    <row r="55" spans="18:53" ht="15.7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row>
    <row r="56" spans="18:53" ht="15.75">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row>
    <row r="57" spans="18:53" ht="15.75">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row>
    <row r="58" spans="18:53" ht="15.75">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18:53" ht="15.75">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row>
    <row r="60" spans="18:53" ht="15.75">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18:53" ht="15.75">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18:53" ht="15.75">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18:53" ht="15.75">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18:53" ht="15.75">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18:53" ht="15.7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18:53" ht="15.75">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18:53" ht="15.75">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row r="68" spans="18:53" ht="15.75">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row>
    <row r="69" spans="18:53" ht="15.75">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row>
    <row r="70" spans="18:53" ht="15.75">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row>
    <row r="71" spans="18:53" ht="15.75">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row>
    <row r="72" spans="18:53" ht="15.75">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row>
    <row r="73" spans="18:53" ht="15.75">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row>
    <row r="74" spans="18:53" ht="15.75">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row>
    <row r="75" spans="18:53" ht="15.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row>
    <row r="76" spans="18:53" ht="15.75">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row>
    <row r="77" spans="18:53" ht="15.75">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row>
  </sheetData>
  <autoFilter ref="A17:IQ33">
    <filterColumn colId="20" showButton="0"/>
  </autoFilter>
  <mergeCells count="113">
    <mergeCell ref="B42:L43"/>
    <mergeCell ref="M42:Q43"/>
    <mergeCell ref="B38:C39"/>
    <mergeCell ref="D38:I39"/>
    <mergeCell ref="J38:J39"/>
    <mergeCell ref="M38:Q39"/>
    <mergeCell ref="B40:C41"/>
    <mergeCell ref="D40:I41"/>
    <mergeCell ref="J40:J41"/>
    <mergeCell ref="M40:Q41"/>
    <mergeCell ref="B35:C35"/>
    <mergeCell ref="D35:I35"/>
    <mergeCell ref="K35:L35"/>
    <mergeCell ref="M35:Q35"/>
    <mergeCell ref="B36:C37"/>
    <mergeCell ref="D36:I37"/>
    <mergeCell ref="J36:J37"/>
    <mergeCell ref="M36:Q37"/>
    <mergeCell ref="P30:P31"/>
    <mergeCell ref="Q30:Q31"/>
    <mergeCell ref="B32:B33"/>
    <mergeCell ref="C32:C33"/>
    <mergeCell ref="E32:E33"/>
    <mergeCell ref="O32:O33"/>
    <mergeCell ref="P32:P33"/>
    <mergeCell ref="Q32:Q33"/>
    <mergeCell ref="Q26:Q27"/>
    <mergeCell ref="B28:B31"/>
    <mergeCell ref="C28:C29"/>
    <mergeCell ref="E28:E29"/>
    <mergeCell ref="O28:O29"/>
    <mergeCell ref="P28:P29"/>
    <mergeCell ref="Q28:Q29"/>
    <mergeCell ref="C30:C31"/>
    <mergeCell ref="E30:E31"/>
    <mergeCell ref="O30:O31"/>
    <mergeCell ref="B24:B27"/>
    <mergeCell ref="C24:C25"/>
    <mergeCell ref="E24:E25"/>
    <mergeCell ref="O24:O25"/>
    <mergeCell ref="P24:P25"/>
    <mergeCell ref="Q24:Q25"/>
    <mergeCell ref="C26:C27"/>
    <mergeCell ref="E26:E27"/>
    <mergeCell ref="O26:O27"/>
    <mergeCell ref="P26:P27"/>
    <mergeCell ref="U18:V18"/>
    <mergeCell ref="C22:C23"/>
    <mergeCell ref="E22:E23"/>
    <mergeCell ref="O22:O23"/>
    <mergeCell ref="P22:P23"/>
    <mergeCell ref="Q22:Q23"/>
    <mergeCell ref="B18:B23"/>
    <mergeCell ref="C18:C19"/>
    <mergeCell ref="E18:E19"/>
    <mergeCell ref="O18:O19"/>
    <mergeCell ref="P18:P19"/>
    <mergeCell ref="Q18:Q19"/>
    <mergeCell ref="C20:C21"/>
    <mergeCell ref="O20:O21"/>
    <mergeCell ref="P20:P21"/>
    <mergeCell ref="Q20:Q21"/>
    <mergeCell ref="E20:E21"/>
    <mergeCell ref="B15:B17"/>
    <mergeCell ref="C15:C17"/>
    <mergeCell ref="D15:D17"/>
    <mergeCell ref="E15:E17"/>
    <mergeCell ref="F15:F17"/>
    <mergeCell ref="G15:G17"/>
    <mergeCell ref="U12:W12"/>
    <mergeCell ref="B13:C13"/>
    <mergeCell ref="D13:I13"/>
    <mergeCell ref="N13:P13"/>
    <mergeCell ref="U13:W13"/>
    <mergeCell ref="D14:I14"/>
    <mergeCell ref="N14:P14"/>
    <mergeCell ref="U14:V14"/>
    <mergeCell ref="H15:H17"/>
    <mergeCell ref="I15:L16"/>
    <mergeCell ref="M15:N16"/>
    <mergeCell ref="O15:Q15"/>
    <mergeCell ref="U15:V15"/>
    <mergeCell ref="O16:O17"/>
    <mergeCell ref="P16:P17"/>
    <mergeCell ref="Q16:Q17"/>
    <mergeCell ref="U16:V16"/>
    <mergeCell ref="U17:V17"/>
    <mergeCell ref="B10:C10"/>
    <mergeCell ref="D10:I10"/>
    <mergeCell ref="N10:P10"/>
    <mergeCell ref="B11:C11"/>
    <mergeCell ref="D11:I11"/>
    <mergeCell ref="N11:P11"/>
    <mergeCell ref="U11:W11"/>
    <mergeCell ref="C6:Q6"/>
    <mergeCell ref="D7:Q7"/>
    <mergeCell ref="D8:Q8"/>
    <mergeCell ref="B9:C9"/>
    <mergeCell ref="D9:I9"/>
    <mergeCell ref="J9:L14"/>
    <mergeCell ref="M9:Q9"/>
    <mergeCell ref="B12:C12"/>
    <mergeCell ref="D12:I12"/>
    <mergeCell ref="N12:P12"/>
    <mergeCell ref="B2:C5"/>
    <mergeCell ref="D2:K3"/>
    <mergeCell ref="L2:O2"/>
    <mergeCell ref="P2:Q5"/>
    <mergeCell ref="L3:O3"/>
    <mergeCell ref="D4:K5"/>
    <mergeCell ref="L4:O4"/>
    <mergeCell ref="L5:O5"/>
    <mergeCell ref="T9:X9"/>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223"/>
  <sheetViews>
    <sheetView tabSelected="1" zoomScale="70" zoomScaleNormal="70" workbookViewId="0">
      <selection activeCell="C36" sqref="C36:C37"/>
    </sheetView>
  </sheetViews>
  <sheetFormatPr baseColWidth="10" defaultColWidth="12.5703125" defaultRowHeight="15"/>
  <cols>
    <col min="1" max="1" width="6.7109375" style="1" customWidth="1"/>
    <col min="2" max="2" width="36.140625" style="1" customWidth="1"/>
    <col min="3" max="3" width="86.85546875" style="1" customWidth="1"/>
    <col min="4" max="4" width="8.85546875" style="1" bestFit="1" customWidth="1"/>
    <col min="5" max="5" width="14" style="1" customWidth="1"/>
    <col min="6" max="6" width="13.28515625" style="1" bestFit="1" customWidth="1"/>
    <col min="7" max="7" width="18" style="1" customWidth="1"/>
    <col min="8" max="8" width="22.85546875" style="1" customWidth="1"/>
    <col min="9" max="9" width="22.5703125" style="1" customWidth="1"/>
    <col min="10" max="10" width="22.42578125" style="3" customWidth="1"/>
    <col min="11" max="11" width="18.7109375" style="1" customWidth="1"/>
    <col min="12" max="12" width="22.28515625" style="1" customWidth="1"/>
    <col min="13" max="13" width="21" style="2" customWidth="1"/>
    <col min="14" max="14" width="21.140625" style="2" customWidth="1"/>
    <col min="15" max="17" width="16.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51" ht="22.5" customHeight="1"/>
    <row r="2" spans="2:251" s="25" customFormat="1" ht="37.5" customHeight="1">
      <c r="B2" s="105"/>
      <c r="C2" s="105"/>
      <c r="D2" s="106" t="s">
        <v>28</v>
      </c>
      <c r="E2" s="107"/>
      <c r="F2" s="107"/>
      <c r="G2" s="107"/>
      <c r="H2" s="107"/>
      <c r="I2" s="107"/>
      <c r="J2" s="107"/>
      <c r="K2" s="108"/>
      <c r="L2" s="112" t="s">
        <v>32</v>
      </c>
      <c r="M2" s="113"/>
      <c r="N2" s="113"/>
      <c r="O2" s="114"/>
      <c r="P2" s="115"/>
      <c r="Q2" s="116"/>
      <c r="R2" s="47"/>
    </row>
    <row r="3" spans="2:251" s="25" customFormat="1" ht="37.5" customHeight="1">
      <c r="B3" s="105"/>
      <c r="C3" s="105"/>
      <c r="D3" s="109"/>
      <c r="E3" s="110"/>
      <c r="F3" s="110"/>
      <c r="G3" s="110"/>
      <c r="H3" s="110"/>
      <c r="I3" s="110"/>
      <c r="J3" s="110"/>
      <c r="K3" s="111"/>
      <c r="L3" s="112" t="s">
        <v>29</v>
      </c>
      <c r="M3" s="113"/>
      <c r="N3" s="113"/>
      <c r="O3" s="114"/>
      <c r="P3" s="117"/>
      <c r="Q3" s="118"/>
      <c r="R3" s="47"/>
    </row>
    <row r="4" spans="2:251" s="25" customFormat="1" ht="33.75" customHeight="1">
      <c r="B4" s="105"/>
      <c r="C4" s="105"/>
      <c r="D4" s="106" t="s">
        <v>27</v>
      </c>
      <c r="E4" s="107"/>
      <c r="F4" s="107"/>
      <c r="G4" s="107"/>
      <c r="H4" s="107"/>
      <c r="I4" s="107"/>
      <c r="J4" s="107"/>
      <c r="K4" s="108"/>
      <c r="L4" s="112" t="s">
        <v>30</v>
      </c>
      <c r="M4" s="113"/>
      <c r="N4" s="113"/>
      <c r="O4" s="114"/>
      <c r="P4" s="117"/>
      <c r="Q4" s="118"/>
      <c r="R4" s="47"/>
    </row>
    <row r="5" spans="2:251" s="25" customFormat="1" ht="38.25" customHeight="1">
      <c r="B5" s="105"/>
      <c r="C5" s="105"/>
      <c r="D5" s="109"/>
      <c r="E5" s="110"/>
      <c r="F5" s="110"/>
      <c r="G5" s="110"/>
      <c r="H5" s="110"/>
      <c r="I5" s="110"/>
      <c r="J5" s="110"/>
      <c r="K5" s="111"/>
      <c r="L5" s="112" t="s">
        <v>31</v>
      </c>
      <c r="M5" s="113"/>
      <c r="N5" s="113"/>
      <c r="O5" s="114"/>
      <c r="P5" s="119"/>
      <c r="Q5" s="120"/>
      <c r="R5" s="47"/>
    </row>
    <row r="6" spans="2:251" s="25" customFormat="1" ht="23.25" customHeight="1">
      <c r="C6" s="156"/>
      <c r="D6" s="156"/>
      <c r="E6" s="156"/>
      <c r="F6" s="156"/>
      <c r="G6" s="156"/>
      <c r="H6" s="156"/>
      <c r="I6" s="156"/>
      <c r="J6" s="156"/>
      <c r="K6" s="156"/>
      <c r="L6" s="156"/>
      <c r="M6" s="156"/>
      <c r="N6" s="156"/>
      <c r="O6" s="156"/>
      <c r="P6" s="156"/>
      <c r="Q6" s="156"/>
      <c r="R6" s="47"/>
    </row>
    <row r="7" spans="2:251" s="25" customFormat="1" ht="31.5" customHeight="1">
      <c r="B7" s="49" t="s">
        <v>38</v>
      </c>
      <c r="C7" s="58" t="s">
        <v>150</v>
      </c>
      <c r="D7" s="157" t="s">
        <v>39</v>
      </c>
      <c r="E7" s="158"/>
      <c r="F7" s="158"/>
      <c r="G7" s="158"/>
      <c r="H7" s="158"/>
      <c r="I7" s="158"/>
      <c r="J7" s="158"/>
      <c r="K7" s="158"/>
      <c r="L7" s="158"/>
      <c r="M7" s="158"/>
      <c r="N7" s="158"/>
      <c r="O7" s="158"/>
      <c r="P7" s="158"/>
      <c r="Q7" s="159"/>
      <c r="R7" s="47"/>
    </row>
    <row r="8" spans="2:251" s="25" customFormat="1" ht="36" customHeight="1">
      <c r="B8" s="49" t="s">
        <v>26</v>
      </c>
      <c r="C8" s="49"/>
      <c r="D8" s="160" t="s">
        <v>167</v>
      </c>
      <c r="E8" s="160"/>
      <c r="F8" s="160"/>
      <c r="G8" s="160"/>
      <c r="H8" s="160"/>
      <c r="I8" s="160"/>
      <c r="J8" s="160"/>
      <c r="K8" s="160"/>
      <c r="L8" s="160"/>
      <c r="M8" s="160"/>
      <c r="N8" s="160"/>
      <c r="O8" s="160"/>
      <c r="P8" s="160"/>
      <c r="Q8" s="160"/>
    </row>
    <row r="9" spans="2:251" s="25" customFormat="1" ht="36" customHeight="1">
      <c r="B9" s="134" t="s">
        <v>151</v>
      </c>
      <c r="C9" s="135"/>
      <c r="D9" s="136"/>
      <c r="E9" s="136"/>
      <c r="F9" s="136"/>
      <c r="G9" s="136"/>
      <c r="H9" s="136"/>
      <c r="I9" s="137"/>
      <c r="J9" s="161" t="s">
        <v>25</v>
      </c>
      <c r="K9" s="162"/>
      <c r="L9" s="163"/>
      <c r="M9" s="170" t="s">
        <v>24</v>
      </c>
      <c r="N9" s="171"/>
      <c r="O9" s="171"/>
      <c r="P9" s="171"/>
      <c r="Q9" s="172"/>
      <c r="R9" s="33"/>
      <c r="T9" s="133"/>
      <c r="U9" s="133"/>
      <c r="V9" s="133"/>
      <c r="W9" s="133"/>
      <c r="X9" s="133"/>
    </row>
    <row r="10" spans="2:251" s="25" customFormat="1" ht="36" customHeight="1">
      <c r="B10" s="134" t="s">
        <v>152</v>
      </c>
      <c r="C10" s="135"/>
      <c r="D10" s="136"/>
      <c r="E10" s="136"/>
      <c r="F10" s="136"/>
      <c r="G10" s="136"/>
      <c r="H10" s="136"/>
      <c r="I10" s="137"/>
      <c r="J10" s="164"/>
      <c r="K10" s="165"/>
      <c r="L10" s="166"/>
      <c r="M10" s="46" t="s">
        <v>23</v>
      </c>
      <c r="N10" s="138" t="s">
        <v>22</v>
      </c>
      <c r="O10" s="138"/>
      <c r="P10" s="138"/>
      <c r="Q10" s="46" t="s">
        <v>21</v>
      </c>
      <c r="R10" s="33"/>
      <c r="T10" s="45"/>
      <c r="U10" s="45"/>
      <c r="V10" s="45"/>
      <c r="W10" s="45"/>
      <c r="X10" s="45"/>
    </row>
    <row r="11" spans="2:251" s="25" customFormat="1" ht="31.5" customHeight="1">
      <c r="B11" s="139" t="s">
        <v>153</v>
      </c>
      <c r="C11" s="140"/>
      <c r="D11" s="141"/>
      <c r="E11" s="141"/>
      <c r="F11" s="141"/>
      <c r="G11" s="141"/>
      <c r="H11" s="141"/>
      <c r="I11" s="142"/>
      <c r="J11" s="164"/>
      <c r="K11" s="165"/>
      <c r="L11" s="166"/>
      <c r="M11" s="44"/>
      <c r="N11" s="143"/>
      <c r="O11" s="144"/>
      <c r="P11" s="145"/>
      <c r="Q11" s="43"/>
      <c r="R11" s="33"/>
      <c r="T11" s="42"/>
      <c r="U11" s="146"/>
      <c r="V11" s="146"/>
      <c r="W11" s="146"/>
      <c r="X11" s="42"/>
      <c r="Z11" s="41"/>
      <c r="AA11" s="41"/>
    </row>
    <row r="12" spans="2:251" s="25" customFormat="1" ht="74.25" customHeight="1">
      <c r="B12" s="173" t="s">
        <v>154</v>
      </c>
      <c r="C12" s="174"/>
      <c r="D12" s="141"/>
      <c r="E12" s="141"/>
      <c r="F12" s="141"/>
      <c r="G12" s="141"/>
      <c r="H12" s="141"/>
      <c r="I12" s="142"/>
      <c r="J12" s="164"/>
      <c r="K12" s="165"/>
      <c r="L12" s="166"/>
      <c r="M12" s="40"/>
      <c r="N12" s="175"/>
      <c r="O12" s="176"/>
      <c r="P12" s="177"/>
      <c r="Q12" s="39"/>
      <c r="R12" s="33"/>
      <c r="T12" s="36"/>
      <c r="U12" s="147"/>
      <c r="V12" s="147"/>
      <c r="W12" s="147"/>
      <c r="X12" s="30"/>
      <c r="Z12" s="28"/>
      <c r="AA12" s="27"/>
      <c r="AB12" s="26"/>
    </row>
    <row r="13" spans="2:251" s="25" customFormat="1" ht="74.25" customHeight="1">
      <c r="B13" s="178" t="s">
        <v>155</v>
      </c>
      <c r="C13" s="179"/>
      <c r="D13" s="136"/>
      <c r="E13" s="136"/>
      <c r="F13" s="136"/>
      <c r="G13" s="136"/>
      <c r="H13" s="136"/>
      <c r="I13" s="137"/>
      <c r="J13" s="164"/>
      <c r="K13" s="165"/>
      <c r="L13" s="166"/>
      <c r="M13" s="38"/>
      <c r="N13" s="127"/>
      <c r="O13" s="128"/>
      <c r="P13" s="129"/>
      <c r="Q13" s="37"/>
      <c r="R13" s="33"/>
      <c r="T13" s="36"/>
      <c r="U13" s="147"/>
      <c r="V13" s="147"/>
      <c r="W13" s="147"/>
      <c r="X13" s="30"/>
      <c r="Z13" s="28"/>
      <c r="AA13" s="27"/>
      <c r="AB13" s="26"/>
    </row>
    <row r="14" spans="2:251" s="25" customFormat="1" ht="28.5" customHeight="1">
      <c r="B14" s="55" t="s">
        <v>48</v>
      </c>
      <c r="C14" s="56"/>
      <c r="D14" s="180"/>
      <c r="E14" s="180"/>
      <c r="F14" s="180"/>
      <c r="G14" s="180"/>
      <c r="H14" s="180"/>
      <c r="I14" s="181"/>
      <c r="J14" s="167"/>
      <c r="K14" s="168"/>
      <c r="L14" s="169"/>
      <c r="M14" s="35"/>
      <c r="N14" s="127"/>
      <c r="O14" s="128"/>
      <c r="P14" s="129"/>
      <c r="Q14" s="34"/>
      <c r="R14" s="33"/>
      <c r="T14" s="32"/>
      <c r="U14" s="147"/>
      <c r="V14" s="147"/>
      <c r="W14" s="31"/>
      <c r="X14" s="30"/>
      <c r="Y14" s="29"/>
      <c r="Z14" s="28"/>
      <c r="AA14" s="27"/>
      <c r="AB14" s="26"/>
    </row>
    <row r="15" spans="2:251" ht="28.5" customHeight="1">
      <c r="B15" s="121" t="s">
        <v>36</v>
      </c>
      <c r="C15" s="124" t="s">
        <v>34</v>
      </c>
      <c r="D15" s="125" t="s">
        <v>41</v>
      </c>
      <c r="E15" s="125" t="s">
        <v>20</v>
      </c>
      <c r="F15" s="125" t="s">
        <v>47</v>
      </c>
      <c r="G15" s="126" t="s">
        <v>43</v>
      </c>
      <c r="H15" s="125" t="s">
        <v>37</v>
      </c>
      <c r="I15" s="148" t="s">
        <v>35</v>
      </c>
      <c r="J15" s="149"/>
      <c r="K15" s="149"/>
      <c r="L15" s="150"/>
      <c r="M15" s="125" t="s">
        <v>19</v>
      </c>
      <c r="N15" s="125"/>
      <c r="O15" s="154" t="s">
        <v>18</v>
      </c>
      <c r="P15" s="154"/>
      <c r="Q15" s="154"/>
      <c r="R15" s="3"/>
      <c r="S15" s="3"/>
      <c r="T15" s="10"/>
      <c r="U15" s="155"/>
      <c r="V15" s="155"/>
      <c r="W15" s="3"/>
      <c r="X15" s="9"/>
      <c r="Y15" s="3"/>
      <c r="Z15" s="17"/>
      <c r="AA15" s="6"/>
      <c r="AB15" s="20"/>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row>
    <row r="16" spans="2:251" ht="33.75" customHeight="1">
      <c r="B16" s="122"/>
      <c r="C16" s="124"/>
      <c r="D16" s="125"/>
      <c r="E16" s="125"/>
      <c r="F16" s="125"/>
      <c r="G16" s="125"/>
      <c r="H16" s="125"/>
      <c r="I16" s="151"/>
      <c r="J16" s="152"/>
      <c r="K16" s="152"/>
      <c r="L16" s="153"/>
      <c r="M16" s="125"/>
      <c r="N16" s="125"/>
      <c r="O16" s="125" t="s">
        <v>17</v>
      </c>
      <c r="P16" s="125" t="s">
        <v>16</v>
      </c>
      <c r="Q16" s="124" t="s">
        <v>15</v>
      </c>
      <c r="R16" s="3"/>
      <c r="S16" s="3"/>
      <c r="T16" s="8"/>
      <c r="U16" s="155"/>
      <c r="V16" s="155"/>
      <c r="W16" s="3"/>
      <c r="X16" s="7"/>
      <c r="Y16" s="3"/>
      <c r="Z16" s="17"/>
      <c r="AA16" s="6"/>
      <c r="AB16" s="20"/>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row>
    <row r="17" spans="2:251" ht="39.75" customHeight="1">
      <c r="B17" s="123"/>
      <c r="C17" s="124"/>
      <c r="D17" s="125"/>
      <c r="E17" s="125"/>
      <c r="F17" s="125"/>
      <c r="G17" s="125"/>
      <c r="H17" s="125"/>
      <c r="I17" s="52" t="s">
        <v>14</v>
      </c>
      <c r="J17" s="52" t="s">
        <v>13</v>
      </c>
      <c r="K17" s="52" t="s">
        <v>12</v>
      </c>
      <c r="L17" s="53" t="s">
        <v>11</v>
      </c>
      <c r="M17" s="24" t="s">
        <v>10</v>
      </c>
      <c r="N17" s="23" t="s">
        <v>9</v>
      </c>
      <c r="O17" s="125"/>
      <c r="P17" s="125"/>
      <c r="Q17" s="124"/>
      <c r="R17" s="3"/>
      <c r="S17" s="3"/>
      <c r="T17" s="5"/>
      <c r="U17" s="155"/>
      <c r="V17" s="155"/>
      <c r="X17" s="6"/>
      <c r="Z17" s="17"/>
      <c r="AA17" s="6"/>
      <c r="AB17" s="20"/>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row>
    <row r="18" spans="2:251" ht="23.25" customHeight="1">
      <c r="B18" s="104" t="s">
        <v>125</v>
      </c>
      <c r="C18" s="225" t="s">
        <v>74</v>
      </c>
      <c r="D18" s="100" t="s">
        <v>40</v>
      </c>
      <c r="E18" s="104" t="s">
        <v>139</v>
      </c>
      <c r="F18" s="98">
        <v>100</v>
      </c>
      <c r="G18" s="69" t="s">
        <v>40</v>
      </c>
      <c r="H18" s="71">
        <v>19897820</v>
      </c>
      <c r="I18" s="71">
        <v>19897820</v>
      </c>
      <c r="J18" s="71"/>
      <c r="K18" s="100"/>
      <c r="L18" s="77"/>
      <c r="M18" s="74">
        <v>45292</v>
      </c>
      <c r="N18" s="74">
        <v>45657</v>
      </c>
      <c r="O18" s="132">
        <f>+F19/F18</f>
        <v>1</v>
      </c>
      <c r="P18" s="132" t="e">
        <f>+H19/#REF!</f>
        <v>#REF!</v>
      </c>
      <c r="Q18" s="130" t="e">
        <f>+(O18*O18)/P18</f>
        <v>#REF!</v>
      </c>
      <c r="T18" s="5"/>
      <c r="U18" s="155"/>
      <c r="V18" s="155"/>
      <c r="X18" s="4"/>
      <c r="Z18" s="22"/>
      <c r="AA18" s="6"/>
      <c r="AB18" s="20"/>
    </row>
    <row r="19" spans="2:251" ht="17.25" customHeight="1">
      <c r="B19" s="104"/>
      <c r="C19" s="225"/>
      <c r="D19" s="100" t="s">
        <v>2</v>
      </c>
      <c r="E19" s="104"/>
      <c r="F19" s="98">
        <v>100</v>
      </c>
      <c r="G19" s="69" t="s">
        <v>42</v>
      </c>
      <c r="H19" s="77"/>
      <c r="I19" s="77"/>
      <c r="J19" s="76"/>
      <c r="K19" s="77"/>
      <c r="L19" s="76"/>
      <c r="M19" s="74">
        <v>45292</v>
      </c>
      <c r="N19" s="74">
        <v>45657</v>
      </c>
      <c r="O19" s="132"/>
      <c r="P19" s="132"/>
      <c r="Q19" s="130"/>
      <c r="T19" s="5"/>
      <c r="U19" s="48"/>
      <c r="V19" s="48"/>
      <c r="X19" s="4"/>
      <c r="Z19" s="22"/>
      <c r="AA19" s="6"/>
      <c r="AB19" s="20"/>
    </row>
    <row r="20" spans="2:251" ht="27" customHeight="1">
      <c r="B20" s="104" t="s">
        <v>126</v>
      </c>
      <c r="C20" s="225" t="s">
        <v>75</v>
      </c>
      <c r="D20" s="100" t="s">
        <v>3</v>
      </c>
      <c r="E20" s="104" t="s">
        <v>139</v>
      </c>
      <c r="F20" s="98">
        <v>100</v>
      </c>
      <c r="G20" s="69" t="s">
        <v>3</v>
      </c>
      <c r="H20" s="71">
        <v>15900000</v>
      </c>
      <c r="I20" s="72"/>
      <c r="J20" s="71">
        <v>15900000</v>
      </c>
      <c r="K20" s="100"/>
      <c r="L20" s="77"/>
      <c r="M20" s="74">
        <v>45292</v>
      </c>
      <c r="N20" s="74">
        <v>45657</v>
      </c>
      <c r="O20" s="132">
        <f t="shared" ref="O20" si="0">+F21/F20</f>
        <v>1</v>
      </c>
      <c r="P20" s="132" t="e">
        <f>+H21/I20</f>
        <v>#DIV/0!</v>
      </c>
      <c r="Q20" s="130" t="e">
        <f t="shared" ref="Q20" si="1">+(O20*O20)/P20</f>
        <v>#DIV/0!</v>
      </c>
      <c r="X20" s="21"/>
      <c r="Z20" s="22"/>
      <c r="AA20" s="6"/>
      <c r="AB20" s="20"/>
    </row>
    <row r="21" spans="2:251" ht="27" customHeight="1">
      <c r="B21" s="104"/>
      <c r="C21" s="225"/>
      <c r="D21" s="100" t="s">
        <v>2</v>
      </c>
      <c r="E21" s="104"/>
      <c r="F21" s="98">
        <v>100</v>
      </c>
      <c r="G21" s="69" t="s">
        <v>42</v>
      </c>
      <c r="H21" s="77"/>
      <c r="I21" s="77"/>
      <c r="J21" s="76"/>
      <c r="K21" s="77"/>
      <c r="L21" s="76"/>
      <c r="M21" s="74">
        <v>45292</v>
      </c>
      <c r="N21" s="74">
        <v>45657</v>
      </c>
      <c r="O21" s="132"/>
      <c r="P21" s="132"/>
      <c r="Q21" s="130"/>
      <c r="X21" s="21"/>
      <c r="Z21" s="22"/>
      <c r="AA21" s="6"/>
      <c r="AB21" s="20"/>
    </row>
    <row r="22" spans="2:251" ht="21" customHeight="1">
      <c r="B22" s="104"/>
      <c r="C22" s="225" t="s">
        <v>76</v>
      </c>
      <c r="D22" s="100" t="s">
        <v>3</v>
      </c>
      <c r="E22" s="104" t="s">
        <v>139</v>
      </c>
      <c r="F22" s="98">
        <v>100</v>
      </c>
      <c r="G22" s="69" t="s">
        <v>3</v>
      </c>
      <c r="H22" s="71">
        <v>37100000</v>
      </c>
      <c r="I22" s="71">
        <v>37100000</v>
      </c>
      <c r="J22" s="73"/>
      <c r="K22" s="77"/>
      <c r="L22" s="76"/>
      <c r="M22" s="74">
        <v>45292</v>
      </c>
      <c r="N22" s="74">
        <v>45657</v>
      </c>
      <c r="O22" s="132">
        <f t="shared" ref="O22" si="2">+F23/F22</f>
        <v>1</v>
      </c>
      <c r="P22" s="132">
        <f t="shared" ref="P22" si="3">+H23/H22</f>
        <v>1</v>
      </c>
      <c r="Q22" s="130">
        <f t="shared" ref="Q22" si="4">+(O22*O22)/P22</f>
        <v>1</v>
      </c>
      <c r="X22" s="21"/>
    </row>
    <row r="23" spans="2:251" ht="19.5" customHeight="1">
      <c r="B23" s="104"/>
      <c r="C23" s="225"/>
      <c r="D23" s="100" t="s">
        <v>2</v>
      </c>
      <c r="E23" s="104"/>
      <c r="F23" s="98">
        <v>100</v>
      </c>
      <c r="G23" s="69" t="s">
        <v>42</v>
      </c>
      <c r="H23" s="71">
        <v>37100000</v>
      </c>
      <c r="I23" s="71">
        <v>37100000</v>
      </c>
      <c r="J23" s="76"/>
      <c r="K23" s="77"/>
      <c r="L23" s="76"/>
      <c r="M23" s="74">
        <v>45292</v>
      </c>
      <c r="N23" s="74">
        <v>45657</v>
      </c>
      <c r="O23" s="132"/>
      <c r="P23" s="132"/>
      <c r="Q23" s="130"/>
      <c r="AB23" s="20"/>
    </row>
    <row r="24" spans="2:251" ht="19.5" customHeight="1">
      <c r="B24" s="104"/>
      <c r="C24" s="225" t="s">
        <v>145</v>
      </c>
      <c r="D24" s="100" t="s">
        <v>3</v>
      </c>
      <c r="E24" s="104" t="s">
        <v>33</v>
      </c>
      <c r="F24" s="99">
        <v>85</v>
      </c>
      <c r="G24" s="69" t="s">
        <v>3</v>
      </c>
      <c r="H24" s="71">
        <v>149600000</v>
      </c>
      <c r="I24" s="71"/>
      <c r="J24" s="71">
        <v>149600000</v>
      </c>
      <c r="K24" s="100"/>
      <c r="L24" s="76"/>
      <c r="M24" s="74">
        <v>45292</v>
      </c>
      <c r="N24" s="74">
        <v>45657</v>
      </c>
      <c r="O24" s="88"/>
      <c r="P24" s="88"/>
      <c r="Q24" s="89"/>
      <c r="AB24" s="20"/>
    </row>
    <row r="25" spans="2:251" ht="19.5" customHeight="1">
      <c r="B25" s="104"/>
      <c r="C25" s="225"/>
      <c r="D25" s="100" t="s">
        <v>2</v>
      </c>
      <c r="E25" s="104"/>
      <c r="F25" s="99">
        <v>0</v>
      </c>
      <c r="G25" s="69" t="s">
        <v>42</v>
      </c>
      <c r="H25" s="71">
        <v>59840000</v>
      </c>
      <c r="I25" s="77"/>
      <c r="J25" s="71">
        <v>59840000</v>
      </c>
      <c r="K25" s="77"/>
      <c r="L25" s="76"/>
      <c r="M25" s="74">
        <v>45292</v>
      </c>
      <c r="N25" s="74">
        <v>45657</v>
      </c>
      <c r="O25" s="88"/>
      <c r="P25" s="88"/>
      <c r="Q25" s="89"/>
      <c r="AB25" s="20"/>
    </row>
    <row r="26" spans="2:251" ht="25.5" customHeight="1">
      <c r="B26" s="104" t="s">
        <v>127</v>
      </c>
      <c r="C26" s="225" t="s">
        <v>77</v>
      </c>
      <c r="D26" s="100" t="s">
        <v>3</v>
      </c>
      <c r="E26" s="104" t="s">
        <v>139</v>
      </c>
      <c r="F26" s="98">
        <v>100</v>
      </c>
      <c r="G26" s="69" t="s">
        <v>3</v>
      </c>
      <c r="H26" s="71">
        <v>333976617</v>
      </c>
      <c r="I26" s="71">
        <v>122776667</v>
      </c>
      <c r="J26" s="71">
        <v>211199950</v>
      </c>
      <c r="K26" s="100"/>
      <c r="L26" s="73"/>
      <c r="M26" s="74">
        <v>45292</v>
      </c>
      <c r="N26" s="74">
        <v>45657</v>
      </c>
      <c r="O26" s="132">
        <f t="shared" ref="O26" si="5">+F27/F26</f>
        <v>1</v>
      </c>
      <c r="P26" s="132">
        <f>+H27/I26</f>
        <v>0.98495897433019586</v>
      </c>
      <c r="Q26" s="130">
        <f t="shared" ref="Q26" si="6">+(O26*O26)/P26</f>
        <v>1.015270712853835</v>
      </c>
    </row>
    <row r="27" spans="2:251" ht="24" customHeight="1">
      <c r="B27" s="104"/>
      <c r="C27" s="225"/>
      <c r="D27" s="100" t="s">
        <v>2</v>
      </c>
      <c r="E27" s="104"/>
      <c r="F27" s="99">
        <v>100</v>
      </c>
      <c r="G27" s="69" t="s">
        <v>42</v>
      </c>
      <c r="H27" s="71">
        <v>120929980</v>
      </c>
      <c r="I27" s="71">
        <v>29400000</v>
      </c>
      <c r="J27" s="71">
        <v>91529980</v>
      </c>
      <c r="K27" s="77"/>
      <c r="L27" s="76"/>
      <c r="M27" s="74">
        <v>45292</v>
      </c>
      <c r="N27" s="74">
        <v>45657</v>
      </c>
      <c r="O27" s="132"/>
      <c r="P27" s="132"/>
      <c r="Q27" s="130"/>
    </row>
    <row r="28" spans="2:251" ht="24.75" customHeight="1">
      <c r="B28" s="104"/>
      <c r="C28" s="225" t="s">
        <v>78</v>
      </c>
      <c r="D28" s="100" t="s">
        <v>3</v>
      </c>
      <c r="E28" s="104" t="s">
        <v>33</v>
      </c>
      <c r="F28" s="99">
        <v>20</v>
      </c>
      <c r="G28" s="69" t="s">
        <v>3</v>
      </c>
      <c r="H28" s="71">
        <v>29400000</v>
      </c>
      <c r="I28" s="71"/>
      <c r="J28" s="71">
        <v>29400000</v>
      </c>
      <c r="K28" s="100"/>
      <c r="L28" s="76"/>
      <c r="M28" s="74">
        <v>45292</v>
      </c>
      <c r="N28" s="74">
        <v>45657</v>
      </c>
      <c r="O28" s="132">
        <f t="shared" ref="O28" si="7">+F29/F28</f>
        <v>0.95</v>
      </c>
      <c r="P28" s="132" t="e">
        <f>+H29/#REF!</f>
        <v>#REF!</v>
      </c>
      <c r="Q28" s="130" t="e">
        <f t="shared" ref="Q28" si="8">+(O28*O28)/P28</f>
        <v>#REF!</v>
      </c>
    </row>
    <row r="29" spans="2:251" ht="22.5" customHeight="1">
      <c r="B29" s="104"/>
      <c r="C29" s="225"/>
      <c r="D29" s="100" t="s">
        <v>2</v>
      </c>
      <c r="E29" s="104"/>
      <c r="F29" s="99">
        <v>19</v>
      </c>
      <c r="G29" s="69" t="s">
        <v>42</v>
      </c>
      <c r="H29" s="71">
        <v>8400000</v>
      </c>
      <c r="I29" s="76"/>
      <c r="J29" s="71">
        <v>8400000</v>
      </c>
      <c r="K29" s="77"/>
      <c r="L29" s="76"/>
      <c r="M29" s="74">
        <v>45292</v>
      </c>
      <c r="N29" s="74">
        <v>45657</v>
      </c>
      <c r="O29" s="132"/>
      <c r="P29" s="132"/>
      <c r="Q29" s="130"/>
    </row>
    <row r="30" spans="2:251" ht="18" customHeight="1">
      <c r="B30" s="104"/>
      <c r="C30" s="225" t="s">
        <v>79</v>
      </c>
      <c r="D30" s="100" t="s">
        <v>3</v>
      </c>
      <c r="E30" s="104" t="s">
        <v>33</v>
      </c>
      <c r="F30" s="99">
        <v>20</v>
      </c>
      <c r="G30" s="69" t="s">
        <v>3</v>
      </c>
      <c r="H30" s="71">
        <v>14000000</v>
      </c>
      <c r="I30" s="71"/>
      <c r="J30" s="71">
        <v>14000000</v>
      </c>
      <c r="K30" s="100"/>
      <c r="L30" s="76"/>
      <c r="M30" s="74">
        <v>45292</v>
      </c>
      <c r="N30" s="74">
        <v>45657</v>
      </c>
      <c r="O30" s="132">
        <f t="shared" ref="O30:O88" si="9">+F31/F30</f>
        <v>0.15</v>
      </c>
      <c r="P30" s="132" t="e">
        <f>+H31/#REF!</f>
        <v>#REF!</v>
      </c>
      <c r="Q30" s="130" t="e">
        <f t="shared" ref="Q30" si="10">+(O30*O30)/P30</f>
        <v>#REF!</v>
      </c>
    </row>
    <row r="31" spans="2:251" ht="21.75" customHeight="1">
      <c r="B31" s="104"/>
      <c r="C31" s="225"/>
      <c r="D31" s="100" t="s">
        <v>2</v>
      </c>
      <c r="E31" s="104"/>
      <c r="F31" s="99">
        <v>3</v>
      </c>
      <c r="G31" s="69" t="s">
        <v>42</v>
      </c>
      <c r="H31" s="77"/>
      <c r="I31" s="76"/>
      <c r="J31" s="76"/>
      <c r="K31" s="77"/>
      <c r="L31" s="76"/>
      <c r="M31" s="74">
        <v>45292</v>
      </c>
      <c r="N31" s="74">
        <v>45657</v>
      </c>
      <c r="O31" s="132"/>
      <c r="P31" s="132"/>
      <c r="Q31" s="130"/>
    </row>
    <row r="32" spans="2:251" ht="21.75" customHeight="1">
      <c r="B32" s="104"/>
      <c r="C32" s="225" t="s">
        <v>149</v>
      </c>
      <c r="D32" s="100" t="s">
        <v>3</v>
      </c>
      <c r="E32" s="104" t="s">
        <v>139</v>
      </c>
      <c r="F32" s="98">
        <v>100</v>
      </c>
      <c r="G32" s="69" t="s">
        <v>3</v>
      </c>
      <c r="H32" s="71">
        <v>14400000</v>
      </c>
      <c r="I32" s="71"/>
      <c r="J32" s="71">
        <v>14400000</v>
      </c>
      <c r="K32" s="100"/>
      <c r="L32" s="76"/>
      <c r="M32" s="74">
        <v>45292</v>
      </c>
      <c r="N32" s="74">
        <v>45657</v>
      </c>
      <c r="O32" s="88"/>
      <c r="P32" s="88"/>
      <c r="Q32" s="89"/>
    </row>
    <row r="33" spans="2:17" ht="21.75" customHeight="1">
      <c r="B33" s="104"/>
      <c r="C33" s="225"/>
      <c r="D33" s="100" t="s">
        <v>2</v>
      </c>
      <c r="E33" s="104"/>
      <c r="F33" s="99">
        <v>100</v>
      </c>
      <c r="G33" s="69" t="s">
        <v>42</v>
      </c>
      <c r="H33" s="71">
        <v>12000000</v>
      </c>
      <c r="I33" s="76"/>
      <c r="J33" s="71">
        <v>12000000</v>
      </c>
      <c r="K33" s="77"/>
      <c r="L33" s="76"/>
      <c r="M33" s="74">
        <v>45292</v>
      </c>
      <c r="N33" s="74">
        <v>45657</v>
      </c>
      <c r="O33" s="88"/>
      <c r="P33" s="88"/>
      <c r="Q33" s="89"/>
    </row>
    <row r="34" spans="2:17" ht="21.75" customHeight="1">
      <c r="B34" s="104"/>
      <c r="C34" s="222" t="s">
        <v>80</v>
      </c>
      <c r="D34" s="100" t="s">
        <v>40</v>
      </c>
      <c r="E34" s="104" t="s">
        <v>139</v>
      </c>
      <c r="F34" s="98">
        <v>100</v>
      </c>
      <c r="G34" s="69" t="s">
        <v>40</v>
      </c>
      <c r="H34" s="71">
        <v>44450000</v>
      </c>
      <c r="I34" s="71"/>
      <c r="J34" s="71">
        <v>44450000</v>
      </c>
      <c r="K34" s="100"/>
      <c r="L34" s="76"/>
      <c r="M34" s="74">
        <v>45292</v>
      </c>
      <c r="N34" s="74">
        <v>45657</v>
      </c>
      <c r="O34" s="132">
        <f t="shared" ref="O34:O90" si="11">+F35/F34</f>
        <v>1</v>
      </c>
      <c r="P34" s="132" t="e">
        <f>+#REF!/#REF!</f>
        <v>#REF!</v>
      </c>
      <c r="Q34" s="130" t="e">
        <f t="shared" ref="Q34" si="12">+(O34*O34)/P34</f>
        <v>#REF!</v>
      </c>
    </row>
    <row r="35" spans="2:17" ht="21.75" customHeight="1">
      <c r="B35" s="104"/>
      <c r="C35" s="222"/>
      <c r="D35" s="100" t="s">
        <v>2</v>
      </c>
      <c r="E35" s="104"/>
      <c r="F35" s="99">
        <v>100</v>
      </c>
      <c r="G35" s="69" t="s">
        <v>42</v>
      </c>
      <c r="H35" s="71">
        <v>31750000</v>
      </c>
      <c r="I35" s="71"/>
      <c r="J35" s="71">
        <v>31750000</v>
      </c>
      <c r="K35" s="100"/>
      <c r="L35" s="76"/>
      <c r="M35" s="74">
        <v>45292</v>
      </c>
      <c r="N35" s="74">
        <v>45657</v>
      </c>
      <c r="O35" s="132"/>
      <c r="P35" s="132"/>
      <c r="Q35" s="130"/>
    </row>
    <row r="36" spans="2:17" ht="21.75" customHeight="1">
      <c r="B36" s="104"/>
      <c r="C36" s="222" t="s">
        <v>81</v>
      </c>
      <c r="D36" s="100" t="s">
        <v>3</v>
      </c>
      <c r="E36" s="104" t="s">
        <v>139</v>
      </c>
      <c r="F36" s="98">
        <v>100</v>
      </c>
      <c r="G36" s="69" t="s">
        <v>3</v>
      </c>
      <c r="H36" s="71">
        <v>47950000</v>
      </c>
      <c r="I36" s="71">
        <v>47950000</v>
      </c>
      <c r="J36" s="71"/>
      <c r="K36" s="100"/>
      <c r="L36" s="76"/>
      <c r="M36" s="74">
        <v>45292</v>
      </c>
      <c r="N36" s="74">
        <v>45657</v>
      </c>
      <c r="O36" s="132">
        <f t="shared" ref="O36:O92" si="13">+F37/F36</f>
        <v>0</v>
      </c>
      <c r="P36" s="132" t="e">
        <f>+H37/#REF!</f>
        <v>#REF!</v>
      </c>
      <c r="Q36" s="130" t="e">
        <f t="shared" ref="Q36" si="14">+(O36*O36)/P36</f>
        <v>#REF!</v>
      </c>
    </row>
    <row r="37" spans="2:17" ht="21.75" customHeight="1">
      <c r="B37" s="104"/>
      <c r="C37" s="222"/>
      <c r="D37" s="100" t="s">
        <v>2</v>
      </c>
      <c r="E37" s="104"/>
      <c r="F37" s="99">
        <v>0</v>
      </c>
      <c r="G37" s="69" t="s">
        <v>42</v>
      </c>
      <c r="H37" s="77"/>
      <c r="I37" s="76"/>
      <c r="J37" s="76"/>
      <c r="K37" s="77"/>
      <c r="L37" s="76"/>
      <c r="M37" s="74">
        <v>45292</v>
      </c>
      <c r="N37" s="74">
        <v>45657</v>
      </c>
      <c r="O37" s="132"/>
      <c r="P37" s="132"/>
      <c r="Q37" s="130"/>
    </row>
    <row r="38" spans="2:17" ht="21.75" customHeight="1">
      <c r="B38" s="104"/>
      <c r="C38" s="222" t="s">
        <v>144</v>
      </c>
      <c r="D38" s="100" t="s">
        <v>3</v>
      </c>
      <c r="E38" s="104" t="s">
        <v>33</v>
      </c>
      <c r="F38" s="99">
        <v>20</v>
      </c>
      <c r="G38" s="69" t="s">
        <v>3</v>
      </c>
      <c r="H38" s="71">
        <v>28000000</v>
      </c>
      <c r="I38" s="71"/>
      <c r="J38" s="71">
        <v>28000000</v>
      </c>
      <c r="K38" s="100"/>
      <c r="L38" s="73"/>
      <c r="M38" s="74">
        <v>45292</v>
      </c>
      <c r="N38" s="74">
        <v>45657</v>
      </c>
      <c r="O38" s="132">
        <f t="shared" ref="O38" si="15">+F39/F38</f>
        <v>0</v>
      </c>
      <c r="P38" s="132" t="e">
        <f>+H39/#REF!</f>
        <v>#REF!</v>
      </c>
      <c r="Q38" s="130" t="e">
        <f t="shared" ref="Q38" si="16">+(O38*O38)/P38</f>
        <v>#REF!</v>
      </c>
    </row>
    <row r="39" spans="2:17" ht="27" customHeight="1">
      <c r="B39" s="104"/>
      <c r="C39" s="222"/>
      <c r="D39" s="100" t="s">
        <v>2</v>
      </c>
      <c r="E39" s="104"/>
      <c r="F39" s="99">
        <v>0</v>
      </c>
      <c r="G39" s="69" t="s">
        <v>42</v>
      </c>
      <c r="H39" s="71">
        <v>11200000</v>
      </c>
      <c r="I39" s="76"/>
      <c r="J39" s="71">
        <v>11200000</v>
      </c>
      <c r="K39" s="77"/>
      <c r="L39" s="76"/>
      <c r="M39" s="74">
        <v>45292</v>
      </c>
      <c r="N39" s="74">
        <v>45657</v>
      </c>
      <c r="O39" s="132"/>
      <c r="P39" s="132"/>
      <c r="Q39" s="130"/>
    </row>
    <row r="40" spans="2:17" ht="21.75" customHeight="1">
      <c r="B40" s="233" t="s">
        <v>128</v>
      </c>
      <c r="C40" s="223" t="s">
        <v>82</v>
      </c>
      <c r="D40" s="69" t="s">
        <v>3</v>
      </c>
      <c r="E40" s="103" t="s">
        <v>139</v>
      </c>
      <c r="F40" s="98">
        <v>100</v>
      </c>
      <c r="G40" s="69" t="s">
        <v>3</v>
      </c>
      <c r="H40" s="71">
        <v>549838000</v>
      </c>
      <c r="I40" s="72">
        <v>176500000</v>
      </c>
      <c r="J40" s="71">
        <v>373338000</v>
      </c>
      <c r="K40" s="100"/>
      <c r="L40" s="76"/>
      <c r="M40" s="74">
        <v>45292</v>
      </c>
      <c r="N40" s="74">
        <v>45657</v>
      </c>
      <c r="O40" s="132">
        <f t="shared" si="9"/>
        <v>1</v>
      </c>
      <c r="P40" s="132" t="e">
        <f>+#REF!/#REF!</f>
        <v>#REF!</v>
      </c>
      <c r="Q40" s="130" t="e">
        <f t="shared" ref="Q40" si="17">+(O40*O40)/P40</f>
        <v>#REF!</v>
      </c>
    </row>
    <row r="41" spans="2:17" ht="21.75" customHeight="1">
      <c r="B41" s="233"/>
      <c r="C41" s="223"/>
      <c r="D41" s="69" t="s">
        <v>2</v>
      </c>
      <c r="E41" s="103"/>
      <c r="F41" s="99">
        <v>100</v>
      </c>
      <c r="G41" s="69" t="s">
        <v>42</v>
      </c>
      <c r="H41" s="71">
        <v>358992000</v>
      </c>
      <c r="I41" s="71">
        <v>133100000</v>
      </c>
      <c r="J41" s="71">
        <v>225892000</v>
      </c>
      <c r="K41" s="100"/>
      <c r="L41" s="76"/>
      <c r="M41" s="74">
        <v>45292</v>
      </c>
      <c r="N41" s="74">
        <v>45657</v>
      </c>
      <c r="O41" s="132"/>
      <c r="P41" s="132"/>
      <c r="Q41" s="130"/>
    </row>
    <row r="42" spans="2:17" ht="21.75" customHeight="1">
      <c r="B42" s="233"/>
      <c r="C42" s="223" t="s">
        <v>83</v>
      </c>
      <c r="D42" s="69" t="s">
        <v>3</v>
      </c>
      <c r="E42" s="103" t="s">
        <v>33</v>
      </c>
      <c r="F42" s="99">
        <v>1</v>
      </c>
      <c r="G42" s="69" t="s">
        <v>3</v>
      </c>
      <c r="H42" s="71">
        <v>129160000</v>
      </c>
      <c r="I42" s="71">
        <v>101300000</v>
      </c>
      <c r="J42" s="71">
        <v>27860000</v>
      </c>
      <c r="K42" s="100"/>
      <c r="L42" s="73"/>
      <c r="M42" s="74">
        <v>45292</v>
      </c>
      <c r="N42" s="74">
        <v>45657</v>
      </c>
      <c r="O42" s="132">
        <f t="shared" si="11"/>
        <v>1</v>
      </c>
      <c r="P42" s="132" t="e">
        <f>+#REF!/#REF!</f>
        <v>#REF!</v>
      </c>
      <c r="Q42" s="130" t="e">
        <f t="shared" ref="Q42" si="18">+(O42*O42)/P42</f>
        <v>#REF!</v>
      </c>
    </row>
    <row r="43" spans="2:17" ht="21.75" customHeight="1">
      <c r="B43" s="233"/>
      <c r="C43" s="223"/>
      <c r="D43" s="69" t="s">
        <v>2</v>
      </c>
      <c r="E43" s="103"/>
      <c r="F43" s="99">
        <v>1</v>
      </c>
      <c r="G43" s="69" t="s">
        <v>42</v>
      </c>
      <c r="H43" s="71">
        <v>78320000</v>
      </c>
      <c r="I43" s="71">
        <v>78320000</v>
      </c>
      <c r="J43" s="71"/>
      <c r="K43" s="100"/>
      <c r="L43" s="76"/>
      <c r="M43" s="74">
        <v>45292</v>
      </c>
      <c r="N43" s="74">
        <v>45657</v>
      </c>
      <c r="O43" s="132"/>
      <c r="P43" s="132"/>
      <c r="Q43" s="130"/>
    </row>
    <row r="44" spans="2:17" ht="21.75" customHeight="1">
      <c r="B44" s="233"/>
      <c r="C44" s="223" t="s">
        <v>84</v>
      </c>
      <c r="D44" s="69" t="s">
        <v>3</v>
      </c>
      <c r="E44" s="103" t="s">
        <v>33</v>
      </c>
      <c r="F44" s="99">
        <v>1</v>
      </c>
      <c r="G44" s="69" t="s">
        <v>3</v>
      </c>
      <c r="H44" s="71">
        <v>57240000</v>
      </c>
      <c r="I44" s="71">
        <v>37100000</v>
      </c>
      <c r="J44" s="71">
        <v>20140000</v>
      </c>
      <c r="K44" s="100"/>
      <c r="L44" s="76"/>
      <c r="M44" s="74">
        <v>45292</v>
      </c>
      <c r="N44" s="74">
        <v>45657</v>
      </c>
      <c r="O44" s="132">
        <f t="shared" si="13"/>
        <v>1</v>
      </c>
      <c r="P44" s="132" t="e">
        <f>+#REF!/#REF!</f>
        <v>#REF!</v>
      </c>
      <c r="Q44" s="130" t="e">
        <f t="shared" ref="Q44" si="19">+(O44*O44)/P44</f>
        <v>#REF!</v>
      </c>
    </row>
    <row r="45" spans="2:17" ht="21.75" customHeight="1">
      <c r="B45" s="233"/>
      <c r="C45" s="223"/>
      <c r="D45" s="69" t="s">
        <v>2</v>
      </c>
      <c r="E45" s="103"/>
      <c r="F45" s="99">
        <v>1</v>
      </c>
      <c r="G45" s="69" t="s">
        <v>42</v>
      </c>
      <c r="H45" s="71">
        <v>37100000</v>
      </c>
      <c r="I45" s="71">
        <v>37100000</v>
      </c>
      <c r="J45" s="71"/>
      <c r="K45" s="100"/>
      <c r="L45" s="76"/>
      <c r="M45" s="74">
        <v>45292</v>
      </c>
      <c r="N45" s="74">
        <v>45657</v>
      </c>
      <c r="O45" s="132"/>
      <c r="P45" s="132"/>
      <c r="Q45" s="130"/>
    </row>
    <row r="46" spans="2:17" ht="21.75" customHeight="1">
      <c r="B46" s="233"/>
      <c r="C46" s="223" t="s">
        <v>85</v>
      </c>
      <c r="D46" s="69" t="s">
        <v>40</v>
      </c>
      <c r="E46" s="103" t="s">
        <v>33</v>
      </c>
      <c r="F46" s="99">
        <v>4</v>
      </c>
      <c r="G46" s="69" t="s">
        <v>40</v>
      </c>
      <c r="H46" s="71">
        <v>170500000</v>
      </c>
      <c r="I46" s="72"/>
      <c r="J46" s="78">
        <v>170500000</v>
      </c>
      <c r="K46" s="100"/>
      <c r="L46" s="76"/>
      <c r="M46" s="74">
        <v>45292</v>
      </c>
      <c r="N46" s="74">
        <v>45657</v>
      </c>
      <c r="O46" s="132">
        <f t="shared" ref="O46" si="20">+F47/F46</f>
        <v>1</v>
      </c>
      <c r="P46" s="132" t="e">
        <f>+#REF!/#REF!</f>
        <v>#REF!</v>
      </c>
      <c r="Q46" s="130" t="e">
        <f t="shared" ref="Q46" si="21">+(O46*O46)/P46</f>
        <v>#REF!</v>
      </c>
    </row>
    <row r="47" spans="2:17" ht="32.25" customHeight="1">
      <c r="B47" s="233"/>
      <c r="C47" s="223"/>
      <c r="D47" s="69" t="s">
        <v>2</v>
      </c>
      <c r="E47" s="103"/>
      <c r="F47" s="99">
        <v>4</v>
      </c>
      <c r="G47" s="69" t="s">
        <v>42</v>
      </c>
      <c r="H47" s="71">
        <v>68200000</v>
      </c>
      <c r="I47" s="71"/>
      <c r="J47" s="71">
        <v>68200000</v>
      </c>
      <c r="K47" s="100"/>
      <c r="L47" s="76"/>
      <c r="M47" s="74">
        <v>45292</v>
      </c>
      <c r="N47" s="74">
        <v>45657</v>
      </c>
      <c r="O47" s="132"/>
      <c r="P47" s="132"/>
      <c r="Q47" s="130"/>
    </row>
    <row r="48" spans="2:17" ht="31.5" customHeight="1">
      <c r="B48" s="234" t="s">
        <v>129</v>
      </c>
      <c r="C48" s="223" t="s">
        <v>143</v>
      </c>
      <c r="D48" s="69" t="s">
        <v>3</v>
      </c>
      <c r="E48" s="103" t="s">
        <v>139</v>
      </c>
      <c r="F48" s="98">
        <v>100</v>
      </c>
      <c r="G48" s="69" t="s">
        <v>3</v>
      </c>
      <c r="H48" s="71">
        <v>24000000</v>
      </c>
      <c r="I48" s="71"/>
      <c r="J48" s="71">
        <v>24000000</v>
      </c>
      <c r="K48" s="100"/>
      <c r="L48" s="73"/>
      <c r="M48" s="74">
        <v>45292</v>
      </c>
      <c r="N48" s="74">
        <v>45657</v>
      </c>
      <c r="O48" s="132">
        <f t="shared" si="9"/>
        <v>1</v>
      </c>
      <c r="P48" s="132" t="e">
        <f>+#REF!/#REF!</f>
        <v>#REF!</v>
      </c>
      <c r="Q48" s="130" t="e">
        <f t="shared" ref="Q48" si="22">+(O48*O48)/P48</f>
        <v>#REF!</v>
      </c>
    </row>
    <row r="49" spans="2:17" ht="29.25" customHeight="1">
      <c r="B49" s="234"/>
      <c r="C49" s="223"/>
      <c r="D49" s="69" t="s">
        <v>2</v>
      </c>
      <c r="E49" s="103"/>
      <c r="F49" s="99">
        <v>100</v>
      </c>
      <c r="G49" s="69" t="s">
        <v>42</v>
      </c>
      <c r="H49" s="71">
        <v>24000000</v>
      </c>
      <c r="I49" s="71"/>
      <c r="J49" s="71">
        <v>24000000</v>
      </c>
      <c r="K49" s="100"/>
      <c r="L49" s="76"/>
      <c r="M49" s="74">
        <v>45292</v>
      </c>
      <c r="N49" s="74">
        <v>45657</v>
      </c>
      <c r="O49" s="132"/>
      <c r="P49" s="132"/>
      <c r="Q49" s="130"/>
    </row>
    <row r="50" spans="2:17" ht="21.75" customHeight="1">
      <c r="B50" s="234"/>
      <c r="C50" s="223" t="s">
        <v>86</v>
      </c>
      <c r="D50" s="69" t="s">
        <v>3</v>
      </c>
      <c r="E50" s="103" t="s">
        <v>139</v>
      </c>
      <c r="F50" s="98">
        <v>100</v>
      </c>
      <c r="G50" s="69" t="s">
        <v>3</v>
      </c>
      <c r="H50" s="71">
        <v>37100000</v>
      </c>
      <c r="I50" s="71">
        <v>37100000</v>
      </c>
      <c r="J50" s="71"/>
      <c r="K50" s="100"/>
      <c r="L50" s="76"/>
      <c r="M50" s="74">
        <v>45292</v>
      </c>
      <c r="N50" s="74">
        <v>45657</v>
      </c>
      <c r="O50" s="132">
        <f t="shared" si="11"/>
        <v>1</v>
      </c>
      <c r="P50" s="132" t="e">
        <f>+#REF!/#REF!</f>
        <v>#REF!</v>
      </c>
      <c r="Q50" s="130" t="e">
        <f t="shared" ref="Q50" si="23">+(O50*O50)/P50</f>
        <v>#REF!</v>
      </c>
    </row>
    <row r="51" spans="2:17" ht="21.75" customHeight="1">
      <c r="B51" s="234"/>
      <c r="C51" s="223"/>
      <c r="D51" s="69" t="s">
        <v>2</v>
      </c>
      <c r="E51" s="103"/>
      <c r="F51" s="99">
        <v>100</v>
      </c>
      <c r="G51" s="69" t="s">
        <v>42</v>
      </c>
      <c r="H51" s="71">
        <v>21200000</v>
      </c>
      <c r="I51" s="71">
        <v>21200000</v>
      </c>
      <c r="J51" s="71"/>
      <c r="K51" s="100"/>
      <c r="L51" s="76"/>
      <c r="M51" s="74">
        <v>45292</v>
      </c>
      <c r="N51" s="74">
        <v>45657</v>
      </c>
      <c r="O51" s="132"/>
      <c r="P51" s="132"/>
      <c r="Q51" s="130"/>
    </row>
    <row r="52" spans="2:17" ht="27" customHeight="1">
      <c r="B52" s="234"/>
      <c r="C52" s="223" t="s">
        <v>87</v>
      </c>
      <c r="D52" s="69" t="s">
        <v>3</v>
      </c>
      <c r="E52" s="103" t="s">
        <v>140</v>
      </c>
      <c r="F52" s="98">
        <v>13</v>
      </c>
      <c r="G52" s="69" t="s">
        <v>3</v>
      </c>
      <c r="H52" s="71">
        <v>921787717</v>
      </c>
      <c r="I52" s="71">
        <v>232900000</v>
      </c>
      <c r="J52" s="72">
        <v>688887717</v>
      </c>
      <c r="K52" s="100"/>
      <c r="L52" s="76"/>
      <c r="M52" s="74">
        <v>45292</v>
      </c>
      <c r="N52" s="74">
        <v>45657</v>
      </c>
      <c r="O52" s="132">
        <f t="shared" si="13"/>
        <v>0.53846153846153844</v>
      </c>
      <c r="P52" s="132" t="e">
        <f>+#REF!/#REF!</f>
        <v>#REF!</v>
      </c>
      <c r="Q52" s="130" t="e">
        <f t="shared" ref="Q52" si="24">+(O52*O52)/P52</f>
        <v>#REF!</v>
      </c>
    </row>
    <row r="53" spans="2:17" ht="27.75" customHeight="1">
      <c r="B53" s="234"/>
      <c r="C53" s="223"/>
      <c r="D53" s="69" t="s">
        <v>2</v>
      </c>
      <c r="E53" s="103"/>
      <c r="F53" s="99">
        <v>7</v>
      </c>
      <c r="G53" s="69" t="s">
        <v>42</v>
      </c>
      <c r="H53" s="71">
        <v>625353167</v>
      </c>
      <c r="I53" s="71">
        <v>211920000</v>
      </c>
      <c r="J53" s="71">
        <v>413433167</v>
      </c>
      <c r="K53" s="100"/>
      <c r="L53" s="76"/>
      <c r="M53" s="74">
        <v>45292</v>
      </c>
      <c r="N53" s="74">
        <v>45657</v>
      </c>
      <c r="O53" s="132"/>
      <c r="P53" s="132"/>
      <c r="Q53" s="130"/>
    </row>
    <row r="54" spans="2:17" ht="21.75" customHeight="1">
      <c r="B54" s="234"/>
      <c r="C54" s="223" t="s">
        <v>88</v>
      </c>
      <c r="D54" s="69" t="s">
        <v>3</v>
      </c>
      <c r="E54" s="103" t="s">
        <v>139</v>
      </c>
      <c r="F54" s="98">
        <v>100</v>
      </c>
      <c r="G54" s="69" t="s">
        <v>3</v>
      </c>
      <c r="H54" s="71">
        <v>39600000</v>
      </c>
      <c r="I54" s="71">
        <v>24000000</v>
      </c>
      <c r="J54" s="71">
        <v>15600000</v>
      </c>
      <c r="K54" s="100"/>
      <c r="L54" s="76"/>
      <c r="M54" s="74">
        <v>45292</v>
      </c>
      <c r="N54" s="74">
        <v>45657</v>
      </c>
      <c r="O54" s="132">
        <f t="shared" ref="O54" si="25">+F55/F54</f>
        <v>1</v>
      </c>
      <c r="P54" s="132" t="e">
        <f>+#REF!/#REF!</f>
        <v>#REF!</v>
      </c>
      <c r="Q54" s="130" t="e">
        <f t="shared" ref="Q54" si="26">+(O54*O54)/P54</f>
        <v>#REF!</v>
      </c>
    </row>
    <row r="55" spans="2:17" ht="25.5" customHeight="1">
      <c r="B55" s="234"/>
      <c r="C55" s="223"/>
      <c r="D55" s="69" t="s">
        <v>2</v>
      </c>
      <c r="E55" s="103"/>
      <c r="F55" s="99">
        <v>100</v>
      </c>
      <c r="G55" s="69" t="s">
        <v>42</v>
      </c>
      <c r="H55" s="71">
        <v>24000000</v>
      </c>
      <c r="I55" s="71">
        <v>24000000</v>
      </c>
      <c r="J55" s="71"/>
      <c r="K55" s="100"/>
      <c r="L55" s="76"/>
      <c r="M55" s="74">
        <v>45292</v>
      </c>
      <c r="N55" s="74">
        <v>45657</v>
      </c>
      <c r="O55" s="132"/>
      <c r="P55" s="132"/>
      <c r="Q55" s="130"/>
    </row>
    <row r="56" spans="2:17" ht="35.25" customHeight="1">
      <c r="B56" s="234"/>
      <c r="C56" s="223" t="s">
        <v>224</v>
      </c>
      <c r="D56" s="69" t="s">
        <v>3</v>
      </c>
      <c r="E56" s="103" t="s">
        <v>139</v>
      </c>
      <c r="F56" s="98">
        <v>100</v>
      </c>
      <c r="G56" s="69" t="s">
        <v>3</v>
      </c>
      <c r="H56" s="71">
        <v>11600000</v>
      </c>
      <c r="I56" s="71">
        <v>11600000</v>
      </c>
      <c r="J56" s="71"/>
      <c r="K56" s="100"/>
      <c r="L56" s="76"/>
      <c r="M56" s="74">
        <v>45292</v>
      </c>
      <c r="N56" s="74">
        <v>45657</v>
      </c>
      <c r="O56" s="132">
        <f t="shared" si="9"/>
        <v>1</v>
      </c>
      <c r="P56" s="132" t="e">
        <f>+H57/#REF!</f>
        <v>#REF!</v>
      </c>
      <c r="Q56" s="130" t="e">
        <f t="shared" ref="Q56" si="27">+(O56*O56)/P56</f>
        <v>#REF!</v>
      </c>
    </row>
    <row r="57" spans="2:17" ht="30" customHeight="1">
      <c r="B57" s="234"/>
      <c r="C57" s="223"/>
      <c r="D57" s="69" t="s">
        <v>2</v>
      </c>
      <c r="E57" s="103"/>
      <c r="F57" s="99">
        <v>100</v>
      </c>
      <c r="G57" s="69" t="s">
        <v>42</v>
      </c>
      <c r="H57" s="77"/>
      <c r="I57" s="76"/>
      <c r="J57" s="76"/>
      <c r="K57" s="77"/>
      <c r="L57" s="76"/>
      <c r="M57" s="74">
        <v>45292</v>
      </c>
      <c r="N57" s="74">
        <v>45657</v>
      </c>
      <c r="O57" s="132"/>
      <c r="P57" s="132"/>
      <c r="Q57" s="130"/>
    </row>
    <row r="58" spans="2:17" ht="21.75" customHeight="1">
      <c r="B58" s="234"/>
      <c r="C58" s="223" t="s">
        <v>89</v>
      </c>
      <c r="D58" s="69" t="s">
        <v>40</v>
      </c>
      <c r="E58" s="103" t="s">
        <v>139</v>
      </c>
      <c r="F58" s="98">
        <v>100</v>
      </c>
      <c r="G58" s="69" t="s">
        <v>40</v>
      </c>
      <c r="H58" s="71">
        <v>150000000</v>
      </c>
      <c r="I58" s="71"/>
      <c r="J58" s="72">
        <v>150000000</v>
      </c>
      <c r="K58" s="100"/>
      <c r="L58" s="76"/>
      <c r="M58" s="74">
        <v>45292</v>
      </c>
      <c r="N58" s="74">
        <v>45657</v>
      </c>
      <c r="O58" s="132">
        <f t="shared" si="11"/>
        <v>0</v>
      </c>
      <c r="P58" s="132" t="e">
        <f>+#REF!/#REF!</f>
        <v>#REF!</v>
      </c>
      <c r="Q58" s="130" t="e">
        <f t="shared" ref="Q58" si="28">+(O58*O58)/P58</f>
        <v>#REF!</v>
      </c>
    </row>
    <row r="59" spans="2:17" ht="21.75" customHeight="1">
      <c r="B59" s="234"/>
      <c r="C59" s="223"/>
      <c r="D59" s="69" t="s">
        <v>2</v>
      </c>
      <c r="E59" s="103"/>
      <c r="F59" s="99">
        <v>0</v>
      </c>
      <c r="G59" s="69" t="s">
        <v>42</v>
      </c>
      <c r="H59" s="71">
        <v>40000000</v>
      </c>
      <c r="I59" s="71"/>
      <c r="J59" s="71">
        <v>40000000</v>
      </c>
      <c r="K59" s="100"/>
      <c r="L59" s="76"/>
      <c r="M59" s="74">
        <v>45292</v>
      </c>
      <c r="N59" s="74">
        <v>45657</v>
      </c>
      <c r="O59" s="132"/>
      <c r="P59" s="132"/>
      <c r="Q59" s="130"/>
    </row>
    <row r="60" spans="2:17" ht="21.75" customHeight="1">
      <c r="B60" s="234"/>
      <c r="C60" s="223" t="s">
        <v>90</v>
      </c>
      <c r="D60" s="69" t="s">
        <v>3</v>
      </c>
      <c r="E60" s="103" t="s">
        <v>139</v>
      </c>
      <c r="F60" s="98">
        <v>100</v>
      </c>
      <c r="G60" s="69" t="s">
        <v>3</v>
      </c>
      <c r="H60" s="71">
        <v>114200000</v>
      </c>
      <c r="I60" s="71">
        <v>17000000</v>
      </c>
      <c r="J60" s="71">
        <v>97200000</v>
      </c>
      <c r="K60" s="100"/>
      <c r="L60" s="76"/>
      <c r="M60" s="74">
        <v>45292</v>
      </c>
      <c r="N60" s="74">
        <v>45657</v>
      </c>
      <c r="O60" s="132">
        <f t="shared" ref="O60" si="29">+F61/F60</f>
        <v>1</v>
      </c>
      <c r="P60" s="132" t="e">
        <f>+#REF!/#REF!</f>
        <v>#REF!</v>
      </c>
      <c r="Q60" s="130" t="e">
        <f t="shared" ref="Q60" si="30">+(O60*O60)/P60</f>
        <v>#REF!</v>
      </c>
    </row>
    <row r="61" spans="2:17" ht="21.75" customHeight="1">
      <c r="B61" s="234"/>
      <c r="C61" s="223"/>
      <c r="D61" s="69" t="s">
        <v>2</v>
      </c>
      <c r="E61" s="103"/>
      <c r="F61" s="99">
        <v>100</v>
      </c>
      <c r="G61" s="69" t="s">
        <v>42</v>
      </c>
      <c r="H61" s="71">
        <v>77400000</v>
      </c>
      <c r="I61" s="71">
        <v>6800000</v>
      </c>
      <c r="J61" s="71">
        <v>70600000</v>
      </c>
      <c r="K61" s="100"/>
      <c r="L61" s="76"/>
      <c r="M61" s="74">
        <v>45292</v>
      </c>
      <c r="N61" s="74">
        <v>45657</v>
      </c>
      <c r="O61" s="132"/>
      <c r="P61" s="132"/>
      <c r="Q61" s="130"/>
    </row>
    <row r="62" spans="2:17" ht="21.75" customHeight="1">
      <c r="B62" s="234"/>
      <c r="C62" s="223" t="s">
        <v>91</v>
      </c>
      <c r="D62" s="69" t="s">
        <v>3</v>
      </c>
      <c r="E62" s="103" t="s">
        <v>33</v>
      </c>
      <c r="F62" s="99">
        <v>1</v>
      </c>
      <c r="G62" s="69" t="s">
        <v>3</v>
      </c>
      <c r="H62" s="71">
        <v>41600000</v>
      </c>
      <c r="I62" s="71"/>
      <c r="J62" s="71">
        <v>41600000</v>
      </c>
      <c r="K62" s="100"/>
      <c r="L62" s="76"/>
      <c r="M62" s="74">
        <v>45292</v>
      </c>
      <c r="N62" s="74">
        <v>45657</v>
      </c>
      <c r="O62" s="132">
        <f t="shared" si="9"/>
        <v>1</v>
      </c>
      <c r="P62" s="132" t="e">
        <f>+#REF!/#REF!</f>
        <v>#REF!</v>
      </c>
      <c r="Q62" s="130" t="e">
        <f t="shared" ref="Q62" si="31">+(O62*O62)/P62</f>
        <v>#REF!</v>
      </c>
    </row>
    <row r="63" spans="2:17" ht="21.75" customHeight="1">
      <c r="B63" s="234"/>
      <c r="C63" s="223"/>
      <c r="D63" s="69" t="s">
        <v>2</v>
      </c>
      <c r="E63" s="103"/>
      <c r="F63" s="99">
        <v>1</v>
      </c>
      <c r="G63" s="69" t="s">
        <v>42</v>
      </c>
      <c r="H63" s="71">
        <v>41600000</v>
      </c>
      <c r="I63" s="71"/>
      <c r="J63" s="71">
        <v>41600000</v>
      </c>
      <c r="K63" s="100"/>
      <c r="L63" s="76"/>
      <c r="M63" s="74">
        <v>45292</v>
      </c>
      <c r="N63" s="74">
        <v>45657</v>
      </c>
      <c r="O63" s="132"/>
      <c r="P63" s="132"/>
      <c r="Q63" s="130"/>
    </row>
    <row r="64" spans="2:17" ht="21.75" customHeight="1">
      <c r="B64" s="234"/>
      <c r="C64" s="223" t="s">
        <v>215</v>
      </c>
      <c r="D64" s="69" t="s">
        <v>3</v>
      </c>
      <c r="E64" s="103" t="s">
        <v>139</v>
      </c>
      <c r="F64" s="98">
        <v>100</v>
      </c>
      <c r="G64" s="69" t="s">
        <v>3</v>
      </c>
      <c r="H64" s="71">
        <v>51800000</v>
      </c>
      <c r="I64" s="71">
        <v>51800000</v>
      </c>
      <c r="J64" s="71"/>
      <c r="K64" s="100"/>
      <c r="L64" s="76"/>
      <c r="M64" s="74">
        <v>45292</v>
      </c>
      <c r="N64" s="74">
        <v>45657</v>
      </c>
      <c r="O64" s="88"/>
      <c r="P64" s="88"/>
      <c r="Q64" s="89"/>
    </row>
    <row r="65" spans="2:17" ht="21.75" customHeight="1">
      <c r="B65" s="234"/>
      <c r="C65" s="223"/>
      <c r="D65" s="69" t="s">
        <v>2</v>
      </c>
      <c r="E65" s="103"/>
      <c r="F65" s="99">
        <v>100</v>
      </c>
      <c r="G65" s="69" t="s">
        <v>42</v>
      </c>
      <c r="H65" s="71">
        <v>51800000</v>
      </c>
      <c r="I65" s="71">
        <v>51800000</v>
      </c>
      <c r="J65" s="71"/>
      <c r="K65" s="100"/>
      <c r="L65" s="76"/>
      <c r="M65" s="74">
        <v>45292</v>
      </c>
      <c r="N65" s="74">
        <v>45657</v>
      </c>
      <c r="O65" s="88"/>
      <c r="P65" s="88"/>
      <c r="Q65" s="89"/>
    </row>
    <row r="66" spans="2:17" ht="21.75" customHeight="1">
      <c r="B66" s="234"/>
      <c r="C66" s="223" t="s">
        <v>92</v>
      </c>
      <c r="D66" s="69" t="s">
        <v>3</v>
      </c>
      <c r="E66" s="103" t="s">
        <v>33</v>
      </c>
      <c r="F66" s="99">
        <v>1</v>
      </c>
      <c r="G66" s="69" t="s">
        <v>3</v>
      </c>
      <c r="H66" s="71">
        <v>10500000</v>
      </c>
      <c r="I66" s="71"/>
      <c r="J66" s="71">
        <v>10500000</v>
      </c>
      <c r="K66" s="100"/>
      <c r="L66" s="76"/>
      <c r="M66" s="74">
        <v>45292</v>
      </c>
      <c r="N66" s="74">
        <v>45657</v>
      </c>
      <c r="O66" s="132">
        <f t="shared" si="11"/>
        <v>1</v>
      </c>
      <c r="P66" s="132" t="e">
        <f>+#REF!/#REF!</f>
        <v>#REF!</v>
      </c>
      <c r="Q66" s="130" t="e">
        <f t="shared" ref="Q66" si="32">+(O66*O66)/P66</f>
        <v>#REF!</v>
      </c>
    </row>
    <row r="67" spans="2:17" ht="21" customHeight="1">
      <c r="B67" s="234"/>
      <c r="C67" s="223"/>
      <c r="D67" s="69" t="s">
        <v>2</v>
      </c>
      <c r="E67" s="103"/>
      <c r="F67" s="99">
        <v>1</v>
      </c>
      <c r="G67" s="69" t="s">
        <v>42</v>
      </c>
      <c r="H67" s="71">
        <v>4200000</v>
      </c>
      <c r="I67" s="71"/>
      <c r="J67" s="71">
        <v>4200000</v>
      </c>
      <c r="K67" s="100"/>
      <c r="L67" s="76"/>
      <c r="M67" s="74">
        <v>45292</v>
      </c>
      <c r="N67" s="74">
        <v>45657</v>
      </c>
      <c r="O67" s="132"/>
      <c r="P67" s="132"/>
      <c r="Q67" s="130"/>
    </row>
    <row r="68" spans="2:17" ht="28.5" customHeight="1">
      <c r="B68" s="234"/>
      <c r="C68" s="223" t="s">
        <v>93</v>
      </c>
      <c r="D68" s="69" t="s">
        <v>3</v>
      </c>
      <c r="E68" s="103" t="s">
        <v>33</v>
      </c>
      <c r="F68" s="99">
        <v>1</v>
      </c>
      <c r="G68" s="69" t="s">
        <v>3</v>
      </c>
      <c r="H68" s="71">
        <v>20404584</v>
      </c>
      <c r="I68" s="71"/>
      <c r="J68" s="71">
        <v>20404584</v>
      </c>
      <c r="K68" s="100"/>
      <c r="L68" s="76"/>
      <c r="M68" s="74">
        <v>45292</v>
      </c>
      <c r="N68" s="74">
        <v>45657</v>
      </c>
      <c r="O68" s="132">
        <f t="shared" si="13"/>
        <v>0</v>
      </c>
      <c r="P68" s="132" t="e">
        <f>+#REF!/#REF!</f>
        <v>#REF!</v>
      </c>
      <c r="Q68" s="130" t="e">
        <f t="shared" ref="Q68" si="33">+(O68*O68)/P68</f>
        <v>#REF!</v>
      </c>
    </row>
    <row r="69" spans="2:17" ht="24" customHeight="1">
      <c r="B69" s="234"/>
      <c r="C69" s="223"/>
      <c r="D69" s="69" t="s">
        <v>2</v>
      </c>
      <c r="E69" s="103"/>
      <c r="F69" s="99">
        <v>0</v>
      </c>
      <c r="G69" s="69" t="s">
        <v>42</v>
      </c>
      <c r="H69" s="71">
        <v>8161833.6000000006</v>
      </c>
      <c r="I69" s="71"/>
      <c r="J69" s="71">
        <v>8161833.6000000006</v>
      </c>
      <c r="K69" s="100"/>
      <c r="L69" s="76"/>
      <c r="M69" s="74">
        <v>45292</v>
      </c>
      <c r="N69" s="74">
        <v>45657</v>
      </c>
      <c r="O69" s="132"/>
      <c r="P69" s="132"/>
      <c r="Q69" s="130"/>
    </row>
    <row r="70" spans="2:17" ht="28.5" customHeight="1">
      <c r="B70" s="234"/>
      <c r="C70" s="223" t="s">
        <v>94</v>
      </c>
      <c r="D70" s="69" t="s">
        <v>40</v>
      </c>
      <c r="E70" s="103" t="s">
        <v>33</v>
      </c>
      <c r="F70" s="99">
        <v>1</v>
      </c>
      <c r="G70" s="69" t="s">
        <v>40</v>
      </c>
      <c r="H70" s="71">
        <v>30202400</v>
      </c>
      <c r="I70" s="71"/>
      <c r="J70" s="71">
        <v>30202400</v>
      </c>
      <c r="K70" s="100"/>
      <c r="L70" s="76"/>
      <c r="M70" s="74">
        <v>45292</v>
      </c>
      <c r="N70" s="74">
        <v>45657</v>
      </c>
      <c r="O70" s="132">
        <f t="shared" ref="O70" si="34">+F71/F70</f>
        <v>0</v>
      </c>
      <c r="P70" s="132" t="e">
        <f>+#REF!/#REF!</f>
        <v>#REF!</v>
      </c>
      <c r="Q70" s="130" t="e">
        <f t="shared" ref="Q70" si="35">+(O70*O70)/P70</f>
        <v>#REF!</v>
      </c>
    </row>
    <row r="71" spans="2:17" ht="29.25" customHeight="1">
      <c r="B71" s="234"/>
      <c r="C71" s="223"/>
      <c r="D71" s="69" t="s">
        <v>2</v>
      </c>
      <c r="E71" s="103"/>
      <c r="F71" s="99">
        <v>0</v>
      </c>
      <c r="G71" s="69" t="s">
        <v>42</v>
      </c>
      <c r="H71" s="71">
        <v>12080960</v>
      </c>
      <c r="I71" s="71"/>
      <c r="J71" s="71">
        <v>12080960</v>
      </c>
      <c r="K71" s="100"/>
      <c r="L71" s="76"/>
      <c r="M71" s="74">
        <v>45292</v>
      </c>
      <c r="N71" s="74">
        <v>45657</v>
      </c>
      <c r="O71" s="132"/>
      <c r="P71" s="132"/>
      <c r="Q71" s="130"/>
    </row>
    <row r="72" spans="2:17" ht="39" customHeight="1">
      <c r="B72" s="234"/>
      <c r="C72" s="223" t="s">
        <v>95</v>
      </c>
      <c r="D72" s="69" t="s">
        <v>3</v>
      </c>
      <c r="E72" s="103" t="s">
        <v>33</v>
      </c>
      <c r="F72" s="99">
        <v>1</v>
      </c>
      <c r="G72" s="69" t="s">
        <v>3</v>
      </c>
      <c r="H72" s="71">
        <v>71500000</v>
      </c>
      <c r="I72" s="71"/>
      <c r="J72" s="71">
        <v>71500000</v>
      </c>
      <c r="K72" s="100"/>
      <c r="L72" s="76"/>
      <c r="M72" s="74">
        <v>45292</v>
      </c>
      <c r="N72" s="74">
        <v>45657</v>
      </c>
      <c r="O72" s="132">
        <f t="shared" si="9"/>
        <v>1</v>
      </c>
      <c r="P72" s="132" t="e">
        <f>+#REF!/#REF!</f>
        <v>#REF!</v>
      </c>
      <c r="Q72" s="130" t="e">
        <f t="shared" ref="Q72" si="36">+(O72*O72)/P72</f>
        <v>#REF!</v>
      </c>
    </row>
    <row r="73" spans="2:17" ht="44.25" customHeight="1">
      <c r="B73" s="234"/>
      <c r="C73" s="223"/>
      <c r="D73" s="69" t="s">
        <v>2</v>
      </c>
      <c r="E73" s="103"/>
      <c r="F73" s="99">
        <v>1</v>
      </c>
      <c r="G73" s="69" t="s">
        <v>42</v>
      </c>
      <c r="H73" s="71">
        <v>28600000</v>
      </c>
      <c r="I73" s="71"/>
      <c r="J73" s="71">
        <v>28600000</v>
      </c>
      <c r="K73" s="100"/>
      <c r="L73" s="76"/>
      <c r="M73" s="74">
        <v>45292</v>
      </c>
      <c r="N73" s="74">
        <v>45657</v>
      </c>
      <c r="O73" s="132"/>
      <c r="P73" s="132"/>
      <c r="Q73" s="130"/>
    </row>
    <row r="74" spans="2:17" ht="44.25" customHeight="1">
      <c r="B74" s="234"/>
      <c r="C74" s="223" t="s">
        <v>96</v>
      </c>
      <c r="D74" s="69" t="s">
        <v>3</v>
      </c>
      <c r="E74" s="103" t="s">
        <v>33</v>
      </c>
      <c r="F74" s="99">
        <v>3</v>
      </c>
      <c r="G74" s="69" t="s">
        <v>3</v>
      </c>
      <c r="H74" s="71">
        <v>153752400</v>
      </c>
      <c r="I74" s="71"/>
      <c r="J74" s="71">
        <v>153752400</v>
      </c>
      <c r="K74" s="100"/>
      <c r="L74" s="76"/>
      <c r="M74" s="74">
        <v>45292</v>
      </c>
      <c r="N74" s="74">
        <v>45657</v>
      </c>
      <c r="O74" s="132">
        <f t="shared" si="11"/>
        <v>0</v>
      </c>
      <c r="P74" s="132" t="e">
        <f>+#REF!/#REF!</f>
        <v>#REF!</v>
      </c>
      <c r="Q74" s="130" t="e">
        <f t="shared" ref="Q74" si="37">+(O74*O74)/P74</f>
        <v>#REF!</v>
      </c>
    </row>
    <row r="75" spans="2:17" ht="37.5" customHeight="1">
      <c r="B75" s="234"/>
      <c r="C75" s="223"/>
      <c r="D75" s="69" t="s">
        <v>2</v>
      </c>
      <c r="E75" s="103"/>
      <c r="F75" s="99">
        <v>0</v>
      </c>
      <c r="G75" s="69" t="s">
        <v>42</v>
      </c>
      <c r="H75" s="71">
        <v>61500960</v>
      </c>
      <c r="I75" s="71"/>
      <c r="J75" s="71">
        <v>61500960</v>
      </c>
      <c r="K75" s="100"/>
      <c r="L75" s="76"/>
      <c r="M75" s="74">
        <v>45292</v>
      </c>
      <c r="N75" s="74">
        <v>45657</v>
      </c>
      <c r="O75" s="132"/>
      <c r="P75" s="132"/>
      <c r="Q75" s="130"/>
    </row>
    <row r="76" spans="2:17" ht="21.75" customHeight="1">
      <c r="B76" s="234"/>
      <c r="C76" s="223" t="s">
        <v>97</v>
      </c>
      <c r="D76" s="69" t="s">
        <v>3</v>
      </c>
      <c r="E76" s="103" t="s">
        <v>139</v>
      </c>
      <c r="F76" s="98">
        <v>70</v>
      </c>
      <c r="G76" s="69" t="s">
        <v>3</v>
      </c>
      <c r="H76" s="71">
        <v>487181597</v>
      </c>
      <c r="I76" s="71"/>
      <c r="J76" s="71">
        <v>487181597</v>
      </c>
      <c r="K76" s="100"/>
      <c r="L76" s="76"/>
      <c r="M76" s="74">
        <v>45292</v>
      </c>
      <c r="N76" s="74">
        <v>45657</v>
      </c>
      <c r="O76" s="132">
        <f t="shared" si="13"/>
        <v>0</v>
      </c>
      <c r="P76" s="132" t="e">
        <f>+#REF!/#REF!</f>
        <v>#REF!</v>
      </c>
      <c r="Q76" s="130" t="e">
        <f t="shared" ref="Q76" si="38">+(O76*O76)/P76</f>
        <v>#REF!</v>
      </c>
    </row>
    <row r="77" spans="2:17" ht="21.75" customHeight="1">
      <c r="B77" s="234"/>
      <c r="C77" s="223"/>
      <c r="D77" s="69" t="s">
        <v>2</v>
      </c>
      <c r="E77" s="103"/>
      <c r="F77" s="99">
        <v>0</v>
      </c>
      <c r="G77" s="69" t="s">
        <v>42</v>
      </c>
      <c r="H77" s="71">
        <v>194872638.80000001</v>
      </c>
      <c r="I77" s="71"/>
      <c r="J77" s="71">
        <v>194872638.80000001</v>
      </c>
      <c r="K77" s="100"/>
      <c r="L77" s="76"/>
      <c r="M77" s="74">
        <v>45292</v>
      </c>
      <c r="N77" s="74">
        <v>45657</v>
      </c>
      <c r="O77" s="132"/>
      <c r="P77" s="132"/>
      <c r="Q77" s="130"/>
    </row>
    <row r="78" spans="2:17" ht="21.75" customHeight="1">
      <c r="B78" s="222" t="s">
        <v>130</v>
      </c>
      <c r="C78" s="222" t="s">
        <v>98</v>
      </c>
      <c r="D78" s="100" t="s">
        <v>3</v>
      </c>
      <c r="E78" s="104" t="s">
        <v>139</v>
      </c>
      <c r="F78" s="98">
        <v>100</v>
      </c>
      <c r="G78" s="69" t="s">
        <v>3</v>
      </c>
      <c r="H78" s="71">
        <v>49206667</v>
      </c>
      <c r="I78" s="71"/>
      <c r="J78" s="71">
        <v>49206667</v>
      </c>
      <c r="K78" s="100"/>
      <c r="L78" s="77"/>
      <c r="M78" s="74">
        <v>45292</v>
      </c>
      <c r="N78" s="74">
        <v>45657</v>
      </c>
      <c r="O78" s="132">
        <f t="shared" si="9"/>
        <v>0</v>
      </c>
      <c r="P78" s="132" t="e">
        <f>+H79/#REF!</f>
        <v>#REF!</v>
      </c>
      <c r="Q78" s="130" t="e">
        <f t="shared" ref="Q78" si="39">+(O78*O78)/P78</f>
        <v>#REF!</v>
      </c>
    </row>
    <row r="79" spans="2:17" ht="21.75" customHeight="1">
      <c r="B79" s="222"/>
      <c r="C79" s="222"/>
      <c r="D79" s="100" t="s">
        <v>2</v>
      </c>
      <c r="E79" s="104"/>
      <c r="F79" s="99">
        <v>0</v>
      </c>
      <c r="G79" s="69" t="s">
        <v>42</v>
      </c>
      <c r="H79" s="77"/>
      <c r="I79" s="76"/>
      <c r="J79" s="76"/>
      <c r="K79" s="77"/>
      <c r="L79" s="76"/>
      <c r="M79" s="74">
        <v>45292</v>
      </c>
      <c r="N79" s="74">
        <v>45657</v>
      </c>
      <c r="O79" s="132"/>
      <c r="P79" s="132"/>
      <c r="Q79" s="130"/>
    </row>
    <row r="80" spans="2:17" ht="21.75" customHeight="1">
      <c r="B80" s="222"/>
      <c r="C80" s="222" t="s">
        <v>99</v>
      </c>
      <c r="D80" s="100" t="s">
        <v>40</v>
      </c>
      <c r="E80" s="104" t="s">
        <v>139</v>
      </c>
      <c r="F80" s="98">
        <v>100</v>
      </c>
      <c r="G80" s="69" t="s">
        <v>40</v>
      </c>
      <c r="H80" s="71">
        <v>379702333</v>
      </c>
      <c r="I80" s="71"/>
      <c r="J80" s="71">
        <v>379702333</v>
      </c>
      <c r="K80" s="100"/>
      <c r="L80" s="76"/>
      <c r="M80" s="74">
        <v>45292</v>
      </c>
      <c r="N80" s="74">
        <v>45657</v>
      </c>
      <c r="O80" s="132">
        <f t="shared" si="11"/>
        <v>0</v>
      </c>
      <c r="P80" s="132" t="e">
        <f>+#REF!/#REF!</f>
        <v>#REF!</v>
      </c>
      <c r="Q80" s="130" t="e">
        <f t="shared" ref="Q80" si="40">+(O80*O80)/P80</f>
        <v>#REF!</v>
      </c>
    </row>
    <row r="81" spans="2:17" ht="21.75" customHeight="1">
      <c r="B81" s="222"/>
      <c r="C81" s="222"/>
      <c r="D81" s="100" t="s">
        <v>2</v>
      </c>
      <c r="E81" s="104"/>
      <c r="F81" s="99">
        <v>0</v>
      </c>
      <c r="G81" s="69" t="s">
        <v>42</v>
      </c>
      <c r="H81" s="71">
        <v>88600000</v>
      </c>
      <c r="I81" s="71">
        <v>25200000</v>
      </c>
      <c r="J81" s="71">
        <v>63400000</v>
      </c>
      <c r="K81" s="100"/>
      <c r="L81" s="76"/>
      <c r="M81" s="74">
        <v>45292</v>
      </c>
      <c r="N81" s="74">
        <v>45657</v>
      </c>
      <c r="O81" s="132"/>
      <c r="P81" s="132"/>
      <c r="Q81" s="130"/>
    </row>
    <row r="82" spans="2:17" ht="21.75" customHeight="1">
      <c r="B82" s="233" t="s">
        <v>131</v>
      </c>
      <c r="C82" s="222" t="s">
        <v>100</v>
      </c>
      <c r="D82" s="100" t="s">
        <v>3</v>
      </c>
      <c r="E82" s="104" t="s">
        <v>139</v>
      </c>
      <c r="F82" s="98">
        <v>100</v>
      </c>
      <c r="G82" s="69" t="s">
        <v>3</v>
      </c>
      <c r="H82" s="71">
        <v>767480000</v>
      </c>
      <c r="I82" s="92">
        <v>108080000</v>
      </c>
      <c r="J82" s="93">
        <v>659400000</v>
      </c>
      <c r="K82" s="100"/>
      <c r="L82" s="73"/>
      <c r="M82" s="74">
        <v>45292</v>
      </c>
      <c r="N82" s="74">
        <v>45657</v>
      </c>
      <c r="O82" s="132">
        <f t="shared" si="13"/>
        <v>1</v>
      </c>
      <c r="P82" s="132" t="e">
        <f>+#REF!/#REF!</f>
        <v>#REF!</v>
      </c>
      <c r="Q82" s="130" t="e">
        <f t="shared" ref="Q82" si="41">+(O82*O82)/P82</f>
        <v>#REF!</v>
      </c>
    </row>
    <row r="83" spans="2:17" ht="21.75" customHeight="1">
      <c r="B83" s="233"/>
      <c r="C83" s="222"/>
      <c r="D83" s="100" t="s">
        <v>2</v>
      </c>
      <c r="E83" s="104"/>
      <c r="F83" s="99">
        <v>100</v>
      </c>
      <c r="G83" s="69" t="s">
        <v>42</v>
      </c>
      <c r="H83" s="71">
        <v>174400000</v>
      </c>
      <c r="I83" s="71">
        <v>62200000</v>
      </c>
      <c r="J83" s="71">
        <v>112200000</v>
      </c>
      <c r="K83" s="100"/>
      <c r="L83" s="76"/>
      <c r="M83" s="74">
        <v>45292</v>
      </c>
      <c r="N83" s="74">
        <v>45657</v>
      </c>
      <c r="O83" s="132"/>
      <c r="P83" s="132"/>
      <c r="Q83" s="130"/>
    </row>
    <row r="84" spans="2:17" ht="21.75" customHeight="1">
      <c r="B84" s="233"/>
      <c r="C84" s="222" t="s">
        <v>101</v>
      </c>
      <c r="D84" s="100" t="s">
        <v>3</v>
      </c>
      <c r="E84" s="104" t="s">
        <v>33</v>
      </c>
      <c r="F84" s="99">
        <v>6</v>
      </c>
      <c r="G84" s="69" t="s">
        <v>3</v>
      </c>
      <c r="H84" s="71">
        <v>41426777</v>
      </c>
      <c r="I84" s="71">
        <v>16426777</v>
      </c>
      <c r="J84" s="71">
        <v>25000000</v>
      </c>
      <c r="K84" s="100"/>
      <c r="L84" s="76"/>
      <c r="M84" s="74">
        <v>45292</v>
      </c>
      <c r="N84" s="74">
        <v>45657</v>
      </c>
      <c r="O84" s="132">
        <f t="shared" ref="O84" si="42">+F85/F84</f>
        <v>1</v>
      </c>
      <c r="P84" s="132" t="e">
        <f>+H85/#REF!</f>
        <v>#REF!</v>
      </c>
      <c r="Q84" s="130" t="e">
        <f t="shared" ref="Q84" si="43">+(O84*O84)/P84</f>
        <v>#REF!</v>
      </c>
    </row>
    <row r="85" spans="2:17" ht="21.75" customHeight="1">
      <c r="B85" s="233"/>
      <c r="C85" s="222"/>
      <c r="D85" s="100" t="s">
        <v>2</v>
      </c>
      <c r="E85" s="104"/>
      <c r="F85" s="99">
        <v>6</v>
      </c>
      <c r="G85" s="69" t="s">
        <v>42</v>
      </c>
      <c r="H85" s="75"/>
      <c r="I85" s="76"/>
      <c r="J85" s="75"/>
      <c r="K85" s="77"/>
      <c r="L85" s="76"/>
      <c r="M85" s="74">
        <v>45292</v>
      </c>
      <c r="N85" s="74">
        <v>45657</v>
      </c>
      <c r="O85" s="132"/>
      <c r="P85" s="132"/>
      <c r="Q85" s="130"/>
    </row>
    <row r="86" spans="2:17" ht="33.75" customHeight="1">
      <c r="B86" s="233"/>
      <c r="C86" s="222" t="s">
        <v>216</v>
      </c>
      <c r="D86" s="100" t="s">
        <v>3</v>
      </c>
      <c r="E86" s="104" t="s">
        <v>139</v>
      </c>
      <c r="F86" s="98">
        <v>100</v>
      </c>
      <c r="G86" s="69" t="s">
        <v>3</v>
      </c>
      <c r="H86" s="71">
        <v>41426777</v>
      </c>
      <c r="I86" s="71">
        <v>16426777</v>
      </c>
      <c r="J86" s="71">
        <v>25000000</v>
      </c>
      <c r="K86" s="100"/>
      <c r="L86" s="76"/>
      <c r="M86" s="74">
        <v>45292</v>
      </c>
      <c r="N86" s="74">
        <v>45657</v>
      </c>
      <c r="O86" s="88"/>
      <c r="P86" s="88"/>
      <c r="Q86" s="89"/>
    </row>
    <row r="87" spans="2:17" ht="31.5" customHeight="1">
      <c r="B87" s="233"/>
      <c r="C87" s="222"/>
      <c r="D87" s="100" t="s">
        <v>2</v>
      </c>
      <c r="E87" s="104"/>
      <c r="F87" s="99">
        <v>100</v>
      </c>
      <c r="G87" s="69" t="s">
        <v>42</v>
      </c>
      <c r="H87" s="75"/>
      <c r="I87" s="76"/>
      <c r="J87" s="75"/>
      <c r="K87" s="77"/>
      <c r="L87" s="76"/>
      <c r="M87" s="74">
        <v>45292</v>
      </c>
      <c r="N87" s="74">
        <v>45657</v>
      </c>
      <c r="O87" s="88"/>
      <c r="P87" s="88"/>
      <c r="Q87" s="89"/>
    </row>
    <row r="88" spans="2:17" ht="21.75" customHeight="1">
      <c r="B88" s="233" t="s">
        <v>132</v>
      </c>
      <c r="C88" s="222" t="s">
        <v>142</v>
      </c>
      <c r="D88" s="100" t="s">
        <v>3</v>
      </c>
      <c r="E88" s="104" t="s">
        <v>139</v>
      </c>
      <c r="F88" s="98">
        <v>100</v>
      </c>
      <c r="G88" s="69" t="s">
        <v>3</v>
      </c>
      <c r="H88" s="71">
        <v>20020000</v>
      </c>
      <c r="I88" s="71"/>
      <c r="J88" s="71">
        <v>20020000</v>
      </c>
      <c r="K88" s="100"/>
      <c r="L88" s="73"/>
      <c r="M88" s="74">
        <v>45292</v>
      </c>
      <c r="N88" s="74">
        <v>45657</v>
      </c>
      <c r="O88" s="132">
        <f t="shared" si="9"/>
        <v>1</v>
      </c>
      <c r="P88" s="132" t="e">
        <f>+#REF!/#REF!</f>
        <v>#REF!</v>
      </c>
      <c r="Q88" s="130" t="e">
        <f t="shared" ref="Q88" si="44">+(O88*O88)/P88</f>
        <v>#REF!</v>
      </c>
    </row>
    <row r="89" spans="2:17" ht="21.75" customHeight="1">
      <c r="B89" s="233"/>
      <c r="C89" s="222"/>
      <c r="D89" s="100" t="s">
        <v>2</v>
      </c>
      <c r="E89" s="104"/>
      <c r="F89" s="99">
        <v>100</v>
      </c>
      <c r="G89" s="69" t="s">
        <v>42</v>
      </c>
      <c r="H89" s="76"/>
      <c r="I89" s="76"/>
      <c r="J89" s="76"/>
      <c r="K89" s="77"/>
      <c r="L89" s="76"/>
      <c r="M89" s="74">
        <v>45292</v>
      </c>
      <c r="N89" s="74">
        <v>45657</v>
      </c>
      <c r="O89" s="132"/>
      <c r="P89" s="132"/>
      <c r="Q89" s="130"/>
    </row>
    <row r="90" spans="2:17" ht="24" customHeight="1">
      <c r="B90" s="233"/>
      <c r="C90" s="222" t="s">
        <v>102</v>
      </c>
      <c r="D90" s="100" t="s">
        <v>3</v>
      </c>
      <c r="E90" s="104" t="s">
        <v>33</v>
      </c>
      <c r="F90" s="99">
        <v>4</v>
      </c>
      <c r="G90" s="69" t="s">
        <v>3</v>
      </c>
      <c r="H90" s="71">
        <v>16962633.5</v>
      </c>
      <c r="I90" s="71"/>
      <c r="J90" s="71">
        <v>16962633.5</v>
      </c>
      <c r="K90" s="100"/>
      <c r="L90" s="76"/>
      <c r="M90" s="74">
        <v>45292</v>
      </c>
      <c r="N90" s="74">
        <v>45657</v>
      </c>
      <c r="O90" s="132">
        <f t="shared" si="11"/>
        <v>1</v>
      </c>
      <c r="P90" s="132" t="e">
        <f>+H91/#REF!</f>
        <v>#REF!</v>
      </c>
      <c r="Q90" s="130" t="e">
        <f t="shared" ref="Q90" si="45">+(O90*O90)/P90</f>
        <v>#REF!</v>
      </c>
    </row>
    <row r="91" spans="2:17" ht="27" customHeight="1">
      <c r="B91" s="233"/>
      <c r="C91" s="222"/>
      <c r="D91" s="100" t="s">
        <v>2</v>
      </c>
      <c r="E91" s="104"/>
      <c r="F91" s="99">
        <v>4</v>
      </c>
      <c r="G91" s="69" t="s">
        <v>42</v>
      </c>
      <c r="H91" s="77"/>
      <c r="I91" s="76"/>
      <c r="J91" s="76"/>
      <c r="K91" s="77"/>
      <c r="L91" s="76"/>
      <c r="M91" s="74">
        <v>45292</v>
      </c>
      <c r="N91" s="74">
        <v>45657</v>
      </c>
      <c r="O91" s="132"/>
      <c r="P91" s="132"/>
      <c r="Q91" s="130"/>
    </row>
    <row r="92" spans="2:17" ht="21.75" customHeight="1">
      <c r="B92" s="233"/>
      <c r="C92" s="222" t="s">
        <v>103</v>
      </c>
      <c r="D92" s="100" t="s">
        <v>3</v>
      </c>
      <c r="E92" s="104" t="s">
        <v>139</v>
      </c>
      <c r="F92" s="98">
        <v>100</v>
      </c>
      <c r="G92" s="69" t="s">
        <v>3</v>
      </c>
      <c r="H92" s="71">
        <v>36260000</v>
      </c>
      <c r="I92" s="71"/>
      <c r="J92" s="71">
        <v>36260000</v>
      </c>
      <c r="K92" s="100"/>
      <c r="L92" s="76"/>
      <c r="M92" s="74">
        <v>45292</v>
      </c>
      <c r="N92" s="74">
        <v>45657</v>
      </c>
      <c r="O92" s="132">
        <f t="shared" si="13"/>
        <v>1</v>
      </c>
      <c r="P92" s="132" t="e">
        <f>+#REF!/#REF!</f>
        <v>#REF!</v>
      </c>
      <c r="Q92" s="130" t="e">
        <f t="shared" ref="Q92" si="46">+(O92*O92)/P92</f>
        <v>#REF!</v>
      </c>
    </row>
    <row r="93" spans="2:17" ht="21.75" customHeight="1">
      <c r="B93" s="233"/>
      <c r="C93" s="222"/>
      <c r="D93" s="100" t="s">
        <v>2</v>
      </c>
      <c r="E93" s="104"/>
      <c r="F93" s="99">
        <v>100</v>
      </c>
      <c r="G93" s="69" t="s">
        <v>42</v>
      </c>
      <c r="H93" s="71">
        <v>25200000</v>
      </c>
      <c r="I93" s="71"/>
      <c r="J93" s="71">
        <v>25200000</v>
      </c>
      <c r="K93" s="100"/>
      <c r="L93" s="76"/>
      <c r="M93" s="74">
        <v>45292</v>
      </c>
      <c r="N93" s="74">
        <v>45657</v>
      </c>
      <c r="O93" s="132"/>
      <c r="P93" s="132"/>
      <c r="Q93" s="130"/>
    </row>
    <row r="94" spans="2:17" ht="21.75" customHeight="1">
      <c r="B94" s="233"/>
      <c r="C94" s="222" t="s">
        <v>104</v>
      </c>
      <c r="D94" s="100" t="s">
        <v>40</v>
      </c>
      <c r="E94" s="104" t="s">
        <v>33</v>
      </c>
      <c r="F94" s="99">
        <v>4</v>
      </c>
      <c r="G94" s="69" t="s">
        <v>40</v>
      </c>
      <c r="H94" s="71">
        <v>41860000</v>
      </c>
      <c r="I94" s="71">
        <v>41860000</v>
      </c>
      <c r="J94" s="71"/>
      <c r="K94" s="100"/>
      <c r="L94" s="76"/>
      <c r="M94" s="74">
        <v>45292</v>
      </c>
      <c r="N94" s="74">
        <v>45657</v>
      </c>
      <c r="O94" s="132">
        <f t="shared" ref="O94" si="47">+F95/F94</f>
        <v>1</v>
      </c>
      <c r="P94" s="132" t="e">
        <f>+#REF!/#REF!</f>
        <v>#REF!</v>
      </c>
      <c r="Q94" s="130" t="e">
        <f t="shared" ref="Q94" si="48">+(O94*O94)/P94</f>
        <v>#REF!</v>
      </c>
    </row>
    <row r="95" spans="2:17" ht="21.75" customHeight="1">
      <c r="B95" s="233"/>
      <c r="C95" s="222"/>
      <c r="D95" s="100" t="s">
        <v>2</v>
      </c>
      <c r="E95" s="104"/>
      <c r="F95" s="99">
        <v>4</v>
      </c>
      <c r="G95" s="69" t="s">
        <v>42</v>
      </c>
      <c r="H95" s="71">
        <v>25200000</v>
      </c>
      <c r="I95" s="71">
        <v>25200000</v>
      </c>
      <c r="J95" s="71"/>
      <c r="K95" s="100"/>
      <c r="L95" s="76"/>
      <c r="M95" s="74">
        <v>45292</v>
      </c>
      <c r="N95" s="74">
        <v>45657</v>
      </c>
      <c r="O95" s="132"/>
      <c r="P95" s="132"/>
      <c r="Q95" s="130"/>
    </row>
    <row r="96" spans="2:17" ht="21.75" customHeight="1">
      <c r="B96" s="233"/>
      <c r="C96" s="222" t="s">
        <v>105</v>
      </c>
      <c r="D96" s="100" t="s">
        <v>3</v>
      </c>
      <c r="E96" s="104" t="s">
        <v>139</v>
      </c>
      <c r="F96" s="98">
        <v>100</v>
      </c>
      <c r="G96" s="69" t="s">
        <v>3</v>
      </c>
      <c r="H96" s="71">
        <v>16962633.5</v>
      </c>
      <c r="I96" s="71"/>
      <c r="J96" s="71">
        <v>16962633.5</v>
      </c>
      <c r="K96" s="100"/>
      <c r="L96" s="76"/>
      <c r="M96" s="74">
        <v>45292</v>
      </c>
      <c r="N96" s="74">
        <v>45657</v>
      </c>
      <c r="O96" s="132">
        <f t="shared" ref="O96:O136" si="49">+F97/F96</f>
        <v>1</v>
      </c>
      <c r="P96" s="132" t="e">
        <f>+H97/#REF!</f>
        <v>#REF!</v>
      </c>
      <c r="Q96" s="130" t="e">
        <f t="shared" ref="Q96" si="50">+(O96*O96)/P96</f>
        <v>#REF!</v>
      </c>
    </row>
    <row r="97" spans="2:17" ht="21.75" customHeight="1">
      <c r="B97" s="233"/>
      <c r="C97" s="222"/>
      <c r="D97" s="100" t="s">
        <v>2</v>
      </c>
      <c r="E97" s="104"/>
      <c r="F97" s="99">
        <v>100</v>
      </c>
      <c r="G97" s="69" t="s">
        <v>42</v>
      </c>
      <c r="H97" s="77"/>
      <c r="I97" s="76"/>
      <c r="J97" s="76"/>
      <c r="K97" s="77"/>
      <c r="L97" s="76"/>
      <c r="M97" s="74">
        <v>45292</v>
      </c>
      <c r="N97" s="74">
        <v>45657</v>
      </c>
      <c r="O97" s="132"/>
      <c r="P97" s="132"/>
      <c r="Q97" s="130"/>
    </row>
    <row r="98" spans="2:17" ht="21.75" customHeight="1">
      <c r="B98" s="222" t="s">
        <v>133</v>
      </c>
      <c r="C98" s="222" t="s">
        <v>106</v>
      </c>
      <c r="D98" s="100" t="s">
        <v>3</v>
      </c>
      <c r="E98" s="104" t="s">
        <v>33</v>
      </c>
      <c r="F98" s="98">
        <v>1050</v>
      </c>
      <c r="G98" s="69" t="s">
        <v>3</v>
      </c>
      <c r="H98" s="71">
        <v>202531108</v>
      </c>
      <c r="I98" s="72">
        <v>202531108</v>
      </c>
      <c r="J98" s="71"/>
      <c r="K98" s="100"/>
      <c r="L98" s="73"/>
      <c r="M98" s="74">
        <v>45292</v>
      </c>
      <c r="N98" s="74">
        <v>45657</v>
      </c>
      <c r="O98" s="132">
        <f t="shared" ref="O98:O138" si="51">+F99/F98</f>
        <v>0</v>
      </c>
      <c r="P98" s="132" t="e">
        <f>+#REF!/#REF!</f>
        <v>#REF!</v>
      </c>
      <c r="Q98" s="130" t="e">
        <f t="shared" ref="Q98" si="52">+(O98*O98)/P98</f>
        <v>#REF!</v>
      </c>
    </row>
    <row r="99" spans="2:17" ht="21.75" customHeight="1">
      <c r="B99" s="222"/>
      <c r="C99" s="222"/>
      <c r="D99" s="100" t="s">
        <v>2</v>
      </c>
      <c r="E99" s="104"/>
      <c r="F99" s="99">
        <v>0</v>
      </c>
      <c r="G99" s="69" t="s">
        <v>42</v>
      </c>
      <c r="H99" s="71">
        <v>175319541</v>
      </c>
      <c r="I99" s="71">
        <v>175319541</v>
      </c>
      <c r="J99" s="71"/>
      <c r="K99" s="100"/>
      <c r="L99" s="76"/>
      <c r="M99" s="74">
        <v>45292</v>
      </c>
      <c r="N99" s="74">
        <v>45657</v>
      </c>
      <c r="O99" s="132"/>
      <c r="P99" s="132"/>
      <c r="Q99" s="130"/>
    </row>
    <row r="100" spans="2:17" ht="21.75" customHeight="1">
      <c r="B100" s="222"/>
      <c r="C100" s="222" t="s">
        <v>141</v>
      </c>
      <c r="D100" s="100" t="s">
        <v>3</v>
      </c>
      <c r="E100" s="104" t="s">
        <v>33</v>
      </c>
      <c r="F100" s="98">
        <v>27</v>
      </c>
      <c r="G100" s="69" t="s">
        <v>3</v>
      </c>
      <c r="H100" s="71">
        <v>29400000</v>
      </c>
      <c r="I100" s="71"/>
      <c r="J100" s="71">
        <v>29400000</v>
      </c>
      <c r="K100" s="100"/>
      <c r="L100" s="73"/>
      <c r="M100" s="74">
        <v>45292</v>
      </c>
      <c r="N100" s="74">
        <v>45657</v>
      </c>
      <c r="O100" s="132">
        <f t="shared" ref="O100:O140" si="53">+F101/F100</f>
        <v>0.44444444444444442</v>
      </c>
      <c r="P100" s="132" t="e">
        <f>+#REF!/#REF!</f>
        <v>#REF!</v>
      </c>
      <c r="Q100" s="130" t="e">
        <f t="shared" ref="Q100" si="54">+(O100*O100)/P100</f>
        <v>#REF!</v>
      </c>
    </row>
    <row r="101" spans="2:17" ht="21.75" customHeight="1">
      <c r="B101" s="222"/>
      <c r="C101" s="222"/>
      <c r="D101" s="100" t="s">
        <v>2</v>
      </c>
      <c r="E101" s="104"/>
      <c r="F101" s="99">
        <v>12</v>
      </c>
      <c r="G101" s="69" t="s">
        <v>42</v>
      </c>
      <c r="H101" s="71">
        <v>4200000</v>
      </c>
      <c r="I101" s="71"/>
      <c r="J101" s="71">
        <v>4200000</v>
      </c>
      <c r="K101" s="100"/>
      <c r="L101" s="76"/>
      <c r="M101" s="74">
        <v>45292</v>
      </c>
      <c r="N101" s="74">
        <v>45657</v>
      </c>
      <c r="O101" s="132"/>
      <c r="P101" s="132"/>
      <c r="Q101" s="130"/>
    </row>
    <row r="102" spans="2:17" ht="21.75" customHeight="1">
      <c r="B102" s="233" t="s">
        <v>134</v>
      </c>
      <c r="C102" s="233" t="s">
        <v>146</v>
      </c>
      <c r="D102" s="100" t="s">
        <v>3</v>
      </c>
      <c r="E102" s="104" t="s">
        <v>33</v>
      </c>
      <c r="F102" s="99">
        <v>1</v>
      </c>
      <c r="G102" s="69" t="s">
        <v>3</v>
      </c>
      <c r="H102" s="71">
        <v>50800000</v>
      </c>
      <c r="I102" s="71">
        <v>50800000</v>
      </c>
      <c r="J102" s="71"/>
      <c r="K102" s="100"/>
      <c r="L102" s="76"/>
      <c r="M102" s="74">
        <v>45292</v>
      </c>
      <c r="N102" s="74">
        <v>45657</v>
      </c>
      <c r="O102" s="132">
        <f t="shared" ref="O102" si="55">+F103/F102</f>
        <v>1</v>
      </c>
      <c r="P102" s="132" t="e">
        <f>+#REF!/#REF!</f>
        <v>#REF!</v>
      </c>
      <c r="Q102" s="236" t="e">
        <f t="shared" ref="Q102" si="56">+(O102*O102)/P102</f>
        <v>#REF!</v>
      </c>
    </row>
    <row r="103" spans="2:17" ht="21.75" customHeight="1">
      <c r="B103" s="233"/>
      <c r="C103" s="233"/>
      <c r="D103" s="100" t="s">
        <v>2</v>
      </c>
      <c r="E103" s="104"/>
      <c r="F103" s="99">
        <v>1</v>
      </c>
      <c r="G103" s="69" t="s">
        <v>42</v>
      </c>
      <c r="H103" s="71">
        <v>14000000</v>
      </c>
      <c r="I103" s="71">
        <v>14000000</v>
      </c>
      <c r="J103" s="71"/>
      <c r="K103" s="100"/>
      <c r="L103" s="76"/>
      <c r="M103" s="74">
        <v>45292</v>
      </c>
      <c r="N103" s="74">
        <v>45657</v>
      </c>
      <c r="O103" s="132"/>
      <c r="P103" s="132"/>
      <c r="Q103" s="237"/>
    </row>
    <row r="104" spans="2:17" ht="21.75" customHeight="1">
      <c r="B104" s="233"/>
      <c r="C104" s="222" t="s">
        <v>168</v>
      </c>
      <c r="D104" s="100" t="s">
        <v>3</v>
      </c>
      <c r="E104" s="104" t="s">
        <v>33</v>
      </c>
      <c r="F104" s="99">
        <v>3</v>
      </c>
      <c r="G104" s="69" t="s">
        <v>3</v>
      </c>
      <c r="H104" s="71">
        <v>169400000</v>
      </c>
      <c r="I104" s="71">
        <v>169400000</v>
      </c>
      <c r="J104" s="71"/>
      <c r="K104" s="100"/>
      <c r="L104" s="76"/>
      <c r="M104" s="74">
        <v>45292</v>
      </c>
      <c r="N104" s="74">
        <v>45657</v>
      </c>
      <c r="O104" s="132" t="e">
        <f>+F104/#REF!</f>
        <v>#REF!</v>
      </c>
      <c r="P104" s="132" t="e">
        <f>+#REF!/#REF!</f>
        <v>#REF!</v>
      </c>
      <c r="Q104" s="130" t="e">
        <f t="shared" ref="Q104" si="57">+(O104*O104)/P104</f>
        <v>#REF!</v>
      </c>
    </row>
    <row r="105" spans="2:17" ht="30" customHeight="1">
      <c r="B105" s="233"/>
      <c r="C105" s="222"/>
      <c r="D105" s="100" t="s">
        <v>2</v>
      </c>
      <c r="E105" s="104"/>
      <c r="F105" s="99">
        <v>2</v>
      </c>
      <c r="G105" s="69" t="s">
        <v>42</v>
      </c>
      <c r="H105" s="71">
        <v>75600000</v>
      </c>
      <c r="I105" s="71">
        <v>75600000</v>
      </c>
      <c r="J105" s="71"/>
      <c r="K105" s="100"/>
      <c r="L105" s="76"/>
      <c r="M105" s="74">
        <v>45292</v>
      </c>
      <c r="N105" s="74">
        <v>45657</v>
      </c>
      <c r="O105" s="132"/>
      <c r="P105" s="132"/>
      <c r="Q105" s="130"/>
    </row>
    <row r="106" spans="2:17" ht="36.75" customHeight="1">
      <c r="B106" s="235" t="s">
        <v>135</v>
      </c>
      <c r="C106" s="222" t="s">
        <v>107</v>
      </c>
      <c r="D106" s="100" t="s">
        <v>40</v>
      </c>
      <c r="E106" s="104" t="s">
        <v>139</v>
      </c>
      <c r="F106" s="98">
        <v>100</v>
      </c>
      <c r="G106" s="69" t="s">
        <v>40</v>
      </c>
      <c r="H106" s="71">
        <v>44450000</v>
      </c>
      <c r="I106" s="71"/>
      <c r="J106" s="71">
        <v>44450000</v>
      </c>
      <c r="K106" s="100"/>
      <c r="L106" s="76"/>
      <c r="M106" s="74">
        <v>45292</v>
      </c>
      <c r="N106" s="74">
        <v>45657</v>
      </c>
      <c r="O106" s="132">
        <f t="shared" si="51"/>
        <v>1</v>
      </c>
      <c r="P106" s="132" t="e">
        <f>+#REF!/#REF!</f>
        <v>#REF!</v>
      </c>
      <c r="Q106" s="130" t="e">
        <f t="shared" ref="Q106" si="58">+(O106*O106)/P106</f>
        <v>#REF!</v>
      </c>
    </row>
    <row r="107" spans="2:17" ht="33.75" customHeight="1">
      <c r="B107" s="235"/>
      <c r="C107" s="222"/>
      <c r="D107" s="100" t="s">
        <v>2</v>
      </c>
      <c r="E107" s="104"/>
      <c r="F107" s="99">
        <v>100</v>
      </c>
      <c r="G107" s="69" t="s">
        <v>42</v>
      </c>
      <c r="H107" s="71">
        <v>44450000</v>
      </c>
      <c r="I107" s="71"/>
      <c r="J107" s="71">
        <v>44450000</v>
      </c>
      <c r="K107" s="100"/>
      <c r="L107" s="76"/>
      <c r="M107" s="74">
        <v>45292</v>
      </c>
      <c r="N107" s="74">
        <v>45657</v>
      </c>
      <c r="O107" s="132"/>
      <c r="P107" s="132"/>
      <c r="Q107" s="130"/>
    </row>
    <row r="108" spans="2:17" ht="21.75" customHeight="1">
      <c r="B108" s="235" t="s">
        <v>135</v>
      </c>
      <c r="C108" s="222" t="s">
        <v>108</v>
      </c>
      <c r="D108" s="100" t="s">
        <v>3</v>
      </c>
      <c r="E108" s="104" t="s">
        <v>139</v>
      </c>
      <c r="F108" s="98">
        <v>100</v>
      </c>
      <c r="G108" s="69" t="s">
        <v>3</v>
      </c>
      <c r="H108" s="71">
        <v>12085266.5</v>
      </c>
      <c r="I108" s="71"/>
      <c r="J108" s="71">
        <v>12085266.5</v>
      </c>
      <c r="K108" s="100"/>
      <c r="L108" s="76"/>
      <c r="M108" s="74">
        <v>45292</v>
      </c>
      <c r="N108" s="74">
        <v>45657</v>
      </c>
      <c r="O108" s="132">
        <f t="shared" si="53"/>
        <v>1</v>
      </c>
      <c r="P108" s="132" t="e">
        <f>+H109/#REF!</f>
        <v>#REF!</v>
      </c>
      <c r="Q108" s="130" t="e">
        <f t="shared" ref="Q108" si="59">+(O108*O108)/P108</f>
        <v>#REF!</v>
      </c>
    </row>
    <row r="109" spans="2:17" ht="21.75" customHeight="1">
      <c r="B109" s="235"/>
      <c r="C109" s="222"/>
      <c r="D109" s="100" t="s">
        <v>2</v>
      </c>
      <c r="E109" s="104"/>
      <c r="F109" s="99">
        <v>100</v>
      </c>
      <c r="G109" s="69" t="s">
        <v>42</v>
      </c>
      <c r="H109" s="77"/>
      <c r="I109" s="76"/>
      <c r="J109" s="76"/>
      <c r="K109" s="77"/>
      <c r="L109" s="76"/>
      <c r="M109" s="74">
        <v>45292</v>
      </c>
      <c r="N109" s="74">
        <v>45657</v>
      </c>
      <c r="O109" s="132"/>
      <c r="P109" s="132"/>
      <c r="Q109" s="130"/>
    </row>
    <row r="110" spans="2:17" ht="21.75" customHeight="1">
      <c r="B110" s="222" t="s">
        <v>135</v>
      </c>
      <c r="C110" s="222" t="s">
        <v>109</v>
      </c>
      <c r="D110" s="100" t="s">
        <v>3</v>
      </c>
      <c r="E110" s="104" t="s">
        <v>139</v>
      </c>
      <c r="F110" s="98">
        <v>100</v>
      </c>
      <c r="G110" s="69" t="s">
        <v>3</v>
      </c>
      <c r="H110" s="71">
        <v>12085266.5</v>
      </c>
      <c r="I110" s="71"/>
      <c r="J110" s="71">
        <v>12085266.5</v>
      </c>
      <c r="K110" s="100"/>
      <c r="L110" s="76"/>
      <c r="M110" s="74">
        <v>45292</v>
      </c>
      <c r="N110" s="74">
        <v>45657</v>
      </c>
      <c r="O110" s="132">
        <f t="shared" ref="O110" si="60">+F111/F110</f>
        <v>1</v>
      </c>
      <c r="P110" s="132" t="e">
        <f>+H111/#REF!</f>
        <v>#REF!</v>
      </c>
      <c r="Q110" s="130" t="e">
        <f t="shared" ref="Q110" si="61">+(O110*O110)/P110</f>
        <v>#REF!</v>
      </c>
    </row>
    <row r="111" spans="2:17" ht="21.75" customHeight="1">
      <c r="B111" s="222"/>
      <c r="C111" s="222"/>
      <c r="D111" s="100" t="s">
        <v>2</v>
      </c>
      <c r="E111" s="104"/>
      <c r="F111" s="99">
        <v>100</v>
      </c>
      <c r="G111" s="69" t="s">
        <v>42</v>
      </c>
      <c r="H111" s="77"/>
      <c r="I111" s="76"/>
      <c r="J111" s="76"/>
      <c r="K111" s="77"/>
      <c r="L111" s="76"/>
      <c r="M111" s="74">
        <v>45292</v>
      </c>
      <c r="N111" s="74">
        <v>45657</v>
      </c>
      <c r="O111" s="132"/>
      <c r="P111" s="132"/>
      <c r="Q111" s="130"/>
    </row>
    <row r="112" spans="2:17" ht="21.75" customHeight="1">
      <c r="B112" s="222" t="s">
        <v>135</v>
      </c>
      <c r="C112" s="222" t="s">
        <v>110</v>
      </c>
      <c r="D112" s="100" t="s">
        <v>3</v>
      </c>
      <c r="E112" s="104" t="s">
        <v>33</v>
      </c>
      <c r="F112" s="99">
        <v>20</v>
      </c>
      <c r="G112" s="69" t="s">
        <v>3</v>
      </c>
      <c r="H112" s="71">
        <v>28000000</v>
      </c>
      <c r="I112" s="71"/>
      <c r="J112" s="71">
        <v>28000000</v>
      </c>
      <c r="K112" s="100"/>
      <c r="L112" s="76"/>
      <c r="M112" s="74">
        <v>45292</v>
      </c>
      <c r="N112" s="74">
        <v>45657</v>
      </c>
      <c r="O112" s="132">
        <f t="shared" si="49"/>
        <v>0</v>
      </c>
      <c r="P112" s="132" t="e">
        <f>+#REF!/#REF!</f>
        <v>#REF!</v>
      </c>
      <c r="Q112" s="130" t="e">
        <f t="shared" ref="Q112" si="62">+(O112*O112)/P112</f>
        <v>#REF!</v>
      </c>
    </row>
    <row r="113" spans="2:17" ht="21.75" customHeight="1">
      <c r="B113" s="222"/>
      <c r="C113" s="222"/>
      <c r="D113" s="100" t="s">
        <v>2</v>
      </c>
      <c r="E113" s="104"/>
      <c r="F113" s="99">
        <v>0</v>
      </c>
      <c r="G113" s="69" t="s">
        <v>42</v>
      </c>
      <c r="H113" s="71">
        <v>11200000</v>
      </c>
      <c r="I113" s="71"/>
      <c r="J113" s="71">
        <v>11200000</v>
      </c>
      <c r="K113" s="100"/>
      <c r="L113" s="76"/>
      <c r="M113" s="74">
        <v>45292</v>
      </c>
      <c r="N113" s="74">
        <v>45657</v>
      </c>
      <c r="O113" s="132"/>
      <c r="P113" s="132"/>
      <c r="Q113" s="130"/>
    </row>
    <row r="114" spans="2:17" ht="21.75" customHeight="1">
      <c r="B114" s="222" t="s">
        <v>136</v>
      </c>
      <c r="C114" s="222" t="s">
        <v>111</v>
      </c>
      <c r="D114" s="100" t="s">
        <v>3</v>
      </c>
      <c r="E114" s="104" t="s">
        <v>33</v>
      </c>
      <c r="F114" s="99">
        <v>20</v>
      </c>
      <c r="G114" s="69" t="s">
        <v>3</v>
      </c>
      <c r="H114" s="71">
        <v>17360000</v>
      </c>
      <c r="I114" s="71"/>
      <c r="J114" s="78">
        <v>17360000</v>
      </c>
      <c r="K114" s="100"/>
      <c r="L114" s="76"/>
      <c r="M114" s="74">
        <v>45292</v>
      </c>
      <c r="N114" s="74">
        <v>45657</v>
      </c>
      <c r="O114" s="132">
        <f t="shared" si="51"/>
        <v>1.35</v>
      </c>
      <c r="P114" s="132" t="e">
        <f>+H115/#REF!</f>
        <v>#REF!</v>
      </c>
      <c r="Q114" s="130" t="e">
        <f t="shared" ref="Q114" si="63">+(O114*O114)/P114</f>
        <v>#REF!</v>
      </c>
    </row>
    <row r="115" spans="2:17" ht="21.75" customHeight="1">
      <c r="B115" s="222"/>
      <c r="C115" s="222"/>
      <c r="D115" s="100" t="s">
        <v>2</v>
      </c>
      <c r="E115" s="104"/>
      <c r="F115" s="99">
        <v>27</v>
      </c>
      <c r="G115" s="69" t="s">
        <v>42</v>
      </c>
      <c r="H115" s="77"/>
      <c r="I115" s="76"/>
      <c r="J115" s="76"/>
      <c r="K115" s="77"/>
      <c r="L115" s="76"/>
      <c r="M115" s="74">
        <v>45292</v>
      </c>
      <c r="N115" s="74">
        <v>45657</v>
      </c>
      <c r="O115" s="132"/>
      <c r="P115" s="132"/>
      <c r="Q115" s="130"/>
    </row>
    <row r="116" spans="2:17" ht="21.75" customHeight="1">
      <c r="B116" s="222"/>
      <c r="C116" s="222" t="s">
        <v>112</v>
      </c>
      <c r="D116" s="100" t="s">
        <v>3</v>
      </c>
      <c r="E116" s="104" t="s">
        <v>139</v>
      </c>
      <c r="F116" s="98">
        <v>100</v>
      </c>
      <c r="G116" s="69" t="s">
        <v>3</v>
      </c>
      <c r="H116" s="71">
        <v>17360000</v>
      </c>
      <c r="I116" s="72"/>
      <c r="J116" s="78">
        <v>17360000</v>
      </c>
      <c r="K116" s="100"/>
      <c r="L116" s="76"/>
      <c r="M116" s="74">
        <v>45292</v>
      </c>
      <c r="N116" s="74">
        <v>45657</v>
      </c>
      <c r="O116" s="132">
        <f t="shared" si="53"/>
        <v>1</v>
      </c>
      <c r="P116" s="132" t="e">
        <f>+H117/#REF!</f>
        <v>#REF!</v>
      </c>
      <c r="Q116" s="130" t="e">
        <f t="shared" ref="Q116" si="64">+(O116*O116)/P116</f>
        <v>#REF!</v>
      </c>
    </row>
    <row r="117" spans="2:17" ht="21.75" customHeight="1">
      <c r="B117" s="222"/>
      <c r="C117" s="222"/>
      <c r="D117" s="100" t="s">
        <v>2</v>
      </c>
      <c r="E117" s="104"/>
      <c r="F117" s="99">
        <v>100</v>
      </c>
      <c r="G117" s="69" t="s">
        <v>42</v>
      </c>
      <c r="H117" s="77"/>
      <c r="I117" s="76"/>
      <c r="J117" s="76"/>
      <c r="K117" s="77"/>
      <c r="L117" s="76"/>
      <c r="M117" s="74">
        <v>45292</v>
      </c>
      <c r="N117" s="74">
        <v>45657</v>
      </c>
      <c r="O117" s="132"/>
      <c r="P117" s="132"/>
      <c r="Q117" s="130"/>
    </row>
    <row r="118" spans="2:17" ht="21.75" customHeight="1">
      <c r="B118" s="222"/>
      <c r="C118" s="222" t="s">
        <v>113</v>
      </c>
      <c r="D118" s="100" t="s">
        <v>40</v>
      </c>
      <c r="E118" s="104" t="s">
        <v>139</v>
      </c>
      <c r="F118" s="98">
        <v>100</v>
      </c>
      <c r="G118" s="69" t="s">
        <v>40</v>
      </c>
      <c r="H118" s="71">
        <v>17360000</v>
      </c>
      <c r="I118" s="72"/>
      <c r="J118" s="94">
        <v>17360000</v>
      </c>
      <c r="K118" s="100"/>
      <c r="L118" s="76"/>
      <c r="M118" s="74">
        <v>45292</v>
      </c>
      <c r="N118" s="74">
        <v>45657</v>
      </c>
      <c r="O118" s="132">
        <f t="shared" ref="O118" si="65">+F119/F118</f>
        <v>1</v>
      </c>
      <c r="P118" s="132" t="e">
        <f>+H119/#REF!</f>
        <v>#REF!</v>
      </c>
      <c r="Q118" s="130" t="e">
        <f t="shared" ref="Q118" si="66">+(O118*O118)/P118</f>
        <v>#REF!</v>
      </c>
    </row>
    <row r="119" spans="2:17" ht="21.75" customHeight="1">
      <c r="B119" s="222"/>
      <c r="C119" s="222"/>
      <c r="D119" s="100" t="s">
        <v>2</v>
      </c>
      <c r="E119" s="104"/>
      <c r="F119" s="99">
        <v>100</v>
      </c>
      <c r="G119" s="69" t="s">
        <v>42</v>
      </c>
      <c r="H119" s="77"/>
      <c r="I119" s="76"/>
      <c r="J119" s="76"/>
      <c r="K119" s="77"/>
      <c r="L119" s="76"/>
      <c r="M119" s="74">
        <v>45292</v>
      </c>
      <c r="N119" s="74">
        <v>45657</v>
      </c>
      <c r="O119" s="132"/>
      <c r="P119" s="132"/>
      <c r="Q119" s="130"/>
    </row>
    <row r="120" spans="2:17" ht="21.75" customHeight="1">
      <c r="B120" s="233" t="s">
        <v>137</v>
      </c>
      <c r="C120" s="233" t="s">
        <v>114</v>
      </c>
      <c r="D120" s="100" t="s">
        <v>3</v>
      </c>
      <c r="E120" s="104" t="s">
        <v>33</v>
      </c>
      <c r="F120" s="99">
        <v>1</v>
      </c>
      <c r="G120" s="69" t="s">
        <v>3</v>
      </c>
      <c r="H120" s="71">
        <v>17500000</v>
      </c>
      <c r="I120" s="72">
        <v>17500000</v>
      </c>
      <c r="J120" s="71"/>
      <c r="K120" s="100"/>
      <c r="L120" s="73"/>
      <c r="M120" s="74">
        <v>45292</v>
      </c>
      <c r="N120" s="74">
        <v>45657</v>
      </c>
      <c r="O120" s="132">
        <f t="shared" si="49"/>
        <v>0</v>
      </c>
      <c r="P120" s="132" t="e">
        <f>+#REF!/#REF!</f>
        <v>#REF!</v>
      </c>
      <c r="Q120" s="130" t="e">
        <f t="shared" ref="Q120" si="67">+(O120*O120)/P120</f>
        <v>#REF!</v>
      </c>
    </row>
    <row r="121" spans="2:17" ht="18.75" customHeight="1">
      <c r="B121" s="233"/>
      <c r="C121" s="233"/>
      <c r="D121" s="100" t="s">
        <v>2</v>
      </c>
      <c r="E121" s="104"/>
      <c r="F121" s="99">
        <v>0</v>
      </c>
      <c r="G121" s="69" t="s">
        <v>42</v>
      </c>
      <c r="H121" s="71">
        <v>15000000</v>
      </c>
      <c r="I121" s="71">
        <v>15000000</v>
      </c>
      <c r="J121" s="71"/>
      <c r="K121" s="100"/>
      <c r="L121" s="76"/>
      <c r="M121" s="74">
        <v>45292</v>
      </c>
      <c r="N121" s="74">
        <v>45657</v>
      </c>
      <c r="O121" s="132"/>
      <c r="P121" s="132"/>
      <c r="Q121" s="130"/>
    </row>
    <row r="122" spans="2:17" ht="21.75" customHeight="1">
      <c r="B122" s="233"/>
      <c r="C122" s="223" t="s">
        <v>115</v>
      </c>
      <c r="D122" s="100" t="s">
        <v>3</v>
      </c>
      <c r="E122" s="104" t="s">
        <v>33</v>
      </c>
      <c r="F122" s="99">
        <v>1</v>
      </c>
      <c r="G122" s="69" t="s">
        <v>3</v>
      </c>
      <c r="H122" s="71">
        <v>17500000</v>
      </c>
      <c r="I122" s="71">
        <v>17500000</v>
      </c>
      <c r="J122" s="71"/>
      <c r="K122" s="100"/>
      <c r="L122" s="73"/>
      <c r="M122" s="74">
        <v>45292</v>
      </c>
      <c r="N122" s="74">
        <v>45657</v>
      </c>
      <c r="O122" s="132">
        <f t="shared" si="51"/>
        <v>0</v>
      </c>
      <c r="P122" s="132" t="e">
        <f>+#REF!/#REF!</f>
        <v>#REF!</v>
      </c>
      <c r="Q122" s="130" t="e">
        <f t="shared" ref="Q122" si="68">+(O122*O122)/P122</f>
        <v>#REF!</v>
      </c>
    </row>
    <row r="123" spans="2:17" ht="20.25" customHeight="1">
      <c r="B123" s="233"/>
      <c r="C123" s="223"/>
      <c r="D123" s="100" t="s">
        <v>2</v>
      </c>
      <c r="E123" s="104"/>
      <c r="F123" s="99">
        <v>0</v>
      </c>
      <c r="G123" s="69" t="s">
        <v>42</v>
      </c>
      <c r="H123" s="71">
        <v>15000000</v>
      </c>
      <c r="I123" s="71">
        <v>15000000</v>
      </c>
      <c r="J123" s="71"/>
      <c r="K123" s="100"/>
      <c r="L123" s="76"/>
      <c r="M123" s="74">
        <v>45292</v>
      </c>
      <c r="N123" s="74">
        <v>45657</v>
      </c>
      <c r="O123" s="132"/>
      <c r="P123" s="132"/>
      <c r="Q123" s="130"/>
    </row>
    <row r="124" spans="2:17" ht="21.75" customHeight="1">
      <c r="B124" s="222" t="s">
        <v>138</v>
      </c>
      <c r="C124" s="222" t="s">
        <v>116</v>
      </c>
      <c r="D124" s="100" t="s">
        <v>3</v>
      </c>
      <c r="E124" s="104" t="s">
        <v>33</v>
      </c>
      <c r="F124" s="99">
        <v>20</v>
      </c>
      <c r="G124" s="69" t="s">
        <v>3</v>
      </c>
      <c r="H124" s="71">
        <v>12600000</v>
      </c>
      <c r="I124" s="71"/>
      <c r="J124" s="71">
        <v>12600000</v>
      </c>
      <c r="K124" s="100"/>
      <c r="L124" s="76"/>
      <c r="M124" s="74">
        <v>45292</v>
      </c>
      <c r="N124" s="74">
        <v>45657</v>
      </c>
      <c r="O124" s="132">
        <f t="shared" si="53"/>
        <v>0</v>
      </c>
      <c r="P124" s="132" t="e">
        <f>+H125/#REF!</f>
        <v>#REF!</v>
      </c>
      <c r="Q124" s="130" t="e">
        <f t="shared" ref="Q124" si="69">+(O124*O124)/P124</f>
        <v>#REF!</v>
      </c>
    </row>
    <row r="125" spans="2:17" ht="21.75" customHeight="1">
      <c r="B125" s="222"/>
      <c r="C125" s="222"/>
      <c r="D125" s="100" t="s">
        <v>2</v>
      </c>
      <c r="E125" s="104"/>
      <c r="F125" s="99">
        <v>0</v>
      </c>
      <c r="G125" s="69" t="s">
        <v>42</v>
      </c>
      <c r="H125" s="77"/>
      <c r="I125" s="75"/>
      <c r="J125" s="75"/>
      <c r="K125" s="77"/>
      <c r="L125" s="76"/>
      <c r="M125" s="74">
        <v>45292</v>
      </c>
      <c r="N125" s="74">
        <v>45657</v>
      </c>
      <c r="O125" s="132"/>
      <c r="P125" s="132"/>
      <c r="Q125" s="130"/>
    </row>
    <row r="126" spans="2:17" ht="21.75" customHeight="1">
      <c r="B126" s="222" t="s">
        <v>138</v>
      </c>
      <c r="C126" s="222" t="s">
        <v>117</v>
      </c>
      <c r="D126" s="100" t="s">
        <v>3</v>
      </c>
      <c r="E126" s="104" t="s">
        <v>33</v>
      </c>
      <c r="F126" s="99">
        <v>1</v>
      </c>
      <c r="G126" s="69" t="s">
        <v>3</v>
      </c>
      <c r="H126" s="71">
        <v>16500000</v>
      </c>
      <c r="I126" s="71"/>
      <c r="J126" s="71">
        <v>16500000</v>
      </c>
      <c r="K126" s="100"/>
      <c r="L126" s="73"/>
      <c r="M126" s="74">
        <v>45292</v>
      </c>
      <c r="N126" s="74">
        <v>45657</v>
      </c>
      <c r="O126" s="132">
        <f t="shared" ref="O126" si="70">+F127/F126</f>
        <v>0</v>
      </c>
      <c r="P126" s="132" t="e">
        <f>+H127/#REF!</f>
        <v>#REF!</v>
      </c>
      <c r="Q126" s="130" t="e">
        <f t="shared" ref="Q126" si="71">+(O126*O126)/P126</f>
        <v>#REF!</v>
      </c>
    </row>
    <row r="127" spans="2:17" ht="21.75" customHeight="1">
      <c r="B127" s="222"/>
      <c r="C127" s="222"/>
      <c r="D127" s="100" t="s">
        <v>2</v>
      </c>
      <c r="E127" s="104"/>
      <c r="F127" s="99">
        <v>0</v>
      </c>
      <c r="G127" s="69" t="s">
        <v>42</v>
      </c>
      <c r="H127" s="77"/>
      <c r="I127" s="77"/>
      <c r="J127" s="77"/>
      <c r="K127" s="77"/>
      <c r="L127" s="76"/>
      <c r="M127" s="74">
        <v>45292</v>
      </c>
      <c r="N127" s="74">
        <v>45657</v>
      </c>
      <c r="O127" s="132"/>
      <c r="P127" s="132"/>
      <c r="Q127" s="130"/>
    </row>
    <row r="128" spans="2:17" ht="21.75" customHeight="1">
      <c r="B128" s="222" t="s">
        <v>138</v>
      </c>
      <c r="C128" s="222" t="s">
        <v>118</v>
      </c>
      <c r="D128" s="100" t="s">
        <v>3</v>
      </c>
      <c r="E128" s="104" t="s">
        <v>33</v>
      </c>
      <c r="F128" s="99">
        <v>20</v>
      </c>
      <c r="G128" s="69" t="s">
        <v>3</v>
      </c>
      <c r="H128" s="71">
        <v>2528370351</v>
      </c>
      <c r="I128" s="72">
        <v>275170821</v>
      </c>
      <c r="J128" s="72">
        <v>2253199530</v>
      </c>
      <c r="K128" s="100"/>
      <c r="L128" s="73"/>
      <c r="M128" s="74">
        <v>45292</v>
      </c>
      <c r="N128" s="74">
        <v>45657</v>
      </c>
      <c r="O128" s="132">
        <f t="shared" si="49"/>
        <v>0.6</v>
      </c>
      <c r="P128" s="132" t="e">
        <f>+#REF!/#REF!</f>
        <v>#REF!</v>
      </c>
      <c r="Q128" s="130" t="e">
        <f t="shared" ref="Q128" si="72">+(O128*O128)/P128</f>
        <v>#REF!</v>
      </c>
    </row>
    <row r="129" spans="2:18" ht="21.75" customHeight="1">
      <c r="B129" s="222"/>
      <c r="C129" s="222"/>
      <c r="D129" s="100" t="s">
        <v>2</v>
      </c>
      <c r="E129" s="104"/>
      <c r="F129" s="99">
        <v>12</v>
      </c>
      <c r="G129" s="69" t="s">
        <v>42</v>
      </c>
      <c r="H129" s="71">
        <v>600023257.60000002</v>
      </c>
      <c r="I129" s="71">
        <v>108960000</v>
      </c>
      <c r="J129" s="71">
        <v>491063257.60000002</v>
      </c>
      <c r="K129" s="100"/>
      <c r="L129" s="76"/>
      <c r="M129" s="74">
        <v>45292</v>
      </c>
      <c r="N129" s="74">
        <v>45657</v>
      </c>
      <c r="O129" s="132"/>
      <c r="P129" s="132"/>
      <c r="Q129" s="130"/>
    </row>
    <row r="130" spans="2:18" ht="21.75" customHeight="1">
      <c r="B130" s="222" t="s">
        <v>138</v>
      </c>
      <c r="C130" s="222" t="s">
        <v>119</v>
      </c>
      <c r="D130" s="100" t="s">
        <v>40</v>
      </c>
      <c r="E130" s="104" t="s">
        <v>33</v>
      </c>
      <c r="F130" s="99">
        <v>1</v>
      </c>
      <c r="G130" s="69" t="s">
        <v>40</v>
      </c>
      <c r="H130" s="71">
        <v>121723250</v>
      </c>
      <c r="I130" s="71"/>
      <c r="J130" s="71">
        <v>121723250</v>
      </c>
      <c r="K130" s="100"/>
      <c r="L130" s="76"/>
      <c r="M130" s="74">
        <v>45292</v>
      </c>
      <c r="N130" s="74">
        <v>45657</v>
      </c>
      <c r="O130" s="132">
        <f t="shared" si="51"/>
        <v>1</v>
      </c>
      <c r="P130" s="132" t="e">
        <f>+#REF!/#REF!</f>
        <v>#REF!</v>
      </c>
      <c r="Q130" s="130" t="e">
        <f t="shared" ref="Q130" si="73">+(O130*O130)/P130</f>
        <v>#REF!</v>
      </c>
    </row>
    <row r="131" spans="2:18" ht="21.75" customHeight="1">
      <c r="B131" s="222"/>
      <c r="C131" s="222"/>
      <c r="D131" s="100" t="s">
        <v>2</v>
      </c>
      <c r="E131" s="104"/>
      <c r="F131" s="99">
        <v>1</v>
      </c>
      <c r="G131" s="69" t="s">
        <v>42</v>
      </c>
      <c r="H131" s="71">
        <v>48689300</v>
      </c>
      <c r="I131" s="71"/>
      <c r="J131" s="71">
        <v>48689300</v>
      </c>
      <c r="K131" s="100"/>
      <c r="L131" s="76"/>
      <c r="M131" s="74">
        <v>45292</v>
      </c>
      <c r="N131" s="74">
        <v>45657</v>
      </c>
      <c r="O131" s="132"/>
      <c r="P131" s="132"/>
      <c r="Q131" s="130"/>
    </row>
    <row r="132" spans="2:18" ht="21.75" customHeight="1">
      <c r="B132" s="222" t="s">
        <v>138</v>
      </c>
      <c r="C132" s="222" t="s">
        <v>120</v>
      </c>
      <c r="D132" s="100" t="s">
        <v>3</v>
      </c>
      <c r="E132" s="104" t="s">
        <v>33</v>
      </c>
      <c r="F132" s="99">
        <v>1</v>
      </c>
      <c r="G132" s="69" t="s">
        <v>3</v>
      </c>
      <c r="H132" s="71">
        <v>49206667</v>
      </c>
      <c r="I132" s="71"/>
      <c r="J132" s="71">
        <v>49206667</v>
      </c>
      <c r="K132" s="100"/>
      <c r="L132" s="76"/>
      <c r="M132" s="74">
        <v>45292</v>
      </c>
      <c r="N132" s="74">
        <v>45657</v>
      </c>
      <c r="O132" s="132">
        <f t="shared" si="53"/>
        <v>1</v>
      </c>
      <c r="P132" s="132" t="e">
        <f>+H133/#REF!</f>
        <v>#REF!</v>
      </c>
      <c r="Q132" s="130" t="e">
        <f t="shared" ref="Q132" si="74">+(O132*O132)/P132</f>
        <v>#REF!</v>
      </c>
    </row>
    <row r="133" spans="2:18" ht="21.75" customHeight="1">
      <c r="B133" s="222"/>
      <c r="C133" s="222"/>
      <c r="D133" s="100" t="s">
        <v>2</v>
      </c>
      <c r="E133" s="104"/>
      <c r="F133" s="99">
        <v>1</v>
      </c>
      <c r="G133" s="69" t="s">
        <v>42</v>
      </c>
      <c r="H133" s="77"/>
      <c r="I133" s="76"/>
      <c r="J133" s="76"/>
      <c r="K133" s="77"/>
      <c r="L133" s="76"/>
      <c r="M133" s="74">
        <v>45292</v>
      </c>
      <c r="N133" s="74">
        <v>45657</v>
      </c>
      <c r="O133" s="132"/>
      <c r="P133" s="132"/>
      <c r="Q133" s="130"/>
    </row>
    <row r="134" spans="2:18" ht="21.75" customHeight="1">
      <c r="B134" s="222" t="s">
        <v>138</v>
      </c>
      <c r="C134" s="222" t="s">
        <v>121</v>
      </c>
      <c r="D134" s="100" t="s">
        <v>3</v>
      </c>
      <c r="E134" s="104" t="s">
        <v>33</v>
      </c>
      <c r="F134" s="99">
        <v>1</v>
      </c>
      <c r="G134" s="69" t="s">
        <v>3</v>
      </c>
      <c r="H134" s="71">
        <v>31500000</v>
      </c>
      <c r="I134" s="71"/>
      <c r="J134" s="71">
        <v>31500000</v>
      </c>
      <c r="K134" s="100"/>
      <c r="L134" s="76"/>
      <c r="M134" s="74">
        <v>45292</v>
      </c>
      <c r="N134" s="74">
        <v>45657</v>
      </c>
      <c r="O134" s="132">
        <f t="shared" ref="O134" si="75">+F135/F134</f>
        <v>0</v>
      </c>
      <c r="P134" s="132" t="e">
        <f>+H135/#REF!</f>
        <v>#REF!</v>
      </c>
      <c r="Q134" s="130" t="e">
        <f t="shared" ref="Q134" si="76">+(O134*O134)/P134</f>
        <v>#REF!</v>
      </c>
    </row>
    <row r="135" spans="2:18" ht="21.75" customHeight="1">
      <c r="B135" s="222"/>
      <c r="C135" s="222"/>
      <c r="D135" s="100" t="s">
        <v>2</v>
      </c>
      <c r="E135" s="104"/>
      <c r="F135" s="99">
        <v>0</v>
      </c>
      <c r="G135" s="69" t="s">
        <v>42</v>
      </c>
      <c r="H135" s="77"/>
      <c r="I135" s="76"/>
      <c r="J135" s="76"/>
      <c r="K135" s="77"/>
      <c r="L135" s="76"/>
      <c r="M135" s="74">
        <v>45292</v>
      </c>
      <c r="N135" s="74">
        <v>45657</v>
      </c>
      <c r="O135" s="132"/>
      <c r="P135" s="132"/>
      <c r="Q135" s="130"/>
    </row>
    <row r="136" spans="2:18" ht="21.75" customHeight="1">
      <c r="B136" s="222" t="s">
        <v>138</v>
      </c>
      <c r="C136" s="222" t="s">
        <v>122</v>
      </c>
      <c r="D136" s="100" t="s">
        <v>3</v>
      </c>
      <c r="E136" s="104" t="s">
        <v>139</v>
      </c>
      <c r="F136" s="98">
        <v>100</v>
      </c>
      <c r="G136" s="69" t="s">
        <v>3</v>
      </c>
      <c r="H136" s="71">
        <v>40843333</v>
      </c>
      <c r="I136" s="71">
        <v>29223333</v>
      </c>
      <c r="J136" s="71">
        <v>11620000</v>
      </c>
      <c r="K136" s="100"/>
      <c r="L136" s="76"/>
      <c r="M136" s="74">
        <v>45292</v>
      </c>
      <c r="N136" s="74">
        <v>45657</v>
      </c>
      <c r="O136" s="132">
        <f t="shared" si="49"/>
        <v>1</v>
      </c>
      <c r="P136" s="132" t="e">
        <f>+#REF!/#REF!</f>
        <v>#REF!</v>
      </c>
      <c r="Q136" s="130" t="e">
        <f t="shared" ref="Q136" si="77">+(O136*O136)/P136</f>
        <v>#REF!</v>
      </c>
    </row>
    <row r="137" spans="2:18" ht="21.75" customHeight="1">
      <c r="B137" s="222"/>
      <c r="C137" s="222"/>
      <c r="D137" s="100" t="s">
        <v>2</v>
      </c>
      <c r="E137" s="104"/>
      <c r="F137" s="99">
        <v>100</v>
      </c>
      <c r="G137" s="69" t="s">
        <v>42</v>
      </c>
      <c r="H137" s="71">
        <v>21000000</v>
      </c>
      <c r="I137" s="71">
        <v>21000000</v>
      </c>
      <c r="J137" s="71">
        <v>0</v>
      </c>
      <c r="K137" s="100"/>
      <c r="L137" s="76"/>
      <c r="M137" s="74">
        <v>45292</v>
      </c>
      <c r="N137" s="74">
        <v>45657</v>
      </c>
      <c r="O137" s="132"/>
      <c r="P137" s="132"/>
      <c r="Q137" s="130"/>
    </row>
    <row r="138" spans="2:18" ht="21.75" customHeight="1">
      <c r="B138" s="222" t="s">
        <v>138</v>
      </c>
      <c r="C138" s="223" t="s">
        <v>123</v>
      </c>
      <c r="D138" s="100" t="s">
        <v>3</v>
      </c>
      <c r="E138" s="104" t="s">
        <v>33</v>
      </c>
      <c r="F138" s="99">
        <v>1</v>
      </c>
      <c r="G138" s="69" t="s">
        <v>3</v>
      </c>
      <c r="H138" s="71">
        <v>36156666</v>
      </c>
      <c r="I138" s="71">
        <v>28023333</v>
      </c>
      <c r="J138" s="71">
        <v>8133333</v>
      </c>
      <c r="K138" s="100"/>
      <c r="L138" s="76"/>
      <c r="M138" s="74">
        <v>45292</v>
      </c>
      <c r="N138" s="74">
        <v>45657</v>
      </c>
      <c r="O138" s="132">
        <f t="shared" si="51"/>
        <v>0</v>
      </c>
      <c r="P138" s="132" t="e">
        <f>+#REF!/#REF!</f>
        <v>#REF!</v>
      </c>
      <c r="Q138" s="130" t="e">
        <f t="shared" ref="Q138" si="78">+(O138*O138)/P138</f>
        <v>#REF!</v>
      </c>
    </row>
    <row r="139" spans="2:18" ht="21.75" customHeight="1">
      <c r="B139" s="222"/>
      <c r="C139" s="223"/>
      <c r="D139" s="100" t="s">
        <v>2</v>
      </c>
      <c r="E139" s="104"/>
      <c r="F139" s="99">
        <v>0</v>
      </c>
      <c r="G139" s="69" t="s">
        <v>42</v>
      </c>
      <c r="H139" s="71">
        <v>16000000</v>
      </c>
      <c r="I139" s="71">
        <v>16000000</v>
      </c>
      <c r="J139" s="71"/>
      <c r="K139" s="100"/>
      <c r="L139" s="76"/>
      <c r="M139" s="74">
        <v>45292</v>
      </c>
      <c r="N139" s="74">
        <v>45657</v>
      </c>
      <c r="O139" s="132"/>
      <c r="P139" s="132"/>
      <c r="Q139" s="130"/>
    </row>
    <row r="140" spans="2:18" ht="21.75" customHeight="1">
      <c r="B140" s="222" t="s">
        <v>138</v>
      </c>
      <c r="C140" s="223" t="s">
        <v>124</v>
      </c>
      <c r="D140" s="100" t="s">
        <v>3</v>
      </c>
      <c r="E140" s="104" t="s">
        <v>33</v>
      </c>
      <c r="F140" s="99">
        <v>1</v>
      </c>
      <c r="G140" s="69" t="s">
        <v>3</v>
      </c>
      <c r="H140" s="71">
        <v>178872500</v>
      </c>
      <c r="I140" s="71"/>
      <c r="J140" s="71">
        <v>178872500</v>
      </c>
      <c r="K140" s="100"/>
      <c r="L140" s="76"/>
      <c r="M140" s="74">
        <v>45292</v>
      </c>
      <c r="N140" s="74">
        <v>45657</v>
      </c>
      <c r="O140" s="132">
        <f t="shared" si="53"/>
        <v>1</v>
      </c>
      <c r="P140" s="132" t="e">
        <f>+H141/#REF!</f>
        <v>#REF!</v>
      </c>
      <c r="Q140" s="130" t="e">
        <f t="shared" ref="Q140" si="79">+(O140*O140)/P140</f>
        <v>#REF!</v>
      </c>
    </row>
    <row r="141" spans="2:18" ht="21.75" customHeight="1">
      <c r="B141" s="222"/>
      <c r="C141" s="223"/>
      <c r="D141" s="100" t="s">
        <v>2</v>
      </c>
      <c r="E141" s="104"/>
      <c r="F141" s="99">
        <v>1</v>
      </c>
      <c r="G141" s="69" t="s">
        <v>42</v>
      </c>
      <c r="H141" s="77"/>
      <c r="I141" s="76"/>
      <c r="J141" s="76"/>
      <c r="K141" s="77"/>
      <c r="L141" s="76"/>
      <c r="M141" s="74">
        <v>45292</v>
      </c>
      <c r="N141" s="74">
        <v>45657</v>
      </c>
      <c r="O141" s="132"/>
      <c r="P141" s="132"/>
      <c r="Q141" s="130"/>
    </row>
    <row r="142" spans="2:18">
      <c r="B142" s="215"/>
      <c r="C142" s="224" t="s">
        <v>8</v>
      </c>
      <c r="D142" s="100" t="s">
        <v>3</v>
      </c>
      <c r="E142" s="104"/>
      <c r="F142" s="99"/>
      <c r="G142" s="100" t="s">
        <v>3</v>
      </c>
      <c r="H142" s="95">
        <f>H18+H20+H22+H24+H26+H28+H30+H32+H34+H36+H38+H40+H42+H44+H46+H48+H50+H52+H54+H56+H58+H60+H62+H64+H66+H68+H70+H72+H74+H76+H78+H80+H82+H84+H86+H88+H90+H92+H94+H96+H98+H100+H102+H104+H106+H108+H110+H112+H114+H116+H118+H120+H122+H124+H126+H128+H130+H132+H134+H136+H138+H140</f>
        <v>8869553364</v>
      </c>
      <c r="I142" s="95"/>
      <c r="J142" s="82"/>
      <c r="K142" s="82"/>
      <c r="L142" s="82"/>
      <c r="M142" s="74">
        <v>45292</v>
      </c>
      <c r="N142" s="74">
        <v>45657</v>
      </c>
      <c r="O142" s="132" t="e">
        <f t="shared" ref="O142" si="80">+F143/F142</f>
        <v>#DIV/0!</v>
      </c>
      <c r="P142" s="132">
        <f t="shared" ref="P142" si="81">+H143/H142</f>
        <v>0.38248641152208523</v>
      </c>
      <c r="Q142" s="130" t="e">
        <f t="shared" ref="Q142" si="82">+(O142*O142)/P142</f>
        <v>#DIV/0!</v>
      </c>
    </row>
    <row r="143" spans="2:18">
      <c r="B143" s="215"/>
      <c r="C143" s="224"/>
      <c r="D143" s="100" t="s">
        <v>2</v>
      </c>
      <c r="E143" s="104"/>
      <c r="F143" s="99"/>
      <c r="G143" s="100" t="s">
        <v>42</v>
      </c>
      <c r="H143" s="96">
        <f>H19+H21+H23+H25+H27+H29+H31+H33+H35+H37+H39+H41+H43+H45+H47+H49+H51+H53+H55+H57+H59+H61+H63+H65+H67+H69+H71+H73+H75+H77+H79+H81+H83+H85+H87+H89+H91+H93+H95+H97+H99+H101+H103+H105+H107+H109+H111+H113+H115+H117+H119+H121+H123+H125+H127+H129+H131+H133+H135+H137+H139+H141</f>
        <v>3392483637.9999995</v>
      </c>
      <c r="I143" s="82"/>
      <c r="J143" s="82"/>
      <c r="K143" s="97"/>
      <c r="L143" s="82"/>
      <c r="M143" s="74">
        <v>45292</v>
      </c>
      <c r="N143" s="74">
        <v>45657</v>
      </c>
      <c r="O143" s="132"/>
      <c r="P143" s="132"/>
      <c r="Q143" s="130"/>
    </row>
    <row r="144" spans="2:18">
      <c r="D144" s="19"/>
      <c r="H144" s="18"/>
      <c r="I144" s="15"/>
      <c r="J144" s="17"/>
      <c r="K144" s="17"/>
      <c r="L144" s="17"/>
      <c r="M144" s="16"/>
      <c r="N144" s="16"/>
      <c r="O144" s="15"/>
      <c r="P144" s="13"/>
      <c r="Q144" s="14"/>
      <c r="R144" s="13"/>
    </row>
    <row r="145" spans="2:17" ht="15.75">
      <c r="B145" s="211" t="s">
        <v>44</v>
      </c>
      <c r="C145" s="211"/>
      <c r="D145" s="185" t="s">
        <v>7</v>
      </c>
      <c r="E145" s="185"/>
      <c r="F145" s="185"/>
      <c r="G145" s="185"/>
      <c r="H145" s="185"/>
      <c r="I145" s="185"/>
      <c r="J145" s="54" t="s">
        <v>45</v>
      </c>
      <c r="K145" s="185" t="s">
        <v>46</v>
      </c>
      <c r="L145" s="185"/>
      <c r="M145" s="186" t="s">
        <v>6</v>
      </c>
      <c r="N145" s="187"/>
      <c r="O145" s="187"/>
      <c r="P145" s="187"/>
      <c r="Q145" s="187"/>
    </row>
    <row r="146" spans="2:17" ht="26.25" customHeight="1">
      <c r="B146" s="212" t="s">
        <v>181</v>
      </c>
      <c r="C146" s="189"/>
      <c r="D146" s="227" t="s">
        <v>213</v>
      </c>
      <c r="E146" s="228"/>
      <c r="F146" s="228"/>
      <c r="G146" s="228"/>
      <c r="H146" s="228"/>
      <c r="I146" s="229"/>
      <c r="J146" s="226" t="s">
        <v>219</v>
      </c>
      <c r="K146" s="12" t="s">
        <v>3</v>
      </c>
      <c r="L146" s="67">
        <v>95.13</v>
      </c>
      <c r="M146" s="184" t="s">
        <v>5</v>
      </c>
      <c r="N146" s="184"/>
      <c r="O146" s="184"/>
      <c r="P146" s="184"/>
      <c r="Q146" s="184"/>
    </row>
    <row r="147" spans="2:17" ht="18" customHeight="1">
      <c r="B147" s="190"/>
      <c r="C147" s="191"/>
      <c r="D147" s="230"/>
      <c r="E147" s="231"/>
      <c r="F147" s="231"/>
      <c r="G147" s="231"/>
      <c r="H147" s="231"/>
      <c r="I147" s="232"/>
      <c r="J147" s="226"/>
      <c r="K147" s="12" t="s">
        <v>2</v>
      </c>
      <c r="L147" s="68">
        <v>96</v>
      </c>
      <c r="M147" s="184"/>
      <c r="N147" s="184"/>
      <c r="O147" s="184"/>
      <c r="P147" s="184"/>
      <c r="Q147" s="184"/>
    </row>
    <row r="148" spans="2:17" ht="18.75" customHeight="1">
      <c r="B148" s="207" t="s">
        <v>182</v>
      </c>
      <c r="C148" s="208"/>
      <c r="D148" s="227" t="s">
        <v>199</v>
      </c>
      <c r="E148" s="228"/>
      <c r="F148" s="228"/>
      <c r="G148" s="228"/>
      <c r="H148" s="228"/>
      <c r="I148" s="229"/>
      <c r="J148" s="226" t="s">
        <v>219</v>
      </c>
      <c r="K148" s="12" t="s">
        <v>3</v>
      </c>
      <c r="L148" s="64">
        <v>14.29</v>
      </c>
      <c r="M148" s="204" t="s">
        <v>4</v>
      </c>
      <c r="N148" s="204"/>
      <c r="O148" s="204"/>
      <c r="P148" s="204"/>
      <c r="Q148" s="204"/>
    </row>
    <row r="149" spans="2:17" ht="14.25" customHeight="1">
      <c r="B149" s="209"/>
      <c r="C149" s="210"/>
      <c r="D149" s="230"/>
      <c r="E149" s="231"/>
      <c r="F149" s="231"/>
      <c r="G149" s="231"/>
      <c r="H149" s="231"/>
      <c r="I149" s="232"/>
      <c r="J149" s="226"/>
      <c r="K149" s="12" t="s">
        <v>2</v>
      </c>
      <c r="L149" s="65">
        <v>15</v>
      </c>
      <c r="M149" s="204"/>
      <c r="N149" s="204"/>
      <c r="O149" s="204"/>
      <c r="P149" s="204"/>
      <c r="Q149" s="204"/>
    </row>
    <row r="150" spans="2:17" ht="15.75">
      <c r="B150" s="207" t="s">
        <v>182</v>
      </c>
      <c r="C150" s="208"/>
      <c r="D150" s="227" t="s">
        <v>200</v>
      </c>
      <c r="E150" s="228"/>
      <c r="F150" s="228"/>
      <c r="G150" s="228"/>
      <c r="H150" s="228"/>
      <c r="I150" s="229"/>
      <c r="J150" s="226" t="s">
        <v>219</v>
      </c>
      <c r="K150" s="12" t="s">
        <v>3</v>
      </c>
      <c r="L150" s="66">
        <v>6.27</v>
      </c>
      <c r="M150" s="221"/>
      <c r="N150" s="221"/>
      <c r="O150" s="221"/>
      <c r="P150" s="221"/>
      <c r="Q150" s="221"/>
    </row>
    <row r="151" spans="2:17" ht="15.75">
      <c r="B151" s="209"/>
      <c r="C151" s="210"/>
      <c r="D151" s="230"/>
      <c r="E151" s="231"/>
      <c r="F151" s="231"/>
      <c r="G151" s="231"/>
      <c r="H151" s="231"/>
      <c r="I151" s="232"/>
      <c r="J151" s="226"/>
      <c r="K151" s="12" t="s">
        <v>2</v>
      </c>
      <c r="L151" s="65">
        <v>6.3</v>
      </c>
      <c r="M151" s="221"/>
      <c r="N151" s="221"/>
      <c r="O151" s="221"/>
      <c r="P151" s="221"/>
      <c r="Q151" s="221"/>
    </row>
    <row r="152" spans="2:17" ht="15.75">
      <c r="B152" s="207" t="s">
        <v>182</v>
      </c>
      <c r="C152" s="208"/>
      <c r="D152" s="227" t="s">
        <v>201</v>
      </c>
      <c r="E152" s="228"/>
      <c r="F152" s="228"/>
      <c r="G152" s="228"/>
      <c r="H152" s="228"/>
      <c r="I152" s="229"/>
      <c r="J152" s="226" t="s">
        <v>219</v>
      </c>
      <c r="K152" s="12" t="s">
        <v>3</v>
      </c>
      <c r="L152" s="64">
        <v>12.9</v>
      </c>
      <c r="M152" s="57"/>
      <c r="N152" s="57"/>
      <c r="O152" s="57"/>
      <c r="P152" s="57"/>
      <c r="Q152" s="57"/>
    </row>
    <row r="153" spans="2:17" ht="15.75">
      <c r="B153" s="209"/>
      <c r="C153" s="210"/>
      <c r="D153" s="230"/>
      <c r="E153" s="231"/>
      <c r="F153" s="231"/>
      <c r="G153" s="231"/>
      <c r="H153" s="231"/>
      <c r="I153" s="232"/>
      <c r="J153" s="226"/>
      <c r="K153" s="12" t="s">
        <v>2</v>
      </c>
      <c r="L153" s="65">
        <v>13</v>
      </c>
      <c r="M153" s="57"/>
      <c r="N153" s="57"/>
      <c r="O153" s="57"/>
      <c r="P153" s="57"/>
      <c r="Q153" s="57"/>
    </row>
    <row r="154" spans="2:17" ht="15.75">
      <c r="B154" s="207" t="s">
        <v>183</v>
      </c>
      <c r="C154" s="208"/>
      <c r="D154" s="227" t="s">
        <v>202</v>
      </c>
      <c r="E154" s="228"/>
      <c r="F154" s="228"/>
      <c r="G154" s="228"/>
      <c r="H154" s="228"/>
      <c r="I154" s="229"/>
      <c r="J154" s="226" t="s">
        <v>219</v>
      </c>
      <c r="K154" s="12" t="s">
        <v>3</v>
      </c>
      <c r="L154" s="66">
        <v>7.59</v>
      </c>
      <c r="M154" s="57"/>
      <c r="N154" s="57"/>
      <c r="O154" s="57"/>
      <c r="P154" s="57"/>
      <c r="Q154" s="57"/>
    </row>
    <row r="155" spans="2:17" ht="15.75">
      <c r="B155" s="209"/>
      <c r="C155" s="210"/>
      <c r="D155" s="230"/>
      <c r="E155" s="231"/>
      <c r="F155" s="231"/>
      <c r="G155" s="231"/>
      <c r="H155" s="231"/>
      <c r="I155" s="232"/>
      <c r="J155" s="226"/>
      <c r="K155" s="12" t="s">
        <v>2</v>
      </c>
      <c r="L155" s="65">
        <v>8</v>
      </c>
      <c r="M155" s="57"/>
      <c r="N155" s="57"/>
      <c r="O155" s="57"/>
      <c r="P155" s="57"/>
      <c r="Q155" s="57"/>
    </row>
    <row r="156" spans="2:17" ht="15.75">
      <c r="B156" s="207" t="s">
        <v>184</v>
      </c>
      <c r="C156" s="208"/>
      <c r="D156" s="227" t="s">
        <v>202</v>
      </c>
      <c r="E156" s="228"/>
      <c r="F156" s="228"/>
      <c r="G156" s="228"/>
      <c r="H156" s="228"/>
      <c r="I156" s="229"/>
      <c r="J156" s="226" t="s">
        <v>219</v>
      </c>
      <c r="K156" s="12" t="s">
        <v>3</v>
      </c>
      <c r="L156" s="64">
        <v>7.59</v>
      </c>
      <c r="M156" s="57"/>
      <c r="N156" s="57"/>
      <c r="O156" s="57"/>
      <c r="P156" s="57"/>
      <c r="Q156" s="57"/>
    </row>
    <row r="157" spans="2:17" ht="15.75">
      <c r="B157" s="209"/>
      <c r="C157" s="210"/>
      <c r="D157" s="230"/>
      <c r="E157" s="231"/>
      <c r="F157" s="231"/>
      <c r="G157" s="231"/>
      <c r="H157" s="231"/>
      <c r="I157" s="232"/>
      <c r="J157" s="226"/>
      <c r="K157" s="12" t="s">
        <v>2</v>
      </c>
      <c r="L157" s="65">
        <v>8.1999999999999993</v>
      </c>
      <c r="M157" s="57"/>
      <c r="N157" s="57"/>
      <c r="O157" s="57"/>
      <c r="P157" s="57"/>
      <c r="Q157" s="57"/>
    </row>
    <row r="158" spans="2:17" ht="15.75">
      <c r="B158" s="207" t="s">
        <v>182</v>
      </c>
      <c r="C158" s="208"/>
      <c r="D158" s="227" t="s">
        <v>203</v>
      </c>
      <c r="E158" s="228"/>
      <c r="F158" s="228"/>
      <c r="G158" s="228"/>
      <c r="H158" s="228"/>
      <c r="I158" s="229"/>
      <c r="J158" s="226" t="s">
        <v>219</v>
      </c>
      <c r="K158" s="12" t="s">
        <v>3</v>
      </c>
      <c r="L158" s="66">
        <v>6.83</v>
      </c>
      <c r="M158" s="57"/>
      <c r="N158" s="57"/>
      <c r="O158" s="57"/>
      <c r="P158" s="57"/>
      <c r="Q158" s="57"/>
    </row>
    <row r="159" spans="2:17" ht="15.75">
      <c r="B159" s="209"/>
      <c r="C159" s="210"/>
      <c r="D159" s="230"/>
      <c r="E159" s="231"/>
      <c r="F159" s="231"/>
      <c r="G159" s="231"/>
      <c r="H159" s="231"/>
      <c r="I159" s="232"/>
      <c r="J159" s="226"/>
      <c r="K159" s="12" t="s">
        <v>2</v>
      </c>
      <c r="L159" s="65">
        <v>7</v>
      </c>
      <c r="M159" s="57"/>
      <c r="N159" s="57"/>
      <c r="O159" s="57"/>
      <c r="P159" s="57"/>
      <c r="Q159" s="57"/>
    </row>
    <row r="160" spans="2:17" ht="15.75">
      <c r="B160" s="207" t="s">
        <v>185</v>
      </c>
      <c r="C160" s="208"/>
      <c r="D160" s="227" t="s">
        <v>204</v>
      </c>
      <c r="E160" s="228"/>
      <c r="F160" s="228"/>
      <c r="G160" s="228"/>
      <c r="H160" s="228"/>
      <c r="I160" s="229"/>
      <c r="J160" s="226" t="s">
        <v>219</v>
      </c>
      <c r="K160" s="12" t="s">
        <v>3</v>
      </c>
      <c r="L160" s="64" t="s">
        <v>214</v>
      </c>
      <c r="M160" s="57"/>
      <c r="N160" s="57"/>
      <c r="O160" s="57"/>
      <c r="P160" s="57"/>
      <c r="Q160" s="57"/>
    </row>
    <row r="161" spans="2:17" ht="15.75">
      <c r="B161" s="209"/>
      <c r="C161" s="210"/>
      <c r="D161" s="230"/>
      <c r="E161" s="231"/>
      <c r="F161" s="231"/>
      <c r="G161" s="231"/>
      <c r="H161" s="231"/>
      <c r="I161" s="232"/>
      <c r="J161" s="226"/>
      <c r="K161" s="12" t="s">
        <v>2</v>
      </c>
      <c r="L161" s="65">
        <v>3.2</v>
      </c>
      <c r="M161" s="57"/>
      <c r="N161" s="57"/>
      <c r="O161" s="57"/>
      <c r="P161" s="57"/>
      <c r="Q161" s="57"/>
    </row>
    <row r="162" spans="2:17" ht="15.75">
      <c r="B162" s="207" t="s">
        <v>186</v>
      </c>
      <c r="C162" s="208"/>
      <c r="D162" s="227" t="s">
        <v>205</v>
      </c>
      <c r="E162" s="228"/>
      <c r="F162" s="228"/>
      <c r="G162" s="228"/>
      <c r="H162" s="228"/>
      <c r="I162" s="229"/>
      <c r="J162" s="226" t="s">
        <v>219</v>
      </c>
      <c r="K162" s="12" t="s">
        <v>3</v>
      </c>
      <c r="L162" s="66">
        <v>58</v>
      </c>
      <c r="M162" s="57"/>
      <c r="N162" s="57"/>
      <c r="O162" s="57"/>
      <c r="P162" s="57"/>
      <c r="Q162" s="57"/>
    </row>
    <row r="163" spans="2:17" ht="15.75">
      <c r="B163" s="209"/>
      <c r="C163" s="210"/>
      <c r="D163" s="230"/>
      <c r="E163" s="231"/>
      <c r="F163" s="231"/>
      <c r="G163" s="231"/>
      <c r="H163" s="231"/>
      <c r="I163" s="232"/>
      <c r="J163" s="226"/>
      <c r="K163" s="12" t="s">
        <v>2</v>
      </c>
      <c r="L163" s="65">
        <v>59</v>
      </c>
      <c r="M163" s="57"/>
      <c r="N163" s="57"/>
      <c r="O163" s="57"/>
      <c r="P163" s="57"/>
      <c r="Q163" s="57"/>
    </row>
    <row r="164" spans="2:17" ht="15.75">
      <c r="B164" s="207" t="s">
        <v>187</v>
      </c>
      <c r="C164" s="208"/>
      <c r="D164" s="227" t="s">
        <v>206</v>
      </c>
      <c r="E164" s="228"/>
      <c r="F164" s="228"/>
      <c r="G164" s="228"/>
      <c r="H164" s="228"/>
      <c r="I164" s="229"/>
      <c r="J164" s="226" t="s">
        <v>219</v>
      </c>
      <c r="K164" s="12" t="s">
        <v>3</v>
      </c>
      <c r="L164" s="64">
        <v>13.2</v>
      </c>
      <c r="M164" s="57"/>
      <c r="N164" s="57"/>
      <c r="O164" s="57"/>
      <c r="P164" s="57"/>
      <c r="Q164" s="57"/>
    </row>
    <row r="165" spans="2:17" ht="15.75">
      <c r="B165" s="209"/>
      <c r="C165" s="210"/>
      <c r="D165" s="230"/>
      <c r="E165" s="231"/>
      <c r="F165" s="231"/>
      <c r="G165" s="231"/>
      <c r="H165" s="231"/>
      <c r="I165" s="232"/>
      <c r="J165" s="226"/>
      <c r="K165" s="12" t="s">
        <v>2</v>
      </c>
      <c r="L165" s="65">
        <v>14</v>
      </c>
      <c r="M165" s="57"/>
      <c r="N165" s="57"/>
      <c r="O165" s="57"/>
      <c r="P165" s="57"/>
      <c r="Q165" s="57"/>
    </row>
    <row r="166" spans="2:17" ht="15.75">
      <c r="B166" s="207" t="s">
        <v>188</v>
      </c>
      <c r="C166" s="208"/>
      <c r="D166" s="227" t="s">
        <v>207</v>
      </c>
      <c r="E166" s="228"/>
      <c r="F166" s="228"/>
      <c r="G166" s="228"/>
      <c r="H166" s="228"/>
      <c r="I166" s="229"/>
      <c r="J166" s="226" t="s">
        <v>219</v>
      </c>
      <c r="K166" s="12" t="s">
        <v>3</v>
      </c>
      <c r="L166" s="66">
        <v>0.16</v>
      </c>
      <c r="M166" s="57"/>
      <c r="N166" s="57"/>
      <c r="O166" s="57"/>
      <c r="P166" s="57"/>
      <c r="Q166" s="57"/>
    </row>
    <row r="167" spans="2:17" ht="15.75">
      <c r="B167" s="209"/>
      <c r="C167" s="210"/>
      <c r="D167" s="230"/>
      <c r="E167" s="231"/>
      <c r="F167" s="231"/>
      <c r="G167" s="231"/>
      <c r="H167" s="231"/>
      <c r="I167" s="232"/>
      <c r="J167" s="226"/>
      <c r="K167" s="12" t="s">
        <v>2</v>
      </c>
      <c r="L167" s="65">
        <v>0.23</v>
      </c>
      <c r="M167" s="57"/>
      <c r="N167" s="57"/>
      <c r="O167" s="57"/>
      <c r="P167" s="57"/>
      <c r="Q167" s="57"/>
    </row>
    <row r="168" spans="2:17" ht="15.75">
      <c r="B168" s="207" t="s">
        <v>189</v>
      </c>
      <c r="C168" s="208"/>
      <c r="D168" s="227" t="s">
        <v>208</v>
      </c>
      <c r="E168" s="228"/>
      <c r="F168" s="228"/>
      <c r="G168" s="228"/>
      <c r="H168" s="228"/>
      <c r="I168" s="229"/>
      <c r="J168" s="226" t="s">
        <v>219</v>
      </c>
      <c r="K168" s="12" t="s">
        <v>3</v>
      </c>
      <c r="L168" s="64">
        <v>2</v>
      </c>
      <c r="M168" s="57"/>
      <c r="N168" s="57"/>
      <c r="O168" s="57"/>
      <c r="P168" s="57"/>
      <c r="Q168" s="57"/>
    </row>
    <row r="169" spans="2:17" ht="15.75">
      <c r="B169" s="209"/>
      <c r="C169" s="210"/>
      <c r="D169" s="230"/>
      <c r="E169" s="231"/>
      <c r="F169" s="231"/>
      <c r="G169" s="231"/>
      <c r="H169" s="231"/>
      <c r="I169" s="232"/>
      <c r="J169" s="226"/>
      <c r="K169" s="12" t="s">
        <v>2</v>
      </c>
      <c r="L169" s="65">
        <v>2.4</v>
      </c>
      <c r="M169" s="57"/>
      <c r="N169" s="57"/>
      <c r="O169" s="57"/>
      <c r="P169" s="57"/>
      <c r="Q169" s="57"/>
    </row>
    <row r="170" spans="2:17" ht="15.75">
      <c r="B170" s="207" t="s">
        <v>190</v>
      </c>
      <c r="C170" s="208"/>
      <c r="D170" s="227" t="s">
        <v>209</v>
      </c>
      <c r="E170" s="228"/>
      <c r="F170" s="228"/>
      <c r="G170" s="228"/>
      <c r="H170" s="228"/>
      <c r="I170" s="229"/>
      <c r="J170" s="226" t="s">
        <v>219</v>
      </c>
      <c r="K170" s="12" t="s">
        <v>3</v>
      </c>
      <c r="L170" s="66">
        <v>197.1</v>
      </c>
      <c r="M170" s="57"/>
      <c r="N170" s="57"/>
      <c r="O170" s="57"/>
      <c r="P170" s="57"/>
      <c r="Q170" s="57"/>
    </row>
    <row r="171" spans="2:17" ht="15.75">
      <c r="B171" s="209"/>
      <c r="C171" s="210"/>
      <c r="D171" s="230"/>
      <c r="E171" s="231"/>
      <c r="F171" s="231"/>
      <c r="G171" s="231"/>
      <c r="H171" s="231"/>
      <c r="I171" s="232"/>
      <c r="J171" s="226"/>
      <c r="K171" s="12" t="s">
        <v>2</v>
      </c>
      <c r="L171" s="65">
        <v>199</v>
      </c>
      <c r="M171" s="57"/>
      <c r="N171" s="57"/>
      <c r="O171" s="57"/>
      <c r="P171" s="57"/>
      <c r="Q171" s="57"/>
    </row>
    <row r="172" spans="2:17" ht="15.75">
      <c r="B172" s="207" t="s">
        <v>191</v>
      </c>
      <c r="C172" s="208"/>
      <c r="D172" s="227" t="s">
        <v>209</v>
      </c>
      <c r="E172" s="228"/>
      <c r="F172" s="228"/>
      <c r="G172" s="228"/>
      <c r="H172" s="228"/>
      <c r="I172" s="229"/>
      <c r="J172" s="226" t="s">
        <v>219</v>
      </c>
      <c r="K172" s="12" t="s">
        <v>3</v>
      </c>
      <c r="L172" s="66">
        <v>197.1</v>
      </c>
      <c r="M172" s="57"/>
      <c r="N172" s="57"/>
      <c r="O172" s="57"/>
      <c r="P172" s="57"/>
      <c r="Q172" s="57"/>
    </row>
    <row r="173" spans="2:17" ht="15.75">
      <c r="B173" s="209"/>
      <c r="C173" s="210"/>
      <c r="D173" s="230"/>
      <c r="E173" s="231"/>
      <c r="F173" s="231"/>
      <c r="G173" s="231"/>
      <c r="H173" s="231"/>
      <c r="I173" s="232"/>
      <c r="J173" s="226"/>
      <c r="K173" s="12" t="s">
        <v>2</v>
      </c>
      <c r="L173" s="65">
        <v>199</v>
      </c>
      <c r="M173" s="57"/>
      <c r="N173" s="57"/>
      <c r="O173" s="57"/>
      <c r="P173" s="57"/>
      <c r="Q173" s="57"/>
    </row>
    <row r="174" spans="2:17" ht="15.75">
      <c r="B174" s="207" t="s">
        <v>192</v>
      </c>
      <c r="C174" s="208"/>
      <c r="D174" s="227" t="s">
        <v>210</v>
      </c>
      <c r="E174" s="228"/>
      <c r="F174" s="228"/>
      <c r="G174" s="228"/>
      <c r="H174" s="228"/>
      <c r="I174" s="229"/>
      <c r="J174" s="226" t="s">
        <v>219</v>
      </c>
      <c r="K174" s="12" t="s">
        <v>3</v>
      </c>
      <c r="L174" s="66">
        <v>0</v>
      </c>
      <c r="M174" s="57"/>
      <c r="N174" s="57"/>
      <c r="O174" s="57"/>
      <c r="P174" s="57"/>
      <c r="Q174" s="57"/>
    </row>
    <row r="175" spans="2:17" ht="15.75">
      <c r="B175" s="209"/>
      <c r="C175" s="210"/>
      <c r="D175" s="230"/>
      <c r="E175" s="231"/>
      <c r="F175" s="231"/>
      <c r="G175" s="231"/>
      <c r="H175" s="231"/>
      <c r="I175" s="232"/>
      <c r="J175" s="226"/>
      <c r="K175" s="12" t="s">
        <v>2</v>
      </c>
      <c r="L175" s="65">
        <v>0</v>
      </c>
      <c r="M175" s="57"/>
      <c r="N175" s="57"/>
      <c r="O175" s="57"/>
      <c r="P175" s="57"/>
      <c r="Q175" s="57"/>
    </row>
    <row r="176" spans="2:17" ht="15.75">
      <c r="B176" s="207" t="s">
        <v>193</v>
      </c>
      <c r="C176" s="208"/>
      <c r="D176" s="227" t="s">
        <v>211</v>
      </c>
      <c r="E176" s="228"/>
      <c r="F176" s="228"/>
      <c r="G176" s="228"/>
      <c r="H176" s="228"/>
      <c r="I176" s="229"/>
      <c r="J176" s="226" t="s">
        <v>219</v>
      </c>
      <c r="K176" s="12" t="s">
        <v>3</v>
      </c>
      <c r="L176" s="64">
        <v>2400</v>
      </c>
      <c r="M176" s="57"/>
      <c r="N176" s="57"/>
      <c r="O176" s="57"/>
      <c r="P176" s="57"/>
      <c r="Q176" s="57"/>
    </row>
    <row r="177" spans="2:53" ht="15.75">
      <c r="B177" s="209"/>
      <c r="C177" s="210"/>
      <c r="D177" s="230"/>
      <c r="E177" s="231"/>
      <c r="F177" s="231"/>
      <c r="G177" s="231"/>
      <c r="H177" s="231"/>
      <c r="I177" s="232"/>
      <c r="J177" s="226"/>
      <c r="K177" s="12" t="s">
        <v>2</v>
      </c>
      <c r="L177" s="65">
        <v>1.05</v>
      </c>
      <c r="M177" s="57"/>
      <c r="N177" s="57"/>
      <c r="O177" s="57"/>
      <c r="P177" s="57"/>
      <c r="Q177" s="57"/>
    </row>
    <row r="178" spans="2:53" ht="15.75">
      <c r="B178" s="207" t="s">
        <v>194</v>
      </c>
      <c r="C178" s="208"/>
      <c r="D178" s="227" t="s">
        <v>212</v>
      </c>
      <c r="E178" s="228"/>
      <c r="F178" s="228"/>
      <c r="G178" s="228"/>
      <c r="H178" s="228"/>
      <c r="I178" s="229"/>
      <c r="J178" s="226" t="s">
        <v>219</v>
      </c>
      <c r="K178" s="12" t="s">
        <v>3</v>
      </c>
      <c r="L178" s="66">
        <v>95.13</v>
      </c>
      <c r="M178" s="57"/>
      <c r="N178" s="57"/>
      <c r="O178" s="57"/>
      <c r="P178" s="57"/>
      <c r="Q178" s="57"/>
    </row>
    <row r="179" spans="2:53" ht="15.75">
      <c r="B179" s="209"/>
      <c r="C179" s="210"/>
      <c r="D179" s="230"/>
      <c r="E179" s="231"/>
      <c r="F179" s="231"/>
      <c r="G179" s="231"/>
      <c r="H179" s="231"/>
      <c r="I179" s="232"/>
      <c r="J179" s="226"/>
      <c r="K179" s="12" t="s">
        <v>2</v>
      </c>
      <c r="L179" s="65">
        <v>96</v>
      </c>
      <c r="M179" s="57"/>
      <c r="N179" s="57"/>
      <c r="O179" s="57"/>
      <c r="P179" s="57"/>
      <c r="Q179" s="57"/>
    </row>
    <row r="180" spans="2:53" ht="15.75">
      <c r="B180" s="207" t="s">
        <v>195</v>
      </c>
      <c r="C180" s="208"/>
      <c r="D180" s="227" t="s">
        <v>212</v>
      </c>
      <c r="E180" s="228"/>
      <c r="F180" s="228"/>
      <c r="G180" s="228"/>
      <c r="H180" s="228"/>
      <c r="I180" s="229"/>
      <c r="J180" s="226" t="s">
        <v>219</v>
      </c>
      <c r="K180" s="12" t="s">
        <v>3</v>
      </c>
      <c r="L180" s="66">
        <v>95.13</v>
      </c>
      <c r="M180" s="57"/>
      <c r="N180" s="57"/>
      <c r="O180" s="57"/>
      <c r="P180" s="57"/>
      <c r="Q180" s="57"/>
    </row>
    <row r="181" spans="2:53" ht="15.75">
      <c r="B181" s="209"/>
      <c r="C181" s="210"/>
      <c r="D181" s="230"/>
      <c r="E181" s="231"/>
      <c r="F181" s="231"/>
      <c r="G181" s="231"/>
      <c r="H181" s="231"/>
      <c r="I181" s="232"/>
      <c r="J181" s="226"/>
      <c r="K181" s="12" t="s">
        <v>2</v>
      </c>
      <c r="L181" s="65">
        <v>96</v>
      </c>
      <c r="M181" s="57"/>
      <c r="N181" s="57"/>
      <c r="O181" s="57"/>
      <c r="P181" s="57"/>
      <c r="Q181" s="57"/>
    </row>
    <row r="182" spans="2:53" ht="15.75">
      <c r="B182" s="207" t="s">
        <v>196</v>
      </c>
      <c r="C182" s="208"/>
      <c r="D182" s="227" t="s">
        <v>212</v>
      </c>
      <c r="E182" s="228"/>
      <c r="F182" s="228"/>
      <c r="G182" s="228"/>
      <c r="H182" s="228"/>
      <c r="I182" s="229"/>
      <c r="J182" s="226" t="s">
        <v>219</v>
      </c>
      <c r="K182" s="12" t="s">
        <v>3</v>
      </c>
      <c r="L182" s="66">
        <v>95.13</v>
      </c>
      <c r="M182" s="57"/>
      <c r="N182" s="57"/>
      <c r="O182" s="57"/>
      <c r="P182" s="57"/>
      <c r="Q182" s="57"/>
    </row>
    <row r="183" spans="2:53" ht="15.75">
      <c r="B183" s="209"/>
      <c r="C183" s="210"/>
      <c r="D183" s="230"/>
      <c r="E183" s="231"/>
      <c r="F183" s="231"/>
      <c r="G183" s="231"/>
      <c r="H183" s="231"/>
      <c r="I183" s="232"/>
      <c r="J183" s="226"/>
      <c r="K183" s="12" t="s">
        <v>2</v>
      </c>
      <c r="L183" s="65">
        <v>96</v>
      </c>
      <c r="M183" s="57"/>
      <c r="N183" s="57"/>
      <c r="O183" s="57"/>
      <c r="P183" s="57"/>
      <c r="Q183" s="57"/>
    </row>
    <row r="184" spans="2:53" ht="15.75">
      <c r="B184" s="207" t="s">
        <v>197</v>
      </c>
      <c r="C184" s="208"/>
      <c r="D184" s="227" t="s">
        <v>212</v>
      </c>
      <c r="E184" s="228"/>
      <c r="F184" s="228"/>
      <c r="G184" s="228"/>
      <c r="H184" s="228"/>
      <c r="I184" s="229"/>
      <c r="J184" s="226" t="s">
        <v>219</v>
      </c>
      <c r="K184" s="12" t="s">
        <v>3</v>
      </c>
      <c r="L184" s="66">
        <v>95.13</v>
      </c>
      <c r="M184" s="57"/>
      <c r="N184" s="57"/>
      <c r="O184" s="57"/>
      <c r="P184" s="57"/>
      <c r="Q184" s="57"/>
    </row>
    <row r="185" spans="2:53" ht="15.75">
      <c r="B185" s="209"/>
      <c r="C185" s="210"/>
      <c r="D185" s="230"/>
      <c r="E185" s="231"/>
      <c r="F185" s="231"/>
      <c r="G185" s="231"/>
      <c r="H185" s="231"/>
      <c r="I185" s="232"/>
      <c r="J185" s="226"/>
      <c r="K185" s="12" t="s">
        <v>2</v>
      </c>
      <c r="L185" s="65">
        <v>96</v>
      </c>
      <c r="M185" s="57"/>
      <c r="N185" s="57"/>
      <c r="O185" s="57"/>
      <c r="P185" s="57"/>
      <c r="Q185" s="57"/>
    </row>
    <row r="186" spans="2:53" ht="15.75">
      <c r="B186" s="207" t="s">
        <v>198</v>
      </c>
      <c r="C186" s="208"/>
      <c r="D186" s="238"/>
      <c r="E186" s="239"/>
      <c r="F186" s="239"/>
      <c r="G186" s="239"/>
      <c r="H186" s="239"/>
      <c r="I186" s="240"/>
      <c r="J186" s="59"/>
      <c r="K186" s="60"/>
      <c r="L186" s="61"/>
      <c r="M186" s="57"/>
      <c r="N186" s="57"/>
      <c r="O186" s="57"/>
      <c r="P186" s="57"/>
      <c r="Q186" s="57"/>
    </row>
    <row r="187" spans="2:53" ht="15.75">
      <c r="B187" s="209"/>
      <c r="C187" s="210"/>
      <c r="D187" s="241"/>
      <c r="E187" s="242"/>
      <c r="F187" s="242"/>
      <c r="G187" s="242"/>
      <c r="H187" s="242"/>
      <c r="I187" s="243"/>
      <c r="J187" s="59"/>
      <c r="K187" s="60"/>
      <c r="L187" s="61"/>
      <c r="M187" s="57"/>
      <c r="N187" s="57"/>
      <c r="O187" s="57"/>
      <c r="P187" s="57"/>
      <c r="Q187" s="57"/>
    </row>
    <row r="188" spans="2:53" ht="15" customHeight="1">
      <c r="B188" s="212" t="s">
        <v>1</v>
      </c>
      <c r="C188" s="213"/>
      <c r="D188" s="213"/>
      <c r="E188" s="213"/>
      <c r="F188" s="213"/>
      <c r="G188" s="213"/>
      <c r="H188" s="213"/>
      <c r="I188" s="213"/>
      <c r="J188" s="213"/>
      <c r="K188" s="213"/>
      <c r="L188" s="189"/>
      <c r="M188" s="204" t="s">
        <v>0</v>
      </c>
      <c r="N188" s="204"/>
      <c r="O188" s="204"/>
      <c r="P188" s="204"/>
      <c r="Q188" s="204"/>
    </row>
    <row r="189" spans="2:53" ht="29.25" customHeight="1">
      <c r="B189" s="190"/>
      <c r="C189" s="214"/>
      <c r="D189" s="214"/>
      <c r="E189" s="214"/>
      <c r="F189" s="214"/>
      <c r="G189" s="214"/>
      <c r="H189" s="214"/>
      <c r="I189" s="214"/>
      <c r="J189" s="214"/>
      <c r="K189" s="214"/>
      <c r="L189" s="191"/>
      <c r="M189" s="204"/>
      <c r="N189" s="204"/>
      <c r="O189" s="204"/>
      <c r="P189" s="204"/>
      <c r="Q189" s="204"/>
    </row>
    <row r="190" spans="2:53">
      <c r="M190" s="11"/>
      <c r="N190" s="11"/>
    </row>
    <row r="191" spans="2:53" ht="15.75">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row>
    <row r="192" spans="2:53" ht="15.75">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row>
    <row r="193" spans="18:53" ht="15.75">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row>
    <row r="194" spans="18:53" ht="15.75">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row>
    <row r="195" spans="18:53" ht="15.7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row>
    <row r="196" spans="18:53" ht="15.75">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row>
    <row r="197" spans="18:53" ht="15.75">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row>
    <row r="198" spans="18:53" ht="15.75">
      <c r="R198"/>
      <c r="S198"/>
      <c r="T198"/>
      <c r="U198"/>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row>
    <row r="199" spans="18:53" ht="15.75">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row>
    <row r="200" spans="18:53" ht="15.75">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row>
    <row r="201" spans="18:53" ht="15.75">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row>
    <row r="202" spans="18:53" ht="15.75">
      <c r="R202"/>
      <c r="S202"/>
      <c r="T202"/>
      <c r="U202"/>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row>
    <row r="203" spans="18:53" ht="15.75">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row>
    <row r="204" spans="18:53" ht="15.75">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row>
    <row r="205" spans="18:53" ht="15.7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row>
    <row r="206" spans="18:53" ht="15.75">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row>
    <row r="207" spans="18:53" ht="15.75">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row>
    <row r="208" spans="18:53" ht="15.75">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row>
    <row r="209" spans="18:53" ht="15.75">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row>
    <row r="210" spans="18:53" ht="15.75">
      <c r="R210"/>
      <c r="S210"/>
      <c r="T210"/>
      <c r="U210"/>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row>
    <row r="211" spans="18:53" ht="15.75">
      <c r="R211"/>
      <c r="S211"/>
      <c r="T211"/>
      <c r="U211"/>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row>
    <row r="212" spans="18:53" ht="15.75">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row>
    <row r="213" spans="18:53" ht="15.75">
      <c r="R213"/>
      <c r="S213"/>
      <c r="T213"/>
      <c r="U213"/>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row>
    <row r="214" spans="18:53" ht="15.75">
      <c r="R214"/>
      <c r="S214"/>
      <c r="T214"/>
      <c r="U214"/>
      <c r="V214"/>
      <c r="W214"/>
      <c r="X214"/>
      <c r="Y214"/>
      <c r="Z214"/>
      <c r="AA214"/>
      <c r="AB214"/>
      <c r="AC214"/>
      <c r="AD214"/>
      <c r="AE214"/>
      <c r="AF214"/>
      <c r="AG214"/>
      <c r="AH214"/>
      <c r="AI214"/>
      <c r="AJ214"/>
      <c r="AK214"/>
      <c r="AL214"/>
      <c r="AM214"/>
      <c r="AN214"/>
      <c r="AO214"/>
      <c r="AP214"/>
      <c r="AQ214"/>
      <c r="AR214"/>
      <c r="AS214"/>
      <c r="AT214"/>
      <c r="AU214"/>
      <c r="AV214"/>
      <c r="AW214"/>
      <c r="AX214"/>
      <c r="AY214"/>
      <c r="AZ214"/>
      <c r="BA214"/>
    </row>
    <row r="215" spans="18:53" ht="15.75">
      <c r="R215"/>
      <c r="S215"/>
      <c r="T215"/>
      <c r="U215"/>
      <c r="V215"/>
      <c r="W215"/>
      <c r="X215"/>
      <c r="Y215"/>
      <c r="Z215"/>
      <c r="AA215"/>
      <c r="AB215"/>
      <c r="AC215"/>
      <c r="AD215"/>
      <c r="AE215"/>
      <c r="AF215"/>
      <c r="AG215"/>
      <c r="AH215"/>
      <c r="AI215"/>
      <c r="AJ215"/>
      <c r="AK215"/>
      <c r="AL215"/>
      <c r="AM215"/>
      <c r="AN215"/>
      <c r="AO215"/>
      <c r="AP215"/>
      <c r="AQ215"/>
      <c r="AR215"/>
      <c r="AS215"/>
      <c r="AT215"/>
      <c r="AU215"/>
      <c r="AV215"/>
      <c r="AW215"/>
      <c r="AX215"/>
      <c r="AY215"/>
      <c r="AZ215"/>
      <c r="BA215"/>
    </row>
    <row r="216" spans="18:53" ht="15.75">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row>
    <row r="217" spans="18:53" ht="15.75">
      <c r="R217"/>
      <c r="S217"/>
      <c r="T217"/>
      <c r="U217"/>
      <c r="V217"/>
      <c r="W217"/>
      <c r="X217"/>
      <c r="Y217"/>
      <c r="Z217"/>
      <c r="AA217"/>
      <c r="AB217"/>
      <c r="AC217"/>
      <c r="AD217"/>
      <c r="AE217"/>
      <c r="AF217"/>
      <c r="AG217"/>
      <c r="AH217"/>
      <c r="AI217"/>
      <c r="AJ217"/>
      <c r="AK217"/>
      <c r="AL217"/>
      <c r="AM217"/>
      <c r="AN217"/>
      <c r="AO217"/>
      <c r="AP217"/>
      <c r="AQ217"/>
      <c r="AR217"/>
      <c r="AS217"/>
      <c r="AT217"/>
      <c r="AU217"/>
      <c r="AV217"/>
      <c r="AW217"/>
      <c r="AX217"/>
      <c r="AY217"/>
      <c r="AZ217"/>
      <c r="BA217"/>
    </row>
    <row r="218" spans="18:53" ht="15.75">
      <c r="R218"/>
      <c r="S218"/>
      <c r="T218"/>
      <c r="U218"/>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row>
    <row r="219" spans="18:53" ht="15.75">
      <c r="R219"/>
      <c r="S219"/>
      <c r="T219"/>
      <c r="U219"/>
      <c r="V219"/>
      <c r="W219"/>
      <c r="X219"/>
      <c r="Y219"/>
      <c r="Z219"/>
      <c r="AA219"/>
      <c r="AB219"/>
      <c r="AC219"/>
      <c r="AD219"/>
      <c r="AE219"/>
      <c r="AF219"/>
      <c r="AG219"/>
      <c r="AH219"/>
      <c r="AI219"/>
      <c r="AJ219"/>
      <c r="AK219"/>
      <c r="AL219"/>
      <c r="AM219"/>
      <c r="AN219"/>
      <c r="AO219"/>
      <c r="AP219"/>
      <c r="AQ219"/>
      <c r="AR219"/>
      <c r="AS219"/>
      <c r="AT219"/>
      <c r="AU219"/>
      <c r="AV219"/>
      <c r="AW219"/>
      <c r="AX219"/>
      <c r="AY219"/>
      <c r="AZ219"/>
      <c r="BA219"/>
    </row>
    <row r="220" spans="18:53" ht="15.75">
      <c r="R220"/>
      <c r="S220"/>
      <c r="T220"/>
      <c r="U220"/>
      <c r="V220"/>
      <c r="W220"/>
      <c r="X220"/>
      <c r="Y220"/>
      <c r="Z220"/>
      <c r="AA220"/>
      <c r="AB220"/>
      <c r="AC220"/>
      <c r="AD220"/>
      <c r="AE220"/>
      <c r="AF220"/>
      <c r="AG220"/>
      <c r="AH220"/>
      <c r="AI220"/>
      <c r="AJ220"/>
      <c r="AK220"/>
      <c r="AL220"/>
      <c r="AM220"/>
      <c r="AN220"/>
      <c r="AO220"/>
      <c r="AP220"/>
      <c r="AQ220"/>
      <c r="AR220"/>
      <c r="AS220"/>
      <c r="AT220"/>
      <c r="AU220"/>
      <c r="AV220"/>
      <c r="AW220"/>
      <c r="AX220"/>
      <c r="AY220"/>
      <c r="AZ220"/>
      <c r="BA220"/>
    </row>
    <row r="221" spans="18:53" ht="15.75">
      <c r="R221"/>
      <c r="S221"/>
      <c r="T221"/>
      <c r="U221"/>
      <c r="V221"/>
      <c r="W221"/>
      <c r="X221"/>
      <c r="Y221"/>
      <c r="Z221"/>
      <c r="AA221"/>
      <c r="AB221"/>
      <c r="AC221"/>
      <c r="AD221"/>
      <c r="AE221"/>
      <c r="AF221"/>
      <c r="AG221"/>
      <c r="AH221"/>
      <c r="AI221"/>
      <c r="AJ221"/>
      <c r="AK221"/>
      <c r="AL221"/>
      <c r="AM221"/>
      <c r="AN221"/>
      <c r="AO221"/>
      <c r="AP221"/>
      <c r="AQ221"/>
      <c r="AR221"/>
      <c r="AS221"/>
      <c r="AT221"/>
      <c r="AU221"/>
      <c r="AV221"/>
      <c r="AW221"/>
      <c r="AX221"/>
      <c r="AY221"/>
      <c r="AZ221"/>
      <c r="BA221"/>
    </row>
    <row r="222" spans="18:53" ht="15.75">
      <c r="R222"/>
      <c r="S222"/>
      <c r="T222"/>
      <c r="U222"/>
      <c r="V222"/>
      <c r="W222"/>
      <c r="X222"/>
      <c r="Y222"/>
      <c r="Z222"/>
      <c r="AA222"/>
      <c r="AB222"/>
      <c r="AC222"/>
      <c r="AD222"/>
      <c r="AE222"/>
      <c r="AF222"/>
      <c r="AG222"/>
      <c r="AH222"/>
      <c r="AI222"/>
      <c r="AJ222"/>
      <c r="AK222"/>
      <c r="AL222"/>
      <c r="AM222"/>
      <c r="AN222"/>
      <c r="AO222"/>
      <c r="AP222"/>
      <c r="AQ222"/>
      <c r="AR222"/>
      <c r="AS222"/>
      <c r="AT222"/>
      <c r="AU222"/>
      <c r="AV222"/>
      <c r="AW222"/>
      <c r="AX222"/>
      <c r="AY222"/>
      <c r="AZ222"/>
      <c r="BA222"/>
    </row>
    <row r="223" spans="18:53" ht="15.75">
      <c r="R223"/>
      <c r="S223"/>
      <c r="T223"/>
      <c r="U223"/>
      <c r="V223"/>
      <c r="W223"/>
      <c r="X223"/>
      <c r="Y223"/>
      <c r="Z223"/>
      <c r="AA223"/>
      <c r="AB223"/>
      <c r="AC223"/>
      <c r="AD223"/>
      <c r="AE223"/>
      <c r="AF223"/>
      <c r="AG223"/>
      <c r="AH223"/>
      <c r="AI223"/>
      <c r="AJ223"/>
      <c r="AK223"/>
      <c r="AL223"/>
      <c r="AM223"/>
      <c r="AN223"/>
      <c r="AO223"/>
      <c r="AP223"/>
      <c r="AQ223"/>
      <c r="AR223"/>
      <c r="AS223"/>
      <c r="AT223"/>
      <c r="AU223"/>
      <c r="AV223"/>
      <c r="AW223"/>
      <c r="AX223"/>
      <c r="AY223"/>
      <c r="AZ223"/>
      <c r="BA223"/>
    </row>
  </sheetData>
  <autoFilter ref="B17:IQ143">
    <filterColumn colId="19" showButton="0"/>
  </autoFilter>
  <mergeCells count="451">
    <mergeCell ref="J170:J171"/>
    <mergeCell ref="J172:J173"/>
    <mergeCell ref="J174:J175"/>
    <mergeCell ref="J176:J177"/>
    <mergeCell ref="J178:J179"/>
    <mergeCell ref="J180:J181"/>
    <mergeCell ref="J182:J183"/>
    <mergeCell ref="J184:J185"/>
    <mergeCell ref="J152:J153"/>
    <mergeCell ref="J154:J155"/>
    <mergeCell ref="J156:J157"/>
    <mergeCell ref="J158:J159"/>
    <mergeCell ref="J160:J161"/>
    <mergeCell ref="J162:J163"/>
    <mergeCell ref="J164:J165"/>
    <mergeCell ref="J166:J167"/>
    <mergeCell ref="J168:J169"/>
    <mergeCell ref="B182:C183"/>
    <mergeCell ref="B184:C185"/>
    <mergeCell ref="B186:C187"/>
    <mergeCell ref="D164:I165"/>
    <mergeCell ref="D166:I167"/>
    <mergeCell ref="D168:I169"/>
    <mergeCell ref="D170:I171"/>
    <mergeCell ref="D172:I173"/>
    <mergeCell ref="D174:I175"/>
    <mergeCell ref="D176:I177"/>
    <mergeCell ref="D180:I181"/>
    <mergeCell ref="D182:I183"/>
    <mergeCell ref="D184:I185"/>
    <mergeCell ref="D178:I179"/>
    <mergeCell ref="D186:I187"/>
    <mergeCell ref="B164:C165"/>
    <mergeCell ref="B166:C167"/>
    <mergeCell ref="B168:C169"/>
    <mergeCell ref="B170:C171"/>
    <mergeCell ref="B172:C173"/>
    <mergeCell ref="B174:C175"/>
    <mergeCell ref="B176:C177"/>
    <mergeCell ref="B178:C179"/>
    <mergeCell ref="B180:C181"/>
    <mergeCell ref="B152:C153"/>
    <mergeCell ref="B154:C155"/>
    <mergeCell ref="B156:C157"/>
    <mergeCell ref="B158:C159"/>
    <mergeCell ref="B160:C161"/>
    <mergeCell ref="B162:C163"/>
    <mergeCell ref="D152:I153"/>
    <mergeCell ref="D154:I155"/>
    <mergeCell ref="D156:I157"/>
    <mergeCell ref="D158:I159"/>
    <mergeCell ref="D160:I161"/>
    <mergeCell ref="D162:I163"/>
    <mergeCell ref="P138:P139"/>
    <mergeCell ref="Q138:Q139"/>
    <mergeCell ref="O140:O141"/>
    <mergeCell ref="P140:P141"/>
    <mergeCell ref="Q140:Q141"/>
    <mergeCell ref="P130:P131"/>
    <mergeCell ref="Q130:Q131"/>
    <mergeCell ref="O132:O133"/>
    <mergeCell ref="P132:P133"/>
    <mergeCell ref="Q132:Q133"/>
    <mergeCell ref="O134:O135"/>
    <mergeCell ref="P134:P135"/>
    <mergeCell ref="Q134:Q135"/>
    <mergeCell ref="O136:O137"/>
    <mergeCell ref="P136:P137"/>
    <mergeCell ref="Q136:Q137"/>
    <mergeCell ref="P122:P123"/>
    <mergeCell ref="Q122:Q123"/>
    <mergeCell ref="O124:O125"/>
    <mergeCell ref="P124:P125"/>
    <mergeCell ref="Q124:Q125"/>
    <mergeCell ref="O126:O127"/>
    <mergeCell ref="P126:P127"/>
    <mergeCell ref="Q126:Q127"/>
    <mergeCell ref="O128:O129"/>
    <mergeCell ref="P128:P129"/>
    <mergeCell ref="Q128:Q129"/>
    <mergeCell ref="P114:P115"/>
    <mergeCell ref="Q114:Q115"/>
    <mergeCell ref="O116:O117"/>
    <mergeCell ref="P116:P117"/>
    <mergeCell ref="Q116:Q117"/>
    <mergeCell ref="O118:O119"/>
    <mergeCell ref="P118:P119"/>
    <mergeCell ref="Q118:Q119"/>
    <mergeCell ref="O120:O121"/>
    <mergeCell ref="P120:P121"/>
    <mergeCell ref="Q120:Q121"/>
    <mergeCell ref="P106:P107"/>
    <mergeCell ref="Q106:Q107"/>
    <mergeCell ref="O108:O109"/>
    <mergeCell ref="P108:P109"/>
    <mergeCell ref="Q108:Q109"/>
    <mergeCell ref="O110:O111"/>
    <mergeCell ref="P110:P111"/>
    <mergeCell ref="Q110:Q111"/>
    <mergeCell ref="O112:O113"/>
    <mergeCell ref="P112:P113"/>
    <mergeCell ref="Q112:Q113"/>
    <mergeCell ref="P98:P99"/>
    <mergeCell ref="Q98:Q99"/>
    <mergeCell ref="O100:O101"/>
    <mergeCell ref="P100:P101"/>
    <mergeCell ref="Q100:Q101"/>
    <mergeCell ref="O102:O103"/>
    <mergeCell ref="P102:P103"/>
    <mergeCell ref="Q102:Q103"/>
    <mergeCell ref="O104:O105"/>
    <mergeCell ref="P104:P105"/>
    <mergeCell ref="Q104:Q105"/>
    <mergeCell ref="P90:P91"/>
    <mergeCell ref="Q90:Q91"/>
    <mergeCell ref="O92:O93"/>
    <mergeCell ref="P92:P93"/>
    <mergeCell ref="Q92:Q93"/>
    <mergeCell ref="O94:O95"/>
    <mergeCell ref="P94:P95"/>
    <mergeCell ref="Q94:Q95"/>
    <mergeCell ref="O96:O97"/>
    <mergeCell ref="P96:P97"/>
    <mergeCell ref="Q96:Q97"/>
    <mergeCell ref="P80:P81"/>
    <mergeCell ref="Q80:Q81"/>
    <mergeCell ref="O82:O83"/>
    <mergeCell ref="P82:P83"/>
    <mergeCell ref="Q82:Q83"/>
    <mergeCell ref="O84:O85"/>
    <mergeCell ref="P84:P85"/>
    <mergeCell ref="Q84:Q85"/>
    <mergeCell ref="O88:O89"/>
    <mergeCell ref="P88:P89"/>
    <mergeCell ref="Q88:Q89"/>
    <mergeCell ref="P74:P75"/>
    <mergeCell ref="Q74:Q75"/>
    <mergeCell ref="O76:O77"/>
    <mergeCell ref="P76:P77"/>
    <mergeCell ref="Q76:Q77"/>
    <mergeCell ref="O78:O79"/>
    <mergeCell ref="P78:P79"/>
    <mergeCell ref="Q78:Q79"/>
    <mergeCell ref="P66:P67"/>
    <mergeCell ref="Q66:Q67"/>
    <mergeCell ref="O68:O69"/>
    <mergeCell ref="P68:P69"/>
    <mergeCell ref="Q68:Q69"/>
    <mergeCell ref="O70:O71"/>
    <mergeCell ref="P70:P71"/>
    <mergeCell ref="Q70:Q71"/>
    <mergeCell ref="O72:O73"/>
    <mergeCell ref="P72:P73"/>
    <mergeCell ref="Q72:Q73"/>
    <mergeCell ref="P58:P59"/>
    <mergeCell ref="Q58:Q59"/>
    <mergeCell ref="O60:O61"/>
    <mergeCell ref="P60:P61"/>
    <mergeCell ref="Q60:Q61"/>
    <mergeCell ref="O62:O63"/>
    <mergeCell ref="P62:P63"/>
    <mergeCell ref="Q62:Q63"/>
    <mergeCell ref="P50:P51"/>
    <mergeCell ref="Q50:Q51"/>
    <mergeCell ref="O52:O53"/>
    <mergeCell ref="P52:P53"/>
    <mergeCell ref="Q52:Q53"/>
    <mergeCell ref="O54:O55"/>
    <mergeCell ref="P54:P55"/>
    <mergeCell ref="Q54:Q55"/>
    <mergeCell ref="O56:O57"/>
    <mergeCell ref="P56:P57"/>
    <mergeCell ref="Q56:Q57"/>
    <mergeCell ref="P42:P43"/>
    <mergeCell ref="Q42:Q43"/>
    <mergeCell ref="O44:O45"/>
    <mergeCell ref="P44:P45"/>
    <mergeCell ref="Q44:Q45"/>
    <mergeCell ref="O46:O47"/>
    <mergeCell ref="P46:P47"/>
    <mergeCell ref="Q46:Q47"/>
    <mergeCell ref="O48:O49"/>
    <mergeCell ref="P48:P49"/>
    <mergeCell ref="Q48:Q49"/>
    <mergeCell ref="P34:P35"/>
    <mergeCell ref="Q34:Q35"/>
    <mergeCell ref="O36:O37"/>
    <mergeCell ref="P36:P37"/>
    <mergeCell ref="Q36:Q37"/>
    <mergeCell ref="O38:O39"/>
    <mergeCell ref="P38:P39"/>
    <mergeCell ref="Q38:Q39"/>
    <mergeCell ref="O40:O41"/>
    <mergeCell ref="P40:P41"/>
    <mergeCell ref="Q40:Q41"/>
    <mergeCell ref="E126:E127"/>
    <mergeCell ref="E128:E129"/>
    <mergeCell ref="E130:E131"/>
    <mergeCell ref="E132:E133"/>
    <mergeCell ref="E134:E135"/>
    <mergeCell ref="E136:E137"/>
    <mergeCell ref="E138:E139"/>
    <mergeCell ref="E140:E141"/>
    <mergeCell ref="O34:O35"/>
    <mergeCell ref="O42:O43"/>
    <mergeCell ref="O50:O51"/>
    <mergeCell ref="O58:O59"/>
    <mergeCell ref="O66:O67"/>
    <mergeCell ref="O74:O75"/>
    <mergeCell ref="O80:O81"/>
    <mergeCell ref="O90:O91"/>
    <mergeCell ref="O98:O99"/>
    <mergeCell ref="O106:O107"/>
    <mergeCell ref="O114:O115"/>
    <mergeCell ref="O122:O123"/>
    <mergeCell ref="O130:O131"/>
    <mergeCell ref="O138:O139"/>
    <mergeCell ref="E108:E109"/>
    <mergeCell ref="E110:E111"/>
    <mergeCell ref="E114:E115"/>
    <mergeCell ref="E116:E117"/>
    <mergeCell ref="E118:E119"/>
    <mergeCell ref="E120:E121"/>
    <mergeCell ref="E122:E123"/>
    <mergeCell ref="E124:E125"/>
    <mergeCell ref="E88:E89"/>
    <mergeCell ref="E92:E93"/>
    <mergeCell ref="E94:E95"/>
    <mergeCell ref="E96:E97"/>
    <mergeCell ref="E98:E99"/>
    <mergeCell ref="E100:E101"/>
    <mergeCell ref="E102:E103"/>
    <mergeCell ref="E104:E105"/>
    <mergeCell ref="E106:E107"/>
    <mergeCell ref="E90:E91"/>
    <mergeCell ref="E52:E53"/>
    <mergeCell ref="E54:E55"/>
    <mergeCell ref="E56:E57"/>
    <mergeCell ref="E58:E59"/>
    <mergeCell ref="E60:E61"/>
    <mergeCell ref="E62:E63"/>
    <mergeCell ref="E66:E67"/>
    <mergeCell ref="E68:E69"/>
    <mergeCell ref="E112:E113"/>
    <mergeCell ref="C90:C91"/>
    <mergeCell ref="E70:E71"/>
    <mergeCell ref="E72:E73"/>
    <mergeCell ref="E74:E75"/>
    <mergeCell ref="E76:E77"/>
    <mergeCell ref="E78:E79"/>
    <mergeCell ref="E80:E81"/>
    <mergeCell ref="E82:E83"/>
    <mergeCell ref="E84:E85"/>
    <mergeCell ref="B26:B39"/>
    <mergeCell ref="B48:B77"/>
    <mergeCell ref="B78:B81"/>
    <mergeCell ref="B88:B97"/>
    <mergeCell ref="B98:B101"/>
    <mergeCell ref="B102:B105"/>
    <mergeCell ref="B114:B119"/>
    <mergeCell ref="B110:B111"/>
    <mergeCell ref="B112:B113"/>
    <mergeCell ref="B108:B109"/>
    <mergeCell ref="B40:B47"/>
    <mergeCell ref="B82:B87"/>
    <mergeCell ref="B106:B107"/>
    <mergeCell ref="B134:B135"/>
    <mergeCell ref="B136:B137"/>
    <mergeCell ref="B138:B139"/>
    <mergeCell ref="B140:B141"/>
    <mergeCell ref="B120:B123"/>
    <mergeCell ref="C94:C95"/>
    <mergeCell ref="C96:C97"/>
    <mergeCell ref="C98:C99"/>
    <mergeCell ref="C100:C101"/>
    <mergeCell ref="C102:C103"/>
    <mergeCell ref="C104:C105"/>
    <mergeCell ref="C106:C107"/>
    <mergeCell ref="C108:C109"/>
    <mergeCell ref="C110:C111"/>
    <mergeCell ref="C130:C131"/>
    <mergeCell ref="C132:C133"/>
    <mergeCell ref="C134:C135"/>
    <mergeCell ref="C136:C137"/>
    <mergeCell ref="C138:C139"/>
    <mergeCell ref="C140:C141"/>
    <mergeCell ref="C112:C113"/>
    <mergeCell ref="C114:C115"/>
    <mergeCell ref="C116:C117"/>
    <mergeCell ref="C118:C119"/>
    <mergeCell ref="E32:E33"/>
    <mergeCell ref="E34:E35"/>
    <mergeCell ref="E36:E37"/>
    <mergeCell ref="E38:E39"/>
    <mergeCell ref="E40:E41"/>
    <mergeCell ref="E42:E43"/>
    <mergeCell ref="E44:E45"/>
    <mergeCell ref="E46:E47"/>
    <mergeCell ref="C42:C43"/>
    <mergeCell ref="C44:C45"/>
    <mergeCell ref="C46:C47"/>
    <mergeCell ref="C32:C33"/>
    <mergeCell ref="P2:Q5"/>
    <mergeCell ref="L3:O3"/>
    <mergeCell ref="D4:K5"/>
    <mergeCell ref="L4:O4"/>
    <mergeCell ref="L5:O5"/>
    <mergeCell ref="B2:C5"/>
    <mergeCell ref="O20:O21"/>
    <mergeCell ref="P20:P21"/>
    <mergeCell ref="Q20:Q21"/>
    <mergeCell ref="B13:C13"/>
    <mergeCell ref="D14:I14"/>
    <mergeCell ref="M15:N16"/>
    <mergeCell ref="O15:Q15"/>
    <mergeCell ref="B15:B17"/>
    <mergeCell ref="B18:B19"/>
    <mergeCell ref="B20:B25"/>
    <mergeCell ref="D2:K3"/>
    <mergeCell ref="L2:O2"/>
    <mergeCell ref="C24:C25"/>
    <mergeCell ref="E24:E25"/>
    <mergeCell ref="T9:X9"/>
    <mergeCell ref="D10:I10"/>
    <mergeCell ref="N10:P10"/>
    <mergeCell ref="D11:I11"/>
    <mergeCell ref="N11:P11"/>
    <mergeCell ref="U11:W11"/>
    <mergeCell ref="C6:Q6"/>
    <mergeCell ref="D8:Q8"/>
    <mergeCell ref="D9:I9"/>
    <mergeCell ref="J9:L14"/>
    <mergeCell ref="M9:Q9"/>
    <mergeCell ref="D12:I12"/>
    <mergeCell ref="N12:P12"/>
    <mergeCell ref="B9:C9"/>
    <mergeCell ref="B10:C10"/>
    <mergeCell ref="B11:C11"/>
    <mergeCell ref="D7:Q7"/>
    <mergeCell ref="U12:W12"/>
    <mergeCell ref="D13:I13"/>
    <mergeCell ref="N13:P13"/>
    <mergeCell ref="U13:W13"/>
    <mergeCell ref="N14:P14"/>
    <mergeCell ref="U14:V14"/>
    <mergeCell ref="B12:C12"/>
    <mergeCell ref="U15:V15"/>
    <mergeCell ref="O16:O17"/>
    <mergeCell ref="P16:P17"/>
    <mergeCell ref="Q16:Q17"/>
    <mergeCell ref="U16:V16"/>
    <mergeCell ref="U17:V17"/>
    <mergeCell ref="C15:C17"/>
    <mergeCell ref="D15:D17"/>
    <mergeCell ref="E15:E17"/>
    <mergeCell ref="F15:F17"/>
    <mergeCell ref="H15:H17"/>
    <mergeCell ref="G15:G17"/>
    <mergeCell ref="P28:P29"/>
    <mergeCell ref="Q28:Q29"/>
    <mergeCell ref="O26:O27"/>
    <mergeCell ref="P26:P27"/>
    <mergeCell ref="Q26:Q27"/>
    <mergeCell ref="U18:V18"/>
    <mergeCell ref="C20:C21"/>
    <mergeCell ref="E20:E21"/>
    <mergeCell ref="C22:C23"/>
    <mergeCell ref="E22:E23"/>
    <mergeCell ref="O22:O23"/>
    <mergeCell ref="P22:P23"/>
    <mergeCell ref="Q22:Q23"/>
    <mergeCell ref="C18:C19"/>
    <mergeCell ref="E18:E19"/>
    <mergeCell ref="O18:O19"/>
    <mergeCell ref="P18:P19"/>
    <mergeCell ref="Q18:Q19"/>
    <mergeCell ref="C28:C29"/>
    <mergeCell ref="E28:E29"/>
    <mergeCell ref="O28:O29"/>
    <mergeCell ref="O142:O143"/>
    <mergeCell ref="P142:P143"/>
    <mergeCell ref="Q142:Q143"/>
    <mergeCell ref="C30:C31"/>
    <mergeCell ref="E30:E31"/>
    <mergeCell ref="O30:O31"/>
    <mergeCell ref="P30:P31"/>
    <mergeCell ref="Q30:Q31"/>
    <mergeCell ref="C34:C35"/>
    <mergeCell ref="C36:C37"/>
    <mergeCell ref="C52:C53"/>
    <mergeCell ref="C54:C55"/>
    <mergeCell ref="C56:C57"/>
    <mergeCell ref="C58:C59"/>
    <mergeCell ref="C60:C61"/>
    <mergeCell ref="C62:C63"/>
    <mergeCell ref="C66:C67"/>
    <mergeCell ref="C68:C69"/>
    <mergeCell ref="C70:C71"/>
    <mergeCell ref="C72:C73"/>
    <mergeCell ref="C74:C75"/>
    <mergeCell ref="C38:C39"/>
    <mergeCell ref="C40:C41"/>
    <mergeCell ref="C86:C87"/>
    <mergeCell ref="B142:B143"/>
    <mergeCell ref="C142:C143"/>
    <mergeCell ref="E142:E143"/>
    <mergeCell ref="C26:C27"/>
    <mergeCell ref="E26:E27"/>
    <mergeCell ref="I15:L16"/>
    <mergeCell ref="M188:Q189"/>
    <mergeCell ref="M148:Q149"/>
    <mergeCell ref="M150:Q151"/>
    <mergeCell ref="B148:C149"/>
    <mergeCell ref="B150:C151"/>
    <mergeCell ref="B188:L189"/>
    <mergeCell ref="M145:Q145"/>
    <mergeCell ref="M146:Q147"/>
    <mergeCell ref="B145:C145"/>
    <mergeCell ref="B146:C147"/>
    <mergeCell ref="J146:J147"/>
    <mergeCell ref="J148:J149"/>
    <mergeCell ref="J150:J151"/>
    <mergeCell ref="K145:L145"/>
    <mergeCell ref="D146:I147"/>
    <mergeCell ref="D148:I149"/>
    <mergeCell ref="D150:I151"/>
    <mergeCell ref="D145:I145"/>
    <mergeCell ref="C92:C93"/>
    <mergeCell ref="B130:B131"/>
    <mergeCell ref="B132:B133"/>
    <mergeCell ref="E86:E87"/>
    <mergeCell ref="C64:C65"/>
    <mergeCell ref="E64:E65"/>
    <mergeCell ref="C48:C49"/>
    <mergeCell ref="C50:C51"/>
    <mergeCell ref="E48:E49"/>
    <mergeCell ref="E50:E51"/>
    <mergeCell ref="C76:C77"/>
    <mergeCell ref="C78:C79"/>
    <mergeCell ref="C80:C81"/>
    <mergeCell ref="C82:C83"/>
    <mergeCell ref="C84:C85"/>
    <mergeCell ref="C120:C121"/>
    <mergeCell ref="C122:C123"/>
    <mergeCell ref="C124:C125"/>
    <mergeCell ref="C126:C127"/>
    <mergeCell ref="C128:C129"/>
    <mergeCell ref="B124:B125"/>
    <mergeCell ref="B126:B127"/>
    <mergeCell ref="B128:B129"/>
    <mergeCell ref="C88:C89"/>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VIGILANCIA SALUDABLE</vt:lpstr>
      <vt:lpstr>SALUD A TU ALCANCE</vt:lpstr>
      <vt:lpstr>TU SALUD NUESTRA PRIORIDAD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dc:creator>
  <cp:lastModifiedBy>ARGENIS01</cp:lastModifiedBy>
  <dcterms:created xsi:type="dcterms:W3CDTF">2017-08-24T15:03:39Z</dcterms:created>
  <dcterms:modified xsi:type="dcterms:W3CDTF">2024-11-28T18:47:50Z</dcterms:modified>
</cp:coreProperties>
</file>