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activeTab="2"/>
  </bookViews>
  <sheets>
    <sheet name=" PLAN DE ACCION DE INVERSION " sheetId="2" r:id="rId1"/>
    <sheet name="RENTAS " sheetId="3" r:id="rId2"/>
    <sheet name="METAS RENTAS " sheetId="4" r:id="rId3"/>
    <sheet name="TESORERIA" sheetId="5" r:id="rId4"/>
    <sheet name="META TESORERIA CONTRAT" sheetId="6"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2" l="1"/>
  <c r="P20" i="2"/>
  <c r="Q20" i="2"/>
  <c r="O22" i="2"/>
  <c r="P22" i="2"/>
  <c r="Q22" i="2"/>
  <c r="O24" i="2"/>
  <c r="P24" i="2"/>
  <c r="Q24" i="2"/>
  <c r="O26" i="2"/>
  <c r="P26" i="2"/>
  <c r="Q26" i="2"/>
  <c r="O28" i="2"/>
  <c r="Q28" i="2" s="1"/>
  <c r="P28" i="2"/>
  <c r="O30" i="2"/>
  <c r="Q30" i="2" s="1"/>
  <c r="P30" i="2"/>
  <c r="Q18" i="2"/>
  <c r="P18" i="2"/>
  <c r="O18" i="2"/>
  <c r="H33" i="2" l="1"/>
  <c r="H32" i="2"/>
  <c r="I32" i="2"/>
  <c r="H32" i="5"/>
  <c r="H31" i="5"/>
  <c r="H30" i="5"/>
  <c r="H29" i="5"/>
  <c r="H28" i="5"/>
  <c r="H26" i="5"/>
  <c r="H25" i="5"/>
  <c r="H24" i="5"/>
  <c r="H35" i="5" l="1"/>
  <c r="H34" i="5"/>
  <c r="I31" i="6"/>
  <c r="J33" i="2" l="1"/>
  <c r="I33" i="2" l="1"/>
  <c r="Q26" i="3"/>
  <c r="Q21" i="3"/>
  <c r="Q43" i="3"/>
  <c r="Q19" i="3"/>
  <c r="K33" i="2"/>
  <c r="L33" i="2"/>
  <c r="M33" i="2"/>
  <c r="N33" i="2"/>
  <c r="O33" i="2"/>
  <c r="P33" i="2"/>
  <c r="Q33" i="2"/>
  <c r="J32" i="2"/>
  <c r="K32" i="2"/>
  <c r="L32" i="2"/>
  <c r="M32" i="2"/>
  <c r="N32" i="2"/>
  <c r="G3" i="4" l="1"/>
  <c r="L54" i="3"/>
  <c r="J53" i="3"/>
  <c r="K53" i="3" s="1"/>
  <c r="J52" i="3"/>
  <c r="K52" i="3" s="1"/>
  <c r="J51" i="3"/>
  <c r="K51" i="3" s="1"/>
  <c r="J50" i="3"/>
  <c r="K50" i="3" s="1"/>
  <c r="J49" i="3"/>
  <c r="K49" i="3" s="1"/>
  <c r="J48" i="3"/>
  <c r="K48" i="3" s="1"/>
  <c r="J47" i="3"/>
  <c r="K47" i="3" s="1"/>
  <c r="J46" i="3"/>
  <c r="K46" i="3" s="1"/>
  <c r="I44" i="3"/>
  <c r="F35" i="3"/>
  <c r="E35" i="3"/>
  <c r="F44" i="3" s="1"/>
  <c r="F34" i="3"/>
  <c r="E34" i="3"/>
  <c r="G33" i="3"/>
  <c r="N32" i="3"/>
  <c r="G32" i="3"/>
  <c r="G31" i="3"/>
  <c r="G30" i="3"/>
  <c r="G29" i="3"/>
  <c r="O28" i="3" s="1"/>
  <c r="P28" i="3" s="1"/>
  <c r="N28" i="3"/>
  <c r="G28" i="3"/>
  <c r="G27" i="3"/>
  <c r="N26" i="3"/>
  <c r="G26" i="3"/>
  <c r="O26" i="3" s="1"/>
  <c r="O24" i="3"/>
  <c r="N24" i="3"/>
  <c r="G24" i="3"/>
  <c r="N22" i="3"/>
  <c r="G22" i="3"/>
  <c r="O22" i="3" s="1"/>
  <c r="G21" i="3"/>
  <c r="N20" i="3"/>
  <c r="G20" i="3"/>
  <c r="G19" i="3"/>
  <c r="N18" i="3"/>
  <c r="G18" i="3"/>
  <c r="G35" i="3" l="1"/>
  <c r="O32" i="3"/>
  <c r="P32" i="3" s="1"/>
  <c r="J54" i="3"/>
  <c r="P24" i="3"/>
  <c r="O18" i="3"/>
  <c r="G34" i="3"/>
  <c r="P18" i="3"/>
  <c r="O20" i="3"/>
  <c r="P20" i="3" s="1"/>
  <c r="P26" i="3"/>
  <c r="P22" i="3"/>
  <c r="K54" i="3"/>
  <c r="P32" i="2" l="1"/>
  <c r="O32" i="2"/>
  <c r="Q32" i="2" l="1"/>
</calcChain>
</file>

<file path=xl/comments1.xml><?xml version="1.0" encoding="utf-8"?>
<comments xmlns="http://schemas.openxmlformats.org/spreadsheetml/2006/main">
  <authors>
    <author>equipo 60</author>
  </authors>
  <commentList>
    <comment ref="B15" authorId="0" shapeId="0">
      <text>
        <r>
          <rPr>
            <b/>
            <sz val="9"/>
            <color indexed="81"/>
            <rFont val="Tahoma"/>
            <charset val="1"/>
          </rPr>
          <t>equipo 60:</t>
        </r>
        <r>
          <rPr>
            <sz val="9"/>
            <color indexed="81"/>
            <rFont val="Tahoma"/>
            <charset val="1"/>
          </rPr>
          <t xml:space="preserve">
</t>
        </r>
        <r>
          <rPr>
            <sz val="10"/>
            <color indexed="81"/>
            <rFont val="Tahoma"/>
            <family val="2"/>
          </rPr>
          <t>Describa primero el código MGA y luego la meta personalizada en el PD</t>
        </r>
      </text>
    </comment>
    <comment ref="C15" authorId="0" shapeId="0">
      <text>
        <r>
          <rPr>
            <b/>
            <sz val="9"/>
            <color indexed="81"/>
            <rFont val="Tahoma"/>
            <charset val="1"/>
          </rPr>
          <t>equipo 60:</t>
        </r>
        <r>
          <rPr>
            <sz val="9"/>
            <color indexed="81"/>
            <rFont val="Tahoma"/>
            <charset val="1"/>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charset val="1"/>
          </rPr>
          <t>equipo 60:</t>
        </r>
        <r>
          <rPr>
            <sz val="9"/>
            <color indexed="81"/>
            <rFont val="Tahoma"/>
            <charset val="1"/>
          </rPr>
          <t xml:space="preserve">
</t>
        </r>
        <r>
          <rPr>
            <sz val="10"/>
            <color indexed="81"/>
            <rFont val="Tahoma"/>
            <family val="2"/>
          </rPr>
          <t>Describa el parámetro o unidad de medida relacionada con la actividad, ejemplo: porcentaje, número, kilo, grados, hectáreas, etc.</t>
        </r>
        <r>
          <rPr>
            <sz val="9"/>
            <color indexed="81"/>
            <rFont val="Tahoma"/>
            <charset val="1"/>
          </rPr>
          <t xml:space="preserve">
</t>
        </r>
      </text>
    </comment>
    <comment ref="F15" authorId="0" shapeId="0">
      <text>
        <r>
          <rPr>
            <b/>
            <sz val="9"/>
            <color indexed="81"/>
            <rFont val="Tahoma"/>
            <charset val="1"/>
          </rPr>
          <t>equipo 60:</t>
        </r>
        <r>
          <rPr>
            <sz val="9"/>
            <color indexed="81"/>
            <rFont val="Tahoma"/>
            <charset val="1"/>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<sst xmlns="http://schemas.openxmlformats.org/spreadsheetml/2006/main" count="446" uniqueCount="285">
  <si>
    <t xml:space="preserve">FIRMA: </t>
  </si>
  <si>
    <t xml:space="preserve">OBSERVACIONES: </t>
  </si>
  <si>
    <t>E</t>
  </si>
  <si>
    <t>P</t>
  </si>
  <si>
    <t>FIRMA</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</si>
  <si>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</si>
  <si>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</si>
  <si>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</si>
  <si>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</si>
  <si>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</si>
  <si>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</si>
  <si>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</si>
  <si>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</si>
  <si>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</si>
  <si>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</si>
  <si>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</si>
  <si>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</si>
  <si>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</si>
  <si>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</si>
  <si>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</si>
  <si>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</si>
  <si>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</si>
  <si>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</si>
  <si>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</si>
  <si>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</si>
  <si>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</si>
  <si>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</si>
  <si>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</si>
  <si>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</si>
  <si>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</si>
  <si>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</si>
  <si>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</si>
  <si>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</si>
  <si>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</si>
  <si>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</si>
  <si>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</si>
  <si>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 xml:space="preserve">SECRETARÍA / ENTIDAD: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</si>
  <si>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</si>
  <si>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</si>
  <si>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</si>
  <si>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</si>
  <si>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</si>
  <si>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</si>
  <si>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</si>
  <si>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</si>
  <si>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 xml:space="preserve">SECRETARIA DE HACIENDA </t>
  </si>
  <si>
    <t>GRUPO: DESPACHO</t>
  </si>
  <si>
    <t>LINEA ESTRATEGICA: GOBERNABILIDAD PARA TODOS</t>
  </si>
  <si>
    <t>SECTOR: Gobierno Territorial</t>
  </si>
  <si>
    <t>PROGRAMA:  Fortalecimiento a la gestión y dirección de la administración pública territorial</t>
  </si>
  <si>
    <t>NOMBRE  DEL PROYECTO POAI: Fortalecimiento A TRAVES DE LA ADQUISICIÓN DE NUEVAS TECNOLOGÍAS Y EL MEJORAMIENTO DE LA MANO DE OBRA Y GESTION
DOCUMENTAL PARA OPTIMIZAR EL SANEAMIENTO FISCAL Y FINANCIERO EN EL MUNICIPIO DE IBAGUÉ</t>
  </si>
  <si>
    <t>CODIGO BPPIM: 2024730010094</t>
  </si>
  <si>
    <t xml:space="preserve">FECHA DE  SEGUIMIENTO: 30 DE SEPTIEMBRE </t>
  </si>
  <si>
    <t xml:space="preserve"> GOBERNABILIDAD PARA TODOS</t>
  </si>
  <si>
    <t xml:space="preserve"> Gobierno Territorial</t>
  </si>
  <si>
    <t xml:space="preserve"> Fortalecimiento a la gestión y dirección de la administración pública territorial</t>
  </si>
  <si>
    <t>Fortalecimiento A TRAVES DE LA ADQUISICIÓN DE NUEVAS TECNOLOGÍAS Y EL MEJORAMIENTO DE LA MANO DE OBRA Y GESTION
DOCUMENTAL PARA OPTIMIZAR EL SANEAMIENTO FISCAL Y FINANCIERO EN EL MUNICIPIO DE IBAGUÉ</t>
  </si>
  <si>
    <r>
      <rPr>
        <b/>
        <sz val="12"/>
        <rFont val="Arial"/>
        <family val="2"/>
      </rPr>
      <t>Código MGA</t>
    </r>
    <r>
      <rPr>
        <sz val="12"/>
        <rFont val="Arial"/>
        <family val="2"/>
      </rPr>
      <t>:
Descripción meta 4599002
Servicio de saneamiento fiscal y financiero</t>
    </r>
  </si>
  <si>
    <r>
      <t xml:space="preserve">META DE RESULTADO  No.  </t>
    </r>
    <r>
      <rPr>
        <sz val="12"/>
        <rFont val="Arial"/>
        <family val="2"/>
      </rPr>
      <t>Mejorar la efectividad en los procesos de recaudo y cobro, con la implementación de actividades y acciones que agilicen los procesos y procedimientos, generando tramites ágiles y amigables para la ciudadanía en general. Crecimiento real en
los ingresos propios del Municipio.</t>
    </r>
  </si>
  <si>
    <r>
      <rPr>
        <sz val="12"/>
        <rFont val="Arial MT"/>
      </rPr>
      <t>Mejorar la efectividad en los procesos de recaudo y cobro, con la implementación de actividades y acciones que agilicen los procesos y procedimientos, generando tramites ágiles y amigables para la ciudadanía en general. Crecimiento real en
los ingresos propios del Municipio.</t>
    </r>
    <r>
      <rPr>
        <b/>
        <sz val="12"/>
        <rFont val="Arial MT"/>
      </rPr>
      <t xml:space="preserve">
</t>
    </r>
  </si>
  <si>
    <t xml:space="preserve">NOMBRE: 
ÁNGEL MARÍA GÓMEZ </t>
  </si>
  <si>
    <t xml:space="preserve"> 30 DE SEPTIMEBRE DEL 2024 </t>
  </si>
  <si>
    <t>Objetivos: 
 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</si>
  <si>
    <t>Elaboracion de Informes de seguimiento al proceso de  fiscalización de los impuestos del Municipio de Ibagué.</t>
  </si>
  <si>
    <t>Elaboracion de Informes de la respuesta oportuna a P.Q.R  del Impuesto Predial Unificado</t>
  </si>
  <si>
    <t>Mejorar los sistemas de información  tecnologicos de las dependencias de la secretaria  de Hacienda</t>
  </si>
  <si>
    <t>Número de Informes elaborados</t>
  </si>
  <si>
    <t>Numero de informes elaborados</t>
  </si>
  <si>
    <t>Número de expedientes impulsados</t>
  </si>
  <si>
    <t>Porcentaje de acuerdos de Pago suscritos</t>
  </si>
  <si>
    <t xml:space="preserve">Número de sistemas Mejorados </t>
  </si>
  <si>
    <t>Numeros de mandamientos de pago debidamente notificados</t>
  </si>
  <si>
    <t>Número de expedientes digitalizados</t>
  </si>
  <si>
    <t>FECHA DE PROGRAMACION: 2024</t>
  </si>
  <si>
    <t>FECHA DE  SEGUIMIENTO: SEPTIEMBRE DE 2024</t>
  </si>
  <si>
    <t xml:space="preserve">DIMENSION: </t>
  </si>
  <si>
    <t>IBAGUÉ PARA TODOS</t>
  </si>
  <si>
    <t>SECTOR:</t>
  </si>
  <si>
    <t>GOBIERNO TERRITORIAL</t>
  </si>
  <si>
    <t xml:space="preserve">PROGRAMA:  </t>
  </si>
  <si>
    <t xml:space="preserve">FORTALECIMIENTO A LA GESTION Y DIRECCIÓN DE LA ADMINISTRACION PUBLICA TERRITORIAL. </t>
  </si>
  <si>
    <t>MODULO 333. CONTRATAR LOS SERVICIOS DE SOPORTE Y MANTENIMIENTO DE LA
PLATAFORMA REALSIT PARA EL FUNCIONAMIENTO Y GESTION DE LA INFORMACIÓN
TRIBUTARIA “IMPUESTO PREDIAL” PARA LA SECRETARIA DE HACIENDA MUNICIPAL</t>
  </si>
  <si>
    <t xml:space="preserve">NOMBRE  DEL PROYECTO POAI: </t>
  </si>
  <si>
    <t>FORTALECIMIENTO A TRAVES DE LA ADQUISICION DE NUEVAS TECNOLOGIAS Y EL MEJORAMIENTO DE LA MANO DE OBRA Y GESTION DOCUMENTAL PARA OPTIMIZAR EL SANEAMIENTO FISCAL Y FINANCIERO EN EL MUNICIPIO DE IBAGUE.</t>
  </si>
  <si>
    <t xml:space="preserve">CODIGO BPPIM: </t>
  </si>
  <si>
    <t>20244730010094/2020730010059</t>
  </si>
  <si>
    <t>PRINCIPALES ACTIVIDADES</t>
  </si>
  <si>
    <t>CANT.</t>
  </si>
  <si>
    <t xml:space="preserve">FUENTES DE FINANCIACION                                           </t>
  </si>
  <si>
    <t>Realizar campañas, talleres y/o seminarios de educación fiscal y normas tributarias, aunado a esfuerzos por socializar mediante campañas de difusión temas de importancia tributaria, como plazos para declarar y pagar los impuestos, e informar a los contribuyentes sobre sus obligaciones y beneficios.</t>
  </si>
  <si>
    <t>Numero de campañas realizadas.</t>
  </si>
  <si>
    <t>Realizar jornadas de visitas tributarias a los comerciantes de la ciudad de Ibagué y/o jornadas de socialización tributaria a los contribuyentes del municipio de Ibagué.  Se toma una muestra aleatoria del total de establecimientos de comercio en la ciudad de Ibague a 31 de marzo 2023 . 20,893 con un nivel de confianza del 95%.</t>
  </si>
  <si>
    <t>Número de establecimientos de comercio visitados</t>
  </si>
  <si>
    <t>Fortalecer los puntos de atención, propiciando un correcto servicio a usuarios y contribuyentes.</t>
  </si>
  <si>
    <t>Total  de puntos de atención restructurados</t>
  </si>
  <si>
    <t>Desarrollar e implementar estrategias tecnológicas en los procesos operativos y administrativos, a fin de mejorar la eficiencia de la gestión tributaria municipal.</t>
  </si>
  <si>
    <t>Total de estrategias tecnologicas implementas</t>
  </si>
  <si>
    <t>Dar respuesta a las diferentes solicitudes (PQR) y/o correspondencia externa respecto de los tributos municipales.</t>
  </si>
  <si>
    <t>Total de contrato para mensajeria</t>
  </si>
  <si>
    <t>Implementar acciones de verificación y validación de la información presentada por los contribuyentes que permita al municipio obtener las rentas reales según la actividad económica.</t>
  </si>
  <si>
    <t>Informe del resultado semestral del valor fiscalizado vs el valor recuperado.</t>
  </si>
  <si>
    <t>Promover el cumplimiento de la Ley 594 de 2000 (Ley General de Archivo), a través de las actividades de gestión documental en el área de fiscalización que garanticen la organización, el manejo y la custodia de los expedientes en los archivos.</t>
  </si>
  <si>
    <t xml:space="preserve">Informe de Gestion Documental </t>
  </si>
  <si>
    <t>Actualizar y/o socializar el estatuto tributario de rentas del municipio de Ibagué con el fin de informar a los contribuyentes tasas, tarifas, plazos evitando posibles multas y sanciones por el no pago de los impuestos.</t>
  </si>
  <si>
    <t>Estatuto de Rentas actualizado</t>
  </si>
  <si>
    <t>INDICADORES</t>
  </si>
  <si>
    <t>DIRECTOR DE RENTAS</t>
  </si>
  <si>
    <t>META DE RESULTADO  No. Aumentar el índice de desempeño fiscal</t>
  </si>
  <si>
    <t>META DE PRODUCTO No. 1:  Alcanzar un índice desempeño fiscal</t>
  </si>
  <si>
    <t>Porcentaje de Cumplimiento Índice Desempeño</t>
  </si>
  <si>
    <t>NOMBRE: JHONATAN JAVIER SANCHEZ URRIAGO</t>
  </si>
  <si>
    <t>ACTIVIDAD</t>
  </si>
  <si>
    <t>CADA META</t>
  </si>
  <si>
    <t>avance</t>
  </si>
  <si>
    <t>META</t>
  </si>
  <si>
    <t>meta 1</t>
  </si>
  <si>
    <t>CAMPAÑAS REALIZADAS</t>
  </si>
  <si>
    <t>meta 2</t>
  </si>
  <si>
    <t>ESTABLECIMIENTOS VISITADOS</t>
  </si>
  <si>
    <t>meta 3</t>
  </si>
  <si>
    <t>PUNTOS DE ATENCION RESTRUCTURADOS</t>
  </si>
  <si>
    <t>meta 4</t>
  </si>
  <si>
    <t>ESTRATEGIAS TECNOLOGICAS IMPLEMENTADAS</t>
  </si>
  <si>
    <t>meta 5</t>
  </si>
  <si>
    <t>CONTRATO PARA MENSAJERIA</t>
  </si>
  <si>
    <t>meta 6</t>
  </si>
  <si>
    <t>INFORME FISCA VS RECAUDO</t>
  </si>
  <si>
    <t>meta 7</t>
  </si>
  <si>
    <t>INFORME GESTION DOCUMENTAL</t>
  </si>
  <si>
    <t>meta 8</t>
  </si>
  <si>
    <t>ESTATUTO DE RENTAS ACTUALIZADO</t>
  </si>
  <si>
    <t>TOTAL EJECUTADO A SEPTIEMBRE</t>
  </si>
  <si>
    <t>Beneficiario</t>
  </si>
  <si>
    <t>Nit</t>
  </si>
  <si>
    <t>Nro Contrato</t>
  </si>
  <si>
    <t>No Comp.</t>
  </si>
  <si>
    <t xml:space="preserve">Fecha </t>
  </si>
  <si>
    <t xml:space="preserve">Valor($) </t>
  </si>
  <si>
    <t>OBLIGACION 30 SEP</t>
  </si>
  <si>
    <t>Cod  BPIM</t>
  </si>
  <si>
    <t>CONTRATO</t>
  </si>
  <si>
    <t>DEPENDENCIA</t>
  </si>
  <si>
    <t>GRUPO</t>
  </si>
  <si>
    <t>REALTIX S.A.S.</t>
  </si>
  <si>
    <t>1645</t>
  </si>
  <si>
    <t>14/05/2024</t>
  </si>
  <si>
    <t>2020730010059</t>
  </si>
  <si>
    <t>RENTAS</t>
  </si>
  <si>
    <t>PREDIAL</t>
  </si>
  <si>
    <t>GRUPO: DIRECCION DE TESORERIA</t>
  </si>
  <si>
    <t xml:space="preserve"> 01 DE ENERO DEL 2024 </t>
  </si>
  <si>
    <t>FECHA DE  SEGUIMIENTO: 30 DE SEPTIEMBRE DE 2024</t>
  </si>
  <si>
    <t xml:space="preserve">SECTOR: </t>
  </si>
  <si>
    <t>FORTALECIMIENTO A LA GESTIÓN Y DIRECCIÓN DE LA ADMINISTRACIÓN PÚBLICA TERRITORIAL</t>
  </si>
  <si>
    <t>NOMBRE  DEL PROYECTO POAI:</t>
  </si>
  <si>
    <t>FORTALECIMIENTO A TRAVES DE LA ADQUISICIÓN DE NUEVAS TECNOLOGÍAS Y EL MEJORAMIENTO DE LA MANO DE OBRA Y GESTION DOCUMENTAL PARA OPTIMIZAR EL SANEAMIENTO FISCAL Y FINANCIERO EN EL MUNICIPIO DE IBAGUÉ</t>
  </si>
  <si>
    <t>2024730010094</t>
  </si>
  <si>
    <t xml:space="preserve">CODIGO PRESUPUESTAL:  2.06.3.2.02.02.009                                                   </t>
  </si>
  <si>
    <t xml:space="preserve"> Fortalecer la asistencia técnica de los sistemas de Información encaminadas a la atención del contribuyente.</t>
  </si>
  <si>
    <t xml:space="preserve">No de asistencias tecnicas </t>
  </si>
  <si>
    <t>280</t>
  </si>
  <si>
    <t>Implementar servicios tecnológicos para mejorar los procesos de recaudo.</t>
  </si>
  <si>
    <t>ImplementacionPISAMI Icloud</t>
  </si>
  <si>
    <t>1</t>
  </si>
  <si>
    <t>Realizar seguimiento a los ingresos del municipio como también ejercer control a los productos financieros con el fin de optimizar el portafolio bancario.</t>
  </si>
  <si>
    <t xml:space="preserve">Informe de seguimiento del portafolio bancario de las cuentas bancarias del municipio </t>
  </si>
  <si>
    <t>2</t>
  </si>
  <si>
    <t>Fortalecer el área de impulso procesal de la Dirección de Tesorería fomentando el aumento de recaudo y la disminución de riesgo de prescripción.</t>
  </si>
  <si>
    <t>No de expedientes impulsados</t>
  </si>
  <si>
    <t>56.496</t>
  </si>
  <si>
    <t>26.737</t>
  </si>
  <si>
    <t>Promover el cumplimiento de la ley 594 de 2000 (Ley General de Archivo) a través de las actividades de Gestión Documental, que garanticen la organización, el manejo y la custodia de los expedientes en los archivos.</t>
  </si>
  <si>
    <t>Cantidad de expedientes legalizados en el archivo</t>
  </si>
  <si>
    <t>Dar respuesta a las diferentes solicitudes de los contribuyentes y los diferentes entes de control.</t>
  </si>
  <si>
    <t xml:space="preserve">PQR Recibidos/PQR Resueltos </t>
  </si>
  <si>
    <t>6.910</t>
  </si>
  <si>
    <t>5.221</t>
  </si>
  <si>
    <t>Fortalecer los procesos de recuperación de cartera para incrementar el porcentaje de recaudo de las diferentes rentas del municipio.</t>
  </si>
  <si>
    <t>acuerdos de pago suscritos</t>
  </si>
  <si>
    <t>500</t>
  </si>
  <si>
    <t>450</t>
  </si>
  <si>
    <t>Fortalecer los puntos de atención virtual y físicos para brindar una mejorar asesoría a los contribuyentes.</t>
  </si>
  <si>
    <t>Total correos radicados/Total correos resueltos</t>
  </si>
  <si>
    <t>3.927</t>
  </si>
  <si>
    <t>3.391</t>
  </si>
  <si>
    <t xml:space="preserve">
METAS DE RESULTADO</t>
  </si>
  <si>
    <t xml:space="preserve">
Medición </t>
  </si>
  <si>
    <t>DIRECTOR DE TESORERIA ( E )</t>
  </si>
  <si>
    <t xml:space="preserve">
NOMBRE: FABIAN MAURICIO MORENO RUBIO</t>
  </si>
  <si>
    <t xml:space="preserve">No </t>
  </si>
  <si>
    <t>No Comp</t>
  </si>
  <si>
    <t>Fecha Elabor</t>
  </si>
  <si>
    <t>No Dispon</t>
  </si>
  <si>
    <t>Nombre</t>
  </si>
  <si>
    <t>Nro Cont</t>
  </si>
  <si>
    <t>Valor Total</t>
  </si>
  <si>
    <t>Valor OP</t>
  </si>
  <si>
    <t>Cancelado</t>
  </si>
  <si>
    <t>Saldo</t>
  </si>
  <si>
    <t>Armel Marin Riveros</t>
  </si>
  <si>
    <t>1960/2024</t>
  </si>
  <si>
    <t>Julian Leonardo Avil</t>
  </si>
  <si>
    <t>1978/2024</t>
  </si>
  <si>
    <t>Juan Antonio Gomez V</t>
  </si>
  <si>
    <t>2013/2024</t>
  </si>
  <si>
    <t>Diana Carolina Enamo</t>
  </si>
  <si>
    <t>1984/2024</t>
  </si>
  <si>
    <t>Gina Patricia MuÑo</t>
  </si>
  <si>
    <t>1958/2024</t>
  </si>
  <si>
    <t>Francisco Culma Cru</t>
  </si>
  <si>
    <t>1983/2024</t>
  </si>
  <si>
    <t>Mauricio Gomez Robl</t>
  </si>
  <si>
    <t>1998/2024</t>
  </si>
  <si>
    <t>Lila Johana Duran M</t>
  </si>
  <si>
    <t>2015/2024</t>
  </si>
  <si>
    <t>Nini Johanna Mosquer</t>
  </si>
  <si>
    <t>1985/2024</t>
  </si>
  <si>
    <t>Arnulfo Garcia Cabe</t>
  </si>
  <si>
    <t>1981/2024</t>
  </si>
  <si>
    <t>Jose Manuel Buenaven</t>
  </si>
  <si>
    <t>1944/2024</t>
  </si>
  <si>
    <t>Erika Katherin Flore</t>
  </si>
  <si>
    <t>2002/2024</t>
  </si>
  <si>
    <t>Jeanethe Marcela Sol</t>
  </si>
  <si>
    <t>2014/2024</t>
  </si>
  <si>
    <t>Claudia Ximena Lasso</t>
  </si>
  <si>
    <t>1957/2024</t>
  </si>
  <si>
    <t>Educardo Villalobos</t>
  </si>
  <si>
    <t>1947/2024</t>
  </si>
  <si>
    <t>Alvaro Mauricio Mont</t>
  </si>
  <si>
    <t>1956/2024</t>
  </si>
  <si>
    <t>Carlos Alberto Ñust</t>
  </si>
  <si>
    <t>1946/2024</t>
  </si>
  <si>
    <t>Nury Milena Ortiz Oy</t>
  </si>
  <si>
    <t>1949/2024</t>
  </si>
  <si>
    <t>Julian David Botero</t>
  </si>
  <si>
    <t>2000/2024</t>
  </si>
  <si>
    <t>Luisa Fernanda Escob</t>
  </si>
  <si>
    <t>1975/2024</t>
  </si>
  <si>
    <t>Maria Paula Reyes Va</t>
  </si>
  <si>
    <t>2004/2024</t>
  </si>
  <si>
    <t>Mayra Alejandra Padi</t>
  </si>
  <si>
    <t>2054/2024</t>
  </si>
  <si>
    <t>Andres Felipe Nieto</t>
  </si>
  <si>
    <t>2005/2024</t>
  </si>
  <si>
    <t>Luz Marina Enciso Ma</t>
  </si>
  <si>
    <t>2003/2024</t>
  </si>
  <si>
    <t>Sandra Melisa PiÑer</t>
  </si>
  <si>
    <t>1948/2024</t>
  </si>
  <si>
    <t>William Orlando Ba</t>
  </si>
  <si>
    <t>2160/2024</t>
  </si>
  <si>
    <t>Dario Alexander Diaz</t>
  </si>
  <si>
    <t>2161/2024</t>
  </si>
  <si>
    <t>Luis Emilio Espitia</t>
  </si>
  <si>
    <t>2159/2024</t>
  </si>
  <si>
    <r>
      <rPr>
        <b/>
        <sz val="10"/>
        <rFont val="Arial"/>
        <family val="2"/>
      </rPr>
      <t>PROCESO:</t>
    </r>
    <r>
      <rPr>
        <sz val="10"/>
        <rFont val="Arial"/>
        <family val="2"/>
      </rPr>
      <t xml:space="preserve"> PLANEACION ESTRATEGICA Y TERRITORIAL</t>
    </r>
  </si>
  <si>
    <r>
      <t xml:space="preserve">Codigo: </t>
    </r>
    <r>
      <rPr>
        <sz val="10"/>
        <rFont val="Arial"/>
        <family val="2"/>
      </rPr>
      <t>FOR-08-PRO-PET-01</t>
    </r>
  </si>
  <si>
    <r>
      <t>Version:</t>
    </r>
    <r>
      <rPr>
        <sz val="10"/>
        <rFont val="Arial"/>
        <family val="2"/>
      </rPr>
      <t xml:space="preserve"> 01</t>
    </r>
  </si>
  <si>
    <r>
      <rPr>
        <b/>
        <sz val="10"/>
        <rFont val="Arial"/>
        <family val="2"/>
      </rPr>
      <t>FORMATO:</t>
    </r>
    <r>
      <rPr>
        <sz val="10"/>
        <rFont val="Arial"/>
        <family val="2"/>
      </rPr>
      <t xml:space="preserve"> PLAN DE ACCION</t>
    </r>
  </si>
  <si>
    <r>
      <t xml:space="preserve">Fecha: </t>
    </r>
    <r>
      <rPr>
        <sz val="10"/>
        <rFont val="Arial"/>
        <family val="2"/>
      </rPr>
      <t>31/08/2017</t>
    </r>
  </si>
  <si>
    <r>
      <t xml:space="preserve">Pagina: </t>
    </r>
    <r>
      <rPr>
        <sz val="10"/>
        <rFont val="Arial"/>
        <family val="2"/>
      </rPr>
      <t>1 de  1</t>
    </r>
  </si>
  <si>
    <r>
      <t xml:space="preserve">SECRETARÍA / ENTIDAD:  </t>
    </r>
    <r>
      <rPr>
        <sz val="10"/>
        <rFont val="Arial Narrow"/>
        <family val="2"/>
      </rPr>
      <t xml:space="preserve">Secretaría de Hacienda </t>
    </r>
    <r>
      <rPr>
        <b/>
        <sz val="10"/>
        <rFont val="Arial Narrow"/>
        <family val="2"/>
      </rPr>
      <t xml:space="preserve">                   / GRUPO: </t>
    </r>
    <r>
      <rPr>
        <sz val="10"/>
        <rFont val="Arial Narrow"/>
        <family val="2"/>
      </rPr>
      <t>Dirección de Rentas</t>
    </r>
  </si>
  <si>
    <r>
      <t xml:space="preserve">OBJETIVO
</t>
    </r>
    <r>
      <rPr>
        <sz val="10"/>
        <rFont val="Arial Narrow"/>
        <family val="2"/>
      </rPr>
      <t>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r>
  </si>
  <si>
    <r>
      <t xml:space="preserve">CODIGO PRESUPUESTAL: </t>
    </r>
    <r>
      <rPr>
        <sz val="10"/>
        <rFont val="Arial Narrow"/>
        <family val="2"/>
      </rPr>
      <t>206320202009</t>
    </r>
    <r>
      <rPr>
        <b/>
        <sz val="10"/>
        <rFont val="Arial Narrow"/>
        <family val="2"/>
      </rPr>
      <t xml:space="preserve">       RUBRO:</t>
    </r>
  </si>
  <si>
    <r>
      <t>PROG</t>
    </r>
    <r>
      <rPr>
        <b/>
        <sz val="10"/>
        <rFont val="Arial"/>
        <family val="2"/>
      </rPr>
      <t xml:space="preserve">  EJEC</t>
    </r>
  </si>
  <si>
    <r>
      <t xml:space="preserve">FINANCIERO
</t>
    </r>
    <r>
      <rPr>
        <b/>
        <u/>
        <sz val="10"/>
        <rFont val="Arial"/>
        <family val="2"/>
      </rPr>
      <t>PGRA
OBLIGADO</t>
    </r>
  </si>
  <si>
    <r>
      <rPr>
        <b/>
        <sz val="12"/>
        <rFont val="Arial"/>
        <family val="2"/>
      </rPr>
      <t xml:space="preserve"> T.</t>
    </r>
    <r>
      <rPr>
        <sz val="12"/>
        <rFont val="Arial"/>
        <family val="2"/>
      </rPr>
      <t>Notificar debidamente los mandamientos de pago con proceso en cobro coactivo para evitar la prescripción</t>
    </r>
  </si>
  <si>
    <t>T.Digitalizar los expedientes en un sistema tecnológico que ofrezca seguridad, consulta, seguimiento y auditoria.</t>
  </si>
  <si>
    <t>T.Fortalecer la unidad de impulso procesal para disminuir el riesgo de prescripción</t>
  </si>
  <si>
    <t>T.Fomentar el contacto directo con los contribuyentes y/o contraventores para incrementar los acuerdos de pago.</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</si>
  <si>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</si>
  <si>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</si>
  <si>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</si>
  <si>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</si>
  <si>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</si>
  <si>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</si>
  <si>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 xml:space="preserve"> 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r>
  </si>
  <si>
    <r>
      <t xml:space="preserve">RUBROS: </t>
    </r>
    <r>
      <rPr>
        <sz val="11"/>
        <rFont val="Arial"/>
        <family val="2"/>
      </rPr>
      <t>SERVICIOS PARA LA COMUNIDAD SOCIALES Y PERSONALES</t>
    </r>
  </si>
  <si>
    <r>
      <t xml:space="preserve">FISICO
</t>
    </r>
    <r>
      <rPr>
        <b/>
        <u/>
        <sz val="11"/>
        <rFont val="Arial MT"/>
      </rPr>
      <t xml:space="preserve">PROG  </t>
    </r>
    <r>
      <rPr>
        <b/>
        <sz val="11"/>
        <rFont val="Arial MT"/>
      </rPr>
      <t xml:space="preserve">
EJEC</t>
    </r>
  </si>
  <si>
    <r>
      <rPr>
        <b/>
        <sz val="11"/>
        <rFont val="Arial MT"/>
      </rPr>
      <t>FINANCIERO</t>
    </r>
    <r>
      <rPr>
        <b/>
        <u/>
        <sz val="11"/>
        <rFont val="Arial MT"/>
      </rPr>
      <t xml:space="preserve">
PROG  
OBLIGADO</t>
    </r>
  </si>
  <si>
    <r>
      <rPr>
        <b/>
        <sz val="11"/>
        <rFont val="Arial"/>
        <family val="2"/>
      </rPr>
      <t>Código MGA</t>
    </r>
    <r>
      <rPr>
        <sz val="11"/>
        <rFont val="Arial"/>
        <family val="2"/>
      </rPr>
      <t>:
Descripción meta 4599002
Servicio de saneamiento fiscal y financiero</t>
    </r>
  </si>
  <si>
    <r>
      <rPr>
        <sz val="11"/>
        <rFont val="Arial MT"/>
      </rPr>
      <t>Mejorar la efectividad en los procesos de recaudo y cobro, con la implementación de actividades y acciones que agilicen los procesos y procedimientos, generando tramites ágiles y amigables para la ciudadanía en general. Crecimiento real en
los ingresos propios del Municipio.</t>
    </r>
    <r>
      <rPr>
        <b/>
        <sz val="11"/>
        <rFont val="Arial MT"/>
      </rPr>
      <t xml:space="preserve">
</t>
    </r>
  </si>
  <si>
    <r>
      <t xml:space="preserve">META DE RESULTADO  No.  </t>
    </r>
    <r>
      <rPr>
        <sz val="11"/>
        <rFont val="Arial"/>
        <family val="2"/>
      </rPr>
      <t>Mejorar la efectividad en los procesos de recaudo y cobro, con la implementación de actividades y acciones que agilicen los procesos y procedimientos, generando tramites ágiles y amigables para la ciudadanía en general. Crecimiento real en
los ingresos propios del Municipio.</t>
    </r>
  </si>
  <si>
    <t>CODIGO PRESUPUESTAL:  2.06.3.2.02.02.009                                                     RUBROS:</t>
  </si>
  <si>
    <t>CALIFICACION DEL INDICE DE DESEMPEÑO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</si>
</sst>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0_-"/>
    <numFmt numFmtId="174" formatCode="_-&quot;$&quot;* #,##0_-;\-&quot;$&quot;* #,##0_-;_-&quot;$&quot;* &quot;-&quot;??_-;_-@_-"/>
  </numFmts>
  <fonts count="37">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charset val="1"/>
    </font>
    <font>
      <b/>
      <sz val="9"/>
      <color indexed="81"/>
      <name val="Tahoma"/>
      <charset val="1"/>
    </font>
    <font>
      <sz val="10"/>
      <color indexed="81"/>
      <name val="Tahoma"/>
      <family val="2"/>
    </font>
    <font>
      <sz val="9"/>
      <color indexed="81"/>
      <name val="Tahoma"/>
      <family val="2"/>
    </font>
    <font>
      <b/>
      <sz val="9"/>
      <color indexed="81"/>
      <name val="Tahoma"/>
      <family val="2"/>
    </font>
    <font>
      <b/>
      <sz val="11"/>
      <color theme="1"/>
      <name val="Calibri"/>
      <family val="2"/>
      <scheme val="minor"/>
    </font>
    <font>
      <b/>
      <sz val="14"/>
      <color rgb="FF000000"/>
      <name val="Calibri"/>
      <family val="2"/>
    </font>
    <font>
      <b/>
      <sz val="11"/>
      <color rgb="FF000000"/>
      <name val="Calibri"/>
      <family val="2"/>
    </font>
    <font>
      <sz val="10"/>
      <color rgb="FF000000"/>
      <name val="Calibri"/>
      <family val="2"/>
    </font>
    <font>
      <sz val="11"/>
      <color rgb="FF000000"/>
      <name val="Calibri"/>
      <family val="2"/>
    </font>
    <font>
      <sz val="11"/>
      <name val="Arial"/>
      <family val="2"/>
    </font>
    <font>
      <sz val="11"/>
      <name val="Arial MT"/>
    </font>
    <font>
      <b/>
      <sz val="9"/>
      <color rgb="FF222222"/>
      <name val="Verdana"/>
      <family val="2"/>
    </font>
    <font>
      <sz val="9"/>
      <color rgb="FF222222"/>
      <name val="Verdana"/>
      <family val="2"/>
    </font>
    <font>
      <sz val="8"/>
      <color theme="1"/>
      <name val="Calibri"/>
      <family val="2"/>
      <scheme val="minor"/>
    </font>
    <font>
      <b/>
      <sz val="10"/>
      <name val="Arial"/>
      <family val="2"/>
    </font>
    <font>
      <b/>
      <sz val="10"/>
      <name val="Arial MT"/>
    </font>
    <font>
      <b/>
      <sz val="10"/>
      <name val="Arial Narrow"/>
      <family val="2"/>
    </font>
    <font>
      <sz val="10"/>
      <name val="Arial Narrow"/>
      <family val="2"/>
    </font>
    <font>
      <sz val="10"/>
      <name val="Arial MT"/>
    </font>
    <font>
      <b/>
      <u/>
      <sz val="10"/>
      <name val="Arial"/>
      <family val="2"/>
    </font>
    <font>
      <sz val="10"/>
      <color theme="1"/>
      <name val="Calibri"/>
      <family val="2"/>
      <scheme val="minor"/>
    </font>
    <font>
      <b/>
      <sz val="11"/>
      <name val="Arial"/>
      <family val="2"/>
    </font>
    <font>
      <b/>
      <sz val="11"/>
      <name val="Arial MT"/>
    </font>
    <font>
      <b/>
      <u/>
      <sz val="11"/>
      <name val="Arial MT"/>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7" tint="-0.249977111117893"/>
        <bgColor indexed="64"/>
      </patternFill>
    </fill>
    <fill>
      <patternFill patternType="solid">
        <fgColor theme="4" tint="0.59999389629810485"/>
        <bgColor indexed="64"/>
      </patternFill>
    </fill>
    <fill>
      <gradientFill degree="90">
        <stop position="0">
          <color rgb="FFA0A0A0"/>
        </stop>
        <stop position="1">
          <color rgb="FFFFFFFF"/>
        </stop>
      </gradientFill>
    </fill>
    <fill>
      <patternFill patternType="solid">
        <fgColor rgb="FFFFCCF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5" tint="0.39997558519241921"/>
        <bgColor indexed="64"/>
      </patternFill>
    </fill>
  </fills>
  <borders count="6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1" fillId="0" borderId="0"/>
    <xf numFmtId="171" fontId="1" fillId="0" borderId="0" applyFont="0" applyFill="0" applyBorder="0" applyAlignment="0" applyProtection="0"/>
  </cellStyleXfs>
  <cellXfs count="753">
    <xf numFmtId="0" fontId="0" fillId="0" borderId="0" xfId="0"/>
    <xf numFmtId="0" fontId="2" fillId="0" borderId="0" xfId="1" applyFont="1"/>
    <xf numFmtId="10" fontId="3" fillId="0" borderId="0" xfId="2" applyNumberFormat="1" applyFont="1"/>
    <xf numFmtId="0" fontId="3" fillId="0" borderId="0" xfId="1" applyFont="1"/>
    <xf numFmtId="0" fontId="2" fillId="0" borderId="0" xfId="1" applyFont="1" applyBorder="1"/>
    <xf numFmtId="165" fontId="3" fillId="0" borderId="0" xfId="3" applyFont="1" applyFill="1" applyBorder="1" applyAlignment="1" applyProtection="1">
      <alignment vertical="center"/>
    </xf>
    <xf numFmtId="0" fontId="2" fillId="0" borderId="0" xfId="1" applyFont="1" applyBorder="1" applyAlignment="1">
      <alignment wrapText="1"/>
    </xf>
    <xf numFmtId="165" fontId="2" fillId="0" borderId="0" xfId="3" applyFont="1" applyBorder="1"/>
    <xf numFmtId="0" fontId="3" fillId="0" borderId="0" xfId="1" applyFont="1" applyBorder="1"/>
    <xf numFmtId="165" fontId="3" fillId="0" borderId="0" xfId="3" applyFont="1" applyBorder="1"/>
    <xf numFmtId="0" fontId="3" fillId="0" borderId="0" xfId="1" applyFont="1" applyBorder="1" applyAlignment="1">
      <alignment wrapText="1"/>
    </xf>
    <xf numFmtId="165" fontId="3" fillId="0" borderId="0" xfId="3" applyFont="1" applyBorder="1" applyAlignment="1" applyProtection="1">
      <alignment vertical="center"/>
    </xf>
    <xf numFmtId="0" fontId="3" fillId="0" borderId="0" xfId="1" applyFont="1" applyBorder="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applyBorder="1" applyProtection="1"/>
    <xf numFmtId="2" fontId="3" fillId="0" borderId="1" xfId="1" applyNumberFormat="1" applyFont="1" applyBorder="1" applyAlignment="1" applyProtection="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pplyProtection="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0" fontId="3" fillId="0" borderId="1" xfId="2" applyNumberFormat="1" applyFont="1" applyBorder="1" applyAlignment="1">
      <alignment vertical="center"/>
    </xf>
    <xf numFmtId="1" fontId="3" fillId="0" borderId="1" xfId="1" applyNumberFormat="1" applyFont="1" applyBorder="1" applyAlignment="1">
      <alignment horizontal="center" vertical="center" wrapText="1"/>
    </xf>
    <xf numFmtId="164" fontId="2" fillId="0" borderId="0" xfId="1" applyNumberFormat="1" applyFont="1" applyBorder="1"/>
    <xf numFmtId="2" fontId="3" fillId="0" borderId="1" xfId="1" applyNumberFormat="1" applyFont="1" applyBorder="1" applyAlignment="1">
      <alignment horizontal="center" vertical="center" wrapText="1"/>
    </xf>
    <xf numFmtId="165" fontId="2" fillId="0" borderId="0" xfId="1" applyNumberFormat="1" applyFont="1" applyBorder="1"/>
    <xf numFmtId="2" fontId="2" fillId="0" borderId="0" xfId="1" applyNumberFormat="1" applyFont="1" applyBorder="1"/>
    <xf numFmtId="2" fontId="3" fillId="0" borderId="0" xfId="1" applyNumberFormat="1" applyFont="1" applyBorder="1"/>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0" fontId="7" fillId="0" borderId="0" xfId="1" applyFont="1" applyBorder="1"/>
    <xf numFmtId="164" fontId="7" fillId="0" borderId="0" xfId="1" applyNumberFormat="1" applyFont="1" applyBorder="1"/>
    <xf numFmtId="165" fontId="7" fillId="0" borderId="0" xfId="3" applyFont="1" applyBorder="1"/>
    <xf numFmtId="2" fontId="7" fillId="0" borderId="0" xfId="1" applyNumberFormat="1" applyFont="1" applyBorder="1"/>
    <xf numFmtId="0" fontId="8" fillId="0" borderId="0" xfId="1" applyFont="1" applyBorder="1" applyAlignment="1">
      <alignment wrapText="1"/>
    </xf>
    <xf numFmtId="165" fontId="8" fillId="0" borderId="0" xfId="3" applyFont="1" applyBorder="1" applyAlignment="1" applyProtection="1">
      <alignment vertical="center"/>
    </xf>
    <xf numFmtId="2" fontId="8" fillId="0" borderId="0" xfId="1" applyNumberFormat="1" applyFont="1" applyBorder="1" applyAlignment="1" applyProtection="1">
      <alignment horizontal="left" vertical="center" wrapText="1"/>
    </xf>
    <xf numFmtId="2" fontId="8" fillId="0" borderId="0" xfId="1" applyNumberFormat="1" applyFont="1" applyBorder="1" applyAlignment="1" applyProtection="1">
      <alignment vertical="center"/>
    </xf>
    <xf numFmtId="2" fontId="9" fillId="0" borderId="0" xfId="1" applyNumberFormat="1" applyFont="1" applyBorder="1" applyAlignment="1" applyProtection="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Border="1" applyAlignment="1" applyProtection="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xf>
    <xf numFmtId="0" fontId="7" fillId="0" borderId="0" xfId="1" applyFont="1" applyBorder="1" applyAlignment="1">
      <alignment horizontal="center"/>
    </xf>
    <xf numFmtId="2" fontId="9" fillId="0" borderId="0" xfId="1" applyNumberFormat="1" applyFont="1" applyBorder="1" applyAlignment="1" applyProtection="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Border="1" applyAlignment="1" applyProtection="1">
      <alignment horizontal="center" vertical="center" wrapText="1"/>
    </xf>
    <xf numFmtId="2" fontId="10" fillId="0" borderId="1" xfId="1" applyNumberFormat="1" applyFont="1" applyBorder="1" applyAlignment="1" applyProtection="1">
      <alignment horizontal="center" vertical="center"/>
    </xf>
    <xf numFmtId="0" fontId="9" fillId="0" borderId="0" xfId="1" applyFont="1" applyAlignment="1"/>
    <xf numFmtId="2" fontId="3" fillId="0" borderId="0" xfId="1" applyNumberFormat="1" applyFont="1" applyBorder="1" applyAlignment="1" applyProtection="1">
      <alignment horizontal="left" vertical="top" wrapText="1"/>
    </xf>
    <xf numFmtId="0" fontId="10" fillId="0" borderId="1" xfId="1" applyFont="1" applyBorder="1" applyAlignment="1"/>
    <xf numFmtId="0" fontId="4" fillId="0" borderId="1" xfId="1" applyFont="1" applyBorder="1" applyAlignment="1">
      <alignment horizontal="center" vertical="center"/>
    </xf>
    <xf numFmtId="168" fontId="5" fillId="0" borderId="1" xfId="1" applyNumberFormat="1" applyFont="1" applyBorder="1" applyAlignment="1" applyProtection="1">
      <alignment horizontal="left" vertical="top"/>
    </xf>
    <xf numFmtId="39" fontId="5" fillId="0" borderId="1" xfId="1" applyNumberFormat="1" applyFont="1" applyBorder="1" applyAlignment="1" applyProtection="1">
      <alignment horizontal="left" vertical="top"/>
    </xf>
    <xf numFmtId="169" fontId="5" fillId="0" borderId="1" xfId="1" applyNumberFormat="1" applyFont="1" applyBorder="1" applyAlignment="1" applyProtection="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68" fontId="5" fillId="0" borderId="1" xfId="1" applyNumberFormat="1" applyFont="1" applyBorder="1" applyAlignment="1" applyProtection="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4" fillId="0" borderId="1" xfId="1" applyFont="1" applyBorder="1" applyAlignment="1">
      <alignment horizontal="center" vertical="center"/>
    </xf>
    <xf numFmtId="172" fontId="2" fillId="2" borderId="1" xfId="8" applyNumberFormat="1" applyFont="1" applyFill="1" applyBorder="1" applyAlignment="1" applyProtection="1">
      <alignment vertical="center"/>
    </xf>
    <xf numFmtId="0" fontId="18" fillId="10" borderId="59" xfId="0" applyFont="1" applyFill="1" applyBorder="1" applyAlignment="1">
      <alignment horizontal="center" vertical="center" wrapText="1"/>
    </xf>
    <xf numFmtId="0" fontId="18" fillId="10" borderId="60" xfId="0" applyFont="1" applyFill="1" applyBorder="1" applyAlignment="1">
      <alignment horizontal="center" vertical="center" wrapText="1"/>
    </xf>
    <xf numFmtId="0" fontId="18" fillId="10" borderId="59" xfId="0" applyFont="1" applyFill="1" applyBorder="1" applyAlignment="1">
      <alignment horizontal="center" vertical="center"/>
    </xf>
    <xf numFmtId="0" fontId="18" fillId="10" borderId="60" xfId="0" applyFont="1" applyFill="1" applyBorder="1" applyAlignment="1">
      <alignment horizontal="center" vertical="center"/>
    </xf>
    <xf numFmtId="173" fontId="18" fillId="10" borderId="60" xfId="0" applyNumberFormat="1" applyFont="1" applyFill="1" applyBorder="1" applyAlignment="1">
      <alignment horizontal="center" vertical="center"/>
    </xf>
    <xf numFmtId="173" fontId="19" fillId="10" borderId="61" xfId="0" applyNumberFormat="1" applyFont="1" applyFill="1" applyBorder="1" applyAlignment="1">
      <alignment horizontal="center" vertical="center" wrapText="1"/>
    </xf>
    <xf numFmtId="0" fontId="18" fillId="10" borderId="62" xfId="0" applyFont="1" applyFill="1" applyBorder="1" applyAlignment="1">
      <alignment horizontal="center" vertical="center"/>
    </xf>
    <xf numFmtId="0" fontId="18" fillId="10" borderId="62" xfId="0" applyFont="1" applyFill="1" applyBorder="1" applyAlignment="1">
      <alignment horizontal="center" vertical="center" wrapText="1"/>
    </xf>
    <xf numFmtId="0" fontId="18" fillId="10" borderId="50" xfId="0" applyFont="1" applyFill="1" applyBorder="1" applyAlignment="1">
      <alignment horizontal="center" vertical="center" wrapText="1"/>
    </xf>
    <xf numFmtId="0" fontId="0" fillId="3" borderId="17" xfId="0" applyFill="1" applyBorder="1"/>
    <xf numFmtId="0" fontId="0" fillId="3" borderId="10" xfId="0" applyFill="1" applyBorder="1" applyAlignment="1">
      <alignment horizontal="center"/>
    </xf>
    <xf numFmtId="0" fontId="0" fillId="3" borderId="17" xfId="0" applyFill="1" applyBorder="1" applyAlignment="1">
      <alignment horizontal="center"/>
    </xf>
    <xf numFmtId="0" fontId="20" fillId="3" borderId="10" xfId="0" applyFont="1" applyFill="1" applyBorder="1" applyAlignment="1">
      <alignment horizontal="left"/>
    </xf>
    <xf numFmtId="173" fontId="0" fillId="3" borderId="10" xfId="0" applyNumberFormat="1" applyFill="1" applyBorder="1"/>
    <xf numFmtId="173" fontId="0" fillId="3" borderId="4" xfId="0" applyNumberFormat="1" applyFill="1" applyBorder="1" applyAlignment="1"/>
    <xf numFmtId="0" fontId="0" fillId="3" borderId="38" xfId="0" applyFill="1" applyBorder="1"/>
    <xf numFmtId="0" fontId="0" fillId="3" borderId="4" xfId="0" applyFill="1" applyBorder="1"/>
    <xf numFmtId="0" fontId="21" fillId="3" borderId="4" xfId="0" applyFont="1" applyFill="1" applyBorder="1"/>
    <xf numFmtId="0" fontId="0" fillId="3" borderId="35" xfId="0" applyFill="1" applyBorder="1"/>
    <xf numFmtId="173" fontId="0" fillId="0" borderId="0" xfId="0" applyNumberFormat="1"/>
    <xf numFmtId="0" fontId="0" fillId="0" borderId="0" xfId="0" applyFill="1"/>
    <xf numFmtId="0" fontId="24" fillId="0" borderId="1" xfId="0" applyFont="1" applyFill="1" applyBorder="1" applyAlignment="1">
      <alignment horizontal="center" vertical="center" wrapText="1"/>
    </xf>
    <xf numFmtId="0" fontId="24" fillId="0" borderId="1" xfId="0" applyFont="1" applyFill="1" applyBorder="1" applyAlignment="1">
      <alignment horizontal="right" vertical="center" wrapText="1"/>
    </xf>
    <xf numFmtId="0" fontId="25" fillId="12" borderId="1" xfId="0" applyFont="1" applyFill="1" applyBorder="1" applyAlignment="1">
      <alignment horizontal="center" vertical="center" wrapText="1"/>
    </xf>
    <xf numFmtId="14" fontId="25" fillId="12" borderId="1" xfId="0" applyNumberFormat="1" applyFont="1" applyFill="1" applyBorder="1" applyAlignment="1">
      <alignment horizontal="center" vertical="center" wrapText="1"/>
    </xf>
    <xf numFmtId="0" fontId="25" fillId="12" borderId="1" xfId="0" applyFont="1" applyFill="1" applyBorder="1" applyAlignment="1">
      <alignment horizontal="left" vertical="center" wrapText="1"/>
    </xf>
    <xf numFmtId="3" fontId="25" fillId="12" borderId="1" xfId="0" applyNumberFormat="1" applyFont="1" applyFill="1" applyBorder="1" applyAlignment="1">
      <alignment horizontal="right" vertical="center" wrapText="1"/>
    </xf>
    <xf numFmtId="0" fontId="25" fillId="12" borderId="1" xfId="0" applyFont="1" applyFill="1" applyBorder="1" applyAlignment="1">
      <alignment horizontal="right" vertical="center" wrapText="1"/>
    </xf>
    <xf numFmtId="0" fontId="25" fillId="9" borderId="1" xfId="0" applyFont="1" applyFill="1" applyBorder="1" applyAlignment="1">
      <alignment horizontal="center" vertical="center" wrapText="1"/>
    </xf>
    <xf numFmtId="14" fontId="25" fillId="9" borderId="1" xfId="0" applyNumberFormat="1" applyFont="1" applyFill="1" applyBorder="1" applyAlignment="1">
      <alignment horizontal="center" vertical="center" wrapText="1"/>
    </xf>
    <xf numFmtId="0" fontId="25" fillId="9" borderId="1" xfId="0" applyFont="1" applyFill="1" applyBorder="1" applyAlignment="1">
      <alignment horizontal="left" vertical="center" wrapText="1"/>
    </xf>
    <xf numFmtId="3" fontId="25" fillId="9" borderId="1" xfId="0" applyNumberFormat="1" applyFont="1" applyFill="1" applyBorder="1" applyAlignment="1">
      <alignment horizontal="right" vertical="center" wrapText="1"/>
    </xf>
    <xf numFmtId="0" fontId="25" fillId="9" borderId="1" xfId="0" applyFont="1" applyFill="1" applyBorder="1" applyAlignment="1">
      <alignment horizontal="right" vertical="center" wrapText="1"/>
    </xf>
    <xf numFmtId="0" fontId="25" fillId="13" borderId="1" xfId="0" applyFont="1" applyFill="1" applyBorder="1" applyAlignment="1">
      <alignment horizontal="center" vertical="center" wrapText="1"/>
    </xf>
    <xf numFmtId="14" fontId="25" fillId="13" borderId="1" xfId="0" applyNumberFormat="1" applyFont="1" applyFill="1" applyBorder="1" applyAlignment="1">
      <alignment horizontal="center" vertical="center" wrapText="1"/>
    </xf>
    <xf numFmtId="0" fontId="25" fillId="13" borderId="1" xfId="0" applyFont="1" applyFill="1" applyBorder="1" applyAlignment="1">
      <alignment horizontal="left" vertical="center" wrapText="1"/>
    </xf>
    <xf numFmtId="3" fontId="25" fillId="13" borderId="1" xfId="0" applyNumberFormat="1" applyFont="1" applyFill="1" applyBorder="1" applyAlignment="1">
      <alignment horizontal="right" vertical="center" wrapText="1"/>
    </xf>
    <xf numFmtId="0" fontId="25" fillId="13" borderId="1" xfId="0" applyFont="1" applyFill="1" applyBorder="1" applyAlignment="1">
      <alignment horizontal="right" vertical="center" wrapText="1"/>
    </xf>
    <xf numFmtId="0" fontId="17" fillId="0" borderId="0" xfId="0" applyFont="1"/>
    <xf numFmtId="3" fontId="17" fillId="0" borderId="0" xfId="0" applyNumberFormat="1" applyFont="1" applyAlignment="1">
      <alignment vertical="center"/>
    </xf>
    <xf numFmtId="9" fontId="3" fillId="0" borderId="1" xfId="1" applyNumberFormat="1" applyFont="1" applyBorder="1" applyAlignment="1">
      <alignment horizontal="center" vertical="center" wrapText="1"/>
    </xf>
    <xf numFmtId="0" fontId="2" fillId="0" borderId="0" xfId="1" applyFont="1" applyBorder="1" applyAlignment="1">
      <alignment horizontal="center" vertical="center" wrapText="1"/>
    </xf>
    <xf numFmtId="0" fontId="2" fillId="8" borderId="0" xfId="7" applyFont="1" applyFill="1" applyBorder="1" applyAlignment="1">
      <alignment vertical="center" wrapText="1"/>
    </xf>
    <xf numFmtId="0" fontId="2" fillId="8" borderId="1" xfId="7" applyFont="1" applyFill="1" applyBorder="1" applyAlignment="1">
      <alignment horizontal="center" vertical="center" wrapText="1"/>
    </xf>
    <xf numFmtId="0" fontId="2" fillId="0" borderId="1" xfId="1" applyFont="1" applyBorder="1"/>
    <xf numFmtId="172" fontId="4" fillId="14" borderId="1" xfId="7" applyNumberFormat="1" applyFont="1" applyFill="1" applyBorder="1" applyAlignment="1">
      <alignment horizontal="right" vertical="center" wrapText="1"/>
    </xf>
    <xf numFmtId="42" fontId="4" fillId="15" borderId="1" xfId="7" applyNumberFormat="1" applyFont="1" applyFill="1" applyBorder="1" applyAlignment="1">
      <alignment horizontal="left" vertical="center"/>
    </xf>
    <xf numFmtId="0" fontId="28" fillId="0" borderId="0" xfId="7" applyFont="1"/>
    <xf numFmtId="0" fontId="1" fillId="0" borderId="0" xfId="7" applyFont="1"/>
    <xf numFmtId="0" fontId="29" fillId="0" borderId="32" xfId="7" applyFont="1" applyBorder="1"/>
    <xf numFmtId="0" fontId="29" fillId="0" borderId="17" xfId="7" applyFont="1" applyBorder="1" applyAlignment="1">
      <alignment vertical="center"/>
    </xf>
    <xf numFmtId="0" fontId="29" fillId="0" borderId="6" xfId="7" applyFont="1" applyBorder="1" applyAlignment="1">
      <alignment horizontal="center" vertical="top" wrapText="1"/>
    </xf>
    <xf numFmtId="2" fontId="28" fillId="0" borderId="0" xfId="7" applyNumberFormat="1" applyFont="1" applyAlignment="1">
      <alignment vertical="center"/>
    </xf>
    <xf numFmtId="0" fontId="29" fillId="0" borderId="32" xfId="7" applyFont="1" applyBorder="1" applyAlignment="1">
      <alignment horizontal="left" vertical="center"/>
    </xf>
    <xf numFmtId="0" fontId="29" fillId="0" borderId="8" xfId="7" applyFont="1" applyBorder="1" applyAlignment="1">
      <alignment horizontal="center" vertical="top" wrapText="1"/>
    </xf>
    <xf numFmtId="2" fontId="29" fillId="0" borderId="1" xfId="7" applyNumberFormat="1" applyFont="1" applyBorder="1" applyAlignment="1">
      <alignment horizontal="center" vertical="center"/>
    </xf>
    <xf numFmtId="2" fontId="29" fillId="0" borderId="35" xfId="7" applyNumberFormat="1" applyFont="1" applyBorder="1" applyAlignment="1">
      <alignment horizontal="center" vertical="center"/>
    </xf>
    <xf numFmtId="2" fontId="28" fillId="0" borderId="0" xfId="7" applyNumberFormat="1" applyFont="1" applyAlignment="1">
      <alignment horizontal="center" vertical="center" wrapText="1"/>
    </xf>
    <xf numFmtId="0" fontId="29" fillId="0" borderId="36" xfId="7" applyFont="1" applyBorder="1" applyAlignment="1">
      <alignment vertical="center" wrapText="1"/>
    </xf>
    <xf numFmtId="1" fontId="30" fillId="0" borderId="1" xfId="2" applyNumberFormat="1" applyFont="1" applyBorder="1" applyAlignment="1">
      <alignment horizontal="center" vertical="center"/>
    </xf>
    <xf numFmtId="3" fontId="30" fillId="0" borderId="37" xfId="7" applyNumberFormat="1" applyFont="1" applyBorder="1" applyAlignment="1">
      <alignment vertical="center"/>
    </xf>
    <xf numFmtId="2" fontId="28" fillId="0" borderId="0" xfId="7" applyNumberFormat="1" applyFont="1" applyAlignment="1">
      <alignment horizontal="center" vertical="center"/>
    </xf>
    <xf numFmtId="0" fontId="1" fillId="0" borderId="0" xfId="7" applyFont="1" applyAlignment="1">
      <alignment horizontal="center"/>
    </xf>
    <xf numFmtId="0" fontId="29" fillId="0" borderId="36" xfId="7" applyFont="1" applyBorder="1" applyAlignment="1">
      <alignment vertical="top" wrapText="1"/>
    </xf>
    <xf numFmtId="3" fontId="30" fillId="0" borderId="35" xfId="7" applyNumberFormat="1" applyFont="1" applyBorder="1" applyAlignment="1">
      <alignment vertical="center"/>
    </xf>
    <xf numFmtId="2" fontId="31" fillId="0" borderId="0" xfId="7" applyNumberFormat="1" applyFont="1" applyAlignment="1">
      <alignment vertical="center" wrapText="1"/>
    </xf>
    <xf numFmtId="165" fontId="31" fillId="0" borderId="0" xfId="3" applyFont="1" applyBorder="1" applyAlignment="1" applyProtection="1">
      <alignment vertical="center"/>
    </xf>
    <xf numFmtId="2" fontId="1" fillId="0" borderId="0" xfId="7" applyNumberFormat="1" applyFont="1"/>
    <xf numFmtId="165" fontId="1" fillId="0" borderId="0" xfId="3" applyFont="1" applyBorder="1"/>
    <xf numFmtId="164" fontId="1" fillId="0" borderId="0" xfId="7" applyNumberFormat="1" applyFont="1"/>
    <xf numFmtId="1" fontId="30" fillId="0" borderId="10" xfId="2" applyNumberFormat="1" applyFont="1" applyBorder="1" applyAlignment="1">
      <alignment horizontal="center" vertical="center"/>
    </xf>
    <xf numFmtId="3" fontId="30" fillId="0" borderId="38" xfId="7" applyNumberFormat="1" applyFont="1" applyBorder="1" applyAlignment="1">
      <alignment vertical="center"/>
    </xf>
    <xf numFmtId="2" fontId="31" fillId="0" borderId="0" xfId="7" applyNumberFormat="1" applyFont="1" applyAlignment="1">
      <alignment horizontal="left" vertical="center" wrapText="1"/>
    </xf>
    <xf numFmtId="0" fontId="29" fillId="0" borderId="43" xfId="7" applyFont="1" applyBorder="1" applyAlignment="1">
      <alignment horizontal="center" vertical="top" wrapText="1"/>
    </xf>
    <xf numFmtId="1" fontId="30" fillId="0" borderId="44" xfId="2" applyNumberFormat="1" applyFont="1" applyBorder="1" applyAlignment="1">
      <alignment horizontal="center" vertical="center"/>
    </xf>
    <xf numFmtId="3" fontId="30" fillId="0" borderId="45" xfId="7" applyNumberFormat="1" applyFont="1" applyBorder="1" applyAlignment="1">
      <alignment vertical="center"/>
    </xf>
    <xf numFmtId="2" fontId="31" fillId="0" borderId="0" xfId="7" applyNumberFormat="1" applyFont="1" applyAlignment="1">
      <alignment vertical="center"/>
    </xf>
    <xf numFmtId="0" fontId="31" fillId="0" borderId="0" xfId="7" applyFont="1" applyAlignment="1">
      <alignment wrapText="1"/>
    </xf>
    <xf numFmtId="0" fontId="27" fillId="0" borderId="20" xfId="7" applyFont="1" applyBorder="1" applyAlignment="1">
      <alignment horizontal="center" vertical="center" wrapText="1"/>
    </xf>
    <xf numFmtId="0" fontId="31" fillId="0" borderId="0" xfId="7" applyFont="1"/>
    <xf numFmtId="0" fontId="31" fillId="0" borderId="0" xfId="7" applyFont="1" applyAlignment="1">
      <alignment horizontal="left" wrapText="1"/>
    </xf>
    <xf numFmtId="2" fontId="31" fillId="0" borderId="0" xfId="7" applyNumberFormat="1" applyFont="1"/>
    <xf numFmtId="0" fontId="27" fillId="0" borderId="3" xfId="7" applyFont="1" applyBorder="1" applyAlignment="1">
      <alignment horizontal="center" vertical="center" wrapText="1"/>
    </xf>
    <xf numFmtId="165" fontId="31" fillId="0" borderId="0" xfId="3" applyFont="1" applyBorder="1"/>
    <xf numFmtId="0" fontId="1" fillId="0" borderId="0" xfId="7" applyFont="1" applyAlignment="1">
      <alignment wrapText="1"/>
    </xf>
    <xf numFmtId="0" fontId="27" fillId="0" borderId="1" xfId="7" applyFont="1" applyBorder="1" applyAlignment="1">
      <alignment horizontal="center" vertical="center" wrapText="1"/>
    </xf>
    <xf numFmtId="0" fontId="27" fillId="0" borderId="1" xfId="7" applyFont="1" applyBorder="1" applyAlignment="1">
      <alignment horizontal="right" vertical="center" wrapText="1"/>
    </xf>
    <xf numFmtId="10" fontId="27" fillId="0" borderId="35" xfId="2" applyNumberFormat="1" applyFont="1" applyBorder="1" applyAlignment="1">
      <alignment horizontal="right" vertical="center" wrapText="1"/>
    </xf>
    <xf numFmtId="10" fontId="27" fillId="0" borderId="12" xfId="2" applyNumberFormat="1" applyFont="1" applyBorder="1" applyAlignment="1">
      <alignment horizontal="right" vertical="center" wrapText="1"/>
    </xf>
    <xf numFmtId="0" fontId="27" fillId="0" borderId="11" xfId="7" applyFont="1" applyBorder="1" applyAlignment="1">
      <alignment horizontal="center" vertical="center" wrapText="1"/>
    </xf>
    <xf numFmtId="165" fontId="1" fillId="0" borderId="0" xfId="3" applyFont="1" applyBorder="1" applyAlignment="1">
      <alignment wrapText="1"/>
    </xf>
    <xf numFmtId="2" fontId="31" fillId="0" borderId="0" xfId="7" applyNumberFormat="1" applyFont="1" applyAlignment="1">
      <alignment wrapText="1"/>
    </xf>
    <xf numFmtId="164" fontId="1" fillId="0" borderId="0" xfId="7" applyNumberFormat="1" applyFont="1" applyAlignment="1">
      <alignment wrapText="1"/>
    </xf>
    <xf numFmtId="0" fontId="27" fillId="2" borderId="1" xfId="7" applyFont="1" applyFill="1" applyBorder="1" applyAlignment="1">
      <alignment horizontal="center" vertical="center"/>
    </xf>
    <xf numFmtId="1" fontId="27" fillId="2" borderId="1" xfId="7" applyNumberFormat="1" applyFont="1" applyFill="1" applyBorder="1" applyAlignment="1">
      <alignment horizontal="center" vertical="center" wrapText="1"/>
    </xf>
    <xf numFmtId="172" fontId="27" fillId="2" borderId="1" xfId="8" applyNumberFormat="1" applyFont="1" applyFill="1" applyBorder="1" applyAlignment="1" applyProtection="1">
      <alignment vertical="center"/>
    </xf>
    <xf numFmtId="2" fontId="1" fillId="2" borderId="1" xfId="7" applyNumberFormat="1" applyFont="1" applyFill="1" applyBorder="1" applyAlignment="1">
      <alignment vertical="center"/>
    </xf>
    <xf numFmtId="2" fontId="1" fillId="2" borderId="1" xfId="7" applyNumberFormat="1" applyFont="1" applyFill="1" applyBorder="1" applyAlignment="1">
      <alignment horizontal="right" vertical="center"/>
    </xf>
    <xf numFmtId="2" fontId="1" fillId="2" borderId="14" xfId="7" applyNumberFormat="1" applyFont="1" applyFill="1" applyBorder="1" applyAlignment="1">
      <alignment horizontal="right" vertical="center"/>
    </xf>
    <xf numFmtId="2" fontId="31" fillId="0" borderId="0" xfId="7" applyNumberFormat="1" applyFont="1" applyAlignment="1">
      <alignment horizontal="left" vertical="top" wrapText="1"/>
    </xf>
    <xf numFmtId="172" fontId="1" fillId="2" borderId="1" xfId="8" applyNumberFormat="1" applyFont="1" applyFill="1" applyBorder="1" applyAlignment="1" applyProtection="1">
      <alignment vertical="center"/>
    </xf>
    <xf numFmtId="2" fontId="1" fillId="2" borderId="10" xfId="7" applyNumberFormat="1" applyFont="1" applyFill="1" applyBorder="1" applyAlignment="1">
      <alignment horizontal="right" vertical="center"/>
    </xf>
    <xf numFmtId="172" fontId="31" fillId="0" borderId="0" xfId="7" applyNumberFormat="1" applyFont="1"/>
    <xf numFmtId="2" fontId="1" fillId="2" borderId="14" xfId="7" applyNumberFormat="1" applyFont="1" applyFill="1" applyBorder="1" applyAlignment="1">
      <alignment vertical="center"/>
    </xf>
    <xf numFmtId="2" fontId="1" fillId="2" borderId="10" xfId="7" applyNumberFormat="1" applyFont="1" applyFill="1" applyBorder="1" applyAlignment="1">
      <alignment vertical="center"/>
    </xf>
    <xf numFmtId="0" fontId="27" fillId="0" borderId="0" xfId="7" applyFont="1" applyAlignment="1">
      <alignment horizontal="center" vertical="center"/>
    </xf>
    <xf numFmtId="0" fontId="27" fillId="2" borderId="40" xfId="7" applyFont="1" applyFill="1" applyBorder="1" applyAlignment="1">
      <alignment horizontal="center" vertical="center"/>
    </xf>
    <xf numFmtId="172" fontId="1" fillId="2" borderId="40" xfId="8" applyNumberFormat="1" applyFont="1" applyFill="1" applyBorder="1" applyAlignment="1" applyProtection="1">
      <alignment vertical="center"/>
    </xf>
    <xf numFmtId="2" fontId="1" fillId="2" borderId="15" xfId="7" applyNumberFormat="1" applyFont="1" applyFill="1" applyBorder="1" applyAlignment="1">
      <alignment vertical="center"/>
    </xf>
    <xf numFmtId="14" fontId="1" fillId="0" borderId="47" xfId="7" applyNumberFormat="1" applyFont="1" applyBorder="1" applyAlignment="1">
      <alignment horizontal="center" vertical="center"/>
    </xf>
    <xf numFmtId="9" fontId="1" fillId="0" borderId="47" xfId="7" applyNumberFormat="1" applyFont="1" applyBorder="1" applyAlignment="1">
      <alignment horizontal="center" vertical="center"/>
    </xf>
    <xf numFmtId="2" fontId="1" fillId="0" borderId="50" xfId="7" applyNumberFormat="1" applyFont="1" applyBorder="1" applyAlignment="1">
      <alignment horizontal="center" vertical="center"/>
    </xf>
    <xf numFmtId="14" fontId="1" fillId="0" borderId="15" xfId="7" applyNumberFormat="1" applyFont="1" applyBorder="1" applyAlignment="1">
      <alignment horizontal="center" vertical="center"/>
    </xf>
    <xf numFmtId="9" fontId="1" fillId="0" borderId="15" xfId="7" applyNumberFormat="1" applyFont="1" applyBorder="1" applyAlignment="1">
      <alignment horizontal="center" vertical="center"/>
    </xf>
    <xf numFmtId="2" fontId="1" fillId="0" borderId="51" xfId="7" applyNumberFormat="1" applyFont="1" applyBorder="1" applyAlignment="1">
      <alignment horizontal="center" vertical="center"/>
    </xf>
    <xf numFmtId="0" fontId="29" fillId="0" borderId="1" xfId="7" applyFont="1" applyBorder="1" applyAlignment="1">
      <alignment horizontal="center" vertical="center"/>
    </xf>
    <xf numFmtId="1" fontId="30" fillId="0" borderId="1" xfId="7" applyNumberFormat="1" applyFont="1" applyBorder="1" applyAlignment="1">
      <alignment horizontal="center" vertical="center" wrapText="1"/>
    </xf>
    <xf numFmtId="170" fontId="29" fillId="0" borderId="1" xfId="3" applyNumberFormat="1" applyFont="1" applyBorder="1" applyAlignment="1">
      <alignment horizontal="center" vertical="center" wrapText="1"/>
    </xf>
    <xf numFmtId="2" fontId="29" fillId="0" borderId="1" xfId="7" applyNumberFormat="1" applyFont="1" applyBorder="1" applyAlignment="1">
      <alignment vertical="center"/>
    </xf>
    <xf numFmtId="170" fontId="29" fillId="0" borderId="35" xfId="3" applyNumberFormat="1" applyFont="1" applyBorder="1" applyAlignment="1">
      <alignment horizontal="center" vertical="center" wrapText="1"/>
    </xf>
    <xf numFmtId="170" fontId="29" fillId="0" borderId="6" xfId="3" applyNumberFormat="1" applyFont="1" applyBorder="1" applyAlignment="1">
      <alignment horizontal="center" vertical="center" wrapText="1"/>
    </xf>
    <xf numFmtId="39" fontId="31" fillId="0" borderId="0" xfId="7" applyNumberFormat="1" applyFont="1"/>
    <xf numFmtId="0" fontId="29" fillId="0" borderId="40" xfId="7" applyFont="1" applyBorder="1" applyAlignment="1">
      <alignment horizontal="center" vertical="center"/>
    </xf>
    <xf numFmtId="172" fontId="29" fillId="0" borderId="40" xfId="7" applyNumberFormat="1" applyFont="1" applyBorder="1" applyAlignment="1">
      <alignment horizontal="right" vertical="center" wrapText="1"/>
    </xf>
    <xf numFmtId="2" fontId="30" fillId="0" borderId="40" xfId="7" applyNumberFormat="1" applyFont="1" applyBorder="1" applyAlignment="1">
      <alignment vertical="center"/>
    </xf>
    <xf numFmtId="10" fontId="30" fillId="0" borderId="40" xfId="2" applyNumberFormat="1" applyFont="1" applyBorder="1" applyAlignment="1" applyProtection="1">
      <alignment vertical="center"/>
    </xf>
    <xf numFmtId="2" fontId="30" fillId="0" borderId="53" xfId="7" applyNumberFormat="1" applyFont="1" applyBorder="1" applyAlignment="1">
      <alignment horizontal="center" vertical="center"/>
    </xf>
    <xf numFmtId="2" fontId="30" fillId="0" borderId="0" xfId="7" applyNumberFormat="1" applyFont="1" applyBorder="1" applyAlignment="1">
      <alignment horizontal="center" vertical="center"/>
    </xf>
    <xf numFmtId="0" fontId="30" fillId="0" borderId="29" xfId="7" applyFont="1" applyBorder="1"/>
    <xf numFmtId="0" fontId="30" fillId="0" borderId="9" xfId="7" applyFont="1" applyBorder="1" applyAlignment="1">
      <alignment horizontal="center"/>
    </xf>
    <xf numFmtId="0" fontId="30" fillId="0" borderId="0" xfId="7" applyFont="1" applyBorder="1"/>
    <xf numFmtId="0" fontId="30" fillId="0" borderId="0" xfId="7" applyFont="1" applyBorder="1" applyAlignment="1">
      <alignment horizontal="left" vertical="center"/>
    </xf>
    <xf numFmtId="168" fontId="30" fillId="0" borderId="0" xfId="7" applyNumberFormat="1" applyFont="1" applyBorder="1"/>
    <xf numFmtId="2" fontId="30" fillId="0" borderId="0" xfId="7" applyNumberFormat="1" applyFont="1" applyBorder="1"/>
    <xf numFmtId="2" fontId="30" fillId="0" borderId="27" xfId="7" applyNumberFormat="1" applyFont="1" applyBorder="1" applyAlignment="1">
      <alignment horizontal="center"/>
    </xf>
    <xf numFmtId="2" fontId="30" fillId="0" borderId="0" xfId="7" applyNumberFormat="1" applyFont="1" applyBorder="1" applyAlignment="1">
      <alignment horizontal="center"/>
    </xf>
    <xf numFmtId="10" fontId="30" fillId="0" borderId="14" xfId="2" applyNumberFormat="1" applyFont="1" applyBorder="1" applyProtection="1"/>
    <xf numFmtId="168" fontId="30" fillId="0" borderId="14" xfId="7" applyNumberFormat="1" applyFont="1" applyBorder="1"/>
    <xf numFmtId="39" fontId="30" fillId="0" borderId="14" xfId="7" applyNumberFormat="1" applyFont="1" applyBorder="1"/>
    <xf numFmtId="39" fontId="30" fillId="0" borderId="37" xfId="7" applyNumberFormat="1" applyFont="1" applyBorder="1"/>
    <xf numFmtId="168" fontId="29" fillId="0" borderId="36" xfId="7" applyNumberFormat="1" applyFont="1" applyBorder="1" applyAlignment="1">
      <alignment vertical="center"/>
    </xf>
    <xf numFmtId="168" fontId="29" fillId="0" borderId="34" xfId="7" applyNumberFormat="1" applyFont="1" applyBorder="1" applyAlignment="1">
      <alignment horizontal="center" vertical="top"/>
    </xf>
    <xf numFmtId="168" fontId="29" fillId="0" borderId="12" xfId="7" applyNumberFormat="1" applyFont="1" applyBorder="1" applyAlignment="1">
      <alignment horizontal="center" vertical="top"/>
    </xf>
    <xf numFmtId="0" fontId="29" fillId="0" borderId="10" xfId="7" applyFont="1" applyBorder="1" applyAlignment="1">
      <alignment horizontal="center" vertical="center"/>
    </xf>
    <xf numFmtId="167" fontId="29" fillId="0" borderId="38" xfId="7" applyNumberFormat="1" applyFont="1" applyBorder="1" applyAlignment="1">
      <alignment horizontal="center" vertical="top"/>
    </xf>
    <xf numFmtId="167" fontId="29" fillId="0" borderId="3" xfId="7" applyNumberFormat="1" applyFont="1" applyBorder="1" applyAlignment="1">
      <alignment horizontal="center" vertical="top"/>
    </xf>
    <xf numFmtId="167" fontId="29" fillId="0" borderId="45" xfId="7" applyNumberFormat="1" applyFont="1" applyBorder="1" applyAlignment="1">
      <alignment horizontal="center" vertical="top"/>
    </xf>
    <xf numFmtId="167" fontId="29" fillId="0" borderId="0" xfId="7" applyNumberFormat="1" applyFont="1" applyBorder="1" applyAlignment="1">
      <alignment horizontal="center" vertical="top"/>
    </xf>
    <xf numFmtId="0" fontId="29" fillId="0" borderId="57" xfId="7" applyFont="1" applyBorder="1" applyAlignment="1">
      <alignment horizontal="left" vertical="top" wrapText="1"/>
    </xf>
    <xf numFmtId="0" fontId="29" fillId="0" borderId="44" xfId="7" applyFont="1" applyBorder="1" applyAlignment="1">
      <alignment horizontal="center" vertical="center"/>
    </xf>
    <xf numFmtId="0" fontId="29" fillId="0" borderId="0" xfId="7" applyFont="1" applyBorder="1" applyAlignment="1">
      <alignment horizontal="left" vertical="top" wrapText="1"/>
    </xf>
    <xf numFmtId="0" fontId="29" fillId="0" borderId="42" xfId="7" applyFont="1" applyBorder="1" applyAlignment="1">
      <alignment horizontal="left" vertical="top" wrapText="1"/>
    </xf>
    <xf numFmtId="0" fontId="33" fillId="0" borderId="0" xfId="0" applyFont="1"/>
    <xf numFmtId="0" fontId="1" fillId="0" borderId="56" xfId="7" applyFont="1" applyBorder="1"/>
    <xf numFmtId="0" fontId="1" fillId="0" borderId="42" xfId="7" applyFont="1" applyBorder="1" applyAlignment="1">
      <alignment horizontal="center"/>
    </xf>
    <xf numFmtId="0" fontId="1" fillId="0" borderId="42" xfId="7" applyFont="1" applyBorder="1"/>
    <xf numFmtId="0" fontId="31" fillId="0" borderId="42" xfId="7" applyFont="1" applyBorder="1"/>
    <xf numFmtId="10" fontId="31" fillId="0" borderId="42" xfId="2" applyNumberFormat="1" applyFont="1" applyBorder="1"/>
    <xf numFmtId="0" fontId="1" fillId="0" borderId="58" xfId="7" applyFont="1" applyBorder="1"/>
    <xf numFmtId="9" fontId="31" fillId="0" borderId="0" xfId="7" applyNumberFormat="1" applyFont="1"/>
    <xf numFmtId="9" fontId="1" fillId="0" borderId="0" xfId="7" applyNumberFormat="1" applyFont="1" applyAlignment="1">
      <alignment horizontal="center"/>
    </xf>
    <xf numFmtId="10" fontId="31" fillId="0" borderId="0" xfId="2" applyNumberFormat="1" applyFont="1"/>
    <xf numFmtId="0" fontId="27" fillId="0" borderId="1" xfId="7" applyFont="1" applyBorder="1" applyAlignment="1">
      <alignment horizontal="center"/>
    </xf>
    <xf numFmtId="0" fontId="27" fillId="0" borderId="1" xfId="7" applyFont="1" applyBorder="1" applyAlignment="1">
      <alignment horizontal="center" vertical="center"/>
    </xf>
    <xf numFmtId="9" fontId="28" fillId="0" borderId="1" xfId="7" applyNumberFormat="1" applyFont="1" applyBorder="1" applyAlignment="1">
      <alignment horizontal="center" vertical="center"/>
    </xf>
    <xf numFmtId="9" fontId="27" fillId="0" borderId="1" xfId="7" applyNumberFormat="1" applyFont="1" applyBorder="1" applyAlignment="1">
      <alignment horizontal="center" vertical="center"/>
    </xf>
    <xf numFmtId="10" fontId="28" fillId="0" borderId="1" xfId="2" applyNumberFormat="1" applyFont="1" applyBorder="1" applyAlignment="1">
      <alignment horizontal="center" vertical="center"/>
    </xf>
    <xf numFmtId="0" fontId="1" fillId="0" borderId="1" xfId="7" applyFont="1" applyBorder="1"/>
    <xf numFmtId="0" fontId="1" fillId="0" borderId="1" xfId="7" applyFont="1" applyBorder="1" applyAlignment="1">
      <alignment wrapText="1"/>
    </xf>
    <xf numFmtId="0" fontId="31" fillId="0" borderId="1" xfId="7" applyFont="1" applyBorder="1"/>
    <xf numFmtId="0" fontId="1" fillId="0" borderId="1" xfId="7" applyFont="1" applyBorder="1" applyAlignment="1">
      <alignment horizontal="center"/>
    </xf>
    <xf numFmtId="10" fontId="31" fillId="0" borderId="1" xfId="2" applyNumberFormat="1" applyFont="1" applyBorder="1"/>
    <xf numFmtId="0" fontId="1" fillId="2" borderId="1" xfId="7" applyFont="1" applyFill="1" applyBorder="1" applyAlignment="1">
      <alignment wrapText="1"/>
    </xf>
    <xf numFmtId="0" fontId="31" fillId="2" borderId="1" xfId="7" applyFont="1" applyFill="1" applyBorder="1"/>
    <xf numFmtId="0" fontId="1" fillId="2" borderId="1" xfId="7" applyFont="1" applyFill="1" applyBorder="1"/>
    <xf numFmtId="172" fontId="1" fillId="0" borderId="0" xfId="7" applyNumberFormat="1" applyFont="1"/>
    <xf numFmtId="0" fontId="1" fillId="3" borderId="0" xfId="7" applyFont="1" applyFill="1"/>
    <xf numFmtId="0" fontId="31" fillId="3" borderId="0" xfId="7" applyFont="1" applyFill="1"/>
    <xf numFmtId="0" fontId="1" fillId="3" borderId="1" xfId="7" applyFont="1" applyFill="1" applyBorder="1" applyAlignment="1">
      <alignment horizontal="center"/>
    </xf>
    <xf numFmtId="172" fontId="33" fillId="0" borderId="0" xfId="0" applyNumberFormat="1" applyFont="1"/>
    <xf numFmtId="170" fontId="23" fillId="0" borderId="1" xfId="3" applyNumberFormat="1" applyFont="1" applyBorder="1" applyAlignment="1" applyProtection="1">
      <alignment vertical="center"/>
    </xf>
    <xf numFmtId="42" fontId="2" fillId="0" borderId="0" xfId="1" applyNumberFormat="1" applyFont="1" applyBorder="1"/>
    <xf numFmtId="42" fontId="2" fillId="0" borderId="0" xfId="1" applyNumberFormat="1" applyFont="1"/>
    <xf numFmtId="3" fontId="27" fillId="0" borderId="43" xfId="0" applyNumberFormat="1" applyFont="1" applyFill="1" applyBorder="1"/>
    <xf numFmtId="1" fontId="2" fillId="0" borderId="0" xfId="1" applyNumberFormat="1" applyFont="1"/>
    <xf numFmtId="174" fontId="3" fillId="0" borderId="1" xfId="6" applyNumberFormat="1" applyFont="1" applyBorder="1" applyAlignment="1" applyProtection="1">
      <alignment vertical="center"/>
    </xf>
    <xf numFmtId="174" fontId="2" fillId="0" borderId="1" xfId="6" applyNumberFormat="1" applyFont="1" applyBorder="1" applyAlignment="1" applyProtection="1">
      <alignment vertical="center"/>
    </xf>
    <xf numFmtId="170" fontId="0" fillId="0" borderId="0" xfId="0" applyNumberFormat="1"/>
    <xf numFmtId="3" fontId="0" fillId="0" borderId="0" xfId="0" applyNumberFormat="1" applyFill="1"/>
    <xf numFmtId="0" fontId="22" fillId="0" borderId="0" xfId="1" applyFont="1" applyAlignment="1">
      <alignment vertical="center"/>
    </xf>
    <xf numFmtId="0" fontId="23" fillId="0" borderId="0" xfId="1" applyFont="1" applyAlignment="1">
      <alignment vertical="center"/>
    </xf>
    <xf numFmtId="10" fontId="23" fillId="0" borderId="0" xfId="2" applyNumberFormat="1" applyFont="1" applyAlignment="1">
      <alignment vertical="center"/>
    </xf>
    <xf numFmtId="0" fontId="35" fillId="0" borderId="0" xfId="1" applyFont="1" applyAlignment="1">
      <alignment vertical="center"/>
    </xf>
    <xf numFmtId="0" fontId="34" fillId="0" borderId="1" xfId="1" applyFont="1" applyBorder="1" applyAlignment="1">
      <alignment vertical="center"/>
    </xf>
    <xf numFmtId="2" fontId="35" fillId="0" borderId="0" xfId="1" applyNumberFormat="1" applyFont="1" applyBorder="1" applyAlignment="1" applyProtection="1">
      <alignment vertical="center"/>
    </xf>
    <xf numFmtId="0" fontId="22" fillId="0" borderId="0" xfId="1" applyFont="1" applyBorder="1" applyAlignment="1">
      <alignment vertical="center"/>
    </xf>
    <xf numFmtId="2" fontId="34" fillId="0" borderId="1" xfId="1" applyNumberFormat="1" applyFont="1" applyBorder="1" applyAlignment="1" applyProtection="1">
      <alignment horizontal="center" vertical="center"/>
    </xf>
    <xf numFmtId="2" fontId="35" fillId="0" borderId="0" xfId="1" applyNumberFormat="1" applyFont="1" applyBorder="1" applyAlignment="1" applyProtection="1">
      <alignment horizontal="center" vertical="center" wrapText="1"/>
    </xf>
    <xf numFmtId="10" fontId="22" fillId="0" borderId="1" xfId="2" applyNumberFormat="1" applyFont="1" applyBorder="1" applyAlignment="1">
      <alignment vertical="center"/>
    </xf>
    <xf numFmtId="0" fontId="22" fillId="0" borderId="8" xfId="1" applyFont="1" applyBorder="1" applyAlignment="1">
      <alignment vertical="center"/>
    </xf>
    <xf numFmtId="2" fontId="35" fillId="0" borderId="0" xfId="1" applyNumberFormat="1" applyFont="1" applyBorder="1" applyAlignment="1" applyProtection="1">
      <alignment horizontal="center" vertical="center"/>
    </xf>
    <xf numFmtId="0" fontId="22" fillId="0" borderId="0" xfId="1" applyFont="1" applyBorder="1" applyAlignment="1">
      <alignment horizontal="center" vertical="center"/>
    </xf>
    <xf numFmtId="0" fontId="22" fillId="0" borderId="1" xfId="1" applyFont="1" applyFill="1" applyBorder="1" applyAlignment="1">
      <alignment horizontal="center" vertical="center"/>
    </xf>
    <xf numFmtId="166" fontId="22" fillId="0" borderId="1" xfId="1" applyNumberFormat="1" applyFont="1" applyFill="1" applyBorder="1" applyAlignment="1">
      <alignment horizontal="center" vertical="center" wrapText="1"/>
    </xf>
    <xf numFmtId="2" fontId="23" fillId="0" borderId="0" xfId="1" applyNumberFormat="1" applyFont="1" applyBorder="1" applyAlignment="1" applyProtection="1">
      <alignment vertical="center" wrapText="1"/>
    </xf>
    <xf numFmtId="165" fontId="23" fillId="0" borderId="0" xfId="3" applyFont="1" applyBorder="1" applyAlignment="1" applyProtection="1">
      <alignment vertical="center"/>
    </xf>
    <xf numFmtId="2" fontId="22" fillId="0" borderId="0" xfId="1" applyNumberFormat="1" applyFont="1" applyBorder="1" applyAlignment="1">
      <alignment vertical="center"/>
    </xf>
    <xf numFmtId="165" fontId="22" fillId="0" borderId="0" xfId="3" applyFont="1" applyBorder="1" applyAlignment="1">
      <alignment vertical="center"/>
    </xf>
    <xf numFmtId="164" fontId="22" fillId="0" borderId="0" xfId="1" applyNumberFormat="1" applyFont="1" applyBorder="1" applyAlignment="1">
      <alignment vertical="center"/>
    </xf>
    <xf numFmtId="3" fontId="22" fillId="2" borderId="1" xfId="1" applyNumberFormat="1" applyFont="1" applyFill="1" applyBorder="1" applyAlignment="1">
      <alignment horizontal="center" vertical="center"/>
    </xf>
    <xf numFmtId="166" fontId="22" fillId="2" borderId="1" xfId="1" applyNumberFormat="1" applyFont="1" applyFill="1" applyBorder="1" applyAlignment="1">
      <alignment horizontal="center" vertical="center" wrapText="1"/>
    </xf>
    <xf numFmtId="0" fontId="34" fillId="0" borderId="13" xfId="1" applyFont="1" applyBorder="1" applyAlignment="1">
      <alignment vertical="center"/>
    </xf>
    <xf numFmtId="0" fontId="22" fillId="2" borderId="1" xfId="1" applyFont="1" applyFill="1" applyBorder="1" applyAlignment="1">
      <alignment horizontal="center" vertical="center"/>
    </xf>
    <xf numFmtId="170" fontId="22" fillId="2" borderId="1" xfId="3" applyNumberFormat="1" applyFont="1" applyFill="1" applyBorder="1" applyAlignment="1">
      <alignment horizontal="center" vertical="center"/>
    </xf>
    <xf numFmtId="2" fontId="23" fillId="0" borderId="0" xfId="1" applyNumberFormat="1" applyFont="1" applyBorder="1" applyAlignment="1" applyProtection="1">
      <alignment vertical="center"/>
    </xf>
    <xf numFmtId="2" fontId="23" fillId="0" borderId="0" xfId="1" applyNumberFormat="1" applyFont="1" applyBorder="1" applyAlignment="1" applyProtection="1">
      <alignment horizontal="left" vertical="center" wrapText="1"/>
    </xf>
    <xf numFmtId="0" fontId="23" fillId="0" borderId="0" xfId="1" applyFont="1" applyBorder="1" applyAlignment="1">
      <alignment vertical="center" wrapText="1"/>
    </xf>
    <xf numFmtId="0" fontId="23" fillId="0" borderId="0" xfId="1" applyFont="1" applyBorder="1" applyAlignment="1">
      <alignment horizontal="left" vertical="center" wrapText="1"/>
    </xf>
    <xf numFmtId="0" fontId="23" fillId="0" borderId="0" xfId="1" applyFont="1" applyBorder="1" applyAlignment="1">
      <alignment vertical="center"/>
    </xf>
    <xf numFmtId="2" fontId="23" fillId="0" borderId="0" xfId="1" applyNumberFormat="1" applyFont="1" applyBorder="1" applyAlignment="1">
      <alignment vertical="center"/>
    </xf>
    <xf numFmtId="165" fontId="23" fillId="0" borderId="0" xfId="3" applyFont="1" applyBorder="1" applyAlignment="1">
      <alignment vertical="center"/>
    </xf>
    <xf numFmtId="0" fontId="35" fillId="2" borderId="1" xfId="1" applyFont="1" applyFill="1" applyBorder="1" applyAlignment="1">
      <alignment horizontal="center" vertical="center"/>
    </xf>
    <xf numFmtId="10" fontId="35" fillId="2" borderId="1" xfId="2" applyNumberFormat="1" applyFont="1" applyFill="1" applyBorder="1" applyAlignment="1">
      <alignment horizontal="center" vertical="center"/>
    </xf>
    <xf numFmtId="0" fontId="35" fillId="0" borderId="1" xfId="1" applyFont="1" applyBorder="1" applyAlignment="1">
      <alignment horizontal="center" vertical="center"/>
    </xf>
    <xf numFmtId="0" fontId="35" fillId="0" borderId="1" xfId="1" applyFont="1" applyBorder="1" applyAlignment="1">
      <alignment horizontal="center" vertical="center" wrapText="1"/>
    </xf>
    <xf numFmtId="0" fontId="22" fillId="0" borderId="0" xfId="1" applyFont="1" applyBorder="1" applyAlignment="1">
      <alignment vertical="center" wrapText="1"/>
    </xf>
    <xf numFmtId="0" fontId="34" fillId="0" borderId="1" xfId="1" applyFont="1" applyBorder="1" applyAlignment="1">
      <alignment horizontal="center" vertical="center"/>
    </xf>
    <xf numFmtId="49" fontId="23" fillId="0" borderId="1" xfId="4" applyNumberFormat="1" applyFont="1" applyBorder="1" applyAlignment="1" applyProtection="1">
      <alignment horizontal="center" vertical="center"/>
    </xf>
    <xf numFmtId="172" fontId="23" fillId="0" borderId="1" xfId="4" applyNumberFormat="1" applyFont="1" applyBorder="1" applyAlignment="1" applyProtection="1">
      <alignment vertical="center"/>
    </xf>
    <xf numFmtId="2" fontId="22" fillId="0" borderId="1" xfId="1" applyNumberFormat="1" applyFont="1" applyBorder="1" applyAlignment="1" applyProtection="1">
      <alignment vertical="center"/>
    </xf>
    <xf numFmtId="2" fontId="23" fillId="0" borderId="1" xfId="2" applyNumberFormat="1" applyFont="1" applyBorder="1" applyAlignment="1" applyProtection="1">
      <alignment vertical="center"/>
    </xf>
    <xf numFmtId="165" fontId="23" fillId="0" borderId="0" xfId="3" applyFont="1" applyFill="1" applyBorder="1" applyAlignment="1" applyProtection="1">
      <alignment vertical="center"/>
    </xf>
    <xf numFmtId="49" fontId="23" fillId="0" borderId="1" xfId="3" applyNumberFormat="1" applyFont="1" applyBorder="1" applyAlignment="1" applyProtection="1">
      <alignment horizontal="center" vertical="center"/>
    </xf>
    <xf numFmtId="0" fontId="34" fillId="11" borderId="1" xfId="1" applyFont="1" applyFill="1" applyBorder="1" applyAlignment="1">
      <alignment horizontal="center" vertical="center"/>
    </xf>
    <xf numFmtId="170" fontId="23" fillId="11" borderId="1" xfId="3" applyNumberFormat="1" applyFont="1" applyFill="1" applyBorder="1" applyAlignment="1" applyProtection="1">
      <alignment vertical="center"/>
    </xf>
    <xf numFmtId="2" fontId="23" fillId="0" borderId="1" xfId="1" applyNumberFormat="1" applyFont="1" applyBorder="1" applyAlignment="1" applyProtection="1">
      <alignment vertical="center"/>
    </xf>
    <xf numFmtId="165" fontId="22" fillId="0" borderId="0" xfId="1" applyNumberFormat="1" applyFont="1" applyBorder="1" applyAlignment="1">
      <alignment vertical="center"/>
    </xf>
    <xf numFmtId="10" fontId="23" fillId="0" borderId="1" xfId="2" applyNumberFormat="1" applyFont="1" applyBorder="1" applyAlignment="1">
      <alignment vertical="center"/>
    </xf>
    <xf numFmtId="49" fontId="23" fillId="0" borderId="1" xfId="1" applyNumberFormat="1" applyFont="1" applyBorder="1" applyAlignment="1">
      <alignment horizontal="center" vertical="center" wrapText="1"/>
    </xf>
    <xf numFmtId="170" fontId="23" fillId="0" borderId="1" xfId="3" applyNumberFormat="1" applyFont="1" applyBorder="1" applyAlignment="1">
      <alignment horizontal="center" vertical="center" wrapText="1"/>
    </xf>
    <xf numFmtId="10" fontId="23" fillId="0" borderId="1" xfId="2" applyNumberFormat="1" applyFont="1" applyBorder="1" applyAlignment="1" applyProtection="1">
      <alignment vertical="center"/>
    </xf>
    <xf numFmtId="0" fontId="22" fillId="0" borderId="9" xfId="1" applyFont="1" applyBorder="1" applyAlignment="1">
      <alignment vertical="center"/>
    </xf>
    <xf numFmtId="0" fontId="22" fillId="0" borderId="0" xfId="1" applyFont="1" applyBorder="1" applyAlignment="1">
      <alignment horizontal="left" vertical="center"/>
    </xf>
    <xf numFmtId="168" fontId="22" fillId="0" borderId="0" xfId="1" applyNumberFormat="1" applyFont="1" applyBorder="1" applyAlignment="1" applyProtection="1">
      <alignment vertical="center"/>
    </xf>
    <xf numFmtId="10" fontId="23" fillId="0" borderId="0" xfId="2" applyNumberFormat="1" applyFont="1" applyBorder="1" applyAlignment="1" applyProtection="1">
      <alignment vertical="center"/>
    </xf>
    <xf numFmtId="39" fontId="23" fillId="0" borderId="0" xfId="1" applyNumberFormat="1" applyFont="1" applyBorder="1" applyAlignment="1" applyProtection="1">
      <alignment vertical="center"/>
    </xf>
    <xf numFmtId="39" fontId="23" fillId="0" borderId="8" xfId="1" applyNumberFormat="1" applyFont="1" applyBorder="1" applyAlignment="1" applyProtection="1">
      <alignment vertical="center"/>
    </xf>
    <xf numFmtId="168" fontId="35" fillId="0" borderId="1" xfId="1" applyNumberFormat="1" applyFont="1" applyBorder="1" applyAlignment="1" applyProtection="1">
      <alignment vertical="center" wrapText="1"/>
    </xf>
    <xf numFmtId="0" fontId="34" fillId="0" borderId="1" xfId="1" applyFont="1" applyBorder="1" applyAlignment="1">
      <alignment horizontal="left" vertical="center"/>
    </xf>
    <xf numFmtId="39" fontId="35" fillId="0" borderId="1" xfId="1" applyNumberFormat="1" applyFont="1" applyBorder="1" applyAlignment="1" applyProtection="1">
      <alignment horizontal="left" vertical="center"/>
    </xf>
    <xf numFmtId="168" fontId="35" fillId="0" borderId="1" xfId="1" applyNumberFormat="1" applyFont="1" applyBorder="1" applyAlignment="1" applyProtection="1">
      <alignment horizontal="left" vertical="center"/>
    </xf>
    <xf numFmtId="169" fontId="35" fillId="0" borderId="1" xfId="1" applyNumberFormat="1" applyFont="1" applyBorder="1" applyAlignment="1" applyProtection="1">
      <alignment horizontal="left" vertical="center"/>
    </xf>
    <xf numFmtId="10" fontId="23" fillId="0" borderId="0" xfId="2" applyNumberFormat="1" applyFont="1" applyBorder="1" applyAlignment="1">
      <alignment vertical="center"/>
    </xf>
    <xf numFmtId="0" fontId="11" fillId="0" borderId="0" xfId="0" applyFont="1" applyAlignment="1">
      <alignment vertical="center"/>
    </xf>
    <xf numFmtId="172" fontId="22" fillId="0" borderId="0" xfId="1" applyNumberFormat="1" applyFont="1" applyAlignment="1">
      <alignment vertical="center"/>
    </xf>
    <xf numFmtId="172" fontId="35" fillId="3" borderId="1" xfId="1" applyNumberFormat="1" applyFont="1" applyFill="1" applyBorder="1" applyAlignment="1">
      <alignment horizontal="center" vertical="center" wrapText="1"/>
    </xf>
    <xf numFmtId="170" fontId="35" fillId="9" borderId="1" xfId="3" applyNumberFormat="1" applyFont="1" applyFill="1" applyBorder="1" applyAlignment="1" applyProtection="1">
      <alignment vertical="center"/>
    </xf>
    <xf numFmtId="172" fontId="27" fillId="0" borderId="0" xfId="7" applyNumberFormat="1" applyFont="1" applyAlignment="1">
      <alignment vertical="center"/>
    </xf>
    <xf numFmtId="0" fontId="1" fillId="2" borderId="0" xfId="7" applyFont="1" applyFill="1"/>
    <xf numFmtId="0" fontId="1" fillId="2" borderId="0" xfId="7" applyFont="1" applyFill="1" applyAlignment="1">
      <alignment horizontal="center"/>
    </xf>
    <xf numFmtId="170" fontId="1" fillId="2" borderId="0" xfId="7" applyNumberFormat="1" applyFont="1" applyFill="1"/>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7" fillId="0" borderId="1" xfId="1" applyFont="1" applyBorder="1" applyAlignment="1">
      <alignment horizontal="center"/>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 xfId="1" applyFont="1" applyBorder="1" applyAlignment="1">
      <alignment horizontal="center" vertical="center" wrapText="1"/>
    </xf>
    <xf numFmtId="14" fontId="2" fillId="0" borderId="14" xfId="7" applyNumberFormat="1" applyFont="1" applyFill="1" applyBorder="1" applyAlignment="1" applyProtection="1">
      <alignment horizontal="center" vertical="center"/>
    </xf>
    <xf numFmtId="14" fontId="2" fillId="0" borderId="10" xfId="7" applyNumberFormat="1" applyFont="1" applyFill="1" applyBorder="1" applyAlignment="1" applyProtection="1">
      <alignment horizontal="center" vertical="center"/>
    </xf>
    <xf numFmtId="14" fontId="2" fillId="0" borderId="5" xfId="7" applyNumberFormat="1" applyFont="1" applyFill="1" applyBorder="1" applyAlignment="1" applyProtection="1">
      <alignment horizontal="center" vertical="center"/>
    </xf>
    <xf numFmtId="14" fontId="2" fillId="0" borderId="2" xfId="7" applyNumberFormat="1" applyFont="1" applyFill="1" applyBorder="1" applyAlignment="1" applyProtection="1">
      <alignment horizontal="center" vertical="center"/>
    </xf>
    <xf numFmtId="2" fontId="9" fillId="0" borderId="0" xfId="1" applyNumberFormat="1" applyFont="1" applyBorder="1" applyAlignment="1" applyProtection="1">
      <alignment horizontal="center"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pplyProtection="1">
      <alignment horizontal="center" vertical="center"/>
    </xf>
    <xf numFmtId="0" fontId="7" fillId="0" borderId="12" xfId="1" applyFont="1" applyBorder="1" applyAlignment="1">
      <alignment horizontal="left" vertical="center" wrapText="1"/>
    </xf>
    <xf numFmtId="0" fontId="7" fillId="0" borderId="11" xfId="1" applyFont="1" applyBorder="1" applyAlignment="1">
      <alignment horizontal="left"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Border="1" applyAlignment="1" applyProtection="1">
      <alignment horizontal="center" vertical="center"/>
    </xf>
    <xf numFmtId="0" fontId="7" fillId="0" borderId="0" xfId="1" applyFont="1" applyBorder="1" applyAlignment="1">
      <alignment horizontal="center"/>
    </xf>
    <xf numFmtId="0" fontId="10" fillId="0" borderId="6" xfId="1" applyFont="1" applyBorder="1" applyAlignment="1">
      <alignment horizontal="left"/>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Border="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pplyProtection="1">
      <alignment horizontal="center" vertical="center" wrapText="1"/>
    </xf>
    <xf numFmtId="2" fontId="10" fillId="0" borderId="12" xfId="1" applyNumberFormat="1" applyFont="1" applyBorder="1" applyAlignment="1" applyProtection="1">
      <alignment horizontal="center" vertical="center" wrapText="1"/>
    </xf>
    <xf numFmtId="2" fontId="10" fillId="0" borderId="11" xfId="1" applyNumberFormat="1" applyFont="1" applyBorder="1" applyAlignment="1" applyProtection="1">
      <alignment horizontal="center" vertical="center" wrapText="1"/>
    </xf>
    <xf numFmtId="2" fontId="7" fillId="0" borderId="13" xfId="1" applyNumberFormat="1" applyFont="1" applyBorder="1" applyAlignment="1" applyProtection="1">
      <alignment horizontal="center" vertical="center" wrapText="1"/>
    </xf>
    <xf numFmtId="2" fontId="7" fillId="0" borderId="12" xfId="1" applyNumberFormat="1" applyFont="1" applyBorder="1" applyAlignment="1" applyProtection="1">
      <alignment horizontal="center" vertical="center" wrapText="1"/>
    </xf>
    <xf numFmtId="2" fontId="7" fillId="0" borderId="11" xfId="1" applyNumberFormat="1" applyFont="1" applyBorder="1" applyAlignment="1" applyProtection="1">
      <alignment horizontal="center" vertical="center" wrapText="1"/>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2" fontId="8" fillId="0" borderId="0" xfId="1" applyNumberFormat="1" applyFont="1" applyBorder="1" applyAlignment="1" applyProtection="1">
      <alignment horizontal="left" vertical="center" wrapText="1"/>
    </xf>
    <xf numFmtId="1" fontId="7" fillId="0" borderId="12" xfId="6" applyNumberFormat="1" applyFont="1" applyBorder="1" applyAlignment="1">
      <alignment horizontal="center" vertical="center"/>
    </xf>
    <xf numFmtId="1" fontId="7" fillId="0" borderId="11" xfId="6" applyNumberFormat="1" applyFont="1" applyBorder="1" applyAlignment="1">
      <alignment horizontal="center" vertical="center"/>
    </xf>
    <xf numFmtId="2" fontId="7" fillId="0" borderId="13" xfId="1" applyNumberFormat="1" applyFont="1" applyBorder="1" applyAlignment="1" applyProtection="1">
      <alignment horizontal="left" vertical="center" wrapText="1"/>
    </xf>
    <xf numFmtId="2" fontId="7" fillId="0" borderId="12" xfId="1" applyNumberFormat="1" applyFont="1" applyBorder="1" applyAlignment="1" applyProtection="1">
      <alignment horizontal="left" vertical="center" wrapText="1"/>
    </xf>
    <xf numFmtId="2" fontId="7" fillId="0" borderId="11" xfId="1" applyNumberFormat="1" applyFont="1" applyBorder="1" applyAlignment="1" applyProtection="1">
      <alignment horizontal="left"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3" fillId="0" borderId="0" xfId="1" applyNumberFormat="1" applyFont="1" applyBorder="1" applyAlignment="1" applyProtection="1">
      <alignment horizontal="left" vertical="top"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2" fillId="5" borderId="16" xfId="7" applyFont="1" applyFill="1" applyBorder="1" applyAlignment="1">
      <alignment vertical="center" wrapText="1"/>
    </xf>
    <xf numFmtId="0" fontId="2" fillId="5" borderId="17" xfId="7" applyFont="1" applyFill="1" applyBorder="1" applyAlignment="1">
      <alignment vertical="center" wrapText="1"/>
    </xf>
    <xf numFmtId="0" fontId="2" fillId="5" borderId="1" xfId="7" applyFont="1" applyFill="1" applyBorder="1" applyAlignment="1">
      <alignment horizontal="center" vertical="center" wrapText="1"/>
    </xf>
    <xf numFmtId="0" fontId="2" fillId="4" borderId="1" xfId="7" applyFont="1" applyFill="1" applyBorder="1" applyAlignment="1">
      <alignment horizontal="left" vertical="center" wrapText="1"/>
    </xf>
    <xf numFmtId="0" fontId="2" fillId="4" borderId="1" xfId="7" applyFont="1" applyFill="1" applyBorder="1" applyAlignment="1">
      <alignment horizontal="center" vertical="center" wrapText="1"/>
    </xf>
    <xf numFmtId="0" fontId="2" fillId="4" borderId="16" xfId="7" applyFont="1" applyFill="1" applyBorder="1" applyAlignment="1">
      <alignment horizontal="left" vertical="center" wrapText="1"/>
    </xf>
    <xf numFmtId="0" fontId="2" fillId="4" borderId="17" xfId="7" applyFont="1" applyFill="1" applyBorder="1" applyAlignment="1">
      <alignment horizontal="left" vertical="center" wrapText="1"/>
    </xf>
    <xf numFmtId="0" fontId="2" fillId="4" borderId="14" xfId="7" applyFont="1" applyFill="1" applyBorder="1" applyAlignment="1">
      <alignment horizontal="center" vertical="center" wrapText="1"/>
    </xf>
    <xf numFmtId="0" fontId="2" fillId="4" borderId="10" xfId="7" applyFont="1" applyFill="1" applyBorder="1" applyAlignment="1">
      <alignment horizontal="center" vertical="center" wrapText="1"/>
    </xf>
    <xf numFmtId="167" fontId="4" fillId="0" borderId="1" xfId="1" applyNumberFormat="1" applyFont="1" applyBorder="1" applyAlignment="1" applyProtection="1">
      <alignment horizontal="left" vertical="top"/>
    </xf>
    <xf numFmtId="0" fontId="5" fillId="0" borderId="1" xfId="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2" fontId="5" fillId="0" borderId="11" xfId="1" applyNumberFormat="1" applyFont="1" applyBorder="1" applyAlignment="1" applyProtection="1">
      <alignment horizontal="left" vertical="center"/>
    </xf>
    <xf numFmtId="2" fontId="5" fillId="0" borderId="1" xfId="1" applyNumberFormat="1" applyFont="1" applyBorder="1" applyAlignment="1" applyProtection="1">
      <alignment horizontal="left" vertical="center"/>
    </xf>
    <xf numFmtId="0" fontId="4" fillId="0" borderId="1" xfId="1" applyFont="1" applyFill="1" applyBorder="1" applyAlignment="1">
      <alignment horizontal="left" vertical="top" wrapText="1"/>
    </xf>
    <xf numFmtId="0" fontId="4" fillId="0" borderId="1" xfId="1" applyFont="1" applyFill="1" applyBorder="1" applyAlignment="1">
      <alignment horizontal="left" vertical="top"/>
    </xf>
    <xf numFmtId="168" fontId="5" fillId="0" borderId="1" xfId="1" applyNumberFormat="1" applyFont="1" applyBorder="1" applyAlignment="1" applyProtection="1">
      <alignment horizontal="left"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168" fontId="5" fillId="0" borderId="1" xfId="1" applyNumberFormat="1" applyFont="1" applyBorder="1" applyAlignment="1" applyProtection="1">
      <alignment horizontal="center" vertical="top"/>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2" fillId="7" borderId="16" xfId="7" applyFont="1" applyFill="1" applyBorder="1" applyAlignment="1">
      <alignment vertical="center" wrapText="1"/>
    </xf>
    <xf numFmtId="0" fontId="2" fillId="7" borderId="17" xfId="7" applyFont="1" applyFill="1" applyBorder="1" applyAlignment="1">
      <alignment vertical="center" wrapText="1"/>
    </xf>
    <xf numFmtId="0" fontId="2" fillId="7" borderId="14" xfId="7" applyFont="1" applyFill="1" applyBorder="1" applyAlignment="1">
      <alignment horizontal="center" vertical="center" wrapText="1"/>
    </xf>
    <xf numFmtId="0" fontId="2" fillId="7" borderId="10" xfId="7" applyFont="1" applyFill="1" applyBorder="1" applyAlignment="1">
      <alignment horizontal="center" vertical="center" wrapText="1"/>
    </xf>
    <xf numFmtId="0" fontId="2" fillId="8" borderId="16" xfId="7" applyFont="1" applyFill="1" applyBorder="1" applyAlignment="1">
      <alignment vertical="center" wrapText="1"/>
    </xf>
    <xf numFmtId="0" fontId="2" fillId="8" borderId="17" xfId="7" applyFont="1" applyFill="1" applyBorder="1" applyAlignment="1">
      <alignment vertical="center" wrapText="1"/>
    </xf>
    <xf numFmtId="0" fontId="2" fillId="8" borderId="14" xfId="7" applyFont="1" applyFill="1" applyBorder="1" applyAlignment="1">
      <alignment horizontal="center" vertical="center" wrapText="1"/>
    </xf>
    <xf numFmtId="0" fontId="2" fillId="8" borderId="10" xfId="7" applyFont="1" applyFill="1" applyBorder="1" applyAlignment="1">
      <alignment horizontal="center" vertical="center" wrapText="1"/>
    </xf>
    <xf numFmtId="0" fontId="2" fillId="6" borderId="16" xfId="7" applyFont="1" applyFill="1" applyBorder="1" applyAlignment="1">
      <alignment vertical="center" wrapText="1"/>
    </xf>
    <xf numFmtId="0" fontId="2" fillId="6" borderId="17" xfId="7" applyFont="1" applyFill="1" applyBorder="1" applyAlignment="1">
      <alignment vertical="center" wrapText="1"/>
    </xf>
    <xf numFmtId="0" fontId="2" fillId="6" borderId="14" xfId="7" applyFont="1" applyFill="1" applyBorder="1" applyAlignment="1">
      <alignment horizontal="center" vertical="center" wrapText="1"/>
    </xf>
    <xf numFmtId="0" fontId="2" fillId="6" borderId="10" xfId="7" applyFont="1" applyFill="1" applyBorder="1" applyAlignment="1">
      <alignment horizontal="center" vertical="center" wrapText="1"/>
    </xf>
    <xf numFmtId="0" fontId="1" fillId="0" borderId="29" xfId="7" applyFont="1" applyBorder="1" applyAlignment="1">
      <alignment horizontal="center"/>
    </xf>
    <xf numFmtId="0" fontId="1" fillId="0" borderId="0" xfId="7" applyFont="1" applyBorder="1" applyAlignment="1">
      <alignment horizontal="center"/>
    </xf>
    <xf numFmtId="0" fontId="1" fillId="0" borderId="27" xfId="7" applyFont="1" applyBorder="1" applyAlignment="1">
      <alignment horizontal="center"/>
    </xf>
    <xf numFmtId="0" fontId="29" fillId="0" borderId="30" xfId="7" applyFont="1" applyBorder="1" applyAlignment="1">
      <alignment horizontal="left"/>
    </xf>
    <xf numFmtId="0" fontId="29" fillId="0" borderId="23" xfId="7" applyFont="1" applyBorder="1" applyAlignment="1">
      <alignment horizontal="left"/>
    </xf>
    <xf numFmtId="0" fontId="29" fillId="0" borderId="31" xfId="7" applyFont="1" applyBorder="1" applyAlignment="1">
      <alignment horizontal="left"/>
    </xf>
    <xf numFmtId="0" fontId="29" fillId="0" borderId="7" xfId="7" applyFont="1" applyBorder="1" applyAlignment="1">
      <alignment horizontal="left"/>
    </xf>
    <xf numFmtId="0" fontId="29" fillId="0" borderId="6" xfId="7" applyFont="1" applyBorder="1" applyAlignment="1">
      <alignment horizontal="left"/>
    </xf>
    <xf numFmtId="0" fontId="29" fillId="0" borderId="33" xfId="7" applyFont="1" applyBorder="1" applyAlignment="1">
      <alignment horizontal="left"/>
    </xf>
    <xf numFmtId="0" fontId="1" fillId="0" borderId="13" xfId="7" applyFont="1" applyBorder="1" applyAlignment="1">
      <alignment horizontal="center" vertical="center"/>
    </xf>
    <xf numFmtId="0" fontId="1" fillId="0" borderId="12" xfId="7" applyFont="1" applyBorder="1" applyAlignment="1">
      <alignment horizontal="center" vertical="center"/>
    </xf>
    <xf numFmtId="0" fontId="1" fillId="0" borderId="11" xfId="7" applyFont="1" applyBorder="1" applyAlignment="1">
      <alignment horizontal="center" vertical="center"/>
    </xf>
    <xf numFmtId="0" fontId="29" fillId="0" borderId="7" xfId="7" applyFont="1" applyBorder="1" applyAlignment="1">
      <alignment horizontal="center" vertical="top" wrapText="1"/>
    </xf>
    <xf numFmtId="0" fontId="29" fillId="0" borderId="6" xfId="7" applyFont="1" applyBorder="1" applyAlignment="1">
      <alignment horizontal="center" vertical="top" wrapText="1"/>
    </xf>
    <xf numFmtId="0" fontId="29" fillId="0" borderId="5" xfId="7" applyFont="1" applyBorder="1" applyAlignment="1">
      <alignment horizontal="center" vertical="top" wrapText="1"/>
    </xf>
    <xf numFmtId="0" fontId="29" fillId="0" borderId="9" xfId="7" applyFont="1" applyBorder="1" applyAlignment="1">
      <alignment horizontal="center" vertical="top" wrapText="1"/>
    </xf>
    <xf numFmtId="0" fontId="29" fillId="0" borderId="0" xfId="7" applyFont="1" applyBorder="1" applyAlignment="1">
      <alignment horizontal="center" vertical="top" wrapText="1"/>
    </xf>
    <xf numFmtId="0" fontId="29" fillId="0" borderId="8" xfId="7" applyFont="1" applyBorder="1" applyAlignment="1">
      <alignment horizontal="center" vertical="top" wrapText="1"/>
    </xf>
    <xf numFmtId="0" fontId="29" fillId="0" borderId="41" xfId="7" applyFont="1" applyBorder="1" applyAlignment="1">
      <alignment horizontal="center" vertical="top" wrapText="1"/>
    </xf>
    <xf numFmtId="0" fontId="29" fillId="0" borderId="42" xfId="7" applyFont="1" applyBorder="1" applyAlignment="1">
      <alignment horizontal="center" vertical="top" wrapText="1"/>
    </xf>
    <xf numFmtId="0" fontId="29" fillId="0" borderId="43" xfId="7" applyFont="1" applyBorder="1" applyAlignment="1">
      <alignment horizontal="center" vertical="top" wrapText="1"/>
    </xf>
    <xf numFmtId="2" fontId="29" fillId="0" borderId="13" xfId="7" applyNumberFormat="1" applyFont="1" applyBorder="1" applyAlignment="1">
      <alignment horizontal="center" vertical="center" wrapText="1"/>
    </xf>
    <xf numFmtId="2" fontId="29" fillId="0" borderId="12" xfId="7" applyNumberFormat="1" applyFont="1" applyBorder="1" applyAlignment="1">
      <alignment horizontal="center" vertical="center" wrapText="1"/>
    </xf>
    <xf numFmtId="2" fontId="29" fillId="0" borderId="34" xfId="7" applyNumberFormat="1" applyFont="1" applyBorder="1" applyAlignment="1">
      <alignment horizontal="center" vertical="center" wrapText="1"/>
    </xf>
    <xf numFmtId="0" fontId="29" fillId="0" borderId="32" xfId="7" applyFont="1" applyBorder="1" applyAlignment="1">
      <alignment horizontal="left" vertical="top"/>
    </xf>
    <xf numFmtId="0" fontId="29" fillId="2" borderId="39" xfId="7" applyFont="1" applyFill="1" applyBorder="1" applyAlignment="1">
      <alignment horizontal="left" vertical="center" wrapText="1"/>
    </xf>
    <xf numFmtId="0" fontId="29" fillId="2" borderId="40" xfId="7" applyFont="1" applyFill="1" applyBorder="1" applyAlignment="1">
      <alignment horizontal="left" vertical="center" wrapText="1"/>
    </xf>
    <xf numFmtId="0" fontId="1" fillId="0" borderId="18" xfId="7" applyFont="1" applyBorder="1" applyAlignment="1">
      <alignment horizontal="center"/>
    </xf>
    <xf numFmtId="0" fontId="1" fillId="0" borderId="26" xfId="7" applyFont="1" applyBorder="1" applyAlignment="1">
      <alignment horizontal="center"/>
    </xf>
    <xf numFmtId="0" fontId="1" fillId="0" borderId="17" xfId="7" applyFont="1" applyBorder="1" applyAlignment="1">
      <alignment horizontal="center"/>
    </xf>
    <xf numFmtId="0" fontId="1" fillId="0" borderId="19" xfId="7" applyFont="1" applyBorder="1" applyAlignment="1">
      <alignment horizontal="center" vertical="center"/>
    </xf>
    <xf numFmtId="0" fontId="1" fillId="0" borderId="20" xfId="7" applyFont="1" applyBorder="1" applyAlignment="1">
      <alignment horizontal="center" vertical="center"/>
    </xf>
    <xf numFmtId="0" fontId="1" fillId="0" borderId="21" xfId="7" applyFont="1" applyBorder="1" applyAlignment="1">
      <alignment horizontal="center" vertical="center"/>
    </xf>
    <xf numFmtId="0" fontId="1" fillId="0" borderId="4" xfId="7" applyFont="1" applyBorder="1" applyAlignment="1">
      <alignment horizontal="center" vertical="center"/>
    </xf>
    <xf numFmtId="0" fontId="1" fillId="0" borderId="3" xfId="7" applyFont="1" applyBorder="1" applyAlignment="1">
      <alignment horizontal="center" vertical="center"/>
    </xf>
    <xf numFmtId="0" fontId="1" fillId="0" borderId="2" xfId="7" applyFont="1" applyBorder="1" applyAlignment="1">
      <alignment horizontal="center" vertical="center"/>
    </xf>
    <xf numFmtId="0" fontId="27" fillId="0" borderId="22" xfId="7" applyFont="1" applyBorder="1" applyAlignment="1">
      <alignment horizontal="left"/>
    </xf>
    <xf numFmtId="0" fontId="27" fillId="0" borderId="23" xfId="7" applyFont="1" applyBorder="1" applyAlignment="1">
      <alignment horizontal="left"/>
    </xf>
    <xf numFmtId="0" fontId="27" fillId="0" borderId="24" xfId="7" applyFont="1" applyBorder="1" applyAlignment="1">
      <alignment horizontal="left"/>
    </xf>
    <xf numFmtId="0" fontId="1" fillId="0" borderId="19" xfId="7" applyFont="1" applyBorder="1" applyAlignment="1">
      <alignment horizontal="center"/>
    </xf>
    <xf numFmtId="0" fontId="1" fillId="0" borderId="25" xfId="7" applyFont="1" applyBorder="1" applyAlignment="1">
      <alignment horizontal="center"/>
    </xf>
    <xf numFmtId="0" fontId="1" fillId="0" borderId="9" xfId="7" applyFont="1" applyBorder="1" applyAlignment="1">
      <alignment horizontal="center"/>
    </xf>
    <xf numFmtId="0" fontId="1" fillId="0" borderId="4" xfId="7" applyFont="1" applyBorder="1" applyAlignment="1">
      <alignment horizontal="center"/>
    </xf>
    <xf numFmtId="0" fontId="1" fillId="0" borderId="28" xfId="7" applyFont="1" applyBorder="1" applyAlignment="1">
      <alignment horizontal="center"/>
    </xf>
    <xf numFmtId="0" fontId="27" fillId="0" borderId="13" xfId="7" applyFont="1" applyBorder="1" applyAlignment="1">
      <alignment horizontal="left"/>
    </xf>
    <xf numFmtId="0" fontId="27" fillId="0" borderId="12" xfId="7" applyFont="1" applyBorder="1" applyAlignment="1">
      <alignment horizontal="left"/>
    </xf>
    <xf numFmtId="0" fontId="27" fillId="0" borderId="11" xfId="7" applyFont="1" applyBorder="1" applyAlignment="1">
      <alignment horizontal="left"/>
    </xf>
    <xf numFmtId="0" fontId="1" fillId="0" borderId="7" xfId="7" applyFont="1" applyBorder="1" applyAlignment="1">
      <alignment horizontal="center" vertical="center"/>
    </xf>
    <xf numFmtId="0" fontId="1" fillId="0" borderId="6" xfId="7" applyFont="1" applyBorder="1" applyAlignment="1">
      <alignment horizontal="center" vertical="center"/>
    </xf>
    <xf numFmtId="0" fontId="1" fillId="0" borderId="5" xfId="7" applyFont="1" applyBorder="1" applyAlignment="1">
      <alignment horizontal="center" vertical="center"/>
    </xf>
    <xf numFmtId="2" fontId="28" fillId="0" borderId="0" xfId="7" applyNumberFormat="1" applyFont="1" applyAlignment="1">
      <alignment horizontal="center" vertical="center" wrapText="1"/>
    </xf>
    <xf numFmtId="2" fontId="29" fillId="0" borderId="1" xfId="7" applyNumberFormat="1" applyFont="1" applyBorder="1" applyAlignment="1">
      <alignment horizontal="center" vertical="center"/>
    </xf>
    <xf numFmtId="0" fontId="1" fillId="0" borderId="13" xfId="7" applyFont="1" applyBorder="1" applyAlignment="1">
      <alignment horizontal="center" vertical="center" wrapText="1"/>
    </xf>
    <xf numFmtId="0" fontId="1" fillId="0" borderId="12" xfId="7" applyFont="1" applyBorder="1" applyAlignment="1">
      <alignment horizontal="center" vertical="center" wrapText="1"/>
    </xf>
    <xf numFmtId="0" fontId="1" fillId="0" borderId="11" xfId="7" applyFont="1" applyBorder="1" applyAlignment="1">
      <alignment horizontal="center" vertical="center" wrapText="1"/>
    </xf>
    <xf numFmtId="10" fontId="30" fillId="0" borderId="7" xfId="2" applyNumberFormat="1" applyFont="1" applyBorder="1" applyAlignment="1">
      <alignment horizontal="center" vertical="center" wrapText="1"/>
    </xf>
    <xf numFmtId="10" fontId="30" fillId="0" borderId="6" xfId="2" applyNumberFormat="1" applyFont="1" applyBorder="1" applyAlignment="1">
      <alignment horizontal="center" vertical="center" wrapText="1"/>
    </xf>
    <xf numFmtId="10" fontId="30" fillId="0" borderId="5" xfId="2" applyNumberFormat="1" applyFont="1" applyBorder="1" applyAlignment="1">
      <alignment horizontal="center" vertical="center" wrapText="1"/>
    </xf>
    <xf numFmtId="10" fontId="30" fillId="0" borderId="9" xfId="2" applyNumberFormat="1" applyFont="1" applyBorder="1" applyAlignment="1">
      <alignment horizontal="center" vertical="center" wrapText="1"/>
    </xf>
    <xf numFmtId="10" fontId="30" fillId="0" borderId="0" xfId="2" applyNumberFormat="1" applyFont="1" applyBorder="1" applyAlignment="1">
      <alignment horizontal="center" vertical="center" wrapText="1"/>
    </xf>
    <xf numFmtId="10" fontId="30" fillId="0" borderId="8" xfId="2" applyNumberFormat="1" applyFont="1" applyBorder="1" applyAlignment="1">
      <alignment horizontal="center" vertical="center" wrapText="1"/>
    </xf>
    <xf numFmtId="10" fontId="30" fillId="0" borderId="41" xfId="2" applyNumberFormat="1" applyFont="1" applyBorder="1" applyAlignment="1">
      <alignment horizontal="center" vertical="center" wrapText="1"/>
    </xf>
    <xf numFmtId="10" fontId="30" fillId="0" borderId="42" xfId="2" applyNumberFormat="1" applyFont="1" applyBorder="1" applyAlignment="1">
      <alignment horizontal="center" vertical="center" wrapText="1"/>
    </xf>
    <xf numFmtId="10" fontId="30" fillId="0" borderId="43" xfId="2" applyNumberFormat="1" applyFont="1" applyBorder="1" applyAlignment="1">
      <alignment horizontal="center" vertical="center" wrapText="1"/>
    </xf>
    <xf numFmtId="2" fontId="28" fillId="0" borderId="0" xfId="7" applyNumberFormat="1" applyFont="1" applyAlignment="1">
      <alignment horizontal="center" vertical="center"/>
    </xf>
    <xf numFmtId="0" fontId="1" fillId="2" borderId="13" xfId="7" applyFont="1" applyFill="1" applyBorder="1" applyAlignment="1">
      <alignment horizontal="center" vertical="center" wrapText="1"/>
    </xf>
    <xf numFmtId="0" fontId="1" fillId="2" borderId="12" xfId="7" applyFont="1" applyFill="1" applyBorder="1" applyAlignment="1">
      <alignment horizontal="center" vertical="center" wrapText="1"/>
    </xf>
    <xf numFmtId="0" fontId="1" fillId="2" borderId="11" xfId="7" applyFont="1" applyFill="1" applyBorder="1" applyAlignment="1">
      <alignment horizontal="center" vertical="center" wrapText="1"/>
    </xf>
    <xf numFmtId="2" fontId="31" fillId="0" borderId="0" xfId="7" applyNumberFormat="1" applyFont="1" applyAlignment="1">
      <alignment horizontal="left" vertical="center" wrapText="1"/>
    </xf>
    <xf numFmtId="1" fontId="1" fillId="2" borderId="7" xfId="7" applyNumberFormat="1" applyFont="1" applyFill="1" applyBorder="1" applyAlignment="1">
      <alignment horizontal="center" vertical="center"/>
    </xf>
    <xf numFmtId="1" fontId="1" fillId="2" borderId="6" xfId="7" applyNumberFormat="1" applyFont="1" applyFill="1" applyBorder="1" applyAlignment="1">
      <alignment horizontal="center" vertical="center"/>
    </xf>
    <xf numFmtId="1" fontId="1" fillId="2" borderId="5" xfId="7" applyNumberFormat="1" applyFont="1" applyFill="1" applyBorder="1" applyAlignment="1">
      <alignment horizontal="center" vertical="center"/>
    </xf>
    <xf numFmtId="1" fontId="1" fillId="2" borderId="4" xfId="7" applyNumberFormat="1" applyFont="1" applyFill="1" applyBorder="1" applyAlignment="1">
      <alignment horizontal="center" vertical="center"/>
    </xf>
    <xf numFmtId="1" fontId="1" fillId="2" borderId="3" xfId="7" applyNumberFormat="1" applyFont="1" applyFill="1" applyBorder="1" applyAlignment="1">
      <alignment horizontal="center" vertical="center"/>
    </xf>
    <xf numFmtId="1" fontId="1" fillId="2" borderId="2" xfId="7" applyNumberFormat="1" applyFont="1" applyFill="1" applyBorder="1" applyAlignment="1">
      <alignment horizontal="center" vertical="center"/>
    </xf>
    <xf numFmtId="0" fontId="27" fillId="0" borderId="37" xfId="7" applyFont="1" applyBorder="1" applyAlignment="1">
      <alignment horizontal="center" vertical="center"/>
    </xf>
    <xf numFmtId="0" fontId="27" fillId="0" borderId="38" xfId="7" applyFont="1" applyBorder="1" applyAlignment="1">
      <alignment horizontal="center" vertical="center"/>
    </xf>
    <xf numFmtId="2" fontId="31" fillId="0" borderId="0" xfId="7" applyNumberFormat="1" applyFont="1" applyAlignment="1">
      <alignment horizontal="left" vertical="top" wrapText="1"/>
    </xf>
    <xf numFmtId="0" fontId="27" fillId="0" borderId="0" xfId="7" applyFont="1" applyBorder="1" applyAlignment="1">
      <alignment horizontal="center" vertical="center"/>
    </xf>
    <xf numFmtId="0" fontId="30" fillId="2" borderId="49" xfId="7" applyFont="1" applyFill="1" applyBorder="1" applyAlignment="1">
      <alignment horizontal="left" vertical="center" wrapText="1"/>
    </xf>
    <xf numFmtId="0" fontId="30" fillId="2" borderId="36" xfId="7" applyFont="1" applyFill="1" applyBorder="1" applyAlignment="1">
      <alignment horizontal="left" vertical="center" wrapText="1"/>
    </xf>
    <xf numFmtId="0" fontId="1" fillId="2" borderId="14" xfId="7" applyFont="1" applyFill="1" applyBorder="1" applyAlignment="1">
      <alignment horizontal="center" vertical="center" wrapText="1"/>
    </xf>
    <xf numFmtId="0" fontId="1" fillId="2" borderId="10" xfId="7" applyFont="1" applyFill="1" applyBorder="1" applyAlignment="1">
      <alignment horizontal="center" vertical="center" wrapText="1"/>
    </xf>
    <xf numFmtId="14" fontId="1" fillId="0" borderId="14" xfId="7" applyNumberFormat="1" applyFont="1" applyBorder="1" applyAlignment="1">
      <alignment horizontal="center" vertical="center"/>
    </xf>
    <xf numFmtId="14" fontId="1" fillId="0" borderId="10" xfId="7" applyNumberFormat="1" applyFont="1" applyBorder="1" applyAlignment="1">
      <alignment horizontal="center" vertical="center"/>
    </xf>
    <xf numFmtId="0" fontId="29" fillId="9" borderId="46" xfId="7" applyFont="1" applyFill="1" applyBorder="1" applyAlignment="1">
      <alignment horizontal="center" vertical="center"/>
    </xf>
    <xf numFmtId="0" fontId="29" fillId="9" borderId="32" xfId="7" applyFont="1" applyFill="1" applyBorder="1" applyAlignment="1">
      <alignment horizontal="center" vertical="center"/>
    </xf>
    <xf numFmtId="0" fontId="32" fillId="9" borderId="47" xfId="7" applyFont="1" applyFill="1" applyBorder="1" applyAlignment="1">
      <alignment horizontal="center" vertical="center" wrapText="1"/>
    </xf>
    <xf numFmtId="0" fontId="32" fillId="9" borderId="15" xfId="7" applyFont="1" applyFill="1" applyBorder="1" applyAlignment="1">
      <alignment horizontal="center" vertical="center" wrapText="1"/>
    </xf>
    <xf numFmtId="0" fontId="32" fillId="9" borderId="10" xfId="7" applyFont="1" applyFill="1" applyBorder="1" applyAlignment="1">
      <alignment horizontal="center" vertical="center" wrapText="1"/>
    </xf>
    <xf numFmtId="0" fontId="27" fillId="9" borderId="47" xfId="7" applyFont="1" applyFill="1" applyBorder="1" applyAlignment="1">
      <alignment horizontal="center" vertical="center" wrapText="1"/>
    </xf>
    <xf numFmtId="0" fontId="27" fillId="9" borderId="15" xfId="7" applyFont="1" applyFill="1" applyBorder="1" applyAlignment="1">
      <alignment horizontal="center" vertical="center" wrapText="1"/>
    </xf>
    <xf numFmtId="0" fontId="27" fillId="9" borderId="10" xfId="7" applyFont="1" applyFill="1" applyBorder="1" applyAlignment="1">
      <alignment horizontal="center" vertical="center" wrapText="1"/>
    </xf>
    <xf numFmtId="0" fontId="27" fillId="0" borderId="19" xfId="7" applyFont="1" applyBorder="1" applyAlignment="1">
      <alignment horizontal="center" vertical="center" wrapText="1"/>
    </xf>
    <xf numFmtId="0" fontId="27" fillId="0" borderId="20" xfId="7" applyFont="1" applyBorder="1" applyAlignment="1">
      <alignment horizontal="center" vertical="center" wrapText="1"/>
    </xf>
    <xf numFmtId="0" fontId="27" fillId="0" borderId="25" xfId="7" applyFont="1" applyBorder="1" applyAlignment="1">
      <alignment horizontal="center" vertical="center" wrapText="1"/>
    </xf>
    <xf numFmtId="0" fontId="27" fillId="0" borderId="4" xfId="7" applyFont="1" applyBorder="1" applyAlignment="1">
      <alignment horizontal="center" vertical="center" wrapText="1"/>
    </xf>
    <xf numFmtId="0" fontId="27" fillId="0" borderId="3" xfId="7" applyFont="1" applyBorder="1" applyAlignment="1">
      <alignment horizontal="center" vertical="center" wrapText="1"/>
    </xf>
    <xf numFmtId="0" fontId="27" fillId="0" borderId="28" xfId="7" applyFont="1" applyBorder="1" applyAlignment="1">
      <alignment horizontal="center" vertical="center" wrapText="1"/>
    </xf>
    <xf numFmtId="0" fontId="27" fillId="0" borderId="48" xfId="7" applyFont="1" applyBorder="1" applyAlignment="1">
      <alignment horizontal="center" vertical="center" wrapText="1"/>
    </xf>
    <xf numFmtId="0" fontId="27" fillId="0" borderId="21" xfId="7" applyFont="1" applyBorder="1" applyAlignment="1">
      <alignment horizontal="center" vertical="center" wrapText="1"/>
    </xf>
    <xf numFmtId="0" fontId="27" fillId="0" borderId="49" xfId="7" applyFont="1" applyBorder="1" applyAlignment="1">
      <alignment horizontal="center" vertical="center" wrapText="1"/>
    </xf>
    <xf numFmtId="0" fontId="27" fillId="0" borderId="2" xfId="7" applyFont="1" applyBorder="1" applyAlignment="1">
      <alignment horizontal="center" vertical="center" wrapText="1"/>
    </xf>
    <xf numFmtId="0" fontId="27" fillId="0" borderId="22" xfId="7" applyFont="1" applyBorder="1" applyAlignment="1">
      <alignment horizontal="center"/>
    </xf>
    <xf numFmtId="0" fontId="27" fillId="0" borderId="23" xfId="7" applyFont="1" applyBorder="1" applyAlignment="1">
      <alignment horizontal="center"/>
    </xf>
    <xf numFmtId="0" fontId="27" fillId="0" borderId="31" xfId="7" applyFont="1" applyBorder="1" applyAlignment="1">
      <alignment horizontal="center"/>
    </xf>
    <xf numFmtId="0" fontId="30" fillId="2" borderId="16" xfId="7" applyFont="1" applyFill="1" applyBorder="1" applyAlignment="1">
      <alignment horizontal="left" vertical="center" wrapText="1"/>
    </xf>
    <xf numFmtId="0" fontId="30" fillId="2" borderId="17" xfId="7" applyFont="1" applyFill="1" applyBorder="1" applyAlignment="1">
      <alignment horizontal="left" vertical="center" wrapText="1"/>
    </xf>
    <xf numFmtId="9" fontId="1" fillId="0" borderId="14" xfId="7" applyNumberFormat="1" applyFont="1" applyBorder="1" applyAlignment="1">
      <alignment horizontal="center" vertical="center"/>
    </xf>
    <xf numFmtId="9" fontId="1" fillId="0" borderId="10" xfId="7" applyNumberFormat="1" applyFont="1" applyBorder="1" applyAlignment="1">
      <alignment horizontal="center" vertical="center"/>
    </xf>
    <xf numFmtId="0" fontId="27" fillId="0" borderId="14" xfId="7" applyFont="1" applyBorder="1" applyAlignment="1">
      <alignment horizontal="center" vertical="center" wrapText="1"/>
    </xf>
    <xf numFmtId="0" fontId="27" fillId="0" borderId="10" xfId="7" applyFont="1" applyBorder="1" applyAlignment="1">
      <alignment horizontal="center" vertical="center" wrapText="1"/>
    </xf>
    <xf numFmtId="2" fontId="1" fillId="0" borderId="37" xfId="7" applyNumberFormat="1" applyFont="1" applyBorder="1" applyAlignment="1">
      <alignment horizontal="center" vertical="center"/>
    </xf>
    <xf numFmtId="2" fontId="1" fillId="0" borderId="38" xfId="7" applyNumberFormat="1" applyFont="1" applyBorder="1" applyAlignment="1">
      <alignment horizontal="center" vertical="center"/>
    </xf>
    <xf numFmtId="0" fontId="30" fillId="2" borderId="16" xfId="7" applyFont="1" applyFill="1" applyBorder="1" applyAlignment="1">
      <alignment horizontal="center" vertical="center" wrapText="1"/>
    </xf>
    <xf numFmtId="0" fontId="30" fillId="2" borderId="17" xfId="7" applyFont="1" applyFill="1" applyBorder="1" applyAlignment="1">
      <alignment horizontal="center" vertical="center" wrapText="1"/>
    </xf>
    <xf numFmtId="0" fontId="30" fillId="2" borderId="18" xfId="7" applyFont="1" applyFill="1" applyBorder="1" applyAlignment="1">
      <alignment horizontal="center" vertical="center" wrapText="1"/>
    </xf>
    <xf numFmtId="0" fontId="1" fillId="2" borderId="47" xfId="7" applyFont="1" applyFill="1" applyBorder="1" applyAlignment="1">
      <alignment horizontal="center" vertical="center" wrapText="1"/>
    </xf>
    <xf numFmtId="0" fontId="30" fillId="2" borderId="32" xfId="7" applyFont="1" applyFill="1" applyBorder="1" applyAlignment="1">
      <alignment horizontal="center" vertical="center" wrapText="1"/>
    </xf>
    <xf numFmtId="0" fontId="30" fillId="2" borderId="39" xfId="7" applyFont="1" applyFill="1" applyBorder="1" applyAlignment="1">
      <alignment horizontal="center" vertical="center" wrapText="1"/>
    </xf>
    <xf numFmtId="0" fontId="29" fillId="0" borderId="41" xfId="7" applyFont="1" applyBorder="1" applyAlignment="1">
      <alignment horizontal="left" vertical="top" wrapText="1"/>
    </xf>
    <xf numFmtId="0" fontId="29" fillId="0" borderId="42" xfId="7" applyFont="1" applyBorder="1" applyAlignment="1">
      <alignment horizontal="left" vertical="top" wrapText="1"/>
    </xf>
    <xf numFmtId="0" fontId="29" fillId="0" borderId="43" xfId="7" applyFont="1" applyBorder="1" applyAlignment="1">
      <alignment horizontal="left" vertical="top" wrapText="1"/>
    </xf>
    <xf numFmtId="0" fontId="30" fillId="0" borderId="41" xfId="7" applyFont="1" applyBorder="1" applyAlignment="1">
      <alignment vertical="top" wrapText="1"/>
    </xf>
    <xf numFmtId="0" fontId="30" fillId="0" borderId="42" xfId="7" applyFont="1" applyBorder="1" applyAlignment="1">
      <alignment vertical="top" wrapText="1"/>
    </xf>
    <xf numFmtId="0" fontId="30" fillId="0" borderId="43" xfId="7" applyFont="1" applyBorder="1" applyAlignment="1">
      <alignment vertical="top" wrapText="1"/>
    </xf>
    <xf numFmtId="167" fontId="29" fillId="0" borderId="32" xfId="7" applyNumberFormat="1" applyFont="1" applyBorder="1" applyAlignment="1">
      <alignment horizontal="left" vertical="top"/>
    </xf>
    <xf numFmtId="167" fontId="29" fillId="0" borderId="1" xfId="7" applyNumberFormat="1" applyFont="1" applyBorder="1" applyAlignment="1">
      <alignment horizontal="left" vertical="top"/>
    </xf>
    <xf numFmtId="167" fontId="29" fillId="0" borderId="35" xfId="7" applyNumberFormat="1" applyFont="1" applyBorder="1" applyAlignment="1">
      <alignment horizontal="left" vertical="top"/>
    </xf>
    <xf numFmtId="167" fontId="29" fillId="0" borderId="39" xfId="7" applyNumberFormat="1" applyFont="1" applyBorder="1" applyAlignment="1">
      <alignment horizontal="left" vertical="top"/>
    </xf>
    <xf numFmtId="167" fontId="29" fillId="0" borderId="40" xfId="7" applyNumberFormat="1" applyFont="1" applyBorder="1" applyAlignment="1">
      <alignment horizontal="left" vertical="top"/>
    </xf>
    <xf numFmtId="167" fontId="29" fillId="0" borderId="53" xfId="7" applyNumberFormat="1" applyFont="1" applyBorder="1" applyAlignment="1">
      <alignment horizontal="left" vertical="top"/>
    </xf>
    <xf numFmtId="0" fontId="29" fillId="0" borderId="48" xfId="7" applyFont="1" applyBorder="1" applyAlignment="1">
      <alignment horizontal="left" vertical="top" wrapText="1"/>
    </xf>
    <xf numFmtId="0" fontId="29" fillId="0" borderId="20" xfId="7" applyFont="1" applyBorder="1" applyAlignment="1">
      <alignment horizontal="left" vertical="top" wrapText="1"/>
    </xf>
    <xf numFmtId="0" fontId="29" fillId="0" borderId="25" xfId="7" applyFont="1" applyBorder="1" applyAlignment="1">
      <alignment horizontal="left" vertical="top" wrapText="1"/>
    </xf>
    <xf numFmtId="0" fontId="29" fillId="0" borderId="56" xfId="7" applyFont="1" applyBorder="1" applyAlignment="1">
      <alignment horizontal="left" vertical="top" wrapText="1"/>
    </xf>
    <xf numFmtId="0" fontId="29" fillId="0" borderId="58" xfId="7" applyFont="1" applyBorder="1" applyAlignment="1">
      <alignment horizontal="left" vertical="top" wrapText="1"/>
    </xf>
    <xf numFmtId="0" fontId="30" fillId="0" borderId="35" xfId="7" applyFont="1" applyBorder="1" applyAlignment="1">
      <alignment horizontal="center"/>
    </xf>
    <xf numFmtId="0" fontId="29" fillId="0" borderId="13" xfId="7" applyFont="1" applyBorder="1" applyAlignment="1">
      <alignment horizontal="center" vertical="center"/>
    </xf>
    <xf numFmtId="0" fontId="29" fillId="0" borderId="12" xfId="7" applyFont="1" applyBorder="1" applyAlignment="1">
      <alignment horizontal="center" vertical="center"/>
    </xf>
    <xf numFmtId="0" fontId="29" fillId="0" borderId="11" xfId="7" applyFont="1" applyBorder="1" applyAlignment="1">
      <alignment horizontal="center" vertical="center"/>
    </xf>
    <xf numFmtId="168" fontId="29" fillId="0" borderId="13" xfId="7" applyNumberFormat="1" applyFont="1" applyBorder="1" applyAlignment="1">
      <alignment horizontal="center" vertical="top"/>
    </xf>
    <xf numFmtId="168" fontId="29" fillId="0" borderId="12" xfId="7" applyNumberFormat="1" applyFont="1" applyBorder="1" applyAlignment="1">
      <alignment horizontal="center" vertical="top"/>
    </xf>
    <xf numFmtId="2" fontId="29" fillId="0" borderId="46" xfId="7" applyNumberFormat="1" applyFont="1" applyBorder="1" applyAlignment="1">
      <alignment horizontal="left" vertical="center"/>
    </xf>
    <xf numFmtId="2" fontId="29" fillId="0" borderId="54" xfId="7" applyNumberFormat="1" applyFont="1" applyBorder="1" applyAlignment="1">
      <alignment horizontal="left" vertical="center"/>
    </xf>
    <xf numFmtId="2" fontId="29" fillId="0" borderId="55" xfId="7" applyNumberFormat="1" applyFont="1" applyBorder="1" applyAlignment="1">
      <alignment horizontal="left" vertical="center"/>
    </xf>
    <xf numFmtId="0" fontId="29" fillId="0" borderId="29" xfId="7" applyFont="1" applyBorder="1" applyAlignment="1">
      <alignment horizontal="left" vertical="top" wrapText="1"/>
    </xf>
    <xf numFmtId="0" fontId="29" fillId="0" borderId="9" xfId="7" applyFont="1" applyBorder="1" applyAlignment="1">
      <alignment horizontal="left" vertical="top" wrapText="1"/>
    </xf>
    <xf numFmtId="0" fontId="29" fillId="0" borderId="0" xfId="7" applyFont="1" applyBorder="1" applyAlignment="1">
      <alignment horizontal="left" vertical="top" wrapText="1"/>
    </xf>
    <xf numFmtId="0" fontId="29" fillId="0" borderId="8" xfId="7" applyFont="1" applyBorder="1" applyAlignment="1">
      <alignment horizontal="left" vertical="top" wrapText="1"/>
    </xf>
    <xf numFmtId="0" fontId="30" fillId="0" borderId="9" xfId="7" applyFont="1" applyBorder="1" applyAlignment="1">
      <alignment vertical="top" wrapText="1"/>
    </xf>
    <xf numFmtId="0" fontId="30" fillId="0" borderId="0" xfId="7" applyFont="1" applyBorder="1" applyAlignment="1">
      <alignment vertical="top" wrapText="1"/>
    </xf>
    <xf numFmtId="0" fontId="30" fillId="0" borderId="8" xfId="7" applyFont="1" applyBorder="1" applyAlignment="1">
      <alignment vertical="top" wrapText="1"/>
    </xf>
    <xf numFmtId="0" fontId="29" fillId="0" borderId="32" xfId="7" applyFont="1" applyBorder="1" applyAlignment="1">
      <alignment horizontal="left" vertical="top" wrapText="1"/>
    </xf>
    <xf numFmtId="0" fontId="29" fillId="0" borderId="1" xfId="7" applyFont="1" applyBorder="1" applyAlignment="1">
      <alignment horizontal="left" vertical="top" wrapText="1"/>
    </xf>
    <xf numFmtId="0" fontId="29" fillId="0" borderId="35" xfId="7" applyFont="1" applyBorder="1" applyAlignment="1">
      <alignment horizontal="left" vertical="top" wrapText="1"/>
    </xf>
    <xf numFmtId="0" fontId="29" fillId="0" borderId="36" xfId="7" applyFont="1" applyBorder="1" applyAlignment="1">
      <alignment horizontal="center" vertical="center"/>
    </xf>
    <xf numFmtId="0" fontId="29" fillId="0" borderId="52" xfId="7" applyFont="1" applyBorder="1" applyAlignment="1">
      <alignment horizontal="center" vertical="center"/>
    </xf>
    <xf numFmtId="0" fontId="30" fillId="0" borderId="14" xfId="7" applyFont="1" applyBorder="1" applyAlignment="1">
      <alignment horizontal="center" vertical="center" wrapText="1"/>
    </xf>
    <xf numFmtId="0" fontId="30" fillId="0" borderId="44" xfId="7" applyFont="1" applyBorder="1" applyAlignment="1">
      <alignment horizontal="center" vertical="center" wrapText="1"/>
    </xf>
    <xf numFmtId="14" fontId="30" fillId="0" borderId="1" xfId="7" applyNumberFormat="1" applyFont="1" applyBorder="1" applyAlignment="1">
      <alignment horizontal="center" vertical="center"/>
    </xf>
    <xf numFmtId="14" fontId="1" fillId="0" borderId="1" xfId="7" applyNumberFormat="1" applyFont="1" applyBorder="1" applyAlignment="1">
      <alignment horizontal="center" vertical="center"/>
    </xf>
    <xf numFmtId="39" fontId="30" fillId="0" borderId="1" xfId="7" applyNumberFormat="1" applyFont="1" applyBorder="1" applyAlignment="1">
      <alignment horizontal="center" vertical="center"/>
    </xf>
    <xf numFmtId="0" fontId="22" fillId="0" borderId="1" xfId="1" applyFont="1" applyBorder="1" applyAlignment="1">
      <alignment horizontal="center" vertical="center"/>
    </xf>
    <xf numFmtId="0" fontId="22" fillId="0" borderId="7" xfId="1" applyFont="1" applyBorder="1" applyAlignment="1">
      <alignment horizontal="center" vertical="center"/>
    </xf>
    <xf numFmtId="0" fontId="22" fillId="0" borderId="6" xfId="1" applyFont="1" applyBorder="1" applyAlignment="1">
      <alignment horizontal="center" vertical="center"/>
    </xf>
    <xf numFmtId="0" fontId="22" fillId="0" borderId="5" xfId="1" applyFont="1" applyBorder="1" applyAlignment="1">
      <alignment horizontal="center" vertical="center"/>
    </xf>
    <xf numFmtId="0" fontId="22" fillId="0" borderId="4" xfId="1" applyFont="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34" fillId="0" borderId="13" xfId="1" applyFont="1" applyFill="1" applyBorder="1" applyAlignment="1">
      <alignment horizontal="left" vertical="center"/>
    </xf>
    <xf numFmtId="0" fontId="34" fillId="0" borderId="12" xfId="1" applyFont="1" applyFill="1" applyBorder="1" applyAlignment="1">
      <alignment horizontal="left" vertical="center"/>
    </xf>
    <xf numFmtId="0" fontId="34" fillId="0" borderId="11" xfId="1" applyFont="1" applyFill="1" applyBorder="1" applyAlignment="1">
      <alignment horizontal="left" vertical="center"/>
    </xf>
    <xf numFmtId="0" fontId="22" fillId="0" borderId="9" xfId="1" applyFont="1" applyBorder="1" applyAlignment="1">
      <alignment horizontal="center" vertical="center"/>
    </xf>
    <xf numFmtId="0" fontId="22" fillId="0" borderId="8" xfId="1" applyFont="1" applyBorder="1" applyAlignment="1">
      <alignment horizontal="center" vertical="center"/>
    </xf>
    <xf numFmtId="2" fontId="35" fillId="0" borderId="0" xfId="1" applyNumberFormat="1" applyFont="1" applyBorder="1" applyAlignment="1" applyProtection="1">
      <alignment horizontal="center" vertical="center" wrapText="1"/>
    </xf>
    <xf numFmtId="0" fontId="34" fillId="0" borderId="13" xfId="1" applyFont="1" applyBorder="1" applyAlignment="1">
      <alignment horizontal="left" vertical="center"/>
    </xf>
    <xf numFmtId="0" fontId="34" fillId="0" borderId="11" xfId="1" applyFont="1" applyBorder="1" applyAlignment="1">
      <alignment horizontal="left" vertical="center"/>
    </xf>
    <xf numFmtId="0" fontId="22" fillId="0" borderId="12" xfId="1" applyFont="1" applyBorder="1" applyAlignment="1">
      <alignment horizontal="left" vertical="center"/>
    </xf>
    <xf numFmtId="0" fontId="22" fillId="0" borderId="11" xfId="1" applyFont="1" applyBorder="1" applyAlignment="1">
      <alignment horizontal="left" vertical="center"/>
    </xf>
    <xf numFmtId="2" fontId="34" fillId="0" borderId="1" xfId="1" applyNumberFormat="1" applyFont="1" applyBorder="1" applyAlignment="1" applyProtection="1">
      <alignment horizontal="center" vertical="center"/>
    </xf>
    <xf numFmtId="0" fontId="34" fillId="0" borderId="13" xfId="1" applyFont="1" applyBorder="1" applyAlignment="1">
      <alignment horizontal="left" vertical="center" wrapText="1"/>
    </xf>
    <xf numFmtId="0" fontId="34" fillId="0" borderId="11" xfId="1" applyFont="1" applyBorder="1" applyAlignment="1">
      <alignment horizontal="left" vertical="center" wrapText="1"/>
    </xf>
    <xf numFmtId="0" fontId="22" fillId="0" borderId="12" xfId="1" applyFont="1" applyBorder="1" applyAlignment="1">
      <alignment horizontal="left" vertical="center" wrapText="1"/>
    </xf>
    <xf numFmtId="0" fontId="22" fillId="0" borderId="11" xfId="1" applyFont="1" applyBorder="1" applyAlignment="1">
      <alignment horizontal="left" vertical="center" wrapText="1"/>
    </xf>
    <xf numFmtId="10" fontId="22" fillId="0" borderId="13" xfId="2" applyNumberFormat="1" applyFont="1" applyBorder="1" applyAlignment="1">
      <alignment horizontal="center" vertical="center"/>
    </xf>
    <xf numFmtId="10" fontId="22" fillId="0" borderId="12" xfId="2" applyNumberFormat="1" applyFont="1" applyBorder="1" applyAlignment="1">
      <alignment horizontal="center" vertical="center"/>
    </xf>
    <xf numFmtId="10" fontId="22" fillId="0" borderId="11" xfId="2" applyNumberFormat="1" applyFont="1" applyBorder="1" applyAlignment="1">
      <alignment horizontal="center" vertical="center"/>
    </xf>
    <xf numFmtId="2" fontId="35" fillId="0" borderId="0" xfId="1" applyNumberFormat="1" applyFont="1" applyBorder="1" applyAlignment="1" applyProtection="1">
      <alignment horizontal="center" vertical="center"/>
    </xf>
    <xf numFmtId="0" fontId="22" fillId="0" borderId="0" xfId="1" applyFont="1" applyBorder="1" applyAlignment="1">
      <alignment horizontal="center" vertical="center"/>
    </xf>
    <xf numFmtId="0" fontId="34" fillId="0" borderId="12" xfId="1" applyFont="1" applyBorder="1" applyAlignment="1">
      <alignment horizontal="left" vertical="center"/>
    </xf>
    <xf numFmtId="0" fontId="34" fillId="0" borderId="6" xfId="1" applyFont="1" applyBorder="1" applyAlignment="1">
      <alignment horizontal="left" vertical="center"/>
    </xf>
    <xf numFmtId="0" fontId="34" fillId="0" borderId="7" xfId="1" applyFont="1" applyBorder="1" applyAlignment="1">
      <alignment horizontal="left" vertical="center" wrapText="1"/>
    </xf>
    <xf numFmtId="0" fontId="34" fillId="0" borderId="6" xfId="1" applyFont="1" applyBorder="1" applyAlignment="1">
      <alignment horizontal="left" vertical="center" wrapText="1"/>
    </xf>
    <xf numFmtId="0" fontId="34" fillId="0" borderId="5" xfId="1" applyFont="1" applyBorder="1" applyAlignment="1">
      <alignment horizontal="left" vertical="center" wrapText="1"/>
    </xf>
    <xf numFmtId="0" fontId="34" fillId="0" borderId="9" xfId="1" applyFont="1" applyBorder="1" applyAlignment="1">
      <alignment horizontal="left" vertical="center" wrapText="1"/>
    </xf>
    <xf numFmtId="0" fontId="34" fillId="0" borderId="0" xfId="1" applyFont="1" applyBorder="1" applyAlignment="1">
      <alignment horizontal="left" vertical="center" wrapText="1"/>
    </xf>
    <xf numFmtId="0" fontId="34" fillId="0" borderId="8" xfId="1" applyFont="1" applyBorder="1" applyAlignment="1">
      <alignment horizontal="left" vertical="center" wrapText="1"/>
    </xf>
    <xf numFmtId="0" fontId="34" fillId="0" borderId="4" xfId="1" applyFont="1" applyBorder="1" applyAlignment="1">
      <alignment horizontal="left" vertical="center" wrapText="1"/>
    </xf>
    <xf numFmtId="0" fontId="34" fillId="0" borderId="3" xfId="1" applyFont="1" applyBorder="1" applyAlignment="1">
      <alignment horizontal="left" vertical="center" wrapText="1"/>
    </xf>
    <xf numFmtId="0" fontId="34" fillId="0" borderId="2" xfId="1" applyFont="1" applyBorder="1" applyAlignment="1">
      <alignment horizontal="left" vertical="center" wrapText="1"/>
    </xf>
    <xf numFmtId="2" fontId="34" fillId="0" borderId="13" xfId="1" applyNumberFormat="1" applyFont="1" applyBorder="1" applyAlignment="1" applyProtection="1">
      <alignment horizontal="center" vertical="center" wrapText="1"/>
    </xf>
    <xf numFmtId="2" fontId="34" fillId="0" borderId="12" xfId="1" applyNumberFormat="1" applyFont="1" applyBorder="1" applyAlignment="1" applyProtection="1">
      <alignment horizontal="center" vertical="center" wrapText="1"/>
    </xf>
    <xf numFmtId="2" fontId="34" fillId="0" borderId="11" xfId="1" applyNumberFormat="1" applyFont="1" applyBorder="1" applyAlignment="1" applyProtection="1">
      <alignment horizontal="center" vertical="center" wrapText="1"/>
    </xf>
    <xf numFmtId="2" fontId="22" fillId="0" borderId="13" xfId="1" applyNumberFormat="1" applyFont="1" applyBorder="1" applyAlignment="1" applyProtection="1">
      <alignment horizontal="center" vertical="center" wrapText="1"/>
    </xf>
    <xf numFmtId="2" fontId="22" fillId="0" borderId="12" xfId="1" applyNumberFormat="1" applyFont="1" applyBorder="1" applyAlignment="1" applyProtection="1">
      <alignment horizontal="center" vertical="center" wrapText="1"/>
    </xf>
    <xf numFmtId="2" fontId="22" fillId="0" borderId="11" xfId="1" applyNumberFormat="1" applyFont="1" applyBorder="1" applyAlignment="1" applyProtection="1">
      <alignment horizontal="center" vertical="center" wrapText="1"/>
    </xf>
    <xf numFmtId="0" fontId="35" fillId="0" borderId="14" xfId="1" applyFont="1" applyBorder="1" applyAlignment="1">
      <alignment horizontal="center" vertical="center" wrapText="1"/>
    </xf>
    <xf numFmtId="0" fontId="35" fillId="0" borderId="15" xfId="1" applyFont="1" applyBorder="1" applyAlignment="1">
      <alignment horizontal="center" vertical="center" wrapText="1"/>
    </xf>
    <xf numFmtId="0" fontId="35" fillId="0" borderId="10" xfId="1" applyFont="1" applyBorder="1" applyAlignment="1">
      <alignment horizontal="center" vertical="center" wrapText="1"/>
    </xf>
    <xf numFmtId="0" fontId="35" fillId="0" borderId="1" xfId="1" applyFont="1" applyBorder="1" applyAlignment="1">
      <alignment horizontal="center" vertical="center"/>
    </xf>
    <xf numFmtId="0" fontId="35" fillId="0" borderId="1" xfId="1" applyFont="1" applyBorder="1" applyAlignment="1">
      <alignment horizontal="center" vertical="center" wrapText="1"/>
    </xf>
    <xf numFmtId="0" fontId="36" fillId="0" borderId="1" xfId="1" applyFont="1" applyBorder="1" applyAlignment="1">
      <alignment horizontal="center" vertical="center" wrapText="1"/>
    </xf>
    <xf numFmtId="2" fontId="23" fillId="0" borderId="0" xfId="1" applyNumberFormat="1" applyFont="1" applyBorder="1" applyAlignment="1" applyProtection="1">
      <alignment horizontal="left" vertical="center" wrapText="1"/>
    </xf>
    <xf numFmtId="49" fontId="22" fillId="0" borderId="13" xfId="6" applyNumberFormat="1" applyFont="1" applyBorder="1" applyAlignment="1">
      <alignment horizontal="left" vertical="center"/>
    </xf>
    <xf numFmtId="49" fontId="22" fillId="0" borderId="12" xfId="6" applyNumberFormat="1" applyFont="1" applyBorder="1" applyAlignment="1">
      <alignment horizontal="left" vertical="center"/>
    </xf>
    <xf numFmtId="49" fontId="22" fillId="0" borderId="11" xfId="6" applyNumberFormat="1" applyFont="1" applyBorder="1" applyAlignment="1">
      <alignment horizontal="left" vertical="center"/>
    </xf>
    <xf numFmtId="2" fontId="22" fillId="0" borderId="13" xfId="1" applyNumberFormat="1" applyFont="1" applyBorder="1" applyAlignment="1" applyProtection="1">
      <alignment horizontal="left" vertical="center" wrapText="1"/>
    </xf>
    <xf numFmtId="2" fontId="22" fillId="0" borderId="12" xfId="1" applyNumberFormat="1" applyFont="1" applyBorder="1" applyAlignment="1" applyProtection="1">
      <alignment horizontal="left" vertical="center" wrapText="1"/>
    </xf>
    <xf numFmtId="2" fontId="22" fillId="0" borderId="11" xfId="1" applyNumberFormat="1" applyFont="1" applyBorder="1" applyAlignment="1" applyProtection="1">
      <alignment horizontal="left" vertical="center" wrapText="1"/>
    </xf>
    <xf numFmtId="0" fontId="34" fillId="0" borderId="1" xfId="1" applyFont="1" applyBorder="1" applyAlignment="1">
      <alignment horizontal="left" vertical="center"/>
    </xf>
    <xf numFmtId="0" fontId="35" fillId="0" borderId="7"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5" xfId="1" applyFont="1" applyBorder="1" applyAlignment="1">
      <alignment horizontal="center" vertical="center" wrapText="1"/>
    </xf>
    <xf numFmtId="0" fontId="35" fillId="0" borderId="4" xfId="1" applyFont="1" applyBorder="1" applyAlignment="1">
      <alignment horizontal="center" vertical="center" wrapText="1"/>
    </xf>
    <xf numFmtId="0" fontId="35" fillId="0" borderId="3" xfId="1" applyFont="1" applyBorder="1" applyAlignment="1">
      <alignment horizontal="center" vertical="center" wrapText="1"/>
    </xf>
    <xf numFmtId="0" fontId="35" fillId="0" borderId="2" xfId="1" applyFont="1" applyBorder="1" applyAlignment="1">
      <alignment horizontal="center" vertical="center" wrapText="1"/>
    </xf>
    <xf numFmtId="9" fontId="23" fillId="0" borderId="1" xfId="5" applyFont="1" applyBorder="1" applyAlignment="1" applyProtection="1">
      <alignment horizontal="center" vertical="center"/>
    </xf>
    <xf numFmtId="9" fontId="22" fillId="0" borderId="1" xfId="5" applyFont="1" applyBorder="1" applyAlignment="1">
      <alignment horizontal="center" vertical="center"/>
    </xf>
    <xf numFmtId="0" fontId="22" fillId="0" borderId="1" xfId="1" applyFont="1" applyBorder="1" applyAlignment="1">
      <alignment horizontal="left" vertical="center" wrapText="1"/>
    </xf>
    <xf numFmtId="0" fontId="23" fillId="0" borderId="14" xfId="1" applyFont="1" applyBorder="1" applyAlignment="1">
      <alignment horizontal="center" vertical="center" wrapText="1"/>
    </xf>
    <xf numFmtId="0" fontId="23" fillId="0" borderId="10" xfId="1" applyFont="1" applyBorder="1" applyAlignment="1">
      <alignment horizontal="center" vertical="center" wrapText="1"/>
    </xf>
    <xf numFmtId="14" fontId="22" fillId="0" borderId="14" xfId="1" applyNumberFormat="1" applyFont="1" applyBorder="1" applyAlignment="1">
      <alignment horizontal="center" vertical="center"/>
    </xf>
    <xf numFmtId="14" fontId="22" fillId="0" borderId="10" xfId="1" applyNumberFormat="1" applyFont="1" applyBorder="1" applyAlignment="1">
      <alignment horizontal="center" vertical="center"/>
    </xf>
    <xf numFmtId="39" fontId="23" fillId="0" borderId="14" xfId="1" applyNumberFormat="1" applyFont="1" applyBorder="1" applyAlignment="1" applyProtection="1">
      <alignment horizontal="center" vertical="center"/>
    </xf>
    <xf numFmtId="39" fontId="23" fillId="0" borderId="10" xfId="1" applyNumberFormat="1" applyFont="1" applyBorder="1" applyAlignment="1" applyProtection="1">
      <alignment horizontal="center" vertical="center"/>
    </xf>
    <xf numFmtId="0" fontId="22" fillId="0" borderId="14" xfId="1" applyFont="1" applyBorder="1" applyAlignment="1">
      <alignment horizontal="center" vertical="center"/>
    </xf>
    <xf numFmtId="0" fontId="22" fillId="0" borderId="10" xfId="1" applyFont="1" applyBorder="1" applyAlignment="1">
      <alignment horizontal="center" vertical="center"/>
    </xf>
    <xf numFmtId="0" fontId="23" fillId="0" borderId="15" xfId="1" applyFont="1" applyBorder="1" applyAlignment="1">
      <alignment horizontal="center" vertical="center" wrapText="1"/>
    </xf>
    <xf numFmtId="0" fontId="23" fillId="0" borderId="14" xfId="1" applyFont="1" applyBorder="1" applyAlignment="1">
      <alignment horizontal="left" vertical="center" wrapText="1"/>
    </xf>
    <xf numFmtId="0" fontId="23" fillId="0" borderId="10" xfId="1" applyFont="1" applyBorder="1" applyAlignment="1">
      <alignment horizontal="left" vertical="center" wrapText="1"/>
    </xf>
    <xf numFmtId="39" fontId="23" fillId="0" borderId="1" xfId="1" applyNumberFormat="1" applyFont="1" applyBorder="1" applyAlignment="1" applyProtection="1">
      <alignment horizontal="center" vertical="center"/>
    </xf>
    <xf numFmtId="0" fontId="23" fillId="0" borderId="1" xfId="1" applyFont="1" applyBorder="1" applyAlignment="1">
      <alignment horizontal="left" vertical="center" wrapText="1"/>
    </xf>
    <xf numFmtId="167" fontId="34" fillId="0" borderId="7" xfId="1" applyNumberFormat="1" applyFont="1" applyBorder="1" applyAlignment="1" applyProtection="1">
      <alignment horizontal="center" vertical="center"/>
    </xf>
    <xf numFmtId="167" fontId="34" fillId="0" borderId="6" xfId="1" applyNumberFormat="1" applyFont="1" applyBorder="1" applyAlignment="1" applyProtection="1">
      <alignment horizontal="center" vertical="center"/>
    </xf>
    <xf numFmtId="167" fontId="34" fillId="0" borderId="5" xfId="1" applyNumberFormat="1" applyFont="1" applyBorder="1" applyAlignment="1" applyProtection="1">
      <alignment horizontal="center" vertical="center"/>
    </xf>
    <xf numFmtId="167" fontId="34" fillId="0" borderId="9" xfId="1" applyNumberFormat="1" applyFont="1" applyBorder="1" applyAlignment="1" applyProtection="1">
      <alignment horizontal="center" vertical="center"/>
    </xf>
    <xf numFmtId="167" fontId="34" fillId="0" borderId="0" xfId="1" applyNumberFormat="1" applyFont="1" applyBorder="1" applyAlignment="1" applyProtection="1">
      <alignment horizontal="center" vertical="center"/>
    </xf>
    <xf numFmtId="167" fontId="34" fillId="0" borderId="8" xfId="1" applyNumberFormat="1" applyFont="1" applyBorder="1" applyAlignment="1" applyProtection="1">
      <alignment horizontal="center" vertical="center"/>
    </xf>
    <xf numFmtId="167" fontId="34" fillId="0" borderId="4" xfId="1" applyNumberFormat="1" applyFont="1" applyBorder="1" applyAlignment="1" applyProtection="1">
      <alignment horizontal="center" vertical="center"/>
    </xf>
    <xf numFmtId="167" fontId="34" fillId="0" borderId="3" xfId="1" applyNumberFormat="1" applyFont="1" applyBorder="1" applyAlignment="1" applyProtection="1">
      <alignment horizontal="center" vertical="center"/>
    </xf>
    <xf numFmtId="167" fontId="34" fillId="0" borderId="2" xfId="1" applyNumberFormat="1" applyFont="1" applyBorder="1" applyAlignment="1" applyProtection="1">
      <alignment horizontal="center" vertical="center"/>
    </xf>
    <xf numFmtId="0" fontId="34" fillId="0" borderId="1" xfId="1" applyFont="1" applyBorder="1" applyAlignment="1">
      <alignment horizontal="center" vertical="center"/>
    </xf>
    <xf numFmtId="0" fontId="35" fillId="0" borderId="7" xfId="1" applyFont="1" applyBorder="1" applyAlignment="1">
      <alignment horizontal="left" vertical="center" wrapText="1"/>
    </xf>
    <xf numFmtId="0" fontId="35" fillId="0" borderId="6" xfId="1" applyFont="1" applyBorder="1" applyAlignment="1">
      <alignment horizontal="left" vertical="center" wrapText="1"/>
    </xf>
    <xf numFmtId="0" fontId="35" fillId="0" borderId="5" xfId="1" applyFont="1" applyBorder="1" applyAlignment="1">
      <alignment horizontal="left" vertical="center" wrapText="1"/>
    </xf>
    <xf numFmtId="0" fontId="35" fillId="0" borderId="4" xfId="1" applyFont="1" applyBorder="1" applyAlignment="1">
      <alignment horizontal="left" vertical="center" wrapText="1"/>
    </xf>
    <xf numFmtId="0" fontId="35" fillId="0" borderId="3" xfId="1" applyFont="1" applyBorder="1" applyAlignment="1">
      <alignment horizontal="left" vertical="center" wrapText="1"/>
    </xf>
    <xf numFmtId="0" fontId="35" fillId="0" borderId="2" xfId="1" applyFont="1" applyBorder="1" applyAlignment="1">
      <alignment horizontal="left" vertical="center" wrapText="1"/>
    </xf>
    <xf numFmtId="167" fontId="34" fillId="0" borderId="1" xfId="1" applyNumberFormat="1" applyFont="1" applyBorder="1" applyAlignment="1" applyProtection="1">
      <alignment horizontal="left" vertical="center"/>
    </xf>
    <xf numFmtId="168" fontId="35" fillId="0" borderId="1" xfId="1" applyNumberFormat="1" applyFont="1" applyBorder="1" applyAlignment="1" applyProtection="1">
      <alignment horizontal="left" vertical="center"/>
    </xf>
    <xf numFmtId="168" fontId="35" fillId="0" borderId="1" xfId="1" applyNumberFormat="1" applyFont="1" applyBorder="1" applyAlignment="1" applyProtection="1">
      <alignment horizontal="center" vertical="center" wrapText="1"/>
    </xf>
    <xf numFmtId="168" fontId="35" fillId="0" borderId="1" xfId="1" applyNumberFormat="1" applyFont="1" applyBorder="1" applyAlignment="1" applyProtection="1">
      <alignment horizontal="center" vertical="center"/>
    </xf>
    <xf numFmtId="2" fontId="35" fillId="0" borderId="11" xfId="1" applyNumberFormat="1" applyFont="1" applyBorder="1" applyAlignment="1" applyProtection="1">
      <alignment horizontal="left" vertical="center"/>
    </xf>
    <xf numFmtId="2" fontId="35" fillId="0" borderId="1" xfId="1" applyNumberFormat="1" applyFont="1" applyBorder="1" applyAlignment="1" applyProtection="1">
      <alignment horizontal="left" vertical="center"/>
    </xf>
    <xf numFmtId="0" fontId="35" fillId="0" borderId="9" xfId="1" applyFont="1" applyBorder="1" applyAlignment="1">
      <alignment horizontal="center" vertical="center" wrapText="1"/>
    </xf>
    <xf numFmtId="0" fontId="35" fillId="0" borderId="8" xfId="1" applyFont="1" applyBorder="1" applyAlignment="1">
      <alignment horizontal="center" vertical="center" wrapText="1"/>
    </xf>
    <xf numFmtId="0" fontId="34" fillId="0" borderId="7" xfId="1" applyFont="1" applyBorder="1" applyAlignment="1">
      <alignment horizontal="center" vertical="center" wrapText="1"/>
    </xf>
    <xf numFmtId="0" fontId="34" fillId="0" borderId="6" xfId="1" applyFont="1" applyBorder="1" applyAlignment="1">
      <alignment horizontal="center" vertical="center" wrapText="1"/>
    </xf>
    <xf numFmtId="0" fontId="34" fillId="0" borderId="5" xfId="1" applyFont="1" applyBorder="1" applyAlignment="1">
      <alignment horizontal="center" vertical="center" wrapText="1"/>
    </xf>
    <xf numFmtId="0" fontId="34" fillId="0" borderId="9" xfId="1" applyFont="1" applyBorder="1" applyAlignment="1">
      <alignment horizontal="center" vertical="center" wrapText="1"/>
    </xf>
    <xf numFmtId="0" fontId="34" fillId="0" borderId="0" xfId="1" applyFont="1" applyBorder="1" applyAlignment="1">
      <alignment horizontal="center" vertical="center" wrapText="1"/>
    </xf>
    <xf numFmtId="0" fontId="34" fillId="0" borderId="8" xfId="1" applyFont="1" applyBorder="1" applyAlignment="1">
      <alignment horizontal="center" vertical="center" wrapText="1"/>
    </xf>
    <xf numFmtId="0" fontId="34" fillId="0" borderId="4"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2" xfId="1" applyFont="1" applyBorder="1" applyAlignment="1">
      <alignment horizontal="center" vertical="center" wrapText="1"/>
    </xf>
    <xf numFmtId="0" fontId="34" fillId="0" borderId="1" xfId="1" applyFont="1" applyBorder="1" applyAlignment="1">
      <alignment horizontal="center" vertical="center" wrapText="1"/>
    </xf>
    <xf numFmtId="0" fontId="34" fillId="0" borderId="1" xfId="1" applyFont="1" applyFill="1" applyBorder="1" applyAlignment="1">
      <alignment horizontal="left" vertical="center" wrapText="1"/>
    </xf>
    <xf numFmtId="0" fontId="34" fillId="0" borderId="1" xfId="1" applyFont="1" applyFill="1" applyBorder="1" applyAlignment="1">
      <alignment horizontal="left" vertical="center"/>
    </xf>
    <xf numFmtId="0" fontId="22" fillId="0" borderId="1" xfId="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26" fillId="0" borderId="1" xfId="0" applyFont="1" applyFill="1" applyBorder="1" applyAlignment="1">
      <alignment horizontal="center" wrapText="1"/>
    </xf>
  </cellXfs>
  <cellStyles count="9">
    <cellStyle name="Millares 2" xfId="4"/>
    <cellStyle name="Millares 2 3" xfId="8"/>
    <cellStyle name="Moneda" xfId="6" builtinId="4"/>
    <cellStyle name="Moneda 2" xfId="3"/>
    <cellStyle name="Normal" xfId="0" builtinId="0"/>
    <cellStyle name="Normal 2" xfId="1"/>
    <cellStyle name="Normal 2 2" xfId="7"/>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4011839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480218</xdr:colOff>
      <xdr:row>0</xdr:row>
      <xdr:rowOff>0</xdr:rowOff>
    </xdr:from>
    <xdr:to>
      <xdr:col>15</xdr:col>
      <xdr:colOff>733226</xdr:colOff>
      <xdr:row>3</xdr:row>
      <xdr:rowOff>253008</xdr:rowOff>
    </xdr:to>
    <xdr:pic>
      <xdr:nvPicPr>
        <xdr:cNvPr id="2" name="Imagen 1" descr="CAPITAL">
          <a:extLst>
            <a:ext uri="{FF2B5EF4-FFF2-40B4-BE49-F238E27FC236}">
              <a16:creationId xmlns:a16="http://schemas.microsoft.com/office/drawing/2014/main" id="{666A05C5-BA75-4F5C-863D-F9EE66592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63493" y="0"/>
          <a:ext cx="1386483"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428625</xdr:colOff>
      <xdr:row>0</xdr:row>
      <xdr:rowOff>85726</xdr:rowOff>
    </xdr:from>
    <xdr:to>
      <xdr:col>2</xdr:col>
      <xdr:colOff>914400</xdr:colOff>
      <xdr:row>3</xdr:row>
      <xdr:rowOff>198785</xdr:rowOff>
    </xdr:to>
    <xdr:pic>
      <xdr:nvPicPr>
        <xdr:cNvPr id="3" name="Imagen 2">
          <a:extLst>
            <a:ext uri="{FF2B5EF4-FFF2-40B4-BE49-F238E27FC236}">
              <a16:creationId xmlns:a16="http://schemas.microsoft.com/office/drawing/2014/main" id="{56E7F610-1D22-42B5-9025-BD14EA0061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 y="85726"/>
          <a:ext cx="3371850" cy="1494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BC8F4DF6-0F30-4EA8-BD51-F61671D70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85843" y="30063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63501</xdr:colOff>
      <xdr:row>1</xdr:row>
      <xdr:rowOff>361950</xdr:rowOff>
    </xdr:from>
    <xdr:to>
      <xdr:col>2</xdr:col>
      <xdr:colOff>2790826</xdr:colOff>
      <xdr:row>6</xdr:row>
      <xdr:rowOff>238125</xdr:rowOff>
    </xdr:to>
    <xdr:pic>
      <xdr:nvPicPr>
        <xdr:cNvPr id="3" name="3 Imagen" descr="Membretes_2024_2-01">
          <a:extLst>
            <a:ext uri="{FF2B5EF4-FFF2-40B4-BE49-F238E27FC236}">
              <a16:creationId xmlns:a16="http://schemas.microsoft.com/office/drawing/2014/main" id="{C300472E-F8BA-4F55-9B47-27C4062251F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511176" y="647700"/>
          <a:ext cx="5184775" cy="1381125"/>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1" descr="CAPITAL">
          <a:extLst>
            <a:ext uri="{FF2B5EF4-FFF2-40B4-BE49-F238E27FC236}">
              <a16:creationId xmlns:a16="http://schemas.microsoft.com/office/drawing/2014/main" id="{F6CBA25C-33DF-46B1-9CF9-E6527906E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85843" y="30063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5" name="Imagen 1" descr="CAPITAL">
          <a:extLst>
            <a:ext uri="{FF2B5EF4-FFF2-40B4-BE49-F238E27FC236}">
              <a16:creationId xmlns:a16="http://schemas.microsoft.com/office/drawing/2014/main" id="{265B3D80-018B-4D56-BBA1-C1E9168718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85893" y="30063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CIENDA33/Downloads/3.%20Matriz%20PA%20con%20ejecuci&#243;n%20a%20septiembre%2030%20de%20202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INVERSION"/>
      <sheetName val="CONTRATOS A 30 DE SEPT 2024"/>
    </sheetNames>
    <sheetDataSet>
      <sheetData sheetId="0"/>
      <sheetData sheetId="1">
        <row r="3">
          <cell r="I3">
            <v>11400000</v>
          </cell>
        </row>
        <row r="4">
          <cell r="I4">
            <v>8400000</v>
          </cell>
        </row>
        <row r="5">
          <cell r="I5">
            <v>7200000</v>
          </cell>
        </row>
        <row r="6">
          <cell r="I6">
            <v>10200000</v>
          </cell>
        </row>
        <row r="7">
          <cell r="I7">
            <v>6000000</v>
          </cell>
        </row>
        <row r="8">
          <cell r="I8">
            <v>10800000</v>
          </cell>
        </row>
        <row r="9">
          <cell r="I9">
            <v>10000000</v>
          </cell>
        </row>
        <row r="10">
          <cell r="I10">
            <v>4400000</v>
          </cell>
        </row>
        <row r="11">
          <cell r="I11">
            <v>7600000</v>
          </cell>
        </row>
        <row r="12">
          <cell r="I12">
            <v>0</v>
          </cell>
        </row>
        <row r="13">
          <cell r="I13">
            <v>3800000</v>
          </cell>
        </row>
        <row r="14">
          <cell r="I14">
            <v>7600000</v>
          </cell>
        </row>
        <row r="15">
          <cell r="I15">
            <v>4800000</v>
          </cell>
        </row>
        <row r="16">
          <cell r="I16">
            <v>5200000</v>
          </cell>
        </row>
        <row r="17">
          <cell r="I17">
            <v>0</v>
          </cell>
        </row>
        <row r="18">
          <cell r="I18">
            <v>7600000</v>
          </cell>
        </row>
        <row r="19">
          <cell r="I19">
            <v>6400000</v>
          </cell>
        </row>
        <row r="20">
          <cell r="I20">
            <v>7600000</v>
          </cell>
        </row>
        <row r="21">
          <cell r="I21">
            <v>7600000</v>
          </cell>
        </row>
        <row r="22">
          <cell r="I22">
            <v>0</v>
          </cell>
        </row>
        <row r="23">
          <cell r="I23">
            <v>8000000</v>
          </cell>
        </row>
        <row r="24">
          <cell r="I24">
            <v>3500000</v>
          </cell>
        </row>
        <row r="25">
          <cell r="I25">
            <v>0</v>
          </cell>
        </row>
        <row r="26">
          <cell r="I26">
            <v>3500000</v>
          </cell>
        </row>
        <row r="27">
          <cell r="I27">
            <v>0</v>
          </cell>
        </row>
        <row r="28">
          <cell r="I28">
            <v>0</v>
          </cell>
        </row>
        <row r="29">
          <cell r="I29">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7"/>
  <sheetViews>
    <sheetView zoomScale="66" zoomScaleNormal="70" workbookViewId="0">
      <selection activeCell="J19" sqref="J19"/>
    </sheetView>
  </sheetViews>
  <sheetFormatPr baseColWidth="10" defaultColWidth="12.5703125" defaultRowHeight="15"/>
  <cols>
    <col min="1" max="1" width="6.7109375" style="1" customWidth="1"/>
    <col min="2" max="2" width="34" style="1" customWidth="1"/>
    <col min="3" max="3" width="81.7109375" style="1" customWidth="1"/>
    <col min="4" max="4" width="18.42578125" style="1" customWidth="1"/>
    <col min="5" max="5" width="32.42578125" style="1" customWidth="1"/>
    <col min="6" max="6" width="16.7109375" style="1" customWidth="1"/>
    <col min="7" max="7" width="14.140625" style="1" customWidth="1"/>
    <col min="8" max="8" width="22.85546875" style="1" customWidth="1"/>
    <col min="9" max="9" width="24.5703125" style="1" customWidth="1"/>
    <col min="10" max="10" width="21" style="3" customWidth="1"/>
    <col min="11" max="11" width="13.5703125" style="1" hidden="1" customWidth="1"/>
    <col min="12" max="12" width="15.85546875" style="1" customWidth="1"/>
    <col min="13" max="13" width="14.85546875" style="2" customWidth="1"/>
    <col min="14" max="14" width="21.140625" style="2" customWidth="1"/>
    <col min="15" max="17" width="16.85546875" style="1" customWidth="1"/>
    <col min="18" max="18" width="16.42578125" style="1" hidden="1" customWidth="1"/>
    <col min="19" max="19" width="20.85546875" style="1" customWidth="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3" customFormat="1" ht="37.5" customHeight="1">
      <c r="B2" s="347"/>
      <c r="C2" s="347"/>
      <c r="D2" s="332" t="s">
        <v>27</v>
      </c>
      <c r="E2" s="333"/>
      <c r="F2" s="333"/>
      <c r="G2" s="333"/>
      <c r="H2" s="333"/>
      <c r="I2" s="333"/>
      <c r="J2" s="333"/>
      <c r="K2" s="334"/>
      <c r="L2" s="338" t="s">
        <v>31</v>
      </c>
      <c r="M2" s="339"/>
      <c r="N2" s="339"/>
      <c r="O2" s="340"/>
      <c r="P2" s="341"/>
      <c r="Q2" s="342"/>
      <c r="R2" s="56"/>
    </row>
    <row r="3" spans="2:251" s="33" customFormat="1" ht="37.5" customHeight="1">
      <c r="B3" s="347"/>
      <c r="C3" s="347"/>
      <c r="D3" s="335"/>
      <c r="E3" s="336"/>
      <c r="F3" s="336"/>
      <c r="G3" s="336"/>
      <c r="H3" s="336"/>
      <c r="I3" s="336"/>
      <c r="J3" s="336"/>
      <c r="K3" s="337"/>
      <c r="L3" s="338" t="s">
        <v>28</v>
      </c>
      <c r="M3" s="339"/>
      <c r="N3" s="339"/>
      <c r="O3" s="340"/>
      <c r="P3" s="343"/>
      <c r="Q3" s="344"/>
      <c r="R3" s="56"/>
    </row>
    <row r="4" spans="2:251" s="33" customFormat="1" ht="33.75" customHeight="1">
      <c r="B4" s="347"/>
      <c r="C4" s="347"/>
      <c r="D4" s="332" t="s">
        <v>26</v>
      </c>
      <c r="E4" s="333"/>
      <c r="F4" s="333"/>
      <c r="G4" s="333"/>
      <c r="H4" s="333"/>
      <c r="I4" s="333"/>
      <c r="J4" s="333"/>
      <c r="K4" s="334"/>
      <c r="L4" s="338" t="s">
        <v>29</v>
      </c>
      <c r="M4" s="339"/>
      <c r="N4" s="339"/>
      <c r="O4" s="340"/>
      <c r="P4" s="343"/>
      <c r="Q4" s="344"/>
      <c r="R4" s="56"/>
    </row>
    <row r="5" spans="2:251" s="33" customFormat="1" ht="38.25" customHeight="1">
      <c r="B5" s="347"/>
      <c r="C5" s="347"/>
      <c r="D5" s="335"/>
      <c r="E5" s="336"/>
      <c r="F5" s="336"/>
      <c r="G5" s="336"/>
      <c r="H5" s="336"/>
      <c r="I5" s="336"/>
      <c r="J5" s="336"/>
      <c r="K5" s="337"/>
      <c r="L5" s="338" t="s">
        <v>30</v>
      </c>
      <c r="M5" s="339"/>
      <c r="N5" s="339"/>
      <c r="O5" s="340"/>
      <c r="P5" s="345"/>
      <c r="Q5" s="346"/>
      <c r="R5" s="56"/>
    </row>
    <row r="6" spans="2:251" s="33" customFormat="1" ht="23.25" customHeight="1">
      <c r="C6" s="376"/>
      <c r="D6" s="376"/>
      <c r="E6" s="376"/>
      <c r="F6" s="376"/>
      <c r="G6" s="376"/>
      <c r="H6" s="376"/>
      <c r="I6" s="376"/>
      <c r="J6" s="376"/>
      <c r="K6" s="376"/>
      <c r="L6" s="376"/>
      <c r="M6" s="376"/>
      <c r="N6" s="376"/>
      <c r="O6" s="376"/>
      <c r="P6" s="376"/>
      <c r="Q6" s="376"/>
      <c r="R6" s="56"/>
    </row>
    <row r="7" spans="2:251" s="33" customFormat="1" ht="31.5" customHeight="1">
      <c r="B7" s="58" t="s">
        <v>36</v>
      </c>
      <c r="C7" s="58" t="s">
        <v>45</v>
      </c>
      <c r="D7" s="397" t="s">
        <v>46</v>
      </c>
      <c r="E7" s="398"/>
      <c r="F7" s="398"/>
      <c r="G7" s="398"/>
      <c r="H7" s="398"/>
      <c r="I7" s="398"/>
      <c r="J7" s="398"/>
      <c r="K7" s="398"/>
      <c r="L7" s="398"/>
      <c r="M7" s="398"/>
      <c r="N7" s="398"/>
      <c r="O7" s="398"/>
      <c r="P7" s="398"/>
      <c r="Q7" s="399"/>
      <c r="R7" s="56"/>
    </row>
    <row r="8" spans="2:251" s="33" customFormat="1" ht="36" customHeight="1">
      <c r="B8" s="58" t="s">
        <v>25</v>
      </c>
      <c r="C8" s="58" t="s">
        <v>61</v>
      </c>
      <c r="D8" s="377" t="s">
        <v>52</v>
      </c>
      <c r="E8" s="377"/>
      <c r="F8" s="377"/>
      <c r="G8" s="377"/>
      <c r="H8" s="377"/>
      <c r="I8" s="377"/>
      <c r="J8" s="377"/>
      <c r="K8" s="377"/>
      <c r="L8" s="377"/>
      <c r="M8" s="377"/>
      <c r="N8" s="377"/>
      <c r="O8" s="377"/>
      <c r="P8" s="377"/>
      <c r="Q8" s="377"/>
    </row>
    <row r="9" spans="2:251" s="33" customFormat="1" ht="36" customHeight="1">
      <c r="B9" s="393" t="s">
        <v>47</v>
      </c>
      <c r="C9" s="394"/>
      <c r="D9" s="367" t="s">
        <v>53</v>
      </c>
      <c r="E9" s="367"/>
      <c r="F9" s="367"/>
      <c r="G9" s="367"/>
      <c r="H9" s="367"/>
      <c r="I9" s="368"/>
      <c r="J9" s="378" t="s">
        <v>62</v>
      </c>
      <c r="K9" s="379"/>
      <c r="L9" s="380"/>
      <c r="M9" s="387" t="s">
        <v>24</v>
      </c>
      <c r="N9" s="388"/>
      <c r="O9" s="388"/>
      <c r="P9" s="388"/>
      <c r="Q9" s="389"/>
      <c r="R9" s="42"/>
      <c r="T9" s="366"/>
      <c r="U9" s="366"/>
      <c r="V9" s="366"/>
      <c r="W9" s="366"/>
      <c r="X9" s="366"/>
      <c r="Y9" s="34"/>
      <c r="Z9" s="34"/>
      <c r="AA9" s="34"/>
      <c r="AB9" s="34"/>
      <c r="AC9" s="34"/>
      <c r="AD9" s="34"/>
    </row>
    <row r="10" spans="2:251" s="33" customFormat="1" ht="36" customHeight="1">
      <c r="B10" s="393" t="s">
        <v>48</v>
      </c>
      <c r="C10" s="394"/>
      <c r="D10" s="367" t="s">
        <v>54</v>
      </c>
      <c r="E10" s="367"/>
      <c r="F10" s="367"/>
      <c r="G10" s="367"/>
      <c r="H10" s="367"/>
      <c r="I10" s="368"/>
      <c r="J10" s="381"/>
      <c r="K10" s="382"/>
      <c r="L10" s="383"/>
      <c r="M10" s="55" t="s">
        <v>23</v>
      </c>
      <c r="N10" s="369" t="s">
        <v>22</v>
      </c>
      <c r="O10" s="369"/>
      <c r="P10" s="369"/>
      <c r="Q10" s="55" t="s">
        <v>21</v>
      </c>
      <c r="R10" s="42"/>
      <c r="T10" s="54"/>
      <c r="U10" s="54"/>
      <c r="V10" s="54"/>
      <c r="W10" s="54"/>
      <c r="X10" s="54"/>
      <c r="Y10" s="34"/>
      <c r="Z10" s="34"/>
      <c r="AA10" s="34"/>
      <c r="AB10" s="34"/>
      <c r="AC10" s="34"/>
      <c r="AD10" s="34"/>
    </row>
    <row r="11" spans="2:251" s="33" customFormat="1" ht="31.5" customHeight="1">
      <c r="B11" s="395" t="s">
        <v>49</v>
      </c>
      <c r="C11" s="396"/>
      <c r="D11" s="370" t="s">
        <v>55</v>
      </c>
      <c r="E11" s="370"/>
      <c r="F11" s="370"/>
      <c r="G11" s="370"/>
      <c r="H11" s="370"/>
      <c r="I11" s="371"/>
      <c r="J11" s="381"/>
      <c r="K11" s="382"/>
      <c r="L11" s="383"/>
      <c r="M11" s="53"/>
      <c r="N11" s="372"/>
      <c r="O11" s="373"/>
      <c r="P11" s="374"/>
      <c r="Q11" s="52"/>
      <c r="R11" s="42"/>
      <c r="T11" s="51"/>
      <c r="U11" s="375"/>
      <c r="V11" s="375"/>
      <c r="W11" s="375"/>
      <c r="X11" s="51"/>
      <c r="Y11" s="34"/>
      <c r="Z11" s="50"/>
      <c r="AA11" s="50"/>
      <c r="AB11" s="34"/>
      <c r="AC11" s="34"/>
      <c r="AD11" s="34"/>
    </row>
    <row r="12" spans="2:251" s="33" customFormat="1" ht="74.25" customHeight="1">
      <c r="B12" s="406" t="s">
        <v>50</v>
      </c>
      <c r="C12" s="407"/>
      <c r="D12" s="370" t="s">
        <v>56</v>
      </c>
      <c r="E12" s="370"/>
      <c r="F12" s="370"/>
      <c r="G12" s="370"/>
      <c r="H12" s="370"/>
      <c r="I12" s="371"/>
      <c r="J12" s="381"/>
      <c r="K12" s="382"/>
      <c r="L12" s="383"/>
      <c r="M12" s="49"/>
      <c r="N12" s="390"/>
      <c r="O12" s="391"/>
      <c r="P12" s="392"/>
      <c r="Q12" s="48"/>
      <c r="R12" s="42"/>
      <c r="T12" s="45"/>
      <c r="U12" s="400"/>
      <c r="V12" s="400"/>
      <c r="W12" s="400"/>
      <c r="X12" s="39"/>
      <c r="Y12" s="34"/>
      <c r="Z12" s="37"/>
      <c r="AA12" s="36"/>
      <c r="AB12" s="35"/>
      <c r="AC12" s="34"/>
      <c r="AD12" s="34"/>
    </row>
    <row r="13" spans="2:251" s="33" customFormat="1" ht="74.25" customHeight="1">
      <c r="B13" s="350" t="s">
        <v>51</v>
      </c>
      <c r="C13" s="351"/>
      <c r="D13" s="401">
        <v>2024730010094</v>
      </c>
      <c r="E13" s="401"/>
      <c r="F13" s="401"/>
      <c r="G13" s="401"/>
      <c r="H13" s="401"/>
      <c r="I13" s="402"/>
      <c r="J13" s="381"/>
      <c r="K13" s="382"/>
      <c r="L13" s="383"/>
      <c r="M13" s="47"/>
      <c r="N13" s="403"/>
      <c r="O13" s="404"/>
      <c r="P13" s="405"/>
      <c r="Q13" s="46"/>
      <c r="R13" s="42"/>
      <c r="T13" s="45"/>
      <c r="U13" s="400"/>
      <c r="V13" s="400"/>
      <c r="W13" s="400"/>
      <c r="X13" s="39"/>
      <c r="Y13" s="34"/>
      <c r="Z13" s="37"/>
      <c r="AA13" s="36"/>
      <c r="AB13" s="35"/>
      <c r="AC13" s="34"/>
      <c r="AD13" s="34"/>
    </row>
    <row r="14" spans="2:251" s="33" customFormat="1" ht="28.5" customHeight="1">
      <c r="B14" s="67" t="s">
        <v>283</v>
      </c>
      <c r="C14" s="68"/>
      <c r="D14" s="352"/>
      <c r="E14" s="352"/>
      <c r="F14" s="352"/>
      <c r="G14" s="352"/>
      <c r="H14" s="352"/>
      <c r="I14" s="353"/>
      <c r="J14" s="384"/>
      <c r="K14" s="385"/>
      <c r="L14" s="386"/>
      <c r="M14" s="44"/>
      <c r="N14" s="403"/>
      <c r="O14" s="404"/>
      <c r="P14" s="405"/>
      <c r="Q14" s="43"/>
      <c r="R14" s="42"/>
      <c r="T14" s="41"/>
      <c r="U14" s="400"/>
      <c r="V14" s="400"/>
      <c r="W14" s="40"/>
      <c r="X14" s="39"/>
      <c r="Y14" s="38"/>
      <c r="Z14" s="37"/>
      <c r="AA14" s="36"/>
      <c r="AB14" s="35"/>
      <c r="AC14" s="34"/>
      <c r="AD14" s="34"/>
    </row>
    <row r="15" spans="2:251" ht="28.5" customHeight="1">
      <c r="B15" s="356" t="s">
        <v>34</v>
      </c>
      <c r="C15" s="409" t="s">
        <v>32</v>
      </c>
      <c r="D15" s="354" t="s">
        <v>38</v>
      </c>
      <c r="E15" s="354" t="s">
        <v>20</v>
      </c>
      <c r="F15" s="354" t="s">
        <v>44</v>
      </c>
      <c r="G15" s="410" t="s">
        <v>40</v>
      </c>
      <c r="H15" s="354" t="s">
        <v>35</v>
      </c>
      <c r="I15" s="411" t="s">
        <v>33</v>
      </c>
      <c r="J15" s="412"/>
      <c r="K15" s="412"/>
      <c r="L15" s="413"/>
      <c r="M15" s="354" t="s">
        <v>19</v>
      </c>
      <c r="N15" s="354"/>
      <c r="O15" s="355" t="s">
        <v>18</v>
      </c>
      <c r="P15" s="355"/>
      <c r="Q15" s="355"/>
      <c r="R15" s="3"/>
      <c r="S15" s="3"/>
      <c r="T15" s="12"/>
      <c r="U15" s="408"/>
      <c r="V15" s="408"/>
      <c r="W15" s="8"/>
      <c r="X15" s="11"/>
      <c r="Y15" s="8"/>
      <c r="Z15" s="30"/>
      <c r="AA15" s="7"/>
      <c r="AB15" s="26"/>
      <c r="AC15" s="8"/>
      <c r="AD15" s="8"/>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57"/>
      <c r="C16" s="409"/>
      <c r="D16" s="354"/>
      <c r="E16" s="354"/>
      <c r="F16" s="354"/>
      <c r="G16" s="354"/>
      <c r="H16" s="354"/>
      <c r="I16" s="414"/>
      <c r="J16" s="415"/>
      <c r="K16" s="415"/>
      <c r="L16" s="416"/>
      <c r="M16" s="354"/>
      <c r="N16" s="354"/>
      <c r="O16" s="354" t="s">
        <v>17</v>
      </c>
      <c r="P16" s="354" t="s">
        <v>16</v>
      </c>
      <c r="Q16" s="409" t="s">
        <v>15</v>
      </c>
      <c r="R16" s="3"/>
      <c r="S16" s="3"/>
      <c r="T16" s="10"/>
      <c r="U16" s="408"/>
      <c r="V16" s="408"/>
      <c r="W16" s="8"/>
      <c r="X16" s="9"/>
      <c r="Y16" s="8"/>
      <c r="Z16" s="30"/>
      <c r="AA16" s="7"/>
      <c r="AB16" s="26"/>
      <c r="AC16" s="8"/>
      <c r="AD16" s="8"/>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58"/>
      <c r="C17" s="409"/>
      <c r="D17" s="354"/>
      <c r="E17" s="354"/>
      <c r="F17" s="354"/>
      <c r="G17" s="354"/>
      <c r="H17" s="354"/>
      <c r="I17" s="63" t="s">
        <v>14</v>
      </c>
      <c r="J17" s="63" t="s">
        <v>13</v>
      </c>
      <c r="K17" s="63" t="s">
        <v>12</v>
      </c>
      <c r="L17" s="64" t="s">
        <v>11</v>
      </c>
      <c r="M17" s="32" t="s">
        <v>10</v>
      </c>
      <c r="N17" s="31" t="s">
        <v>9</v>
      </c>
      <c r="O17" s="354"/>
      <c r="P17" s="354"/>
      <c r="Q17" s="409"/>
      <c r="R17" s="3"/>
      <c r="S17" s="3"/>
      <c r="T17" s="6"/>
      <c r="U17" s="408"/>
      <c r="V17" s="408"/>
      <c r="W17" s="4"/>
      <c r="X17" s="7"/>
      <c r="Y17" s="4"/>
      <c r="Z17" s="30"/>
      <c r="AA17" s="7"/>
      <c r="AB17" s="26"/>
      <c r="AC17" s="8"/>
      <c r="AD17" s="8"/>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59" t="s">
        <v>57</v>
      </c>
      <c r="C18" s="422" t="s">
        <v>63</v>
      </c>
      <c r="D18" s="59" t="s">
        <v>37</v>
      </c>
      <c r="E18" s="424" t="s">
        <v>66</v>
      </c>
      <c r="F18" s="65">
        <v>4</v>
      </c>
      <c r="G18" s="59" t="s">
        <v>37</v>
      </c>
      <c r="H18" s="70">
        <v>522066273</v>
      </c>
      <c r="I18" s="70">
        <v>522066273</v>
      </c>
      <c r="J18" s="20"/>
      <c r="K18" s="22"/>
      <c r="L18" s="20"/>
      <c r="M18" s="364">
        <v>45292</v>
      </c>
      <c r="N18" s="362">
        <v>45657</v>
      </c>
      <c r="O18" s="348">
        <f>+F19/F18</f>
        <v>0</v>
      </c>
      <c r="P18" s="348">
        <f>+H19/H18</f>
        <v>0</v>
      </c>
      <c r="Q18" s="349" t="e">
        <f>+(O18*O18)/P18</f>
        <v>#DIV/0!</v>
      </c>
      <c r="T18" s="6"/>
      <c r="U18" s="408"/>
      <c r="V18" s="408"/>
      <c r="W18" s="4"/>
      <c r="X18" s="5"/>
      <c r="Y18" s="4"/>
      <c r="Z18" s="29"/>
      <c r="AA18" s="7"/>
      <c r="AB18" s="26"/>
      <c r="AC18" s="4"/>
      <c r="AD18" s="4"/>
    </row>
    <row r="19" spans="2:251" ht="37.5" customHeight="1">
      <c r="B19" s="360"/>
      <c r="C19" s="423"/>
      <c r="D19" s="59" t="s">
        <v>2</v>
      </c>
      <c r="E19" s="425"/>
      <c r="F19" s="65">
        <v>0</v>
      </c>
      <c r="G19" s="59" t="s">
        <v>39</v>
      </c>
      <c r="H19" s="23">
        <v>0</v>
      </c>
      <c r="I19" s="23">
        <v>0</v>
      </c>
      <c r="J19" s="20"/>
      <c r="K19" s="22"/>
      <c r="L19" s="20"/>
      <c r="M19" s="365"/>
      <c r="N19" s="363"/>
      <c r="O19" s="348"/>
      <c r="P19" s="348"/>
      <c r="Q19" s="349"/>
      <c r="T19" s="6"/>
      <c r="U19" s="57"/>
      <c r="V19" s="57"/>
      <c r="W19" s="4"/>
      <c r="X19" s="5"/>
      <c r="Y19" s="4"/>
      <c r="Z19" s="29"/>
      <c r="AA19" s="7"/>
      <c r="AB19" s="26"/>
      <c r="AC19" s="4"/>
      <c r="AD19" s="4"/>
    </row>
    <row r="20" spans="2:251" ht="27" customHeight="1">
      <c r="B20" s="360"/>
      <c r="C20" s="420" t="s">
        <v>64</v>
      </c>
      <c r="D20" s="59" t="s">
        <v>3</v>
      </c>
      <c r="E20" s="421" t="s">
        <v>67</v>
      </c>
      <c r="F20" s="25">
        <v>4</v>
      </c>
      <c r="G20" s="59" t="s">
        <v>3</v>
      </c>
      <c r="H20" s="70">
        <v>70000000</v>
      </c>
      <c r="I20" s="70">
        <v>70000000</v>
      </c>
      <c r="J20" s="16"/>
      <c r="K20" s="22"/>
      <c r="L20" s="16"/>
      <c r="M20" s="364">
        <v>45292</v>
      </c>
      <c r="N20" s="362">
        <v>45657</v>
      </c>
      <c r="O20" s="348">
        <f t="shared" ref="O20" si="0">+F21/F20</f>
        <v>0</v>
      </c>
      <c r="P20" s="348">
        <f t="shared" ref="P20" si="1">+H21/H20</f>
        <v>0</v>
      </c>
      <c r="Q20" s="349" t="e">
        <f t="shared" ref="Q20" si="2">+(O20*O20)/P20</f>
        <v>#DIV/0!</v>
      </c>
      <c r="T20" s="4"/>
      <c r="U20" s="4"/>
      <c r="V20" s="4"/>
      <c r="W20" s="4"/>
      <c r="X20" s="28"/>
      <c r="Y20" s="4"/>
      <c r="Z20" s="29"/>
      <c r="AA20" s="7"/>
      <c r="AB20" s="26"/>
      <c r="AC20" s="4"/>
      <c r="AD20" s="4"/>
    </row>
    <row r="21" spans="2:251" ht="27" customHeight="1">
      <c r="B21" s="360"/>
      <c r="C21" s="420"/>
      <c r="D21" s="59" t="s">
        <v>2</v>
      </c>
      <c r="E21" s="421"/>
      <c r="F21" s="27">
        <v>0</v>
      </c>
      <c r="G21" s="59" t="s">
        <v>39</v>
      </c>
      <c r="H21" s="18">
        <v>0</v>
      </c>
      <c r="I21" s="18">
        <v>0</v>
      </c>
      <c r="J21" s="16"/>
      <c r="K21" s="22"/>
      <c r="L21" s="16"/>
      <c r="M21" s="365"/>
      <c r="N21" s="363"/>
      <c r="O21" s="348"/>
      <c r="P21" s="348"/>
      <c r="Q21" s="349"/>
      <c r="T21" s="4"/>
      <c r="U21" s="4"/>
      <c r="V21" s="4"/>
      <c r="W21" s="4"/>
      <c r="X21" s="28"/>
      <c r="Y21" s="4"/>
      <c r="Z21" s="29"/>
      <c r="AA21" s="7"/>
      <c r="AB21" s="26"/>
      <c r="AC21" s="4"/>
      <c r="AD21" s="4"/>
    </row>
    <row r="22" spans="2:251" ht="21" customHeight="1">
      <c r="B22" s="360"/>
      <c r="C22" s="417" t="s">
        <v>268</v>
      </c>
      <c r="D22" s="59" t="s">
        <v>3</v>
      </c>
      <c r="E22" s="419" t="s">
        <v>68</v>
      </c>
      <c r="F22" s="25">
        <v>14387</v>
      </c>
      <c r="G22" s="59" t="s">
        <v>3</v>
      </c>
      <c r="H22" s="23">
        <v>167933727</v>
      </c>
      <c r="I22" s="23">
        <v>167933727</v>
      </c>
      <c r="J22" s="20"/>
      <c r="K22" s="22"/>
      <c r="L22" s="20"/>
      <c r="M22" s="364">
        <v>45292</v>
      </c>
      <c r="N22" s="362">
        <v>45657</v>
      </c>
      <c r="O22" s="348">
        <f t="shared" ref="O22" si="3">+F23/F22</f>
        <v>0.1267116146521165</v>
      </c>
      <c r="P22" s="348">
        <f t="shared" ref="P22" si="4">+H23/H22</f>
        <v>0.72052232843019082</v>
      </c>
      <c r="Q22" s="349">
        <f t="shared" ref="Q22" si="5">+(O22*O22)/P22</f>
        <v>2.2283602678528323E-2</v>
      </c>
      <c r="T22" s="4"/>
      <c r="U22" s="4"/>
      <c r="V22" s="4"/>
      <c r="W22" s="4"/>
      <c r="X22" s="28"/>
      <c r="Y22" s="4"/>
      <c r="Z22" s="4"/>
      <c r="AA22" s="4"/>
      <c r="AB22" s="4"/>
      <c r="AC22" s="4"/>
      <c r="AD22" s="4"/>
    </row>
    <row r="23" spans="2:251" ht="19.5" customHeight="1">
      <c r="B23" s="360"/>
      <c r="C23" s="418"/>
      <c r="D23" s="59" t="s">
        <v>2</v>
      </c>
      <c r="E23" s="419"/>
      <c r="F23" s="27">
        <v>1823</v>
      </c>
      <c r="G23" s="59" t="s">
        <v>39</v>
      </c>
      <c r="H23" s="18">
        <v>121000000</v>
      </c>
      <c r="I23" s="18">
        <v>121000000</v>
      </c>
      <c r="J23" s="257"/>
      <c r="K23" s="22"/>
      <c r="L23" s="20"/>
      <c r="M23" s="365"/>
      <c r="N23" s="363"/>
      <c r="O23" s="348"/>
      <c r="P23" s="348"/>
      <c r="Q23" s="349"/>
      <c r="T23" s="4"/>
      <c r="U23" s="4"/>
      <c r="V23" s="4"/>
      <c r="W23" s="4"/>
      <c r="X23" s="4"/>
      <c r="Y23" s="4"/>
      <c r="Z23" s="4"/>
      <c r="AA23" s="4"/>
      <c r="AB23" s="26"/>
      <c r="AC23" s="4"/>
      <c r="AD23" s="4"/>
    </row>
    <row r="24" spans="2:251" ht="25.5" customHeight="1">
      <c r="B24" s="360"/>
      <c r="C24" s="417" t="s">
        <v>269</v>
      </c>
      <c r="D24" s="59" t="s">
        <v>3</v>
      </c>
      <c r="E24" s="419" t="s">
        <v>69</v>
      </c>
      <c r="F24" s="25">
        <v>1</v>
      </c>
      <c r="G24" s="59" t="s">
        <v>3</v>
      </c>
      <c r="H24" s="23">
        <v>150000000</v>
      </c>
      <c r="I24" s="23">
        <v>150000000</v>
      </c>
      <c r="J24" s="20"/>
      <c r="K24" s="22"/>
      <c r="L24" s="20"/>
      <c r="M24" s="364">
        <v>45292</v>
      </c>
      <c r="N24" s="362">
        <v>45657</v>
      </c>
      <c r="O24" s="348">
        <f t="shared" ref="O24" si="6">+F25/F24</f>
        <v>0</v>
      </c>
      <c r="P24" s="348">
        <f t="shared" ref="P24" si="7">+H25/H24</f>
        <v>0.13733333333333334</v>
      </c>
      <c r="Q24" s="349">
        <f t="shared" ref="Q24" si="8">+(O24*O24)/P24</f>
        <v>0</v>
      </c>
      <c r="T24" s="4"/>
      <c r="U24" s="4"/>
      <c r="V24" s="4"/>
      <c r="W24" s="4"/>
      <c r="X24" s="4"/>
      <c r="Y24" s="4"/>
      <c r="Z24" s="4"/>
      <c r="AA24" s="4"/>
      <c r="AB24" s="4"/>
      <c r="AC24" s="4"/>
      <c r="AD24" s="4"/>
    </row>
    <row r="25" spans="2:251" ht="24" customHeight="1">
      <c r="B25" s="360"/>
      <c r="C25" s="418"/>
      <c r="D25" s="59" t="s">
        <v>2</v>
      </c>
      <c r="E25" s="419"/>
      <c r="F25" s="111">
        <v>0</v>
      </c>
      <c r="G25" s="59" t="s">
        <v>39</v>
      </c>
      <c r="H25" s="23">
        <v>20600000</v>
      </c>
      <c r="I25" s="23">
        <v>20600000</v>
      </c>
      <c r="J25" s="20"/>
      <c r="K25" s="22"/>
      <c r="L25" s="20"/>
      <c r="M25" s="365"/>
      <c r="N25" s="363"/>
      <c r="O25" s="348"/>
      <c r="P25" s="348"/>
      <c r="Q25" s="349"/>
      <c r="T25" s="4"/>
      <c r="U25" s="4"/>
      <c r="V25" s="4"/>
      <c r="W25" s="4"/>
      <c r="X25" s="4"/>
      <c r="Y25" s="4"/>
      <c r="Z25" s="4"/>
      <c r="AA25" s="4"/>
      <c r="AB25" s="4"/>
      <c r="AC25" s="4"/>
      <c r="AD25" s="4"/>
    </row>
    <row r="26" spans="2:251" ht="18" customHeight="1">
      <c r="B26" s="360"/>
      <c r="C26" s="466" t="s">
        <v>65</v>
      </c>
      <c r="D26" s="59" t="s">
        <v>3</v>
      </c>
      <c r="E26" s="468" t="s">
        <v>70</v>
      </c>
      <c r="F26" s="19">
        <v>1</v>
      </c>
      <c r="G26" s="59" t="s">
        <v>3</v>
      </c>
      <c r="H26" s="23">
        <v>500000000</v>
      </c>
      <c r="I26" s="23">
        <v>500000000</v>
      </c>
      <c r="J26" s="20"/>
      <c r="K26" s="22"/>
      <c r="L26" s="24"/>
      <c r="M26" s="364">
        <v>45292</v>
      </c>
      <c r="N26" s="362">
        <v>45657</v>
      </c>
      <c r="O26" s="348">
        <f t="shared" ref="O26" si="9">+F27/F26</f>
        <v>1</v>
      </c>
      <c r="P26" s="348">
        <f t="shared" ref="P26" si="10">+H27/H26</f>
        <v>0.20617821</v>
      </c>
      <c r="Q26" s="349">
        <f t="shared" ref="Q26" si="11">+(O26*O26)/P26</f>
        <v>4.850173061450092</v>
      </c>
    </row>
    <row r="27" spans="2:251" ht="15.75">
      <c r="B27" s="360"/>
      <c r="C27" s="467"/>
      <c r="D27" s="59" t="s">
        <v>2</v>
      </c>
      <c r="E27" s="469"/>
      <c r="F27" s="19">
        <v>1</v>
      </c>
      <c r="G27" s="59" t="s">
        <v>39</v>
      </c>
      <c r="H27" s="70">
        <v>103089105</v>
      </c>
      <c r="I27" s="70">
        <v>103089105</v>
      </c>
      <c r="J27" s="256"/>
      <c r="K27" s="22"/>
      <c r="L27" s="20"/>
      <c r="M27" s="365"/>
      <c r="N27" s="363"/>
      <c r="O27" s="348"/>
      <c r="P27" s="348"/>
      <c r="Q27" s="349"/>
    </row>
    <row r="28" spans="2:251" ht="18" customHeight="1">
      <c r="B28" s="360"/>
      <c r="C28" s="458" t="s">
        <v>266</v>
      </c>
      <c r="D28" s="59" t="s">
        <v>3</v>
      </c>
      <c r="E28" s="460" t="s">
        <v>71</v>
      </c>
      <c r="F28" s="19">
        <v>3000</v>
      </c>
      <c r="G28" s="59" t="s">
        <v>3</v>
      </c>
      <c r="H28" s="23">
        <v>360000000</v>
      </c>
      <c r="I28" s="23">
        <v>360000000</v>
      </c>
      <c r="J28" s="20"/>
      <c r="K28" s="22"/>
      <c r="L28" s="20"/>
      <c r="M28" s="364">
        <v>45292</v>
      </c>
      <c r="N28" s="362">
        <v>45657</v>
      </c>
      <c r="O28" s="348">
        <f t="shared" ref="O28" si="12">+F29/F28</f>
        <v>0</v>
      </c>
      <c r="P28" s="348">
        <f t="shared" ref="P28" si="13">+H29/H28</f>
        <v>0</v>
      </c>
      <c r="Q28" s="349" t="e">
        <f t="shared" ref="Q28" si="14">+(O28*O28)/P28</f>
        <v>#DIV/0!</v>
      </c>
    </row>
    <row r="29" spans="2:251" ht="21.75" customHeight="1">
      <c r="B29" s="360"/>
      <c r="C29" s="459"/>
      <c r="D29" s="59" t="s">
        <v>2</v>
      </c>
      <c r="E29" s="461"/>
      <c r="F29" s="19">
        <v>0</v>
      </c>
      <c r="G29" s="59" t="s">
        <v>39</v>
      </c>
      <c r="H29" s="23">
        <v>0</v>
      </c>
      <c r="I29" s="23">
        <v>0</v>
      </c>
      <c r="J29" s="16"/>
      <c r="K29" s="22"/>
      <c r="L29" s="16"/>
      <c r="M29" s="365"/>
      <c r="N29" s="363"/>
      <c r="O29" s="348"/>
      <c r="P29" s="348"/>
      <c r="Q29" s="349"/>
    </row>
    <row r="30" spans="2:251" ht="15.75">
      <c r="B30" s="360"/>
      <c r="C30" s="462" t="s">
        <v>267</v>
      </c>
      <c r="D30" s="59" t="s">
        <v>3</v>
      </c>
      <c r="E30" s="464" t="s">
        <v>72</v>
      </c>
      <c r="F30" s="19">
        <v>4000</v>
      </c>
      <c r="G30" s="59" t="s">
        <v>3</v>
      </c>
      <c r="H30" s="21">
        <v>400000000</v>
      </c>
      <c r="I30" s="21">
        <v>400000000</v>
      </c>
      <c r="J30" s="20"/>
      <c r="K30" s="20"/>
      <c r="L30" s="20"/>
      <c r="M30" s="364">
        <v>45292</v>
      </c>
      <c r="N30" s="362">
        <v>45657</v>
      </c>
      <c r="O30" s="348">
        <f t="shared" ref="O30" si="15">+F31/F30</f>
        <v>0</v>
      </c>
      <c r="P30" s="348">
        <f t="shared" ref="P30" si="16">+H31/H30</f>
        <v>0</v>
      </c>
      <c r="Q30" s="349" t="e">
        <f t="shared" ref="Q30" si="17">+(O30*O30)/P30</f>
        <v>#DIV/0!</v>
      </c>
    </row>
    <row r="31" spans="2:251" ht="15.75">
      <c r="B31" s="361"/>
      <c r="C31" s="463"/>
      <c r="D31" s="59" t="s">
        <v>2</v>
      </c>
      <c r="E31" s="465"/>
      <c r="F31" s="19">
        <v>0</v>
      </c>
      <c r="G31" s="59" t="s">
        <v>39</v>
      </c>
      <c r="H31" s="70">
        <v>0</v>
      </c>
      <c r="I31" s="70">
        <v>0</v>
      </c>
      <c r="J31" s="16"/>
      <c r="K31" s="17"/>
      <c r="L31" s="16"/>
      <c r="M31" s="365"/>
      <c r="N31" s="363"/>
      <c r="O31" s="348"/>
      <c r="P31" s="348"/>
      <c r="Q31" s="349"/>
      <c r="T31" s="4"/>
      <c r="U31" s="4"/>
      <c r="V31" s="4"/>
      <c r="W31" s="4"/>
      <c r="X31" s="4"/>
      <c r="Y31" s="4"/>
    </row>
    <row r="32" spans="2:251" ht="15.75">
      <c r="B32" s="112"/>
      <c r="C32" s="113"/>
      <c r="D32" s="69"/>
      <c r="E32" s="114"/>
      <c r="F32" s="19"/>
      <c r="G32" s="69"/>
      <c r="H32" s="116">
        <f>H18+H20+H22+H24+H26+H28+H30</f>
        <v>2170000000</v>
      </c>
      <c r="I32" s="116">
        <f>I18+I20+I22+I24+I26+I28+I30</f>
        <v>2170000000</v>
      </c>
      <c r="J32" s="116">
        <f t="shared" ref="J32:Q32" si="18">J16+J18+J20+J22+J26+J28+J30</f>
        <v>0</v>
      </c>
      <c r="K32" s="116">
        <f t="shared" si="18"/>
        <v>0</v>
      </c>
      <c r="L32" s="116">
        <f t="shared" si="18"/>
        <v>0</v>
      </c>
      <c r="M32" s="116">
        <f t="shared" si="18"/>
        <v>271752</v>
      </c>
      <c r="N32" s="116">
        <f t="shared" si="18"/>
        <v>273942</v>
      </c>
      <c r="O32" s="116" t="e">
        <f t="shared" si="18"/>
        <v>#VALUE!</v>
      </c>
      <c r="P32" s="116" t="e">
        <f t="shared" si="18"/>
        <v>#VALUE!</v>
      </c>
      <c r="Q32" s="116" t="e">
        <f t="shared" si="18"/>
        <v>#VALUE!</v>
      </c>
      <c r="T32" s="4"/>
      <c r="U32" s="4"/>
      <c r="V32" s="4"/>
      <c r="W32" s="4"/>
      <c r="X32" s="4"/>
      <c r="Y32" s="4"/>
    </row>
    <row r="33" spans="2:53" s="4" customFormat="1" ht="16.5" thickBot="1">
      <c r="D33" s="115"/>
      <c r="E33" s="115"/>
      <c r="F33" s="115"/>
      <c r="G33" s="115"/>
      <c r="H33" s="117">
        <f>H19+H21+H23+H25+H27+H29+H31</f>
        <v>244689105</v>
      </c>
      <c r="I33" s="194">
        <f>I19+I21+I23+I25+I27+I29+I31</f>
        <v>244689105</v>
      </c>
      <c r="J33" s="117">
        <f>J27+J23</f>
        <v>0</v>
      </c>
      <c r="K33" s="117" t="e">
        <f t="shared" ref="K33:Q33" si="19">K17+K19+K21+K23+K27+K29+K31</f>
        <v>#VALUE!</v>
      </c>
      <c r="L33" s="117" t="e">
        <f t="shared" si="19"/>
        <v>#VALUE!</v>
      </c>
      <c r="M33" s="117" t="e">
        <f t="shared" si="19"/>
        <v>#VALUE!</v>
      </c>
      <c r="N33" s="117" t="e">
        <f t="shared" si="19"/>
        <v>#VALUE!</v>
      </c>
      <c r="O33" s="117">
        <f t="shared" si="19"/>
        <v>0</v>
      </c>
      <c r="P33" s="117">
        <f t="shared" si="19"/>
        <v>0</v>
      </c>
      <c r="Q33" s="117">
        <f t="shared" si="19"/>
        <v>0</v>
      </c>
      <c r="R33" s="15"/>
      <c r="S33" s="252"/>
    </row>
    <row r="34" spans="2:53" s="4" customFormat="1" ht="15.75">
      <c r="B34" s="442" t="s">
        <v>41</v>
      </c>
      <c r="C34" s="442"/>
      <c r="D34" s="445" t="s">
        <v>7</v>
      </c>
      <c r="E34" s="445"/>
      <c r="F34" s="445"/>
      <c r="G34" s="445"/>
      <c r="H34" s="445"/>
      <c r="I34" s="445"/>
      <c r="J34" s="66" t="s">
        <v>42</v>
      </c>
      <c r="K34" s="445" t="s">
        <v>43</v>
      </c>
      <c r="L34" s="445"/>
      <c r="M34" s="438" t="s">
        <v>6</v>
      </c>
      <c r="N34" s="439"/>
      <c r="O34" s="439"/>
      <c r="P34" s="439"/>
      <c r="Q34" s="439"/>
      <c r="T34" s="1"/>
      <c r="U34" s="1"/>
      <c r="V34" s="1"/>
      <c r="W34" s="1"/>
      <c r="X34" s="1"/>
      <c r="Y34" s="1"/>
    </row>
    <row r="35" spans="2:53" ht="26.25" customHeight="1">
      <c r="B35" s="432" t="s">
        <v>59</v>
      </c>
      <c r="C35" s="434"/>
      <c r="D35" s="446" t="s">
        <v>58</v>
      </c>
      <c r="E35" s="447"/>
      <c r="F35" s="447"/>
      <c r="G35" s="447"/>
      <c r="H35" s="447"/>
      <c r="I35" s="448"/>
      <c r="J35" s="443" t="s">
        <v>284</v>
      </c>
      <c r="K35" s="14" t="s">
        <v>3</v>
      </c>
      <c r="L35" s="61">
        <v>74.59</v>
      </c>
      <c r="M35" s="440" t="s">
        <v>60</v>
      </c>
      <c r="N35" s="441"/>
      <c r="O35" s="441"/>
      <c r="P35" s="441"/>
      <c r="Q35" s="441"/>
    </row>
    <row r="36" spans="2:53" ht="36.6" customHeight="1">
      <c r="B36" s="435"/>
      <c r="C36" s="437"/>
      <c r="D36" s="449"/>
      <c r="E36" s="450"/>
      <c r="F36" s="450"/>
      <c r="G36" s="450"/>
      <c r="H36" s="450"/>
      <c r="I36" s="451"/>
      <c r="J36" s="443"/>
      <c r="K36" s="14" t="s">
        <v>2</v>
      </c>
      <c r="L36" s="60"/>
      <c r="M36" s="441"/>
      <c r="N36" s="441"/>
      <c r="O36" s="441"/>
      <c r="P36" s="441"/>
      <c r="Q36" s="441"/>
    </row>
    <row r="37" spans="2:53" ht="18.75" customHeight="1">
      <c r="B37" s="428"/>
      <c r="C37" s="429"/>
      <c r="D37" s="452" t="s">
        <v>5</v>
      </c>
      <c r="E37" s="453"/>
      <c r="F37" s="453"/>
      <c r="G37" s="453"/>
      <c r="H37" s="453"/>
      <c r="I37" s="454"/>
      <c r="J37" s="444"/>
      <c r="K37" s="14" t="s">
        <v>3</v>
      </c>
      <c r="L37" s="62"/>
      <c r="M37" s="426" t="s">
        <v>4</v>
      </c>
      <c r="N37" s="426"/>
      <c r="O37" s="426"/>
      <c r="P37" s="426"/>
      <c r="Q37" s="426"/>
    </row>
    <row r="38" spans="2:53" ht="14.25" customHeight="1">
      <c r="B38" s="430"/>
      <c r="C38" s="431"/>
      <c r="D38" s="455"/>
      <c r="E38" s="456"/>
      <c r="F38" s="456"/>
      <c r="G38" s="456"/>
      <c r="H38" s="456"/>
      <c r="I38" s="457"/>
      <c r="J38" s="444"/>
      <c r="K38" s="14" t="s">
        <v>2</v>
      </c>
      <c r="L38" s="60"/>
      <c r="M38" s="426"/>
      <c r="N38" s="426"/>
      <c r="O38" s="426"/>
      <c r="P38" s="426"/>
      <c r="Q38" s="426"/>
    </row>
    <row r="39" spans="2:53" ht="15.75">
      <c r="B39" s="428"/>
      <c r="C39" s="429"/>
      <c r="D39" s="452" t="s">
        <v>5</v>
      </c>
      <c r="E39" s="453"/>
      <c r="F39" s="453"/>
      <c r="G39" s="453"/>
      <c r="H39" s="453"/>
      <c r="I39" s="454"/>
      <c r="J39" s="444"/>
      <c r="K39" s="14" t="s">
        <v>3</v>
      </c>
      <c r="L39" s="60"/>
      <c r="M39" s="427"/>
      <c r="N39" s="427"/>
      <c r="O39" s="427"/>
      <c r="P39" s="427"/>
      <c r="Q39" s="427"/>
    </row>
    <row r="40" spans="2:53" ht="15.75">
      <c r="B40" s="430"/>
      <c r="C40" s="431"/>
      <c r="D40" s="455"/>
      <c r="E40" s="456"/>
      <c r="F40" s="456"/>
      <c r="G40" s="456"/>
      <c r="H40" s="456"/>
      <c r="I40" s="457"/>
      <c r="J40" s="444"/>
      <c r="K40" s="14" t="s">
        <v>2</v>
      </c>
      <c r="L40" s="60"/>
      <c r="M40" s="427"/>
      <c r="N40" s="427"/>
      <c r="O40" s="427"/>
      <c r="P40" s="427"/>
      <c r="Q40" s="427"/>
    </row>
    <row r="41" spans="2:53" ht="15" customHeight="1">
      <c r="B41" s="432" t="s">
        <v>1</v>
      </c>
      <c r="C41" s="433"/>
      <c r="D41" s="433"/>
      <c r="E41" s="433"/>
      <c r="F41" s="433"/>
      <c r="G41" s="433"/>
      <c r="H41" s="433"/>
      <c r="I41" s="433"/>
      <c r="J41" s="433"/>
      <c r="K41" s="433"/>
      <c r="L41" s="434"/>
      <c r="M41" s="426" t="s">
        <v>0</v>
      </c>
      <c r="N41" s="426"/>
      <c r="O41" s="426"/>
      <c r="P41" s="426"/>
      <c r="Q41" s="426"/>
    </row>
    <row r="42" spans="2:53" ht="29.25" customHeight="1">
      <c r="B42" s="435"/>
      <c r="C42" s="436"/>
      <c r="D42" s="436"/>
      <c r="E42" s="436"/>
      <c r="F42" s="436"/>
      <c r="G42" s="436"/>
      <c r="H42" s="436"/>
      <c r="I42" s="436"/>
      <c r="J42" s="436"/>
      <c r="K42" s="436"/>
      <c r="L42" s="437"/>
      <c r="M42" s="426"/>
      <c r="N42" s="426"/>
      <c r="O42" s="426"/>
      <c r="P42" s="426"/>
      <c r="Q42" s="426"/>
    </row>
    <row r="43" spans="2:53">
      <c r="I43" s="4"/>
      <c r="J43" s="8"/>
      <c r="K43" s="4"/>
      <c r="L43" s="4"/>
      <c r="M43" s="13"/>
      <c r="N43" s="13"/>
      <c r="O43" s="4"/>
      <c r="P43" s="4"/>
      <c r="Q43" s="4"/>
      <c r="R43" s="4"/>
    </row>
    <row r="44" spans="2:53" ht="15.75">
      <c r="H44" s="253"/>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6.5" thickBot="1">
      <c r="H45" s="254"/>
      <c r="I45" s="253"/>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H46" s="25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c r="S77" s="4"/>
      <c r="T77" s="4"/>
      <c r="U77" s="4"/>
      <c r="V77" s="4"/>
      <c r="W77" s="4"/>
      <c r="X77" s="4"/>
      <c r="Y77" s="4"/>
      <c r="Z77" s="4"/>
      <c r="AA77" s="4"/>
      <c r="AB77" s="4"/>
      <c r="AC77" s="4"/>
      <c r="AD77" s="4"/>
      <c r="AE77" s="4"/>
      <c r="AF77" s="4"/>
      <c r="AG77" s="4"/>
      <c r="AH77" s="4"/>
      <c r="AI77" s="4"/>
      <c r="AJ77" s="4"/>
      <c r="AK77" s="4"/>
      <c r="AL77" s="4"/>
      <c r="AM77" s="4"/>
      <c r="AN77" s="4"/>
    </row>
  </sheetData>
  <mergeCells count="119">
    <mergeCell ref="O30:O31"/>
    <mergeCell ref="P30:P31"/>
    <mergeCell ref="Q30:Q31"/>
    <mergeCell ref="C28:C29"/>
    <mergeCell ref="E28:E29"/>
    <mergeCell ref="N26:N27"/>
    <mergeCell ref="M28:M29"/>
    <mergeCell ref="N28:N29"/>
    <mergeCell ref="M30:M31"/>
    <mergeCell ref="N30:N31"/>
    <mergeCell ref="C30:C31"/>
    <mergeCell ref="E30:E31"/>
    <mergeCell ref="P28:P29"/>
    <mergeCell ref="Q28:Q29"/>
    <mergeCell ref="C26:C27"/>
    <mergeCell ref="E26:E27"/>
    <mergeCell ref="O26:O27"/>
    <mergeCell ref="P26:P27"/>
    <mergeCell ref="Q26:Q27"/>
    <mergeCell ref="M41:Q42"/>
    <mergeCell ref="M37:Q38"/>
    <mergeCell ref="M39:Q40"/>
    <mergeCell ref="B37:C38"/>
    <mergeCell ref="B39:C40"/>
    <mergeCell ref="B41:L42"/>
    <mergeCell ref="M34:Q34"/>
    <mergeCell ref="M35:Q36"/>
    <mergeCell ref="B34:C34"/>
    <mergeCell ref="B35:C36"/>
    <mergeCell ref="J35:J36"/>
    <mergeCell ref="J37:J38"/>
    <mergeCell ref="J39:J40"/>
    <mergeCell ref="K34:L34"/>
    <mergeCell ref="D35:I36"/>
    <mergeCell ref="D37:I38"/>
    <mergeCell ref="D39:I40"/>
    <mergeCell ref="D34:I34"/>
    <mergeCell ref="O24:O25"/>
    <mergeCell ref="P24:P25"/>
    <mergeCell ref="Q24:Q25"/>
    <mergeCell ref="C24:C25"/>
    <mergeCell ref="E24:E25"/>
    <mergeCell ref="U18:V18"/>
    <mergeCell ref="C20:C21"/>
    <mergeCell ref="E20:E21"/>
    <mergeCell ref="C22:C23"/>
    <mergeCell ref="E22:E23"/>
    <mergeCell ref="O22:O23"/>
    <mergeCell ref="P22:P23"/>
    <mergeCell ref="Q22:Q23"/>
    <mergeCell ref="C18:C19"/>
    <mergeCell ref="E18:E19"/>
    <mergeCell ref="O18:O19"/>
    <mergeCell ref="P18:P19"/>
    <mergeCell ref="Q18:Q19"/>
    <mergeCell ref="M18:M19"/>
    <mergeCell ref="N18:N19"/>
    <mergeCell ref="M20:M21"/>
    <mergeCell ref="U15:V15"/>
    <mergeCell ref="O16:O17"/>
    <mergeCell ref="P16:P17"/>
    <mergeCell ref="Q16:Q17"/>
    <mergeCell ref="U16:V16"/>
    <mergeCell ref="U17:V17"/>
    <mergeCell ref="C15:C17"/>
    <mergeCell ref="D15:D17"/>
    <mergeCell ref="E15:E17"/>
    <mergeCell ref="F15:F17"/>
    <mergeCell ref="H15:H17"/>
    <mergeCell ref="G15:G17"/>
    <mergeCell ref="I15:L16"/>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D2:K3"/>
    <mergeCell ref="L2:O2"/>
    <mergeCell ref="P2:Q5"/>
    <mergeCell ref="L3:O3"/>
    <mergeCell ref="D4:K5"/>
    <mergeCell ref="L4:O4"/>
    <mergeCell ref="L5:O5"/>
    <mergeCell ref="B2:C5"/>
    <mergeCell ref="O20:O21"/>
    <mergeCell ref="P20:P21"/>
    <mergeCell ref="Q20:Q21"/>
    <mergeCell ref="B13:C13"/>
    <mergeCell ref="D14:I14"/>
    <mergeCell ref="M15:N16"/>
    <mergeCell ref="O15:Q15"/>
    <mergeCell ref="B15:B17"/>
    <mergeCell ref="B18:B31"/>
    <mergeCell ref="N20:N21"/>
    <mergeCell ref="M22:M23"/>
    <mergeCell ref="N22:N23"/>
    <mergeCell ref="M24:M25"/>
    <mergeCell ref="N24:N25"/>
    <mergeCell ref="M26:M27"/>
    <mergeCell ref="O28:O2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75"/>
  <sheetViews>
    <sheetView topLeftCell="A17" workbookViewId="0">
      <selection activeCell="F24" sqref="F24"/>
    </sheetView>
  </sheetViews>
  <sheetFormatPr baseColWidth="10" defaultColWidth="19.28515625" defaultRowHeight="12.75"/>
  <cols>
    <col min="1" max="1" width="5.140625" style="119" customWidth="1"/>
    <col min="2" max="2" width="43.28515625" style="119" customWidth="1"/>
    <col min="3" max="3" width="19.28515625" style="133"/>
    <col min="4" max="4" width="19.28515625" style="119"/>
    <col min="5" max="5" width="11.5703125" style="119" customWidth="1"/>
    <col min="6" max="6" width="14" style="119" customWidth="1"/>
    <col min="7" max="7" width="19.28515625" style="119"/>
    <col min="8" max="8" width="9.7109375" style="150" customWidth="1"/>
    <col min="9" max="9" width="8.28515625" style="119" customWidth="1"/>
    <col min="10" max="10" width="14.28515625" style="133" customWidth="1"/>
    <col min="11" max="11" width="4.140625" style="133" customWidth="1"/>
    <col min="12" max="12" width="14.85546875" style="232" customWidth="1"/>
    <col min="13" max="13" width="11.5703125" style="232" customWidth="1"/>
    <col min="14" max="14" width="11.28515625" style="119" customWidth="1"/>
    <col min="15" max="15" width="10" style="119" customWidth="1"/>
    <col min="16" max="16" width="12.7109375" style="119" customWidth="1"/>
    <col min="17" max="16384" width="19.28515625" style="119"/>
  </cols>
  <sheetData>
    <row r="1" spans="2:250" ht="37.5" customHeight="1">
      <c r="B1" s="497"/>
      <c r="C1" s="500" t="s">
        <v>255</v>
      </c>
      <c r="D1" s="501"/>
      <c r="E1" s="501"/>
      <c r="F1" s="501"/>
      <c r="G1" s="501"/>
      <c r="H1" s="501"/>
      <c r="I1" s="502"/>
      <c r="J1" s="506" t="s">
        <v>256</v>
      </c>
      <c r="K1" s="507"/>
      <c r="L1" s="507"/>
      <c r="M1" s="507"/>
      <c r="N1" s="508"/>
      <c r="O1" s="509"/>
      <c r="P1" s="510"/>
      <c r="Q1" s="118"/>
    </row>
    <row r="2" spans="2:250" ht="37.5" customHeight="1">
      <c r="B2" s="498"/>
      <c r="C2" s="503"/>
      <c r="D2" s="504"/>
      <c r="E2" s="504"/>
      <c r="F2" s="504"/>
      <c r="G2" s="504"/>
      <c r="H2" s="504"/>
      <c r="I2" s="505"/>
      <c r="J2" s="514" t="s">
        <v>257</v>
      </c>
      <c r="K2" s="515"/>
      <c r="L2" s="515"/>
      <c r="M2" s="515"/>
      <c r="N2" s="516"/>
      <c r="O2" s="511"/>
      <c r="P2" s="472"/>
      <c r="Q2" s="118"/>
    </row>
    <row r="3" spans="2:250" ht="33.75" customHeight="1">
      <c r="B3" s="498"/>
      <c r="C3" s="517" t="s">
        <v>258</v>
      </c>
      <c r="D3" s="518"/>
      <c r="E3" s="518"/>
      <c r="F3" s="518"/>
      <c r="G3" s="518"/>
      <c r="H3" s="518"/>
      <c r="I3" s="519"/>
      <c r="J3" s="514" t="s">
        <v>259</v>
      </c>
      <c r="K3" s="515"/>
      <c r="L3" s="515"/>
      <c r="M3" s="515"/>
      <c r="N3" s="516"/>
      <c r="O3" s="511"/>
      <c r="P3" s="472"/>
      <c r="Q3" s="118"/>
    </row>
    <row r="4" spans="2:250" ht="38.25" customHeight="1">
      <c r="B4" s="499"/>
      <c r="C4" s="503"/>
      <c r="D4" s="504"/>
      <c r="E4" s="504"/>
      <c r="F4" s="504"/>
      <c r="G4" s="504"/>
      <c r="H4" s="504"/>
      <c r="I4" s="505"/>
      <c r="J4" s="514" t="s">
        <v>260</v>
      </c>
      <c r="K4" s="515"/>
      <c r="L4" s="515"/>
      <c r="M4" s="515"/>
      <c r="N4" s="516"/>
      <c r="O4" s="512"/>
      <c r="P4" s="513"/>
      <c r="Q4" s="118"/>
    </row>
    <row r="5" spans="2:250" ht="38.25" customHeight="1" thickBot="1">
      <c r="B5" s="470"/>
      <c r="C5" s="471"/>
      <c r="D5" s="471"/>
      <c r="E5" s="471"/>
      <c r="F5" s="471"/>
      <c r="G5" s="471"/>
      <c r="H5" s="471"/>
      <c r="I5" s="471"/>
      <c r="J5" s="471"/>
      <c r="K5" s="471"/>
      <c r="L5" s="471"/>
      <c r="M5" s="471"/>
      <c r="N5" s="471"/>
      <c r="O5" s="471"/>
      <c r="P5" s="472"/>
      <c r="Q5" s="118"/>
    </row>
    <row r="6" spans="2:250" ht="31.5" customHeight="1">
      <c r="B6" s="473" t="s">
        <v>261</v>
      </c>
      <c r="C6" s="474"/>
      <c r="D6" s="474"/>
      <c r="E6" s="474"/>
      <c r="F6" s="474"/>
      <c r="G6" s="474"/>
      <c r="H6" s="474"/>
      <c r="I6" s="474"/>
      <c r="J6" s="474"/>
      <c r="K6" s="474"/>
      <c r="L6" s="474"/>
      <c r="M6" s="474"/>
      <c r="N6" s="474"/>
      <c r="O6" s="474"/>
      <c r="P6" s="475"/>
      <c r="Q6" s="118"/>
    </row>
    <row r="7" spans="2:250" ht="36" customHeight="1">
      <c r="B7" s="120" t="s">
        <v>73</v>
      </c>
      <c r="C7" s="476" t="s">
        <v>74</v>
      </c>
      <c r="D7" s="477"/>
      <c r="E7" s="477"/>
      <c r="F7" s="477"/>
      <c r="G7" s="477"/>
      <c r="H7" s="477"/>
      <c r="I7" s="477"/>
      <c r="J7" s="477"/>
      <c r="K7" s="477"/>
      <c r="L7" s="477"/>
      <c r="M7" s="477"/>
      <c r="N7" s="477"/>
      <c r="O7" s="477"/>
      <c r="P7" s="478"/>
    </row>
    <row r="8" spans="2:250">
      <c r="B8" s="121" t="s">
        <v>75</v>
      </c>
      <c r="C8" s="479" t="s">
        <v>76</v>
      </c>
      <c r="D8" s="480"/>
      <c r="E8" s="480"/>
      <c r="F8" s="480"/>
      <c r="G8" s="481"/>
      <c r="H8" s="482" t="s">
        <v>262</v>
      </c>
      <c r="I8" s="483"/>
      <c r="J8" s="484"/>
      <c r="K8" s="122"/>
      <c r="L8" s="491" t="s">
        <v>24</v>
      </c>
      <c r="M8" s="492"/>
      <c r="N8" s="492"/>
      <c r="O8" s="492"/>
      <c r="P8" s="493"/>
      <c r="Q8" s="123"/>
      <c r="S8" s="520"/>
      <c r="T8" s="520"/>
      <c r="U8" s="520"/>
      <c r="V8" s="520"/>
      <c r="W8" s="520"/>
    </row>
    <row r="9" spans="2:250">
      <c r="B9" s="124" t="s">
        <v>77</v>
      </c>
      <c r="C9" s="480" t="s">
        <v>78</v>
      </c>
      <c r="D9" s="480"/>
      <c r="E9" s="480"/>
      <c r="F9" s="480"/>
      <c r="G9" s="481"/>
      <c r="H9" s="485"/>
      <c r="I9" s="486"/>
      <c r="J9" s="487"/>
      <c r="K9" s="125"/>
      <c r="L9" s="126" t="s">
        <v>23</v>
      </c>
      <c r="M9" s="521" t="s">
        <v>22</v>
      </c>
      <c r="N9" s="521"/>
      <c r="O9" s="521"/>
      <c r="P9" s="127" t="s">
        <v>21</v>
      </c>
      <c r="Q9" s="123"/>
      <c r="S9" s="128"/>
      <c r="T9" s="128"/>
      <c r="U9" s="128"/>
      <c r="V9" s="128"/>
      <c r="W9" s="128"/>
    </row>
    <row r="10" spans="2:250" ht="38.25" customHeight="1">
      <c r="B10" s="129" t="s">
        <v>79</v>
      </c>
      <c r="C10" s="522" t="s">
        <v>80</v>
      </c>
      <c r="D10" s="523"/>
      <c r="E10" s="523"/>
      <c r="F10" s="523"/>
      <c r="G10" s="524"/>
      <c r="H10" s="485"/>
      <c r="I10" s="486"/>
      <c r="J10" s="487"/>
      <c r="K10" s="125"/>
      <c r="L10" s="130">
        <v>1645</v>
      </c>
      <c r="M10" s="525" t="s">
        <v>81</v>
      </c>
      <c r="N10" s="526"/>
      <c r="O10" s="527"/>
      <c r="P10" s="131">
        <v>103089105</v>
      </c>
      <c r="Q10" s="123"/>
      <c r="S10" s="132"/>
      <c r="T10" s="534"/>
      <c r="U10" s="534"/>
      <c r="V10" s="534"/>
      <c r="W10" s="132"/>
      <c r="Y10" s="133"/>
      <c r="Z10" s="133"/>
    </row>
    <row r="11" spans="2:250" ht="92.25" customHeight="1">
      <c r="B11" s="134" t="s">
        <v>82</v>
      </c>
      <c r="C11" s="535" t="s">
        <v>83</v>
      </c>
      <c r="D11" s="536"/>
      <c r="E11" s="536"/>
      <c r="F11" s="536"/>
      <c r="G11" s="537"/>
      <c r="H11" s="485"/>
      <c r="I11" s="486"/>
      <c r="J11" s="487"/>
      <c r="K11" s="125"/>
      <c r="L11" s="130"/>
      <c r="M11" s="528"/>
      <c r="N11" s="529"/>
      <c r="O11" s="530"/>
      <c r="P11" s="135"/>
      <c r="Q11" s="123"/>
      <c r="S11" s="136"/>
      <c r="T11" s="538"/>
      <c r="U11" s="538"/>
      <c r="V11" s="538"/>
      <c r="W11" s="137"/>
      <c r="Y11" s="138"/>
      <c r="Z11" s="139"/>
      <c r="AA11" s="140"/>
    </row>
    <row r="12" spans="2:250">
      <c r="B12" s="494" t="s">
        <v>84</v>
      </c>
      <c r="C12" s="539" t="s">
        <v>85</v>
      </c>
      <c r="D12" s="540"/>
      <c r="E12" s="540"/>
      <c r="F12" s="540"/>
      <c r="G12" s="541"/>
      <c r="H12" s="485"/>
      <c r="I12" s="486"/>
      <c r="J12" s="487"/>
      <c r="K12" s="125"/>
      <c r="L12" s="130"/>
      <c r="M12" s="528"/>
      <c r="N12" s="529"/>
      <c r="O12" s="530"/>
      <c r="P12" s="135"/>
      <c r="Q12" s="123"/>
      <c r="S12" s="136"/>
      <c r="T12" s="538"/>
      <c r="U12" s="538"/>
      <c r="V12" s="538"/>
      <c r="W12" s="137"/>
      <c r="Y12" s="138"/>
      <c r="Z12" s="139"/>
      <c r="AA12" s="140"/>
    </row>
    <row r="13" spans="2:250" ht="21" customHeight="1">
      <c r="B13" s="494"/>
      <c r="C13" s="542"/>
      <c r="D13" s="543"/>
      <c r="E13" s="543"/>
      <c r="F13" s="543"/>
      <c r="G13" s="544"/>
      <c r="H13" s="485"/>
      <c r="I13" s="486"/>
      <c r="J13" s="487"/>
      <c r="K13" s="125"/>
      <c r="L13" s="141"/>
      <c r="M13" s="528"/>
      <c r="N13" s="529"/>
      <c r="O13" s="530"/>
      <c r="P13" s="142"/>
      <c r="Q13" s="123"/>
      <c r="S13" s="136"/>
      <c r="T13" s="143"/>
      <c r="U13" s="143"/>
      <c r="V13" s="143"/>
      <c r="W13" s="137"/>
      <c r="Y13" s="138"/>
      <c r="Z13" s="139"/>
      <c r="AA13" s="140"/>
    </row>
    <row r="14" spans="2:250" ht="15" customHeight="1" thickBot="1">
      <c r="B14" s="495" t="s">
        <v>263</v>
      </c>
      <c r="C14" s="496"/>
      <c r="D14" s="496"/>
      <c r="E14" s="496"/>
      <c r="F14" s="496"/>
      <c r="G14" s="496"/>
      <c r="H14" s="488"/>
      <c r="I14" s="489"/>
      <c r="J14" s="490"/>
      <c r="K14" s="144"/>
      <c r="L14" s="145"/>
      <c r="M14" s="531"/>
      <c r="N14" s="532"/>
      <c r="O14" s="533"/>
      <c r="P14" s="146"/>
      <c r="Q14" s="123"/>
      <c r="S14" s="147"/>
      <c r="T14" s="538"/>
      <c r="U14" s="538"/>
      <c r="V14" s="143"/>
      <c r="W14" s="137"/>
      <c r="X14" s="148"/>
      <c r="Y14" s="138"/>
      <c r="Z14" s="139"/>
      <c r="AA14" s="140"/>
    </row>
    <row r="15" spans="2:250" ht="28.5" customHeight="1">
      <c r="B15" s="555" t="s">
        <v>86</v>
      </c>
      <c r="C15" s="557" t="s">
        <v>264</v>
      </c>
      <c r="D15" s="560" t="s">
        <v>20</v>
      </c>
      <c r="E15" s="560" t="s">
        <v>87</v>
      </c>
      <c r="F15" s="560" t="s">
        <v>265</v>
      </c>
      <c r="G15" s="563" t="s">
        <v>88</v>
      </c>
      <c r="H15" s="564"/>
      <c r="I15" s="564"/>
      <c r="J15" s="565"/>
      <c r="K15" s="149"/>
      <c r="L15" s="569" t="s">
        <v>19</v>
      </c>
      <c r="M15" s="570"/>
      <c r="N15" s="573" t="s">
        <v>18</v>
      </c>
      <c r="O15" s="574"/>
      <c r="P15" s="575"/>
      <c r="Q15" s="150"/>
      <c r="R15" s="150"/>
      <c r="S15" s="151"/>
      <c r="T15" s="547"/>
      <c r="U15" s="547"/>
      <c r="V15" s="150"/>
      <c r="W15" s="137"/>
      <c r="X15" s="150"/>
      <c r="Y15" s="152"/>
      <c r="Z15" s="139"/>
      <c r="AA15" s="14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0"/>
      <c r="CN15" s="150"/>
      <c r="CO15" s="150"/>
      <c r="CP15" s="150"/>
      <c r="CQ15" s="150"/>
      <c r="CR15" s="150"/>
      <c r="CS15" s="150"/>
      <c r="CT15" s="150"/>
      <c r="CU15" s="150"/>
      <c r="CV15" s="150"/>
      <c r="CW15" s="150"/>
      <c r="CX15" s="150"/>
      <c r="CY15" s="150"/>
      <c r="CZ15" s="150"/>
      <c r="DA15" s="150"/>
      <c r="DB15" s="150"/>
      <c r="DC15" s="150"/>
      <c r="DD15" s="150"/>
      <c r="DE15" s="150"/>
      <c r="DF15" s="150"/>
      <c r="DG15" s="150"/>
      <c r="DH15" s="150"/>
      <c r="DI15" s="150"/>
      <c r="DJ15" s="150"/>
      <c r="DK15" s="150"/>
      <c r="DL15" s="150"/>
      <c r="DM15" s="150"/>
      <c r="DN15" s="150"/>
      <c r="DO15" s="150"/>
      <c r="DP15" s="150"/>
      <c r="DQ15" s="150"/>
      <c r="DR15" s="150"/>
      <c r="DS15" s="150"/>
      <c r="DT15" s="150"/>
      <c r="DU15" s="150"/>
      <c r="DV15" s="150"/>
      <c r="DW15" s="150"/>
      <c r="DX15" s="150"/>
      <c r="DY15" s="150"/>
      <c r="DZ15" s="150"/>
      <c r="EA15" s="150"/>
      <c r="EB15" s="150"/>
      <c r="EC15" s="150"/>
      <c r="ED15" s="150"/>
      <c r="EE15" s="150"/>
      <c r="EF15" s="150"/>
      <c r="EG15" s="150"/>
      <c r="EH15" s="150"/>
      <c r="EI15" s="150"/>
      <c r="EJ15" s="150"/>
      <c r="EK15" s="150"/>
      <c r="EL15" s="150"/>
      <c r="EM15" s="150"/>
      <c r="EN15" s="150"/>
      <c r="EO15" s="150"/>
      <c r="EP15" s="150"/>
      <c r="EQ15" s="150"/>
      <c r="ER15" s="150"/>
      <c r="ES15" s="150"/>
      <c r="ET15" s="150"/>
      <c r="EU15" s="150"/>
      <c r="EV15" s="150"/>
      <c r="EW15" s="150"/>
      <c r="EX15" s="150"/>
      <c r="EY15" s="150"/>
      <c r="EZ15" s="150"/>
      <c r="FA15" s="150"/>
      <c r="FB15" s="150"/>
      <c r="FC15" s="150"/>
      <c r="FD15" s="150"/>
      <c r="FE15" s="150"/>
      <c r="FF15" s="150"/>
      <c r="FG15" s="150"/>
      <c r="FH15" s="150"/>
      <c r="FI15" s="150"/>
      <c r="FJ15" s="150"/>
      <c r="FK15" s="150"/>
      <c r="FL15" s="150"/>
      <c r="FM15" s="150"/>
      <c r="FN15" s="150"/>
      <c r="FO15" s="150"/>
      <c r="FP15" s="150"/>
      <c r="FQ15" s="150"/>
      <c r="FR15" s="150"/>
      <c r="FS15" s="150"/>
      <c r="FT15" s="150"/>
      <c r="FU15" s="150"/>
      <c r="FV15" s="150"/>
      <c r="FW15" s="150"/>
      <c r="FX15" s="150"/>
      <c r="FY15" s="150"/>
      <c r="FZ15" s="150"/>
      <c r="GA15" s="150"/>
      <c r="GB15" s="150"/>
      <c r="GC15" s="150"/>
      <c r="GD15" s="150"/>
      <c r="GE15" s="150"/>
      <c r="GF15" s="150"/>
      <c r="GG15" s="150"/>
      <c r="GH15" s="150"/>
      <c r="GI15" s="150"/>
      <c r="GJ15" s="150"/>
      <c r="GK15" s="150"/>
      <c r="GL15" s="150"/>
      <c r="GM15" s="150"/>
      <c r="GN15" s="150"/>
      <c r="GO15" s="150"/>
      <c r="GP15" s="150"/>
      <c r="GQ15" s="150"/>
      <c r="GR15" s="150"/>
      <c r="GS15" s="150"/>
      <c r="GT15" s="150"/>
      <c r="GU15" s="150"/>
      <c r="GV15" s="150"/>
      <c r="GW15" s="150"/>
      <c r="GX15" s="150"/>
      <c r="GY15" s="150"/>
      <c r="GZ15" s="150"/>
      <c r="HA15" s="150"/>
      <c r="HB15" s="150"/>
      <c r="HC15" s="150"/>
      <c r="HD15" s="150"/>
      <c r="HE15" s="150"/>
      <c r="HF15" s="150"/>
      <c r="HG15" s="150"/>
      <c r="HH15" s="150"/>
      <c r="HI15" s="150"/>
      <c r="HJ15" s="150"/>
      <c r="HK15" s="150"/>
      <c r="HL15" s="150"/>
      <c r="HM15" s="150"/>
      <c r="HN15" s="150"/>
      <c r="HO15" s="150"/>
      <c r="HP15" s="150"/>
      <c r="HQ15" s="150"/>
      <c r="HR15" s="150"/>
      <c r="HS15" s="150"/>
      <c r="HT15" s="150"/>
      <c r="HU15" s="150"/>
      <c r="HV15" s="150"/>
      <c r="HW15" s="150"/>
      <c r="HX15" s="150"/>
      <c r="HY15" s="150"/>
      <c r="HZ15" s="150"/>
      <c r="IA15" s="150"/>
      <c r="IB15" s="150"/>
      <c r="IC15" s="150"/>
      <c r="ID15" s="150"/>
      <c r="IE15" s="150"/>
      <c r="IF15" s="150"/>
      <c r="IG15" s="150"/>
      <c r="IH15" s="150"/>
      <c r="II15" s="150"/>
      <c r="IJ15" s="150"/>
      <c r="IK15" s="150"/>
      <c r="IL15" s="150"/>
      <c r="IM15" s="150"/>
      <c r="IN15" s="150"/>
      <c r="IO15" s="150"/>
      <c r="IP15" s="150"/>
    </row>
    <row r="16" spans="2:250" ht="33.75" customHeight="1">
      <c r="B16" s="556"/>
      <c r="C16" s="558"/>
      <c r="D16" s="561"/>
      <c r="E16" s="561"/>
      <c r="F16" s="561"/>
      <c r="G16" s="566"/>
      <c r="H16" s="567"/>
      <c r="I16" s="567"/>
      <c r="J16" s="568"/>
      <c r="K16" s="153"/>
      <c r="L16" s="571"/>
      <c r="M16" s="572"/>
      <c r="N16" s="580" t="s">
        <v>17</v>
      </c>
      <c r="O16" s="580" t="s">
        <v>16</v>
      </c>
      <c r="P16" s="545" t="s">
        <v>15</v>
      </c>
      <c r="Q16" s="150"/>
      <c r="R16" s="150"/>
      <c r="S16" s="148"/>
      <c r="T16" s="547"/>
      <c r="U16" s="547"/>
      <c r="V16" s="150"/>
      <c r="W16" s="154"/>
      <c r="X16" s="150"/>
      <c r="Y16" s="152"/>
      <c r="Z16" s="139"/>
      <c r="AA16" s="14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c r="CM16" s="150"/>
      <c r="CN16" s="150"/>
      <c r="CO16" s="150"/>
      <c r="CP16" s="150"/>
      <c r="CQ16" s="150"/>
      <c r="CR16" s="150"/>
      <c r="CS16" s="150"/>
      <c r="CT16" s="150"/>
      <c r="CU16" s="150"/>
      <c r="CV16" s="150"/>
      <c r="CW16" s="150"/>
      <c r="CX16" s="150"/>
      <c r="CY16" s="150"/>
      <c r="CZ16" s="150"/>
      <c r="DA16" s="150"/>
      <c r="DB16" s="150"/>
      <c r="DC16" s="150"/>
      <c r="DD16" s="150"/>
      <c r="DE16" s="150"/>
      <c r="DF16" s="150"/>
      <c r="DG16" s="150"/>
      <c r="DH16" s="150"/>
      <c r="DI16" s="150"/>
      <c r="DJ16" s="150"/>
      <c r="DK16" s="150"/>
      <c r="DL16" s="150"/>
      <c r="DM16" s="150"/>
      <c r="DN16" s="150"/>
      <c r="DO16" s="150"/>
      <c r="DP16" s="150"/>
      <c r="DQ16" s="150"/>
      <c r="DR16" s="150"/>
      <c r="DS16" s="150"/>
      <c r="DT16" s="150"/>
      <c r="DU16" s="150"/>
      <c r="DV16" s="150"/>
      <c r="DW16" s="150"/>
      <c r="DX16" s="150"/>
      <c r="DY16" s="150"/>
      <c r="DZ16" s="150"/>
      <c r="EA16" s="150"/>
      <c r="EB16" s="150"/>
      <c r="EC16" s="150"/>
      <c r="ED16" s="150"/>
      <c r="EE16" s="150"/>
      <c r="EF16" s="150"/>
      <c r="EG16" s="150"/>
      <c r="EH16" s="150"/>
      <c r="EI16" s="150"/>
      <c r="EJ16" s="150"/>
      <c r="EK16" s="150"/>
      <c r="EL16" s="150"/>
      <c r="EM16" s="150"/>
      <c r="EN16" s="150"/>
      <c r="EO16" s="150"/>
      <c r="EP16" s="150"/>
      <c r="EQ16" s="150"/>
      <c r="ER16" s="150"/>
      <c r="ES16" s="150"/>
      <c r="ET16" s="150"/>
      <c r="EU16" s="150"/>
      <c r="EV16" s="150"/>
      <c r="EW16" s="150"/>
      <c r="EX16" s="150"/>
      <c r="EY16" s="150"/>
      <c r="EZ16" s="150"/>
      <c r="FA16" s="150"/>
      <c r="FB16" s="150"/>
      <c r="FC16" s="150"/>
      <c r="FD16" s="150"/>
      <c r="FE16" s="150"/>
      <c r="FF16" s="150"/>
      <c r="FG16" s="150"/>
      <c r="FH16" s="150"/>
      <c r="FI16" s="150"/>
      <c r="FJ16" s="150"/>
      <c r="FK16" s="150"/>
      <c r="FL16" s="150"/>
      <c r="FM16" s="150"/>
      <c r="FN16" s="150"/>
      <c r="FO16" s="150"/>
      <c r="FP16" s="150"/>
      <c r="FQ16" s="150"/>
      <c r="FR16" s="150"/>
      <c r="FS16" s="150"/>
      <c r="FT16" s="150"/>
      <c r="FU16" s="150"/>
      <c r="FV16" s="150"/>
      <c r="FW16" s="150"/>
      <c r="FX16" s="150"/>
      <c r="FY16" s="150"/>
      <c r="FZ16" s="150"/>
      <c r="GA16" s="150"/>
      <c r="GB16" s="150"/>
      <c r="GC16" s="150"/>
      <c r="GD16" s="150"/>
      <c r="GE16" s="150"/>
      <c r="GF16" s="150"/>
      <c r="GG16" s="150"/>
      <c r="GH16" s="150"/>
      <c r="GI16" s="150"/>
      <c r="GJ16" s="150"/>
      <c r="GK16" s="150"/>
      <c r="GL16" s="150"/>
      <c r="GM16" s="150"/>
      <c r="GN16" s="150"/>
      <c r="GO16" s="150"/>
      <c r="GP16" s="150"/>
      <c r="GQ16" s="150"/>
      <c r="GR16" s="150"/>
      <c r="GS16" s="150"/>
      <c r="GT16" s="150"/>
      <c r="GU16" s="150"/>
      <c r="GV16" s="150"/>
      <c r="GW16" s="150"/>
      <c r="GX16" s="150"/>
      <c r="GY16" s="150"/>
      <c r="GZ16" s="150"/>
      <c r="HA16" s="150"/>
      <c r="HB16" s="150"/>
      <c r="HC16" s="150"/>
      <c r="HD16" s="150"/>
      <c r="HE16" s="150"/>
      <c r="HF16" s="150"/>
      <c r="HG16" s="150"/>
      <c r="HH16" s="150"/>
      <c r="HI16" s="150"/>
      <c r="HJ16" s="150"/>
      <c r="HK16" s="150"/>
      <c r="HL16" s="150"/>
      <c r="HM16" s="150"/>
      <c r="HN16" s="150"/>
      <c r="HO16" s="150"/>
      <c r="HP16" s="150"/>
      <c r="HQ16" s="150"/>
      <c r="HR16" s="150"/>
      <c r="HS16" s="150"/>
      <c r="HT16" s="150"/>
      <c r="HU16" s="150"/>
      <c r="HV16" s="150"/>
      <c r="HW16" s="150"/>
      <c r="HX16" s="150"/>
      <c r="HY16" s="150"/>
      <c r="HZ16" s="150"/>
      <c r="IA16" s="150"/>
      <c r="IB16" s="150"/>
      <c r="IC16" s="150"/>
      <c r="ID16" s="150"/>
      <c r="IE16" s="150"/>
      <c r="IF16" s="150"/>
      <c r="IG16" s="150"/>
      <c r="IH16" s="150"/>
      <c r="II16" s="150"/>
      <c r="IJ16" s="150"/>
      <c r="IK16" s="150"/>
      <c r="IL16" s="150"/>
      <c r="IM16" s="150"/>
      <c r="IN16" s="150"/>
      <c r="IO16" s="150"/>
      <c r="IP16" s="150"/>
    </row>
    <row r="17" spans="1:250" s="155" customFormat="1" ht="28.5" customHeight="1">
      <c r="B17" s="556"/>
      <c r="C17" s="559"/>
      <c r="D17" s="562"/>
      <c r="E17" s="562"/>
      <c r="F17" s="562"/>
      <c r="G17" s="156" t="s">
        <v>14</v>
      </c>
      <c r="H17" s="156" t="s">
        <v>13</v>
      </c>
      <c r="I17" s="157" t="s">
        <v>12</v>
      </c>
      <c r="J17" s="158" t="s">
        <v>11</v>
      </c>
      <c r="K17" s="159"/>
      <c r="L17" s="160" t="s">
        <v>10</v>
      </c>
      <c r="M17" s="156" t="s">
        <v>9</v>
      </c>
      <c r="N17" s="581"/>
      <c r="O17" s="581"/>
      <c r="P17" s="546"/>
      <c r="Q17" s="148"/>
      <c r="R17" s="148"/>
      <c r="T17" s="547"/>
      <c r="U17" s="547"/>
      <c r="W17" s="161"/>
      <c r="Y17" s="162"/>
      <c r="Z17" s="161"/>
      <c r="AA17" s="163"/>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48"/>
      <c r="CX17" s="148"/>
      <c r="CY17" s="148"/>
      <c r="CZ17" s="148"/>
      <c r="DA17" s="148"/>
      <c r="DB17" s="148"/>
      <c r="DC17" s="148"/>
      <c r="DD17" s="148"/>
      <c r="DE17" s="148"/>
      <c r="DF17" s="148"/>
      <c r="DG17" s="148"/>
      <c r="DH17" s="148"/>
      <c r="DI17" s="148"/>
      <c r="DJ17" s="148"/>
      <c r="DK17" s="148"/>
      <c r="DL17" s="148"/>
      <c r="DM17" s="148"/>
      <c r="DN17" s="148"/>
      <c r="DO17" s="148"/>
      <c r="DP17" s="148"/>
      <c r="DQ17" s="148"/>
      <c r="DR17" s="148"/>
      <c r="DS17" s="148"/>
      <c r="DT17" s="148"/>
      <c r="DU17" s="148"/>
      <c r="DV17" s="148"/>
      <c r="DW17" s="148"/>
      <c r="DX17" s="148"/>
      <c r="DY17" s="148"/>
      <c r="DZ17" s="148"/>
      <c r="EA17" s="148"/>
      <c r="EB17" s="148"/>
      <c r="EC17" s="148"/>
      <c r="ED17" s="148"/>
      <c r="EE17" s="148"/>
      <c r="EF17" s="148"/>
      <c r="EG17" s="148"/>
      <c r="EH17" s="148"/>
      <c r="EI17" s="148"/>
      <c r="EJ17" s="148"/>
      <c r="EK17" s="148"/>
      <c r="EL17" s="148"/>
      <c r="EM17" s="148"/>
      <c r="EN17" s="148"/>
      <c r="EO17" s="148"/>
      <c r="EP17" s="148"/>
      <c r="EQ17" s="148"/>
      <c r="ER17" s="148"/>
      <c r="ES17" s="148"/>
      <c r="ET17" s="148"/>
      <c r="EU17" s="148"/>
      <c r="EV17" s="148"/>
      <c r="EW17" s="148"/>
      <c r="EX17" s="148"/>
      <c r="EY17" s="148"/>
      <c r="EZ17" s="148"/>
      <c r="FA17" s="148"/>
      <c r="FB17" s="148"/>
      <c r="FC17" s="148"/>
      <c r="FD17" s="148"/>
      <c r="FE17" s="148"/>
      <c r="FF17" s="148"/>
      <c r="FG17" s="148"/>
      <c r="FH17" s="148"/>
      <c r="FI17" s="148"/>
      <c r="FJ17" s="148"/>
      <c r="FK17" s="148"/>
      <c r="FL17" s="148"/>
      <c r="FM17" s="148"/>
      <c r="FN17" s="148"/>
      <c r="FO17" s="148"/>
      <c r="FP17" s="148"/>
      <c r="FQ17" s="148"/>
      <c r="FR17" s="148"/>
      <c r="FS17" s="148"/>
      <c r="FT17" s="148"/>
      <c r="FU17" s="148"/>
      <c r="FV17" s="148"/>
      <c r="FW17" s="148"/>
      <c r="FX17" s="148"/>
      <c r="FY17" s="148"/>
      <c r="FZ17" s="148"/>
      <c r="GA17" s="148"/>
      <c r="GB17" s="148"/>
      <c r="GC17" s="148"/>
      <c r="GD17" s="148"/>
      <c r="GE17" s="148"/>
      <c r="GF17" s="148"/>
      <c r="GG17" s="148"/>
      <c r="GH17" s="148"/>
      <c r="GI17" s="148"/>
      <c r="GJ17" s="148"/>
      <c r="GK17" s="148"/>
      <c r="GL17" s="148"/>
      <c r="GM17" s="148"/>
      <c r="GN17" s="148"/>
      <c r="GO17" s="148"/>
      <c r="GP17" s="148"/>
      <c r="GQ17" s="148"/>
      <c r="GR17" s="148"/>
      <c r="GS17" s="148"/>
      <c r="GT17" s="148"/>
      <c r="GU17" s="148"/>
      <c r="GV17" s="148"/>
      <c r="GW17" s="148"/>
      <c r="GX17" s="148"/>
      <c r="GY17" s="148"/>
      <c r="GZ17" s="148"/>
      <c r="HA17" s="148"/>
      <c r="HB17" s="148"/>
      <c r="HC17" s="148"/>
      <c r="HD17" s="148"/>
      <c r="HE17" s="148"/>
      <c r="HF17" s="148"/>
      <c r="HG17" s="148"/>
      <c r="HH17" s="148"/>
      <c r="HI17" s="148"/>
      <c r="HJ17" s="148"/>
      <c r="HK17" s="148"/>
      <c r="HL17" s="148"/>
      <c r="HM17" s="148"/>
      <c r="HN17" s="148"/>
      <c r="HO17" s="148"/>
      <c r="HP17" s="148"/>
      <c r="HQ17" s="148"/>
      <c r="HR17" s="148"/>
      <c r="HS17" s="148"/>
      <c r="HT17" s="148"/>
      <c r="HU17" s="148"/>
      <c r="HV17" s="148"/>
      <c r="HW17" s="148"/>
      <c r="HX17" s="148"/>
      <c r="HY17" s="148"/>
      <c r="HZ17" s="148"/>
      <c r="IA17" s="148"/>
      <c r="IB17" s="148"/>
      <c r="IC17" s="148"/>
      <c r="ID17" s="148"/>
      <c r="IE17" s="148"/>
      <c r="IF17" s="148"/>
      <c r="IG17" s="148"/>
      <c r="IH17" s="148"/>
      <c r="II17" s="148"/>
      <c r="IJ17" s="148"/>
      <c r="IK17" s="148"/>
      <c r="IL17" s="148"/>
      <c r="IM17" s="148"/>
      <c r="IN17" s="148"/>
      <c r="IO17" s="148"/>
      <c r="IP17" s="148"/>
    </row>
    <row r="18" spans="1:250" ht="27.75" customHeight="1">
      <c r="A18" s="548">
        <v>1</v>
      </c>
      <c r="B18" s="549" t="s">
        <v>89</v>
      </c>
      <c r="C18" s="164" t="s">
        <v>3</v>
      </c>
      <c r="D18" s="551" t="s">
        <v>90</v>
      </c>
      <c r="E18" s="165">
        <v>5</v>
      </c>
      <c r="F18" s="166">
        <v>51940000</v>
      </c>
      <c r="G18" s="166">
        <f>F18</f>
        <v>51940000</v>
      </c>
      <c r="H18" s="167">
        <v>0</v>
      </c>
      <c r="I18" s="168">
        <v>0</v>
      </c>
      <c r="J18" s="168">
        <v>0</v>
      </c>
      <c r="K18" s="169"/>
      <c r="L18" s="553">
        <v>45292</v>
      </c>
      <c r="M18" s="553">
        <v>45657</v>
      </c>
      <c r="N18" s="578">
        <f>+E19/E18</f>
        <v>0</v>
      </c>
      <c r="O18" s="578">
        <f>+G19/G18</f>
        <v>0</v>
      </c>
      <c r="P18" s="582" t="e">
        <f t="shared" ref="P18" si="0">+N18*N18/O18</f>
        <v>#DIV/0!</v>
      </c>
      <c r="Q18" s="150"/>
      <c r="R18" s="150"/>
      <c r="S18" s="155"/>
      <c r="T18" s="170"/>
      <c r="U18" s="170"/>
      <c r="W18" s="139"/>
      <c r="Y18" s="152"/>
      <c r="Z18" s="139"/>
      <c r="AA18" s="14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50"/>
      <c r="GE18" s="150"/>
      <c r="GF18" s="150"/>
      <c r="GG18" s="150"/>
      <c r="GH18" s="150"/>
      <c r="GI18" s="150"/>
      <c r="GJ18" s="150"/>
      <c r="GK18" s="150"/>
      <c r="GL18" s="150"/>
      <c r="GM18" s="150"/>
      <c r="GN18" s="150"/>
      <c r="GO18" s="150"/>
      <c r="GP18" s="150"/>
      <c r="GQ18" s="150"/>
      <c r="GR18" s="150"/>
      <c r="GS18" s="150"/>
      <c r="GT18" s="150"/>
      <c r="GU18" s="150"/>
      <c r="GV18" s="150"/>
      <c r="GW18" s="150"/>
      <c r="GX18" s="150"/>
      <c r="GY18" s="150"/>
      <c r="GZ18" s="150"/>
      <c r="HA18" s="150"/>
      <c r="HB18" s="150"/>
      <c r="HC18" s="150"/>
      <c r="HD18" s="150"/>
      <c r="HE18" s="150"/>
      <c r="HF18" s="150"/>
      <c r="HG18" s="150"/>
      <c r="HH18" s="150"/>
      <c r="HI18" s="150"/>
      <c r="HJ18" s="150"/>
      <c r="HK18" s="150"/>
      <c r="HL18" s="150"/>
      <c r="HM18" s="150"/>
      <c r="HN18" s="150"/>
      <c r="HO18" s="150"/>
      <c r="HP18" s="150"/>
      <c r="HQ18" s="150"/>
      <c r="HR18" s="150"/>
      <c r="HS18" s="150"/>
      <c r="HT18" s="150"/>
      <c r="HU18" s="150"/>
      <c r="HV18" s="150"/>
      <c r="HW18" s="150"/>
      <c r="HX18" s="150"/>
      <c r="HY18" s="150"/>
      <c r="HZ18" s="150"/>
      <c r="IA18" s="150"/>
      <c r="IB18" s="150"/>
      <c r="IC18" s="150"/>
      <c r="ID18" s="150"/>
      <c r="IE18" s="150"/>
      <c r="IF18" s="150"/>
      <c r="IG18" s="150"/>
      <c r="IH18" s="150"/>
      <c r="II18" s="150"/>
      <c r="IJ18" s="150"/>
      <c r="IK18" s="150"/>
      <c r="IL18" s="150"/>
      <c r="IM18" s="150"/>
      <c r="IN18" s="150"/>
      <c r="IO18" s="150"/>
      <c r="IP18" s="150"/>
    </row>
    <row r="19" spans="1:250" ht="55.5" customHeight="1">
      <c r="A19" s="548"/>
      <c r="B19" s="550"/>
      <c r="C19" s="164" t="s">
        <v>2</v>
      </c>
      <c r="D19" s="552"/>
      <c r="E19" s="165">
        <v>0</v>
      </c>
      <c r="F19" s="171">
        <v>0</v>
      </c>
      <c r="G19" s="171">
        <f t="shared" ref="G19:G33" si="1">F19</f>
        <v>0</v>
      </c>
      <c r="H19" s="167">
        <v>0</v>
      </c>
      <c r="I19" s="168">
        <v>0</v>
      </c>
      <c r="J19" s="168">
        <v>0</v>
      </c>
      <c r="K19" s="172"/>
      <c r="L19" s="554"/>
      <c r="M19" s="554"/>
      <c r="N19" s="579"/>
      <c r="O19" s="579"/>
      <c r="P19" s="583"/>
      <c r="Q19" s="173">
        <f>F18+F20</f>
        <v>108880000</v>
      </c>
      <c r="R19" s="150"/>
      <c r="S19" s="155"/>
      <c r="T19" s="170"/>
      <c r="U19" s="170"/>
      <c r="W19" s="139"/>
      <c r="Y19" s="152"/>
      <c r="Z19" s="139"/>
      <c r="AA19" s="14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0"/>
      <c r="HB19" s="150"/>
      <c r="HC19" s="150"/>
      <c r="HD19" s="150"/>
      <c r="HE19" s="150"/>
      <c r="HF19" s="150"/>
      <c r="HG19" s="150"/>
      <c r="HH19" s="150"/>
      <c r="HI19" s="150"/>
      <c r="HJ19" s="150"/>
      <c r="HK19" s="150"/>
      <c r="HL19" s="150"/>
      <c r="HM19" s="150"/>
      <c r="HN19" s="150"/>
      <c r="HO19" s="150"/>
      <c r="HP19" s="150"/>
      <c r="HQ19" s="150"/>
      <c r="HR19" s="150"/>
      <c r="HS19" s="150"/>
      <c r="HT19" s="150"/>
      <c r="HU19" s="150"/>
      <c r="HV19" s="150"/>
      <c r="HW19" s="150"/>
      <c r="HX19" s="150"/>
      <c r="HY19" s="150"/>
      <c r="HZ19" s="150"/>
      <c r="IA19" s="150"/>
      <c r="IB19" s="150"/>
      <c r="IC19" s="150"/>
      <c r="ID19" s="150"/>
      <c r="IE19" s="150"/>
      <c r="IF19" s="150"/>
      <c r="IG19" s="150"/>
      <c r="IH19" s="150"/>
      <c r="II19" s="150"/>
      <c r="IJ19" s="150"/>
      <c r="IK19" s="150"/>
      <c r="IL19" s="150"/>
      <c r="IM19" s="150"/>
      <c r="IN19" s="150"/>
      <c r="IO19" s="150"/>
      <c r="IP19" s="150"/>
    </row>
    <row r="20" spans="1:250" ht="24" customHeight="1">
      <c r="A20" s="548">
        <v>2</v>
      </c>
      <c r="B20" s="576" t="s">
        <v>91</v>
      </c>
      <c r="C20" s="164" t="s">
        <v>3</v>
      </c>
      <c r="D20" s="551" t="s">
        <v>92</v>
      </c>
      <c r="E20" s="165">
        <v>378</v>
      </c>
      <c r="F20" s="166">
        <v>56940000</v>
      </c>
      <c r="G20" s="166">
        <f t="shared" si="1"/>
        <v>56940000</v>
      </c>
      <c r="H20" s="167">
        <v>0</v>
      </c>
      <c r="I20" s="167">
        <v>0</v>
      </c>
      <c r="J20" s="167">
        <v>0</v>
      </c>
      <c r="K20" s="174"/>
      <c r="L20" s="553">
        <v>45292</v>
      </c>
      <c r="M20" s="553">
        <v>45657</v>
      </c>
      <c r="N20" s="578">
        <f>+E21/E20</f>
        <v>0</v>
      </c>
      <c r="O20" s="578">
        <f>+G21/G20</f>
        <v>0</v>
      </c>
      <c r="P20" s="582" t="e">
        <f t="shared" ref="P20" si="2">+N20*N20/O20</f>
        <v>#DIV/0!</v>
      </c>
      <c r="Q20" s="150"/>
      <c r="R20" s="150"/>
      <c r="S20" s="155"/>
      <c r="T20" s="170"/>
      <c r="U20" s="170"/>
      <c r="W20" s="139"/>
      <c r="Y20" s="152"/>
      <c r="Z20" s="139"/>
      <c r="AA20" s="14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50"/>
      <c r="GL20" s="150"/>
      <c r="GM20" s="150"/>
      <c r="GN20" s="150"/>
      <c r="GO20" s="150"/>
      <c r="GP20" s="150"/>
      <c r="GQ20" s="150"/>
      <c r="GR20" s="150"/>
      <c r="GS20" s="150"/>
      <c r="GT20" s="150"/>
      <c r="GU20" s="150"/>
      <c r="GV20" s="150"/>
      <c r="GW20" s="150"/>
      <c r="GX20" s="150"/>
      <c r="GY20" s="150"/>
      <c r="GZ20" s="150"/>
      <c r="HA20" s="150"/>
      <c r="HB20" s="150"/>
      <c r="HC20" s="150"/>
      <c r="HD20" s="150"/>
      <c r="HE20" s="150"/>
      <c r="HF20" s="150"/>
      <c r="HG20" s="150"/>
      <c r="HH20" s="150"/>
      <c r="HI20" s="150"/>
      <c r="HJ20" s="150"/>
      <c r="HK20" s="150"/>
      <c r="HL20" s="150"/>
      <c r="HM20" s="150"/>
      <c r="HN20" s="150"/>
      <c r="HO20" s="150"/>
      <c r="HP20" s="150"/>
      <c r="HQ20" s="150"/>
      <c r="HR20" s="150"/>
      <c r="HS20" s="150"/>
      <c r="HT20" s="150"/>
      <c r="HU20" s="150"/>
      <c r="HV20" s="150"/>
      <c r="HW20" s="150"/>
      <c r="HX20" s="150"/>
      <c r="HY20" s="150"/>
      <c r="HZ20" s="150"/>
      <c r="IA20" s="150"/>
      <c r="IB20" s="150"/>
      <c r="IC20" s="150"/>
      <c r="ID20" s="150"/>
      <c r="IE20" s="150"/>
      <c r="IF20" s="150"/>
      <c r="IG20" s="150"/>
      <c r="IH20" s="150"/>
      <c r="II20" s="150"/>
      <c r="IJ20" s="150"/>
      <c r="IK20" s="150"/>
      <c r="IL20" s="150"/>
      <c r="IM20" s="150"/>
      <c r="IN20" s="150"/>
      <c r="IO20" s="150"/>
      <c r="IP20" s="150"/>
    </row>
    <row r="21" spans="1:250" ht="61.5" customHeight="1">
      <c r="A21" s="548"/>
      <c r="B21" s="577"/>
      <c r="C21" s="164" t="s">
        <v>2</v>
      </c>
      <c r="D21" s="552"/>
      <c r="E21" s="165">
        <v>0</v>
      </c>
      <c r="F21" s="171">
        <v>0</v>
      </c>
      <c r="G21" s="171">
        <f t="shared" si="1"/>
        <v>0</v>
      </c>
      <c r="H21" s="167">
        <v>0</v>
      </c>
      <c r="I21" s="167">
        <v>0</v>
      </c>
      <c r="J21" s="167">
        <v>0</v>
      </c>
      <c r="K21" s="175"/>
      <c r="L21" s="554"/>
      <c r="M21" s="554"/>
      <c r="N21" s="579"/>
      <c r="O21" s="579"/>
      <c r="P21" s="583"/>
      <c r="Q21" s="173">
        <f>F22+F24</f>
        <v>311665000</v>
      </c>
      <c r="R21" s="150"/>
      <c r="S21" s="155"/>
      <c r="T21" s="170"/>
      <c r="U21" s="170"/>
      <c r="W21" s="139"/>
      <c r="Y21" s="152"/>
      <c r="Z21" s="139"/>
      <c r="AA21" s="14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50"/>
      <c r="ED21" s="150"/>
      <c r="EE21" s="150"/>
      <c r="EF21" s="150"/>
      <c r="EG21" s="150"/>
      <c r="EH21" s="150"/>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50"/>
      <c r="FM21" s="150"/>
      <c r="FN21" s="150"/>
      <c r="FO21" s="150"/>
      <c r="FP21" s="150"/>
      <c r="FQ21" s="150"/>
      <c r="FR21" s="150"/>
      <c r="FS21" s="150"/>
      <c r="FT21" s="150"/>
      <c r="FU21" s="150"/>
      <c r="FV21" s="150"/>
      <c r="FW21" s="150"/>
      <c r="FX21" s="150"/>
      <c r="FY21" s="150"/>
      <c r="FZ21" s="150"/>
      <c r="GA21" s="150"/>
      <c r="GB21" s="150"/>
      <c r="GC21" s="150"/>
      <c r="GD21" s="150"/>
      <c r="GE21" s="150"/>
      <c r="GF21" s="150"/>
      <c r="GG21" s="150"/>
      <c r="GH21" s="150"/>
      <c r="GI21" s="150"/>
      <c r="GJ21" s="150"/>
      <c r="GK21" s="150"/>
      <c r="GL21" s="150"/>
      <c r="GM21" s="150"/>
      <c r="GN21" s="150"/>
      <c r="GO21" s="150"/>
      <c r="GP21" s="150"/>
      <c r="GQ21" s="150"/>
      <c r="GR21" s="150"/>
      <c r="GS21" s="150"/>
      <c r="GT21" s="150"/>
      <c r="GU21" s="150"/>
      <c r="GV21" s="150"/>
      <c r="GW21" s="150"/>
      <c r="GX21" s="150"/>
      <c r="GY21" s="150"/>
      <c r="GZ21" s="150"/>
      <c r="HA21" s="150"/>
      <c r="HB21" s="150"/>
      <c r="HC21" s="150"/>
      <c r="HD21" s="150"/>
      <c r="HE21" s="150"/>
      <c r="HF21" s="150"/>
      <c r="HG21" s="150"/>
      <c r="HH21" s="150"/>
      <c r="HI21" s="150"/>
      <c r="HJ21" s="150"/>
      <c r="HK21" s="150"/>
      <c r="HL21" s="150"/>
      <c r="HM21" s="150"/>
      <c r="HN21" s="150"/>
      <c r="HO21" s="150"/>
      <c r="HP21" s="150"/>
      <c r="HQ21" s="150"/>
      <c r="HR21" s="150"/>
      <c r="HS21" s="150"/>
      <c r="HT21" s="150"/>
      <c r="HU21" s="150"/>
      <c r="HV21" s="150"/>
      <c r="HW21" s="150"/>
      <c r="HX21" s="150"/>
      <c r="HY21" s="150"/>
      <c r="HZ21" s="150"/>
      <c r="IA21" s="150"/>
      <c r="IB21" s="150"/>
      <c r="IC21" s="150"/>
      <c r="ID21" s="150"/>
      <c r="IE21" s="150"/>
      <c r="IF21" s="150"/>
      <c r="IG21" s="150"/>
      <c r="IH21" s="150"/>
      <c r="II21" s="150"/>
      <c r="IJ21" s="150"/>
      <c r="IK21" s="150"/>
      <c r="IL21" s="150"/>
      <c r="IM21" s="150"/>
      <c r="IN21" s="150"/>
      <c r="IO21" s="150"/>
      <c r="IP21" s="150"/>
    </row>
    <row r="22" spans="1:250" ht="24" customHeight="1">
      <c r="A22" s="176">
        <v>3</v>
      </c>
      <c r="B22" s="576" t="s">
        <v>93</v>
      </c>
      <c r="C22" s="164" t="s">
        <v>3</v>
      </c>
      <c r="D22" s="551" t="s">
        <v>94</v>
      </c>
      <c r="E22" s="165">
        <v>4</v>
      </c>
      <c r="F22" s="166">
        <v>56000000</v>
      </c>
      <c r="G22" s="166">
        <f t="shared" si="1"/>
        <v>56000000</v>
      </c>
      <c r="H22" s="167">
        <v>0</v>
      </c>
      <c r="I22" s="167">
        <v>0</v>
      </c>
      <c r="J22" s="167">
        <v>0</v>
      </c>
      <c r="K22" s="174"/>
      <c r="L22" s="553">
        <v>45292</v>
      </c>
      <c r="M22" s="553">
        <v>45657</v>
      </c>
      <c r="N22" s="578">
        <f>+E23/E22</f>
        <v>0</v>
      </c>
      <c r="O22" s="578">
        <f>+G23/G22</f>
        <v>0</v>
      </c>
      <c r="P22" s="582" t="e">
        <f t="shared" ref="P22" si="3">+N22*N22/O22</f>
        <v>#DIV/0!</v>
      </c>
      <c r="Q22" s="150"/>
      <c r="R22" s="150"/>
      <c r="S22" s="155"/>
      <c r="T22" s="170"/>
      <c r="U22" s="170"/>
      <c r="W22" s="139"/>
      <c r="Y22" s="152"/>
      <c r="Z22" s="139"/>
      <c r="AA22" s="14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50"/>
      <c r="FM22" s="150"/>
      <c r="FN22" s="150"/>
      <c r="FO22" s="150"/>
      <c r="FP22" s="150"/>
      <c r="FQ22" s="150"/>
      <c r="FR22" s="150"/>
      <c r="FS22" s="150"/>
      <c r="FT22" s="150"/>
      <c r="FU22" s="150"/>
      <c r="FV22" s="150"/>
      <c r="FW22" s="150"/>
      <c r="FX22" s="150"/>
      <c r="FY22" s="150"/>
      <c r="FZ22" s="150"/>
      <c r="GA22" s="150"/>
      <c r="GB22" s="150"/>
      <c r="GC22" s="150"/>
      <c r="GD22" s="150"/>
      <c r="GE22" s="150"/>
      <c r="GF22" s="150"/>
      <c r="GG22" s="150"/>
      <c r="GH22" s="150"/>
      <c r="GI22" s="150"/>
      <c r="GJ22" s="150"/>
      <c r="GK22" s="150"/>
      <c r="GL22" s="150"/>
      <c r="GM22" s="150"/>
      <c r="GN22" s="150"/>
      <c r="GO22" s="150"/>
      <c r="GP22" s="150"/>
      <c r="GQ22" s="150"/>
      <c r="GR22" s="150"/>
      <c r="GS22" s="150"/>
      <c r="GT22" s="150"/>
      <c r="GU22" s="150"/>
      <c r="GV22" s="150"/>
      <c r="GW22" s="150"/>
      <c r="GX22" s="150"/>
      <c r="GY22" s="150"/>
      <c r="GZ22" s="150"/>
      <c r="HA22" s="150"/>
      <c r="HB22" s="150"/>
      <c r="HC22" s="150"/>
      <c r="HD22" s="150"/>
      <c r="HE22" s="150"/>
      <c r="HF22" s="150"/>
      <c r="HG22" s="150"/>
      <c r="HH22" s="150"/>
      <c r="HI22" s="150"/>
      <c r="HJ22" s="150"/>
      <c r="HK22" s="150"/>
      <c r="HL22" s="150"/>
      <c r="HM22" s="150"/>
      <c r="HN22" s="150"/>
      <c r="HO22" s="150"/>
      <c r="HP22" s="150"/>
      <c r="HQ22" s="150"/>
      <c r="HR22" s="150"/>
      <c r="HS22" s="150"/>
      <c r="HT22" s="150"/>
      <c r="HU22" s="150"/>
      <c r="HV22" s="150"/>
      <c r="HW22" s="150"/>
      <c r="HX22" s="150"/>
      <c r="HY22" s="150"/>
      <c r="HZ22" s="150"/>
      <c r="IA22" s="150"/>
      <c r="IB22" s="150"/>
      <c r="IC22" s="150"/>
      <c r="ID22" s="150"/>
      <c r="IE22" s="150"/>
      <c r="IF22" s="150"/>
      <c r="IG22" s="150"/>
      <c r="IH22" s="150"/>
      <c r="II22" s="150"/>
      <c r="IJ22" s="150"/>
      <c r="IK22" s="150"/>
      <c r="IL22" s="150"/>
      <c r="IM22" s="150"/>
      <c r="IN22" s="150"/>
      <c r="IO22" s="150"/>
      <c r="IP22" s="150"/>
    </row>
    <row r="23" spans="1:250" ht="24" customHeight="1">
      <c r="A23" s="176"/>
      <c r="B23" s="577"/>
      <c r="C23" s="164" t="s">
        <v>2</v>
      </c>
      <c r="D23" s="552"/>
      <c r="E23" s="165">
        <v>0</v>
      </c>
      <c r="F23" s="171">
        <v>0</v>
      </c>
      <c r="G23" s="171">
        <v>0</v>
      </c>
      <c r="H23" s="167">
        <v>0</v>
      </c>
      <c r="I23" s="167">
        <v>0</v>
      </c>
      <c r="J23" s="167">
        <v>0</v>
      </c>
      <c r="K23" s="175"/>
      <c r="L23" s="554"/>
      <c r="M23" s="554"/>
      <c r="N23" s="579"/>
      <c r="O23" s="579"/>
      <c r="P23" s="583"/>
      <c r="Q23" s="150"/>
      <c r="R23" s="150"/>
      <c r="S23" s="155"/>
      <c r="T23" s="170"/>
      <c r="U23" s="170"/>
      <c r="W23" s="139"/>
      <c r="Y23" s="152"/>
      <c r="Z23" s="139"/>
      <c r="AA23" s="14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50"/>
      <c r="ED23" s="150"/>
      <c r="EE23" s="150"/>
      <c r="EF23" s="150"/>
      <c r="EG23" s="150"/>
      <c r="EH23" s="150"/>
      <c r="EI23" s="150"/>
      <c r="EJ23" s="150"/>
      <c r="EK23" s="150"/>
      <c r="EL23" s="150"/>
      <c r="EM23" s="150"/>
      <c r="EN23" s="150"/>
      <c r="EO23" s="150"/>
      <c r="EP23" s="150"/>
      <c r="EQ23" s="150"/>
      <c r="ER23" s="150"/>
      <c r="ES23" s="150"/>
      <c r="ET23" s="150"/>
      <c r="EU23" s="150"/>
      <c r="EV23" s="150"/>
      <c r="EW23" s="150"/>
      <c r="EX23" s="150"/>
      <c r="EY23" s="150"/>
      <c r="EZ23" s="150"/>
      <c r="FA23" s="150"/>
      <c r="FB23" s="150"/>
      <c r="FC23" s="150"/>
      <c r="FD23" s="150"/>
      <c r="FE23" s="150"/>
      <c r="FF23" s="150"/>
      <c r="FG23" s="150"/>
      <c r="FH23" s="150"/>
      <c r="FI23" s="150"/>
      <c r="FJ23" s="150"/>
      <c r="FK23" s="150"/>
      <c r="FL23" s="150"/>
      <c r="FM23" s="150"/>
      <c r="FN23" s="150"/>
      <c r="FO23" s="150"/>
      <c r="FP23" s="150"/>
      <c r="FQ23" s="150"/>
      <c r="FR23" s="150"/>
      <c r="FS23" s="150"/>
      <c r="FT23" s="150"/>
      <c r="FU23" s="150"/>
      <c r="FV23" s="150"/>
      <c r="FW23" s="150"/>
      <c r="FX23" s="150"/>
      <c r="FY23" s="150"/>
      <c r="FZ23" s="150"/>
      <c r="GA23" s="150"/>
      <c r="GB23" s="150"/>
      <c r="GC23" s="150"/>
      <c r="GD23" s="150"/>
      <c r="GE23" s="150"/>
      <c r="GF23" s="150"/>
      <c r="GG23" s="150"/>
      <c r="GH23" s="150"/>
      <c r="GI23" s="150"/>
      <c r="GJ23" s="150"/>
      <c r="GK23" s="150"/>
      <c r="GL23" s="150"/>
      <c r="GM23" s="150"/>
      <c r="GN23" s="150"/>
      <c r="GO23" s="150"/>
      <c r="GP23" s="150"/>
      <c r="GQ23" s="150"/>
      <c r="GR23" s="150"/>
      <c r="GS23" s="150"/>
      <c r="GT23" s="150"/>
      <c r="GU23" s="150"/>
      <c r="GV23" s="150"/>
      <c r="GW23" s="150"/>
      <c r="GX23" s="150"/>
      <c r="GY23" s="150"/>
      <c r="GZ23" s="150"/>
      <c r="HA23" s="150"/>
      <c r="HB23" s="150"/>
      <c r="HC23" s="150"/>
      <c r="HD23" s="150"/>
      <c r="HE23" s="150"/>
      <c r="HF23" s="150"/>
      <c r="HG23" s="150"/>
      <c r="HH23" s="150"/>
      <c r="HI23" s="150"/>
      <c r="HJ23" s="150"/>
      <c r="HK23" s="150"/>
      <c r="HL23" s="150"/>
      <c r="HM23" s="150"/>
      <c r="HN23" s="150"/>
      <c r="HO23" s="150"/>
      <c r="HP23" s="150"/>
      <c r="HQ23" s="150"/>
      <c r="HR23" s="150"/>
      <c r="HS23" s="150"/>
      <c r="HT23" s="150"/>
      <c r="HU23" s="150"/>
      <c r="HV23" s="150"/>
      <c r="HW23" s="150"/>
      <c r="HX23" s="150"/>
      <c r="HY23" s="150"/>
      <c r="HZ23" s="150"/>
      <c r="IA23" s="150"/>
      <c r="IB23" s="150"/>
      <c r="IC23" s="150"/>
      <c r="ID23" s="150"/>
      <c r="IE23" s="150"/>
      <c r="IF23" s="150"/>
      <c r="IG23" s="150"/>
      <c r="IH23" s="150"/>
      <c r="II23" s="150"/>
      <c r="IJ23" s="150"/>
      <c r="IK23" s="150"/>
      <c r="IL23" s="150"/>
      <c r="IM23" s="150"/>
      <c r="IN23" s="150"/>
      <c r="IO23" s="150"/>
      <c r="IP23" s="150"/>
    </row>
    <row r="24" spans="1:250" ht="24" customHeight="1">
      <c r="A24" s="176">
        <v>4</v>
      </c>
      <c r="B24" s="584" t="s">
        <v>95</v>
      </c>
      <c r="C24" s="164" t="s">
        <v>3</v>
      </c>
      <c r="D24" s="551" t="s">
        <v>96</v>
      </c>
      <c r="E24" s="165">
        <v>3</v>
      </c>
      <c r="F24" s="166">
        <v>255665000</v>
      </c>
      <c r="G24" s="166">
        <f t="shared" si="1"/>
        <v>255665000</v>
      </c>
      <c r="H24" s="167">
        <v>0</v>
      </c>
      <c r="I24" s="167">
        <v>0</v>
      </c>
      <c r="J24" s="167">
        <v>0</v>
      </c>
      <c r="K24" s="174"/>
      <c r="L24" s="553">
        <v>45292</v>
      </c>
      <c r="M24" s="553">
        <v>45657</v>
      </c>
      <c r="N24" s="578">
        <f>+E25/E24</f>
        <v>0.33333333333333331</v>
      </c>
      <c r="O24" s="578">
        <f>+G25/G24</f>
        <v>0.40321946688048815</v>
      </c>
      <c r="P24" s="582">
        <f>+N24*N24/O24</f>
        <v>0.27555988794569725</v>
      </c>
      <c r="Q24" s="150"/>
      <c r="R24" s="150"/>
      <c r="S24" s="155"/>
      <c r="T24" s="170"/>
      <c r="U24" s="170"/>
      <c r="W24" s="139"/>
      <c r="Y24" s="152"/>
      <c r="Z24" s="139"/>
      <c r="AA24" s="14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50"/>
      <c r="ED24" s="150"/>
      <c r="EE24" s="150"/>
      <c r="EF24" s="150"/>
      <c r="EG24" s="150"/>
      <c r="EH24" s="150"/>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50"/>
      <c r="FM24" s="150"/>
      <c r="FN24" s="150"/>
      <c r="FO24" s="150"/>
      <c r="FP24" s="150"/>
      <c r="FQ24" s="150"/>
      <c r="FR24" s="150"/>
      <c r="FS24" s="150"/>
      <c r="FT24" s="150"/>
      <c r="FU24" s="150"/>
      <c r="FV24" s="150"/>
      <c r="FW24" s="150"/>
      <c r="FX24" s="150"/>
      <c r="FY24" s="150"/>
      <c r="FZ24" s="150"/>
      <c r="GA24" s="150"/>
      <c r="GB24" s="150"/>
      <c r="GC24" s="150"/>
      <c r="GD24" s="150"/>
      <c r="GE24" s="150"/>
      <c r="GF24" s="150"/>
      <c r="GG24" s="150"/>
      <c r="GH24" s="150"/>
      <c r="GI24" s="150"/>
      <c r="GJ24" s="150"/>
      <c r="GK24" s="150"/>
      <c r="GL24" s="150"/>
      <c r="GM24" s="150"/>
      <c r="GN24" s="150"/>
      <c r="GO24" s="150"/>
      <c r="GP24" s="150"/>
      <c r="GQ24" s="150"/>
      <c r="GR24" s="150"/>
      <c r="GS24" s="150"/>
      <c r="GT24" s="150"/>
      <c r="GU24" s="150"/>
      <c r="GV24" s="150"/>
      <c r="GW24" s="150"/>
      <c r="GX24" s="150"/>
      <c r="GY24" s="150"/>
      <c r="GZ24" s="150"/>
      <c r="HA24" s="150"/>
      <c r="HB24" s="150"/>
      <c r="HC24" s="150"/>
      <c r="HD24" s="150"/>
      <c r="HE24" s="150"/>
      <c r="HF24" s="150"/>
      <c r="HG24" s="150"/>
      <c r="HH24" s="150"/>
      <c r="HI24" s="150"/>
      <c r="HJ24" s="150"/>
      <c r="HK24" s="150"/>
      <c r="HL24" s="150"/>
      <c r="HM24" s="150"/>
      <c r="HN24" s="150"/>
      <c r="HO24" s="150"/>
      <c r="HP24" s="150"/>
      <c r="HQ24" s="150"/>
      <c r="HR24" s="150"/>
      <c r="HS24" s="150"/>
      <c r="HT24" s="150"/>
      <c r="HU24" s="150"/>
      <c r="HV24" s="150"/>
      <c r="HW24" s="150"/>
      <c r="HX24" s="150"/>
      <c r="HY24" s="150"/>
      <c r="HZ24" s="150"/>
      <c r="IA24" s="150"/>
      <c r="IB24" s="150"/>
      <c r="IC24" s="150"/>
      <c r="ID24" s="150"/>
      <c r="IE24" s="150"/>
      <c r="IF24" s="150"/>
      <c r="IG24" s="150"/>
      <c r="IH24" s="150"/>
      <c r="II24" s="150"/>
      <c r="IJ24" s="150"/>
      <c r="IK24" s="150"/>
      <c r="IL24" s="150"/>
      <c r="IM24" s="150"/>
      <c r="IN24" s="150"/>
      <c r="IO24" s="150"/>
      <c r="IP24" s="150"/>
    </row>
    <row r="25" spans="1:250" ht="24" customHeight="1">
      <c r="A25" s="176"/>
      <c r="B25" s="585"/>
      <c r="C25" s="164" t="s">
        <v>2</v>
      </c>
      <c r="D25" s="552"/>
      <c r="E25" s="165">
        <v>1</v>
      </c>
      <c r="F25" s="171">
        <v>103089105</v>
      </c>
      <c r="G25" s="171">
        <v>103089105</v>
      </c>
      <c r="H25" s="167">
        <v>0</v>
      </c>
      <c r="I25" s="167">
        <v>0</v>
      </c>
      <c r="J25" s="167">
        <v>0</v>
      </c>
      <c r="K25" s="175"/>
      <c r="L25" s="554"/>
      <c r="M25" s="554"/>
      <c r="N25" s="579"/>
      <c r="O25" s="579"/>
      <c r="P25" s="583"/>
      <c r="Q25" s="150"/>
      <c r="R25" s="150"/>
      <c r="S25" s="155"/>
      <c r="T25" s="170"/>
      <c r="U25" s="170"/>
      <c r="W25" s="139"/>
      <c r="Y25" s="152"/>
      <c r="Z25" s="139"/>
      <c r="AA25" s="14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0"/>
      <c r="ED25" s="150"/>
      <c r="EE25" s="150"/>
      <c r="EF25" s="150"/>
      <c r="EG25" s="150"/>
      <c r="EH25" s="150"/>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0"/>
      <c r="FG25" s="150"/>
      <c r="FH25" s="150"/>
      <c r="FI25" s="150"/>
      <c r="FJ25" s="150"/>
      <c r="FK25" s="150"/>
      <c r="FL25" s="150"/>
      <c r="FM25" s="150"/>
      <c r="FN25" s="150"/>
      <c r="FO25" s="150"/>
      <c r="FP25" s="150"/>
      <c r="FQ25" s="150"/>
      <c r="FR25" s="150"/>
      <c r="FS25" s="150"/>
      <c r="FT25" s="150"/>
      <c r="FU25" s="150"/>
      <c r="FV25" s="150"/>
      <c r="FW25" s="150"/>
      <c r="FX25" s="150"/>
      <c r="FY25" s="150"/>
      <c r="FZ25" s="150"/>
      <c r="GA25" s="150"/>
      <c r="GB25" s="150"/>
      <c r="GC25" s="150"/>
      <c r="GD25" s="150"/>
      <c r="GE25" s="150"/>
      <c r="GF25" s="150"/>
      <c r="GG25" s="150"/>
      <c r="GH25" s="150"/>
      <c r="GI25" s="150"/>
      <c r="GJ25" s="150"/>
      <c r="GK25" s="150"/>
      <c r="GL25" s="150"/>
      <c r="GM25" s="150"/>
      <c r="GN25" s="150"/>
      <c r="GO25" s="150"/>
      <c r="GP25" s="150"/>
      <c r="GQ25" s="150"/>
      <c r="GR25" s="150"/>
      <c r="GS25" s="150"/>
      <c r="GT25" s="150"/>
      <c r="GU25" s="150"/>
      <c r="GV25" s="150"/>
      <c r="GW25" s="150"/>
      <c r="GX25" s="150"/>
      <c r="GY25" s="150"/>
      <c r="GZ25" s="150"/>
      <c r="HA25" s="150"/>
      <c r="HB25" s="150"/>
      <c r="HC25" s="150"/>
      <c r="HD25" s="150"/>
      <c r="HE25" s="150"/>
      <c r="HF25" s="150"/>
      <c r="HG25" s="150"/>
      <c r="HH25" s="150"/>
      <c r="HI25" s="150"/>
      <c r="HJ25" s="150"/>
      <c r="HK25" s="150"/>
      <c r="HL25" s="150"/>
      <c r="HM25" s="150"/>
      <c r="HN25" s="150"/>
      <c r="HO25" s="150"/>
      <c r="HP25" s="150"/>
      <c r="HQ25" s="150"/>
      <c r="HR25" s="150"/>
      <c r="HS25" s="150"/>
      <c r="HT25" s="150"/>
      <c r="HU25" s="150"/>
      <c r="HV25" s="150"/>
      <c r="HW25" s="150"/>
      <c r="HX25" s="150"/>
      <c r="HY25" s="150"/>
      <c r="HZ25" s="150"/>
      <c r="IA25" s="150"/>
      <c r="IB25" s="150"/>
      <c r="IC25" s="150"/>
      <c r="ID25" s="150"/>
      <c r="IE25" s="150"/>
      <c r="IF25" s="150"/>
      <c r="IG25" s="150"/>
      <c r="IH25" s="150"/>
      <c r="II25" s="150"/>
      <c r="IJ25" s="150"/>
      <c r="IK25" s="150"/>
      <c r="IL25" s="150"/>
      <c r="IM25" s="150"/>
      <c r="IN25" s="150"/>
      <c r="IO25" s="150"/>
      <c r="IP25" s="150"/>
    </row>
    <row r="26" spans="1:250" ht="24" customHeight="1">
      <c r="A26" s="176">
        <v>5</v>
      </c>
      <c r="B26" s="584" t="s">
        <v>97</v>
      </c>
      <c r="C26" s="164" t="s">
        <v>3</v>
      </c>
      <c r="D26" s="551" t="s">
        <v>98</v>
      </c>
      <c r="E26" s="165">
        <v>1</v>
      </c>
      <c r="F26" s="166">
        <v>223665000</v>
      </c>
      <c r="G26" s="166">
        <f t="shared" si="1"/>
        <v>223665000</v>
      </c>
      <c r="H26" s="167">
        <v>0</v>
      </c>
      <c r="I26" s="167">
        <v>0</v>
      </c>
      <c r="J26" s="167">
        <v>0</v>
      </c>
      <c r="K26" s="174"/>
      <c r="L26" s="553">
        <v>45292</v>
      </c>
      <c r="M26" s="553">
        <v>45657</v>
      </c>
      <c r="N26" s="578">
        <f>+E27/E26</f>
        <v>0</v>
      </c>
      <c r="O26" s="578">
        <f>+G27/G26</f>
        <v>0</v>
      </c>
      <c r="P26" s="582" t="e">
        <f>+N26*N26/O26</f>
        <v>#DIV/0!</v>
      </c>
      <c r="Q26" s="173">
        <f>F26+F28</f>
        <v>460890000</v>
      </c>
      <c r="R26" s="150"/>
      <c r="S26" s="155"/>
      <c r="T26" s="170"/>
      <c r="U26" s="170"/>
      <c r="W26" s="139"/>
      <c r="Y26" s="152"/>
      <c r="Z26" s="139"/>
      <c r="AA26" s="14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c r="CU26" s="150"/>
      <c r="CV26" s="150"/>
      <c r="CW26" s="150"/>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50"/>
      <c r="ED26" s="150"/>
      <c r="EE26" s="150"/>
      <c r="EF26" s="150"/>
      <c r="EG26" s="150"/>
      <c r="EH26" s="150"/>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50"/>
      <c r="FM26" s="150"/>
      <c r="FN26" s="150"/>
      <c r="FO26" s="150"/>
      <c r="FP26" s="150"/>
      <c r="FQ26" s="150"/>
      <c r="FR26" s="150"/>
      <c r="FS26" s="150"/>
      <c r="FT26" s="150"/>
      <c r="FU26" s="150"/>
      <c r="FV26" s="150"/>
      <c r="FW26" s="150"/>
      <c r="FX26" s="150"/>
      <c r="FY26" s="150"/>
      <c r="FZ26" s="150"/>
      <c r="GA26" s="150"/>
      <c r="GB26" s="150"/>
      <c r="GC26" s="150"/>
      <c r="GD26" s="150"/>
      <c r="GE26" s="150"/>
      <c r="GF26" s="150"/>
      <c r="GG26" s="150"/>
      <c r="GH26" s="150"/>
      <c r="GI26" s="150"/>
      <c r="GJ26" s="150"/>
      <c r="GK26" s="150"/>
      <c r="GL26" s="150"/>
      <c r="GM26" s="150"/>
      <c r="GN26" s="150"/>
      <c r="GO26" s="150"/>
      <c r="GP26" s="150"/>
      <c r="GQ26" s="150"/>
      <c r="GR26" s="150"/>
      <c r="GS26" s="150"/>
      <c r="GT26" s="150"/>
      <c r="GU26" s="150"/>
      <c r="GV26" s="150"/>
      <c r="GW26" s="150"/>
      <c r="GX26" s="150"/>
      <c r="GY26" s="150"/>
      <c r="GZ26" s="150"/>
      <c r="HA26" s="150"/>
      <c r="HB26" s="150"/>
      <c r="HC26" s="150"/>
      <c r="HD26" s="150"/>
      <c r="HE26" s="150"/>
      <c r="HF26" s="150"/>
      <c r="HG26" s="150"/>
      <c r="HH26" s="150"/>
      <c r="HI26" s="150"/>
      <c r="HJ26" s="150"/>
      <c r="HK26" s="150"/>
      <c r="HL26" s="150"/>
      <c r="HM26" s="150"/>
      <c r="HN26" s="150"/>
      <c r="HO26" s="150"/>
      <c r="HP26" s="150"/>
      <c r="HQ26" s="150"/>
      <c r="HR26" s="150"/>
      <c r="HS26" s="150"/>
      <c r="HT26" s="150"/>
      <c r="HU26" s="150"/>
      <c r="HV26" s="150"/>
      <c r="HW26" s="150"/>
      <c r="HX26" s="150"/>
      <c r="HY26" s="150"/>
      <c r="HZ26" s="150"/>
      <c r="IA26" s="150"/>
      <c r="IB26" s="150"/>
      <c r="IC26" s="150"/>
      <c r="ID26" s="150"/>
      <c r="IE26" s="150"/>
      <c r="IF26" s="150"/>
      <c r="IG26" s="150"/>
      <c r="IH26" s="150"/>
      <c r="II26" s="150"/>
      <c r="IJ26" s="150"/>
      <c r="IK26" s="150"/>
      <c r="IL26" s="150"/>
      <c r="IM26" s="150"/>
      <c r="IN26" s="150"/>
      <c r="IO26" s="150"/>
      <c r="IP26" s="150"/>
    </row>
    <row r="27" spans="1:250" ht="24" customHeight="1">
      <c r="A27" s="176"/>
      <c r="B27" s="585"/>
      <c r="C27" s="164" t="s">
        <v>2</v>
      </c>
      <c r="D27" s="552"/>
      <c r="E27" s="165">
        <v>0</v>
      </c>
      <c r="F27" s="171">
        <v>0</v>
      </c>
      <c r="G27" s="171">
        <f t="shared" si="1"/>
        <v>0</v>
      </c>
      <c r="H27" s="167">
        <v>0</v>
      </c>
      <c r="I27" s="167">
        <v>0</v>
      </c>
      <c r="J27" s="167">
        <v>0</v>
      </c>
      <c r="K27" s="175"/>
      <c r="L27" s="554"/>
      <c r="M27" s="554"/>
      <c r="N27" s="579"/>
      <c r="O27" s="579"/>
      <c r="P27" s="583"/>
      <c r="Q27" s="150"/>
      <c r="R27" s="150"/>
      <c r="S27" s="155"/>
      <c r="T27" s="170"/>
      <c r="U27" s="170"/>
      <c r="W27" s="139"/>
      <c r="Y27" s="152"/>
      <c r="Z27" s="139"/>
      <c r="AA27" s="14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50"/>
      <c r="FM27" s="150"/>
      <c r="FN27" s="150"/>
      <c r="FO27" s="150"/>
      <c r="FP27" s="150"/>
      <c r="FQ27" s="150"/>
      <c r="FR27" s="150"/>
      <c r="FS27" s="150"/>
      <c r="FT27" s="150"/>
      <c r="FU27" s="150"/>
      <c r="FV27" s="150"/>
      <c r="FW27" s="150"/>
      <c r="FX27" s="150"/>
      <c r="FY27" s="150"/>
      <c r="FZ27" s="150"/>
      <c r="GA27" s="150"/>
      <c r="GB27" s="150"/>
      <c r="GC27" s="150"/>
      <c r="GD27" s="150"/>
      <c r="GE27" s="150"/>
      <c r="GF27" s="150"/>
      <c r="GG27" s="150"/>
      <c r="GH27" s="150"/>
      <c r="GI27" s="150"/>
      <c r="GJ27" s="150"/>
      <c r="GK27" s="150"/>
      <c r="GL27" s="150"/>
      <c r="GM27" s="150"/>
      <c r="GN27" s="150"/>
      <c r="GO27" s="150"/>
      <c r="GP27" s="150"/>
      <c r="GQ27" s="150"/>
      <c r="GR27" s="150"/>
      <c r="GS27" s="150"/>
      <c r="GT27" s="150"/>
      <c r="GU27" s="150"/>
      <c r="GV27" s="150"/>
      <c r="GW27" s="150"/>
      <c r="GX27" s="150"/>
      <c r="GY27" s="150"/>
      <c r="GZ27" s="150"/>
      <c r="HA27" s="150"/>
      <c r="HB27" s="150"/>
      <c r="HC27" s="150"/>
      <c r="HD27" s="150"/>
      <c r="HE27" s="150"/>
      <c r="HF27" s="150"/>
      <c r="HG27" s="150"/>
      <c r="HH27" s="150"/>
      <c r="HI27" s="150"/>
      <c r="HJ27" s="150"/>
      <c r="HK27" s="150"/>
      <c r="HL27" s="150"/>
      <c r="HM27" s="150"/>
      <c r="HN27" s="150"/>
      <c r="HO27" s="150"/>
      <c r="HP27" s="150"/>
      <c r="HQ27" s="150"/>
      <c r="HR27" s="150"/>
      <c r="HS27" s="150"/>
      <c r="HT27" s="150"/>
      <c r="HU27" s="150"/>
      <c r="HV27" s="150"/>
      <c r="HW27" s="150"/>
      <c r="HX27" s="150"/>
      <c r="HY27" s="150"/>
      <c r="HZ27" s="150"/>
      <c r="IA27" s="150"/>
      <c r="IB27" s="150"/>
      <c r="IC27" s="150"/>
      <c r="ID27" s="150"/>
      <c r="IE27" s="150"/>
      <c r="IF27" s="150"/>
      <c r="IG27" s="150"/>
      <c r="IH27" s="150"/>
      <c r="II27" s="150"/>
      <c r="IJ27" s="150"/>
      <c r="IK27" s="150"/>
      <c r="IL27" s="150"/>
      <c r="IM27" s="150"/>
      <c r="IN27" s="150"/>
      <c r="IO27" s="150"/>
      <c r="IP27" s="150"/>
    </row>
    <row r="28" spans="1:250" ht="24" customHeight="1">
      <c r="A28" s="176">
        <v>6</v>
      </c>
      <c r="B28" s="588" t="s">
        <v>99</v>
      </c>
      <c r="C28" s="164" t="s">
        <v>3</v>
      </c>
      <c r="D28" s="551" t="s">
        <v>100</v>
      </c>
      <c r="E28" s="165">
        <v>2</v>
      </c>
      <c r="F28" s="166">
        <v>237225000</v>
      </c>
      <c r="G28" s="166">
        <f t="shared" si="1"/>
        <v>237225000</v>
      </c>
      <c r="H28" s="167">
        <v>0</v>
      </c>
      <c r="I28" s="167">
        <v>0</v>
      </c>
      <c r="J28" s="167">
        <v>0</v>
      </c>
      <c r="K28" s="174"/>
      <c r="L28" s="553">
        <v>45292</v>
      </c>
      <c r="M28" s="553">
        <v>45657</v>
      </c>
      <c r="N28" s="578">
        <f>+E29/E28</f>
        <v>0</v>
      </c>
      <c r="O28" s="578">
        <f>+G29/G28</f>
        <v>0</v>
      </c>
      <c r="P28" s="582" t="e">
        <f>+N28*N28/O28</f>
        <v>#DIV/0!</v>
      </c>
      <c r="Q28" s="150"/>
      <c r="R28" s="150"/>
      <c r="S28" s="155"/>
      <c r="T28" s="170"/>
      <c r="U28" s="170"/>
      <c r="W28" s="139"/>
      <c r="Y28" s="152"/>
      <c r="Z28" s="139"/>
      <c r="AA28" s="14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0"/>
      <c r="DG28" s="150"/>
      <c r="DH28" s="150"/>
      <c r="DI28" s="150"/>
      <c r="DJ28" s="150"/>
      <c r="DK28" s="150"/>
      <c r="DL28" s="150"/>
      <c r="DM28" s="150"/>
      <c r="DN28" s="150"/>
      <c r="DO28" s="150"/>
      <c r="DP28" s="150"/>
      <c r="DQ28" s="150"/>
      <c r="DR28" s="150"/>
      <c r="DS28" s="150"/>
      <c r="DT28" s="150"/>
      <c r="DU28" s="150"/>
      <c r="DV28" s="150"/>
      <c r="DW28" s="150"/>
      <c r="DX28" s="150"/>
      <c r="DY28" s="150"/>
      <c r="DZ28" s="150"/>
      <c r="EA28" s="150"/>
      <c r="EB28" s="150"/>
      <c r="EC28" s="150"/>
      <c r="ED28" s="150"/>
      <c r="EE28" s="150"/>
      <c r="EF28" s="150"/>
      <c r="EG28" s="150"/>
      <c r="EH28" s="150"/>
      <c r="EI28" s="150"/>
      <c r="EJ28" s="150"/>
      <c r="EK28" s="150"/>
      <c r="EL28" s="150"/>
      <c r="EM28" s="150"/>
      <c r="EN28" s="150"/>
      <c r="EO28" s="150"/>
      <c r="EP28" s="150"/>
      <c r="EQ28" s="150"/>
      <c r="ER28" s="150"/>
      <c r="ES28" s="150"/>
      <c r="ET28" s="150"/>
      <c r="EU28" s="150"/>
      <c r="EV28" s="150"/>
      <c r="EW28" s="150"/>
      <c r="EX28" s="150"/>
      <c r="EY28" s="150"/>
      <c r="EZ28" s="150"/>
      <c r="FA28" s="150"/>
      <c r="FB28" s="150"/>
      <c r="FC28" s="150"/>
      <c r="FD28" s="150"/>
      <c r="FE28" s="150"/>
      <c r="FF28" s="150"/>
      <c r="FG28" s="150"/>
      <c r="FH28" s="150"/>
      <c r="FI28" s="150"/>
      <c r="FJ28" s="150"/>
      <c r="FK28" s="150"/>
      <c r="FL28" s="150"/>
      <c r="FM28" s="150"/>
      <c r="FN28" s="150"/>
      <c r="FO28" s="150"/>
      <c r="FP28" s="150"/>
      <c r="FQ28" s="150"/>
      <c r="FR28" s="150"/>
      <c r="FS28" s="150"/>
      <c r="FT28" s="150"/>
      <c r="FU28" s="150"/>
      <c r="FV28" s="150"/>
      <c r="FW28" s="150"/>
      <c r="FX28" s="150"/>
      <c r="FY28" s="150"/>
      <c r="FZ28" s="150"/>
      <c r="GA28" s="150"/>
      <c r="GB28" s="150"/>
      <c r="GC28" s="150"/>
      <c r="GD28" s="150"/>
      <c r="GE28" s="150"/>
      <c r="GF28" s="150"/>
      <c r="GG28" s="150"/>
      <c r="GH28" s="150"/>
      <c r="GI28" s="150"/>
      <c r="GJ28" s="150"/>
      <c r="GK28" s="150"/>
      <c r="GL28" s="150"/>
      <c r="GM28" s="150"/>
      <c r="GN28" s="150"/>
      <c r="GO28" s="150"/>
      <c r="GP28" s="150"/>
      <c r="GQ28" s="150"/>
      <c r="GR28" s="150"/>
      <c r="GS28" s="150"/>
      <c r="GT28" s="150"/>
      <c r="GU28" s="150"/>
      <c r="GV28" s="150"/>
      <c r="GW28" s="150"/>
      <c r="GX28" s="150"/>
      <c r="GY28" s="150"/>
      <c r="GZ28" s="150"/>
      <c r="HA28" s="150"/>
      <c r="HB28" s="150"/>
      <c r="HC28" s="150"/>
      <c r="HD28" s="150"/>
      <c r="HE28" s="150"/>
      <c r="HF28" s="150"/>
      <c r="HG28" s="150"/>
      <c r="HH28" s="150"/>
      <c r="HI28" s="150"/>
      <c r="HJ28" s="150"/>
      <c r="HK28" s="150"/>
      <c r="HL28" s="150"/>
      <c r="HM28" s="150"/>
      <c r="HN28" s="150"/>
      <c r="HO28" s="150"/>
      <c r="HP28" s="150"/>
      <c r="HQ28" s="150"/>
      <c r="HR28" s="150"/>
      <c r="HS28" s="150"/>
      <c r="HT28" s="150"/>
      <c r="HU28" s="150"/>
      <c r="HV28" s="150"/>
      <c r="HW28" s="150"/>
      <c r="HX28" s="150"/>
      <c r="HY28" s="150"/>
      <c r="HZ28" s="150"/>
      <c r="IA28" s="150"/>
      <c r="IB28" s="150"/>
      <c r="IC28" s="150"/>
      <c r="ID28" s="150"/>
      <c r="IE28" s="150"/>
      <c r="IF28" s="150"/>
      <c r="IG28" s="150"/>
      <c r="IH28" s="150"/>
      <c r="II28" s="150"/>
      <c r="IJ28" s="150"/>
      <c r="IK28" s="150"/>
      <c r="IL28" s="150"/>
      <c r="IM28" s="150"/>
      <c r="IN28" s="150"/>
      <c r="IO28" s="150"/>
      <c r="IP28" s="150"/>
    </row>
    <row r="29" spans="1:250" ht="34.5" customHeight="1" thickBot="1">
      <c r="A29" s="176"/>
      <c r="B29" s="589"/>
      <c r="C29" s="177" t="s">
        <v>2</v>
      </c>
      <c r="D29" s="552"/>
      <c r="E29" s="165">
        <v>0</v>
      </c>
      <c r="F29" s="178">
        <v>0</v>
      </c>
      <c r="G29" s="171">
        <f t="shared" si="1"/>
        <v>0</v>
      </c>
      <c r="H29" s="167">
        <v>0</v>
      </c>
      <c r="I29" s="167">
        <v>0</v>
      </c>
      <c r="J29" s="167">
        <v>0</v>
      </c>
      <c r="K29" s="175"/>
      <c r="L29" s="554"/>
      <c r="M29" s="554"/>
      <c r="N29" s="579"/>
      <c r="O29" s="579"/>
      <c r="P29" s="583"/>
      <c r="Q29" s="150"/>
      <c r="R29" s="150"/>
      <c r="S29" s="155"/>
      <c r="T29" s="170"/>
      <c r="U29" s="170"/>
      <c r="W29" s="139"/>
      <c r="Y29" s="152"/>
      <c r="Z29" s="139"/>
      <c r="AA29" s="14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50"/>
      <c r="ED29" s="150"/>
      <c r="EE29" s="150"/>
      <c r="EF29" s="150"/>
      <c r="EG29" s="150"/>
      <c r="EH29" s="150"/>
      <c r="EI29" s="150"/>
      <c r="EJ29" s="150"/>
      <c r="EK29" s="150"/>
      <c r="EL29" s="150"/>
      <c r="EM29" s="150"/>
      <c r="EN29" s="150"/>
      <c r="EO29" s="150"/>
      <c r="EP29" s="150"/>
      <c r="EQ29" s="150"/>
      <c r="ER29" s="150"/>
      <c r="ES29" s="150"/>
      <c r="ET29" s="150"/>
      <c r="EU29" s="150"/>
      <c r="EV29" s="150"/>
      <c r="EW29" s="150"/>
      <c r="EX29" s="150"/>
      <c r="EY29" s="150"/>
      <c r="EZ29" s="150"/>
      <c r="FA29" s="150"/>
      <c r="FB29" s="150"/>
      <c r="FC29" s="150"/>
      <c r="FD29" s="150"/>
      <c r="FE29" s="150"/>
      <c r="FF29" s="150"/>
      <c r="FG29" s="150"/>
      <c r="FH29" s="150"/>
      <c r="FI29" s="150"/>
      <c r="FJ29" s="150"/>
      <c r="FK29" s="150"/>
      <c r="FL29" s="150"/>
      <c r="FM29" s="150"/>
      <c r="FN29" s="150"/>
      <c r="FO29" s="150"/>
      <c r="FP29" s="150"/>
      <c r="FQ29" s="150"/>
      <c r="FR29" s="150"/>
      <c r="FS29" s="150"/>
      <c r="FT29" s="150"/>
      <c r="FU29" s="150"/>
      <c r="FV29" s="150"/>
      <c r="FW29" s="150"/>
      <c r="FX29" s="150"/>
      <c r="FY29" s="150"/>
      <c r="FZ29" s="150"/>
      <c r="GA29" s="150"/>
      <c r="GB29" s="150"/>
      <c r="GC29" s="150"/>
      <c r="GD29" s="150"/>
      <c r="GE29" s="150"/>
      <c r="GF29" s="150"/>
      <c r="GG29" s="150"/>
      <c r="GH29" s="150"/>
      <c r="GI29" s="150"/>
      <c r="GJ29" s="150"/>
      <c r="GK29" s="150"/>
      <c r="GL29" s="150"/>
      <c r="GM29" s="150"/>
      <c r="GN29" s="150"/>
      <c r="GO29" s="150"/>
      <c r="GP29" s="150"/>
      <c r="GQ29" s="150"/>
      <c r="GR29" s="150"/>
      <c r="GS29" s="150"/>
      <c r="GT29" s="150"/>
      <c r="GU29" s="150"/>
      <c r="GV29" s="150"/>
      <c r="GW29" s="150"/>
      <c r="GX29" s="150"/>
      <c r="GY29" s="150"/>
      <c r="GZ29" s="150"/>
      <c r="HA29" s="150"/>
      <c r="HB29" s="150"/>
      <c r="HC29" s="150"/>
      <c r="HD29" s="150"/>
      <c r="HE29" s="150"/>
      <c r="HF29" s="150"/>
      <c r="HG29" s="150"/>
      <c r="HH29" s="150"/>
      <c r="HI29" s="150"/>
      <c r="HJ29" s="150"/>
      <c r="HK29" s="150"/>
      <c r="HL29" s="150"/>
      <c r="HM29" s="150"/>
      <c r="HN29" s="150"/>
      <c r="HO29" s="150"/>
      <c r="HP29" s="150"/>
      <c r="HQ29" s="150"/>
      <c r="HR29" s="150"/>
      <c r="HS29" s="150"/>
      <c r="HT29" s="150"/>
      <c r="HU29" s="150"/>
      <c r="HV29" s="150"/>
      <c r="HW29" s="150"/>
      <c r="HX29" s="150"/>
      <c r="HY29" s="150"/>
      <c r="HZ29" s="150"/>
      <c r="IA29" s="150"/>
      <c r="IB29" s="150"/>
      <c r="IC29" s="150"/>
      <c r="ID29" s="150"/>
      <c r="IE29" s="150"/>
      <c r="IF29" s="150"/>
      <c r="IG29" s="150"/>
      <c r="IH29" s="150"/>
      <c r="II29" s="150"/>
      <c r="IJ29" s="150"/>
      <c r="IK29" s="150"/>
      <c r="IL29" s="150"/>
      <c r="IM29" s="150"/>
      <c r="IN29" s="150"/>
      <c r="IO29" s="150"/>
      <c r="IP29" s="150"/>
    </row>
    <row r="30" spans="1:250" ht="31.5" customHeight="1">
      <c r="A30" s="176">
        <v>7</v>
      </c>
      <c r="B30" s="586" t="s">
        <v>101</v>
      </c>
      <c r="C30" s="164" t="s">
        <v>3</v>
      </c>
      <c r="D30" s="587" t="s">
        <v>102</v>
      </c>
      <c r="E30" s="165">
        <v>2</v>
      </c>
      <c r="F30" s="328">
        <v>135625000</v>
      </c>
      <c r="G30" s="166">
        <f t="shared" si="1"/>
        <v>135625000</v>
      </c>
      <c r="H30" s="167">
        <v>0</v>
      </c>
      <c r="I30" s="167">
        <v>0</v>
      </c>
      <c r="J30" s="167">
        <v>0</v>
      </c>
      <c r="K30" s="179"/>
      <c r="L30" s="180"/>
      <c r="M30" s="180"/>
      <c r="N30" s="181"/>
      <c r="O30" s="181"/>
      <c r="P30" s="182"/>
      <c r="Q30" s="150"/>
      <c r="R30" s="150"/>
      <c r="S30" s="155"/>
      <c r="T30" s="170"/>
      <c r="U30" s="170"/>
      <c r="W30" s="139"/>
      <c r="Y30" s="152"/>
      <c r="Z30" s="139"/>
      <c r="AA30" s="14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c r="DE30" s="150"/>
      <c r="DF30" s="150"/>
      <c r="DG30" s="150"/>
      <c r="DH30" s="150"/>
      <c r="DI30" s="150"/>
      <c r="DJ30" s="150"/>
      <c r="DK30" s="150"/>
      <c r="DL30" s="150"/>
      <c r="DM30" s="150"/>
      <c r="DN30" s="150"/>
      <c r="DO30" s="150"/>
      <c r="DP30" s="150"/>
      <c r="DQ30" s="150"/>
      <c r="DR30" s="150"/>
      <c r="DS30" s="150"/>
      <c r="DT30" s="150"/>
      <c r="DU30" s="150"/>
      <c r="DV30" s="150"/>
      <c r="DW30" s="150"/>
      <c r="DX30" s="150"/>
      <c r="DY30" s="150"/>
      <c r="DZ30" s="150"/>
      <c r="EA30" s="150"/>
      <c r="EB30" s="150"/>
      <c r="EC30" s="150"/>
      <c r="ED30" s="150"/>
      <c r="EE30" s="150"/>
      <c r="EF30" s="150"/>
      <c r="EG30" s="150"/>
      <c r="EH30" s="150"/>
      <c r="EI30" s="150"/>
      <c r="EJ30" s="150"/>
      <c r="EK30" s="150"/>
      <c r="EL30" s="150"/>
      <c r="EM30" s="150"/>
      <c r="EN30" s="150"/>
      <c r="EO30" s="150"/>
      <c r="EP30" s="150"/>
      <c r="EQ30" s="150"/>
      <c r="ER30" s="150"/>
      <c r="ES30" s="150"/>
      <c r="ET30" s="150"/>
      <c r="EU30" s="150"/>
      <c r="EV30" s="150"/>
      <c r="EW30" s="150"/>
      <c r="EX30" s="150"/>
      <c r="EY30" s="150"/>
      <c r="EZ30" s="150"/>
      <c r="FA30" s="150"/>
      <c r="FB30" s="150"/>
      <c r="FC30" s="150"/>
      <c r="FD30" s="150"/>
      <c r="FE30" s="150"/>
      <c r="FF30" s="150"/>
      <c r="FG30" s="150"/>
      <c r="FH30" s="150"/>
      <c r="FI30" s="150"/>
      <c r="FJ30" s="150"/>
      <c r="FK30" s="150"/>
      <c r="FL30" s="150"/>
      <c r="FM30" s="150"/>
      <c r="FN30" s="150"/>
      <c r="FO30" s="150"/>
      <c r="FP30" s="150"/>
      <c r="FQ30" s="150"/>
      <c r="FR30" s="150"/>
      <c r="FS30" s="150"/>
      <c r="FT30" s="150"/>
      <c r="FU30" s="150"/>
      <c r="FV30" s="150"/>
      <c r="FW30" s="150"/>
      <c r="FX30" s="150"/>
      <c r="FY30" s="150"/>
      <c r="FZ30" s="150"/>
      <c r="GA30" s="150"/>
      <c r="GB30" s="150"/>
      <c r="GC30" s="150"/>
      <c r="GD30" s="150"/>
      <c r="GE30" s="150"/>
      <c r="GF30" s="150"/>
      <c r="GG30" s="150"/>
      <c r="GH30" s="150"/>
      <c r="GI30" s="150"/>
      <c r="GJ30" s="150"/>
      <c r="GK30" s="150"/>
      <c r="GL30" s="150"/>
      <c r="GM30" s="150"/>
      <c r="GN30" s="150"/>
      <c r="GO30" s="150"/>
      <c r="GP30" s="150"/>
      <c r="GQ30" s="150"/>
      <c r="GR30" s="150"/>
      <c r="GS30" s="150"/>
      <c r="GT30" s="150"/>
      <c r="GU30" s="150"/>
      <c r="GV30" s="150"/>
      <c r="GW30" s="150"/>
      <c r="GX30" s="150"/>
      <c r="GY30" s="150"/>
      <c r="GZ30" s="150"/>
      <c r="HA30" s="150"/>
      <c r="HB30" s="150"/>
      <c r="HC30" s="150"/>
      <c r="HD30" s="150"/>
      <c r="HE30" s="150"/>
      <c r="HF30" s="150"/>
      <c r="HG30" s="150"/>
      <c r="HH30" s="150"/>
      <c r="HI30" s="150"/>
      <c r="HJ30" s="150"/>
      <c r="HK30" s="150"/>
      <c r="HL30" s="150"/>
      <c r="HM30" s="150"/>
      <c r="HN30" s="150"/>
      <c r="HO30" s="150"/>
      <c r="HP30" s="150"/>
      <c r="HQ30" s="150"/>
      <c r="HR30" s="150"/>
      <c r="HS30" s="150"/>
      <c r="HT30" s="150"/>
      <c r="HU30" s="150"/>
      <c r="HV30" s="150"/>
      <c r="HW30" s="150"/>
      <c r="HX30" s="150"/>
      <c r="HY30" s="150"/>
      <c r="HZ30" s="150"/>
      <c r="IA30" s="150"/>
      <c r="IB30" s="150"/>
      <c r="IC30" s="150"/>
      <c r="ID30" s="150"/>
      <c r="IE30" s="150"/>
      <c r="IF30" s="150"/>
      <c r="IG30" s="150"/>
      <c r="IH30" s="150"/>
      <c r="II30" s="150"/>
      <c r="IJ30" s="150"/>
      <c r="IK30" s="150"/>
      <c r="IL30" s="150"/>
      <c r="IM30" s="150"/>
      <c r="IN30" s="150"/>
      <c r="IO30" s="150"/>
      <c r="IP30" s="150"/>
    </row>
    <row r="31" spans="1:250" ht="36" customHeight="1">
      <c r="A31" s="176"/>
      <c r="B31" s="585"/>
      <c r="C31" s="164" t="s">
        <v>2</v>
      </c>
      <c r="D31" s="552"/>
      <c r="E31" s="165">
        <v>0</v>
      </c>
      <c r="F31" s="171">
        <v>0</v>
      </c>
      <c r="G31" s="171">
        <f t="shared" si="1"/>
        <v>0</v>
      </c>
      <c r="H31" s="167">
        <v>0</v>
      </c>
      <c r="I31" s="167">
        <v>0</v>
      </c>
      <c r="J31" s="167">
        <v>0</v>
      </c>
      <c r="K31" s="179"/>
      <c r="L31" s="183"/>
      <c r="M31" s="183"/>
      <c r="N31" s="184"/>
      <c r="O31" s="184"/>
      <c r="P31" s="185"/>
      <c r="Q31" s="150"/>
      <c r="R31" s="150"/>
      <c r="S31" s="155"/>
      <c r="T31" s="170"/>
      <c r="U31" s="170"/>
      <c r="W31" s="139"/>
      <c r="Y31" s="152"/>
      <c r="Z31" s="139"/>
      <c r="AA31" s="14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0"/>
      <c r="CN31" s="150"/>
      <c r="CO31" s="150"/>
      <c r="CP31" s="150"/>
      <c r="CQ31" s="150"/>
      <c r="CR31" s="150"/>
      <c r="CS31" s="150"/>
      <c r="CT31" s="150"/>
      <c r="CU31" s="150"/>
      <c r="CV31" s="150"/>
      <c r="CW31" s="150"/>
      <c r="CX31" s="150"/>
      <c r="CY31" s="150"/>
      <c r="CZ31" s="150"/>
      <c r="DA31" s="150"/>
      <c r="DB31" s="150"/>
      <c r="DC31" s="150"/>
      <c r="DD31" s="150"/>
      <c r="DE31" s="150"/>
      <c r="DF31" s="150"/>
      <c r="DG31" s="150"/>
      <c r="DH31" s="150"/>
      <c r="DI31" s="150"/>
      <c r="DJ31" s="150"/>
      <c r="DK31" s="150"/>
      <c r="DL31" s="150"/>
      <c r="DM31" s="150"/>
      <c r="DN31" s="150"/>
      <c r="DO31" s="150"/>
      <c r="DP31" s="150"/>
      <c r="DQ31" s="150"/>
      <c r="DR31" s="150"/>
      <c r="DS31" s="150"/>
      <c r="DT31" s="150"/>
      <c r="DU31" s="150"/>
      <c r="DV31" s="150"/>
      <c r="DW31" s="150"/>
      <c r="DX31" s="150"/>
      <c r="DY31" s="150"/>
      <c r="DZ31" s="150"/>
      <c r="EA31" s="150"/>
      <c r="EB31" s="150"/>
      <c r="EC31" s="150"/>
      <c r="ED31" s="150"/>
      <c r="EE31" s="150"/>
      <c r="EF31" s="150"/>
      <c r="EG31" s="150"/>
      <c r="EH31" s="150"/>
      <c r="EI31" s="150"/>
      <c r="EJ31" s="150"/>
      <c r="EK31" s="150"/>
      <c r="EL31" s="150"/>
      <c r="EM31" s="150"/>
      <c r="EN31" s="150"/>
      <c r="EO31" s="150"/>
      <c r="EP31" s="150"/>
      <c r="EQ31" s="150"/>
      <c r="ER31" s="150"/>
      <c r="ES31" s="150"/>
      <c r="ET31" s="150"/>
      <c r="EU31" s="150"/>
      <c r="EV31" s="150"/>
      <c r="EW31" s="150"/>
      <c r="EX31" s="150"/>
      <c r="EY31" s="150"/>
      <c r="EZ31" s="150"/>
      <c r="FA31" s="150"/>
      <c r="FB31" s="150"/>
      <c r="FC31" s="150"/>
      <c r="FD31" s="150"/>
      <c r="FE31" s="150"/>
      <c r="FF31" s="150"/>
      <c r="FG31" s="150"/>
      <c r="FH31" s="150"/>
      <c r="FI31" s="150"/>
      <c r="FJ31" s="150"/>
      <c r="FK31" s="150"/>
      <c r="FL31" s="150"/>
      <c r="FM31" s="150"/>
      <c r="FN31" s="150"/>
      <c r="FO31" s="150"/>
      <c r="FP31" s="150"/>
      <c r="FQ31" s="150"/>
      <c r="FR31" s="150"/>
      <c r="FS31" s="150"/>
      <c r="FT31" s="150"/>
      <c r="FU31" s="150"/>
      <c r="FV31" s="150"/>
      <c r="FW31" s="150"/>
      <c r="FX31" s="150"/>
      <c r="FY31" s="150"/>
      <c r="FZ31" s="150"/>
      <c r="GA31" s="150"/>
      <c r="GB31" s="150"/>
      <c r="GC31" s="150"/>
      <c r="GD31" s="150"/>
      <c r="GE31" s="150"/>
      <c r="GF31" s="150"/>
      <c r="GG31" s="150"/>
      <c r="GH31" s="150"/>
      <c r="GI31" s="150"/>
      <c r="GJ31" s="150"/>
      <c r="GK31" s="150"/>
      <c r="GL31" s="150"/>
      <c r="GM31" s="150"/>
      <c r="GN31" s="150"/>
      <c r="GO31" s="150"/>
      <c r="GP31" s="150"/>
      <c r="GQ31" s="150"/>
      <c r="GR31" s="150"/>
      <c r="GS31" s="150"/>
      <c r="GT31" s="150"/>
      <c r="GU31" s="150"/>
      <c r="GV31" s="150"/>
      <c r="GW31" s="150"/>
      <c r="GX31" s="150"/>
      <c r="GY31" s="150"/>
      <c r="GZ31" s="150"/>
      <c r="HA31" s="150"/>
      <c r="HB31" s="150"/>
      <c r="HC31" s="150"/>
      <c r="HD31" s="150"/>
      <c r="HE31" s="150"/>
      <c r="HF31" s="150"/>
      <c r="HG31" s="150"/>
      <c r="HH31" s="150"/>
      <c r="HI31" s="150"/>
      <c r="HJ31" s="150"/>
      <c r="HK31" s="150"/>
      <c r="HL31" s="150"/>
      <c r="HM31" s="150"/>
      <c r="HN31" s="150"/>
      <c r="HO31" s="150"/>
      <c r="HP31" s="150"/>
      <c r="HQ31" s="150"/>
      <c r="HR31" s="150"/>
      <c r="HS31" s="150"/>
      <c r="HT31" s="150"/>
      <c r="HU31" s="150"/>
      <c r="HV31" s="150"/>
      <c r="HW31" s="150"/>
      <c r="HX31" s="150"/>
      <c r="HY31" s="150"/>
      <c r="HZ31" s="150"/>
      <c r="IA31" s="150"/>
      <c r="IB31" s="150"/>
      <c r="IC31" s="150"/>
      <c r="ID31" s="150"/>
      <c r="IE31" s="150"/>
      <c r="IF31" s="150"/>
      <c r="IG31" s="150"/>
      <c r="IH31" s="150"/>
      <c r="II31" s="150"/>
      <c r="IJ31" s="150"/>
      <c r="IK31" s="150"/>
      <c r="IL31" s="150"/>
      <c r="IM31" s="150"/>
      <c r="IN31" s="150"/>
      <c r="IO31" s="150"/>
      <c r="IP31" s="150"/>
    </row>
    <row r="32" spans="1:250" ht="27.75" customHeight="1">
      <c r="A32" s="176">
        <v>8</v>
      </c>
      <c r="B32" s="576" t="s">
        <v>103</v>
      </c>
      <c r="C32" s="164" t="s">
        <v>3</v>
      </c>
      <c r="D32" s="551" t="s">
        <v>104</v>
      </c>
      <c r="E32" s="165">
        <v>1</v>
      </c>
      <c r="F32" s="166">
        <v>67940000</v>
      </c>
      <c r="G32" s="166">
        <f t="shared" si="1"/>
        <v>67940000</v>
      </c>
      <c r="H32" s="167">
        <v>0</v>
      </c>
      <c r="I32" s="168">
        <v>0</v>
      </c>
      <c r="J32" s="168">
        <v>0</v>
      </c>
      <c r="K32" s="169"/>
      <c r="L32" s="553">
        <v>45292</v>
      </c>
      <c r="M32" s="553">
        <v>45657</v>
      </c>
      <c r="N32" s="578">
        <f>+E33/E32</f>
        <v>0</v>
      </c>
      <c r="O32" s="578">
        <f>+G33/G32</f>
        <v>0</v>
      </c>
      <c r="P32" s="582" t="e">
        <f>+N32*N32/O32</f>
        <v>#DIV/0!</v>
      </c>
      <c r="Q32" s="150"/>
      <c r="R32" s="150"/>
      <c r="S32" s="155"/>
      <c r="T32" s="170"/>
      <c r="U32" s="170"/>
      <c r="W32" s="139"/>
      <c r="Y32" s="152"/>
      <c r="Z32" s="139"/>
      <c r="AA32" s="14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c r="HX32" s="150"/>
      <c r="HY32" s="150"/>
      <c r="HZ32" s="150"/>
      <c r="IA32" s="150"/>
      <c r="IB32" s="150"/>
      <c r="IC32" s="150"/>
      <c r="ID32" s="150"/>
      <c r="IE32" s="150"/>
      <c r="IF32" s="150"/>
      <c r="IG32" s="150"/>
      <c r="IH32" s="150"/>
      <c r="II32" s="150"/>
      <c r="IJ32" s="150"/>
      <c r="IK32" s="150"/>
      <c r="IL32" s="150"/>
      <c r="IM32" s="150"/>
      <c r="IN32" s="150"/>
      <c r="IO32" s="150"/>
      <c r="IP32" s="150"/>
    </row>
    <row r="33" spans="2:250" ht="24" customHeight="1">
      <c r="B33" s="577"/>
      <c r="C33" s="164" t="s">
        <v>2</v>
      </c>
      <c r="D33" s="552"/>
      <c r="E33" s="165">
        <v>0</v>
      </c>
      <c r="F33" s="171">
        <v>0</v>
      </c>
      <c r="G33" s="171">
        <f t="shared" si="1"/>
        <v>0</v>
      </c>
      <c r="H33" s="167">
        <v>0</v>
      </c>
      <c r="I33" s="168">
        <v>0</v>
      </c>
      <c r="J33" s="168">
        <v>0</v>
      </c>
      <c r="K33" s="172"/>
      <c r="L33" s="554"/>
      <c r="M33" s="554"/>
      <c r="N33" s="579"/>
      <c r="O33" s="579"/>
      <c r="P33" s="583"/>
      <c r="Q33" s="150"/>
      <c r="R33" s="150"/>
      <c r="S33" s="155"/>
      <c r="T33" s="170"/>
      <c r="U33" s="170"/>
      <c r="W33" s="139"/>
      <c r="Y33" s="152"/>
      <c r="Z33" s="139"/>
      <c r="AA33" s="14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c r="DG33" s="150"/>
      <c r="DH33" s="150"/>
      <c r="DI33" s="150"/>
      <c r="DJ33" s="150"/>
      <c r="DK33" s="150"/>
      <c r="DL33" s="150"/>
      <c r="DM33" s="150"/>
      <c r="DN33" s="150"/>
      <c r="DO33" s="150"/>
      <c r="DP33" s="150"/>
      <c r="DQ33" s="150"/>
      <c r="DR33" s="150"/>
      <c r="DS33" s="150"/>
      <c r="DT33" s="150"/>
      <c r="DU33" s="150"/>
      <c r="DV33" s="150"/>
      <c r="DW33" s="150"/>
      <c r="DX33" s="150"/>
      <c r="DY33" s="150"/>
      <c r="DZ33" s="150"/>
      <c r="EA33" s="150"/>
      <c r="EB33" s="150"/>
      <c r="EC33" s="150"/>
      <c r="ED33" s="150"/>
      <c r="EE33" s="150"/>
      <c r="EF33" s="150"/>
      <c r="EG33" s="150"/>
      <c r="EH33" s="150"/>
      <c r="EI33" s="150"/>
      <c r="EJ33" s="150"/>
      <c r="EK33" s="150"/>
      <c r="EL33" s="150"/>
      <c r="EM33" s="150"/>
      <c r="EN33" s="150"/>
      <c r="EO33" s="150"/>
      <c r="EP33" s="150"/>
      <c r="EQ33" s="150"/>
      <c r="ER33" s="150"/>
      <c r="ES33" s="150"/>
      <c r="ET33" s="150"/>
      <c r="EU33" s="150"/>
      <c r="EV33" s="150"/>
      <c r="EW33" s="150"/>
      <c r="EX33" s="150"/>
      <c r="EY33" s="150"/>
      <c r="EZ33" s="150"/>
      <c r="FA33" s="150"/>
      <c r="FB33" s="150"/>
      <c r="FC33" s="150"/>
      <c r="FD33" s="150"/>
      <c r="FE33" s="150"/>
      <c r="FF33" s="150"/>
      <c r="FG33" s="150"/>
      <c r="FH33" s="150"/>
      <c r="FI33" s="150"/>
      <c r="FJ33" s="150"/>
      <c r="FK33" s="150"/>
      <c r="FL33" s="150"/>
      <c r="FM33" s="150"/>
      <c r="FN33" s="150"/>
      <c r="FO33" s="150"/>
      <c r="FP33" s="150"/>
      <c r="FQ33" s="150"/>
      <c r="FR33" s="150"/>
      <c r="FS33" s="150"/>
      <c r="FT33" s="150"/>
      <c r="FU33" s="150"/>
      <c r="FV33" s="150"/>
      <c r="FW33" s="150"/>
      <c r="FX33" s="150"/>
      <c r="FY33" s="150"/>
      <c r="FZ33" s="150"/>
      <c r="GA33" s="150"/>
      <c r="GB33" s="150"/>
      <c r="GC33" s="150"/>
      <c r="GD33" s="150"/>
      <c r="GE33" s="150"/>
      <c r="GF33" s="150"/>
      <c r="GG33" s="150"/>
      <c r="GH33" s="150"/>
      <c r="GI33" s="150"/>
      <c r="GJ33" s="150"/>
      <c r="GK33" s="150"/>
      <c r="GL33" s="150"/>
      <c r="GM33" s="150"/>
      <c r="GN33" s="150"/>
      <c r="GO33" s="150"/>
      <c r="GP33" s="150"/>
      <c r="GQ33" s="150"/>
      <c r="GR33" s="150"/>
      <c r="GS33" s="150"/>
      <c r="GT33" s="150"/>
      <c r="GU33" s="150"/>
      <c r="GV33" s="150"/>
      <c r="GW33" s="150"/>
      <c r="GX33" s="150"/>
      <c r="GY33" s="150"/>
      <c r="GZ33" s="150"/>
      <c r="HA33" s="150"/>
      <c r="HB33" s="150"/>
      <c r="HC33" s="150"/>
      <c r="HD33" s="150"/>
      <c r="HE33" s="150"/>
      <c r="HF33" s="150"/>
      <c r="HG33" s="150"/>
      <c r="HH33" s="150"/>
      <c r="HI33" s="150"/>
      <c r="HJ33" s="150"/>
      <c r="HK33" s="150"/>
      <c r="HL33" s="150"/>
      <c r="HM33" s="150"/>
      <c r="HN33" s="150"/>
      <c r="HO33" s="150"/>
      <c r="HP33" s="150"/>
      <c r="HQ33" s="150"/>
      <c r="HR33" s="150"/>
      <c r="HS33" s="150"/>
      <c r="HT33" s="150"/>
      <c r="HU33" s="150"/>
      <c r="HV33" s="150"/>
      <c r="HW33" s="150"/>
      <c r="HX33" s="150"/>
      <c r="HY33" s="150"/>
      <c r="HZ33" s="150"/>
      <c r="IA33" s="150"/>
      <c r="IB33" s="150"/>
      <c r="IC33" s="150"/>
      <c r="ID33" s="150"/>
      <c r="IE33" s="150"/>
      <c r="IF33" s="150"/>
      <c r="IG33" s="150"/>
      <c r="IH33" s="150"/>
      <c r="II33" s="150"/>
      <c r="IJ33" s="150"/>
      <c r="IK33" s="150"/>
      <c r="IL33" s="150"/>
      <c r="IM33" s="150"/>
      <c r="IN33" s="150"/>
      <c r="IO33" s="150"/>
      <c r="IP33" s="150"/>
    </row>
    <row r="34" spans="2:250" ht="15.75" customHeight="1">
      <c r="B34" s="626" t="s">
        <v>8</v>
      </c>
      <c r="C34" s="186" t="s">
        <v>3</v>
      </c>
      <c r="D34" s="628"/>
      <c r="E34" s="187">
        <f t="shared" ref="E34:G35" si="4">SUM(E18+E20+E22+E24+E26+E28+E30+E32)</f>
        <v>396</v>
      </c>
      <c r="F34" s="188">
        <f t="shared" si="4"/>
        <v>1085000000</v>
      </c>
      <c r="G34" s="188">
        <f t="shared" si="4"/>
        <v>1085000000</v>
      </c>
      <c r="H34" s="189"/>
      <c r="I34" s="189"/>
      <c r="J34" s="190"/>
      <c r="K34" s="191"/>
      <c r="L34" s="630">
        <v>45292</v>
      </c>
      <c r="M34" s="631">
        <v>45657</v>
      </c>
      <c r="N34" s="632"/>
      <c r="O34" s="632"/>
      <c r="P34" s="607"/>
      <c r="Q34" s="192"/>
    </row>
    <row r="35" spans="2:250" ht="16.5" customHeight="1" thickBot="1">
      <c r="B35" s="627"/>
      <c r="C35" s="193" t="s">
        <v>2</v>
      </c>
      <c r="D35" s="629"/>
      <c r="E35" s="187">
        <f t="shared" si="4"/>
        <v>1</v>
      </c>
      <c r="F35" s="194">
        <f t="shared" si="4"/>
        <v>103089105</v>
      </c>
      <c r="G35" s="194">
        <f t="shared" si="4"/>
        <v>103089105</v>
      </c>
      <c r="H35" s="195"/>
      <c r="I35" s="196"/>
      <c r="J35" s="197"/>
      <c r="K35" s="198"/>
      <c r="L35" s="630"/>
      <c r="M35" s="631"/>
      <c r="N35" s="632"/>
      <c r="O35" s="632"/>
      <c r="P35" s="607"/>
    </row>
    <row r="36" spans="2:250" ht="13.5" thickBot="1">
      <c r="B36" s="199"/>
      <c r="C36" s="200"/>
      <c r="D36" s="201"/>
      <c r="E36" s="201"/>
      <c r="F36" s="202"/>
      <c r="G36" s="203"/>
      <c r="H36" s="204"/>
      <c r="I36" s="204"/>
      <c r="J36" s="205"/>
      <c r="K36" s="206"/>
      <c r="L36" s="207"/>
      <c r="M36" s="207"/>
      <c r="N36" s="208"/>
      <c r="O36" s="209"/>
      <c r="P36" s="210"/>
    </row>
    <row r="37" spans="2:250">
      <c r="B37" s="211" t="s">
        <v>7</v>
      </c>
      <c r="C37" s="608" t="s">
        <v>34</v>
      </c>
      <c r="D37" s="609"/>
      <c r="E37" s="610"/>
      <c r="F37" s="611" t="s">
        <v>105</v>
      </c>
      <c r="G37" s="612"/>
      <c r="H37" s="612"/>
      <c r="I37" s="612"/>
      <c r="J37" s="212"/>
      <c r="K37" s="213"/>
      <c r="L37" s="613" t="s">
        <v>106</v>
      </c>
      <c r="M37" s="614"/>
      <c r="N37" s="614"/>
      <c r="O37" s="614"/>
      <c r="P37" s="615"/>
    </row>
    <row r="38" spans="2:250" ht="24.75" customHeight="1">
      <c r="B38" s="616" t="s">
        <v>107</v>
      </c>
      <c r="C38" s="617" t="s">
        <v>108</v>
      </c>
      <c r="D38" s="618"/>
      <c r="E38" s="619"/>
      <c r="F38" s="620" t="s">
        <v>109</v>
      </c>
      <c r="G38" s="621"/>
      <c r="H38" s="622"/>
      <c r="I38" s="214" t="s">
        <v>3</v>
      </c>
      <c r="J38" s="215">
        <v>0.75</v>
      </c>
      <c r="K38" s="216"/>
      <c r="L38" s="623" t="s">
        <v>110</v>
      </c>
      <c r="M38" s="624"/>
      <c r="N38" s="624"/>
      <c r="O38" s="624"/>
      <c r="P38" s="625"/>
    </row>
    <row r="39" spans="2:250" ht="15" customHeight="1" thickBot="1">
      <c r="B39" s="605"/>
      <c r="C39" s="590"/>
      <c r="D39" s="591"/>
      <c r="E39" s="592"/>
      <c r="F39" s="593"/>
      <c r="G39" s="594"/>
      <c r="H39" s="595"/>
      <c r="I39" s="193" t="s">
        <v>2</v>
      </c>
      <c r="J39" s="217">
        <v>3.125E-2</v>
      </c>
      <c r="K39" s="218"/>
      <c r="L39" s="623"/>
      <c r="M39" s="624"/>
      <c r="N39" s="624"/>
      <c r="O39" s="624"/>
      <c r="P39" s="625"/>
    </row>
    <row r="40" spans="2:250" ht="23.25" customHeight="1" thickBot="1">
      <c r="B40" s="219"/>
      <c r="C40" s="590"/>
      <c r="D40" s="591"/>
      <c r="E40" s="592"/>
      <c r="F40" s="593"/>
      <c r="G40" s="594"/>
      <c r="H40" s="595"/>
      <c r="I40" s="220" t="s">
        <v>2</v>
      </c>
      <c r="J40" s="217">
        <v>0</v>
      </c>
      <c r="K40" s="218"/>
      <c r="L40" s="596" t="s">
        <v>0</v>
      </c>
      <c r="M40" s="597"/>
      <c r="N40" s="597"/>
      <c r="O40" s="597"/>
      <c r="P40" s="598"/>
    </row>
    <row r="41" spans="2:250">
      <c r="B41" s="602" t="s">
        <v>1</v>
      </c>
      <c r="C41" s="603"/>
      <c r="D41" s="603"/>
      <c r="E41" s="603"/>
      <c r="F41" s="603"/>
      <c r="G41" s="603"/>
      <c r="H41" s="603"/>
      <c r="I41" s="603"/>
      <c r="J41" s="604"/>
      <c r="K41" s="221"/>
      <c r="L41" s="596"/>
      <c r="M41" s="597"/>
      <c r="N41" s="597"/>
      <c r="O41" s="597"/>
      <c r="P41" s="598"/>
    </row>
    <row r="42" spans="2:250" ht="13.5" thickBot="1">
      <c r="B42" s="605"/>
      <c r="C42" s="591"/>
      <c r="D42" s="591"/>
      <c r="E42" s="591"/>
      <c r="F42" s="591"/>
      <c r="G42" s="591"/>
      <c r="H42" s="591"/>
      <c r="I42" s="591"/>
      <c r="J42" s="606"/>
      <c r="K42" s="222"/>
      <c r="L42" s="599"/>
      <c r="M42" s="600"/>
      <c r="N42" s="600"/>
      <c r="O42" s="600"/>
      <c r="P42" s="601"/>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row>
    <row r="43" spans="2:250" ht="13.5" thickBot="1">
      <c r="B43" s="224"/>
      <c r="C43" s="225"/>
      <c r="D43" s="226"/>
      <c r="E43" s="226"/>
      <c r="F43" s="226"/>
      <c r="G43" s="226"/>
      <c r="H43" s="227"/>
      <c r="I43" s="226"/>
      <c r="J43" s="225"/>
      <c r="K43" s="225"/>
      <c r="L43" s="228"/>
      <c r="M43" s="228"/>
      <c r="N43" s="226"/>
      <c r="O43" s="226"/>
      <c r="P43" s="229"/>
      <c r="Q43" s="250">
        <f>F18+F20+F22+F24+F26+F28+F30+F32</f>
        <v>1085000000</v>
      </c>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row>
    <row r="44" spans="2:250">
      <c r="F44" s="119">
        <f>SUM(E35/E34)*100</f>
        <v>0.25252525252525254</v>
      </c>
      <c r="H44" s="230">
        <v>0.75</v>
      </c>
      <c r="I44" s="119">
        <f>SUM(H44/8)*100</f>
        <v>9.375</v>
      </c>
      <c r="J44" s="231"/>
      <c r="K44" s="231"/>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row>
    <row r="45" spans="2:250">
      <c r="F45" s="233" t="s">
        <v>111</v>
      </c>
      <c r="G45" s="234" t="s">
        <v>20</v>
      </c>
      <c r="H45" s="235" t="s">
        <v>3</v>
      </c>
      <c r="I45" s="234" t="s">
        <v>2</v>
      </c>
      <c r="J45" s="236" t="s">
        <v>112</v>
      </c>
      <c r="K45" s="236" t="s">
        <v>113</v>
      </c>
      <c r="L45" s="237" t="s">
        <v>114</v>
      </c>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row>
    <row r="46" spans="2:250" ht="25.5">
      <c r="D46" s="246"/>
      <c r="F46" s="238" t="s">
        <v>115</v>
      </c>
      <c r="G46" s="239" t="s">
        <v>116</v>
      </c>
      <c r="H46" s="240">
        <v>5</v>
      </c>
      <c r="I46" s="238">
        <v>0</v>
      </c>
      <c r="J46" s="241">
        <f>SUM(L46/H46)</f>
        <v>1.8749999999999999E-2</v>
      </c>
      <c r="K46" s="241">
        <f>SUM(I46*J46)*100</f>
        <v>0</v>
      </c>
      <c r="L46" s="242">
        <v>9.375E-2</v>
      </c>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row>
    <row r="47" spans="2:250" ht="25.5">
      <c r="B47" s="329"/>
      <c r="C47" s="330"/>
      <c r="F47" s="238" t="s">
        <v>117</v>
      </c>
      <c r="G47" s="239" t="s">
        <v>118</v>
      </c>
      <c r="H47" s="240">
        <v>378</v>
      </c>
      <c r="I47" s="238">
        <v>0</v>
      </c>
      <c r="J47" s="241">
        <f t="shared" ref="J47:J53" si="5">SUM(L47/H47)</f>
        <v>2.48015873015873E-4</v>
      </c>
      <c r="K47" s="241">
        <f t="shared" ref="K47:K53" si="6">SUM(I47*J47)*100</f>
        <v>0</v>
      </c>
      <c r="L47" s="242">
        <v>9.375E-2</v>
      </c>
      <c r="M47" s="232">
        <v>0.08</v>
      </c>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row>
    <row r="48" spans="2:250" ht="38.25">
      <c r="B48" s="331"/>
      <c r="C48" s="330"/>
      <c r="D48" s="246"/>
      <c r="F48" s="238" t="s">
        <v>119</v>
      </c>
      <c r="G48" s="243" t="s">
        <v>120</v>
      </c>
      <c r="H48" s="244">
        <v>4</v>
      </c>
      <c r="I48" s="245">
        <v>0</v>
      </c>
      <c r="J48" s="241">
        <f t="shared" si="5"/>
        <v>2.34375E-2</v>
      </c>
      <c r="K48" s="241">
        <f t="shared" si="6"/>
        <v>0</v>
      </c>
      <c r="L48" s="242">
        <v>9.375E-2</v>
      </c>
      <c r="N48" s="246"/>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row>
    <row r="49" spans="4:52" ht="38.25">
      <c r="F49" s="238" t="s">
        <v>121</v>
      </c>
      <c r="G49" s="239" t="s">
        <v>122</v>
      </c>
      <c r="H49" s="240">
        <v>3</v>
      </c>
      <c r="I49" s="238">
        <v>1</v>
      </c>
      <c r="J49" s="241">
        <f>SUM(L49/H49)</f>
        <v>3.125E-2</v>
      </c>
      <c r="K49" s="241">
        <f t="shared" si="6"/>
        <v>3.125</v>
      </c>
      <c r="L49" s="242">
        <v>9.375E-2</v>
      </c>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row>
    <row r="50" spans="4:52" ht="25.5">
      <c r="F50" s="238" t="s">
        <v>123</v>
      </c>
      <c r="G50" s="239" t="s">
        <v>124</v>
      </c>
      <c r="H50" s="240">
        <v>1</v>
      </c>
      <c r="I50" s="238">
        <v>0</v>
      </c>
      <c r="J50" s="241">
        <f t="shared" si="5"/>
        <v>9.375E-2</v>
      </c>
      <c r="K50" s="241">
        <f t="shared" si="6"/>
        <v>0</v>
      </c>
      <c r="L50" s="242">
        <v>9.375E-2</v>
      </c>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row>
    <row r="51" spans="4:52" ht="25.5">
      <c r="F51" s="238" t="s">
        <v>125</v>
      </c>
      <c r="G51" s="239" t="s">
        <v>126</v>
      </c>
      <c r="H51" s="240">
        <v>2</v>
      </c>
      <c r="I51" s="238">
        <v>0</v>
      </c>
      <c r="J51" s="241">
        <f t="shared" si="5"/>
        <v>4.6875E-2</v>
      </c>
      <c r="K51" s="241">
        <f t="shared" si="6"/>
        <v>0</v>
      </c>
      <c r="L51" s="242">
        <v>9.375E-2</v>
      </c>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row>
    <row r="52" spans="4:52" ht="25.5">
      <c r="D52" s="246"/>
      <c r="F52" s="238" t="s">
        <v>127</v>
      </c>
      <c r="G52" s="239" t="s">
        <v>128</v>
      </c>
      <c r="H52" s="240">
        <v>2</v>
      </c>
      <c r="I52" s="238">
        <v>0</v>
      </c>
      <c r="J52" s="241">
        <f t="shared" si="5"/>
        <v>4.6875E-2</v>
      </c>
      <c r="K52" s="241">
        <f t="shared" si="6"/>
        <v>0</v>
      </c>
      <c r="L52" s="242">
        <v>9.375E-2</v>
      </c>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row>
    <row r="53" spans="4:52" ht="38.25">
      <c r="F53" s="238" t="s">
        <v>129</v>
      </c>
      <c r="G53" s="239" t="s">
        <v>130</v>
      </c>
      <c r="H53" s="240">
        <v>1</v>
      </c>
      <c r="I53" s="238">
        <v>0</v>
      </c>
      <c r="J53" s="241">
        <f t="shared" si="5"/>
        <v>9.375E-2</v>
      </c>
      <c r="K53" s="241">
        <f t="shared" si="6"/>
        <v>0</v>
      </c>
      <c r="L53" s="242">
        <v>9.375E-2</v>
      </c>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row>
    <row r="54" spans="4:52">
      <c r="G54" s="247" t="s">
        <v>131</v>
      </c>
      <c r="H54" s="248"/>
      <c r="I54" s="247"/>
      <c r="J54" s="249">
        <f>SUM(J46:J53)</f>
        <v>0.35493551587301586</v>
      </c>
      <c r="K54" s="249">
        <f>SUM(K46:K53)</f>
        <v>3.125</v>
      </c>
      <c r="L54" s="249">
        <f>SUM(L46:L53)</f>
        <v>0.75</v>
      </c>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row>
    <row r="55" spans="4:52">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row>
    <row r="56" spans="4:52">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row>
    <row r="57" spans="4:52">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row>
    <row r="58" spans="4:52">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row>
    <row r="59" spans="4:52">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row>
    <row r="60" spans="4:52">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row>
    <row r="61" spans="4:52">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row>
    <row r="62" spans="4:52">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row>
    <row r="63" spans="4:52">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3"/>
      <c r="AQ63" s="223"/>
      <c r="AR63" s="223"/>
      <c r="AS63" s="223"/>
      <c r="AT63" s="223"/>
      <c r="AU63" s="223"/>
      <c r="AV63" s="223"/>
      <c r="AW63" s="223"/>
      <c r="AX63" s="223"/>
      <c r="AY63" s="223"/>
      <c r="AZ63" s="223"/>
    </row>
    <row r="64" spans="4:52">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3"/>
      <c r="AS64" s="223"/>
      <c r="AT64" s="223"/>
      <c r="AU64" s="223"/>
      <c r="AV64" s="223"/>
      <c r="AW64" s="223"/>
      <c r="AX64" s="223"/>
      <c r="AY64" s="223"/>
      <c r="AZ64" s="223"/>
    </row>
    <row r="65" spans="17:52">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row>
    <row r="66" spans="17:52">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row>
    <row r="67" spans="17:52">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17:52">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row>
    <row r="69" spans="17:52">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row>
    <row r="70" spans="17:52">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3"/>
      <c r="AQ70" s="223"/>
      <c r="AR70" s="223"/>
      <c r="AS70" s="223"/>
      <c r="AT70" s="223"/>
      <c r="AU70" s="223"/>
      <c r="AV70" s="223"/>
      <c r="AW70" s="223"/>
      <c r="AX70" s="223"/>
      <c r="AY70" s="223"/>
      <c r="AZ70" s="223"/>
    </row>
    <row r="71" spans="17:52">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3"/>
      <c r="AR71" s="223"/>
      <c r="AS71" s="223"/>
      <c r="AT71" s="223"/>
      <c r="AU71" s="223"/>
      <c r="AV71" s="223"/>
      <c r="AW71" s="223"/>
      <c r="AX71" s="223"/>
      <c r="AY71" s="223"/>
      <c r="AZ71" s="223"/>
    </row>
    <row r="72" spans="17:52">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3"/>
      <c r="AR72" s="223"/>
      <c r="AS72" s="223"/>
      <c r="AT72" s="223"/>
      <c r="AU72" s="223"/>
      <c r="AV72" s="223"/>
      <c r="AW72" s="223"/>
      <c r="AX72" s="223"/>
      <c r="AY72" s="223"/>
      <c r="AZ72" s="223"/>
    </row>
    <row r="73" spans="17:52">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row>
    <row r="74" spans="17:52">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row>
    <row r="75" spans="17:52">
      <c r="Q75" s="223"/>
      <c r="R75" s="223"/>
      <c r="S75" s="223"/>
      <c r="T75" s="223"/>
      <c r="U75" s="223"/>
      <c r="V75" s="223"/>
      <c r="W75" s="223"/>
      <c r="X75" s="223"/>
      <c r="Y75" s="223"/>
      <c r="Z75" s="223"/>
      <c r="AA75" s="223"/>
      <c r="AB75" s="223"/>
      <c r="AC75" s="223"/>
      <c r="AD75" s="223"/>
      <c r="AE75" s="223"/>
      <c r="AF75" s="223"/>
      <c r="AG75" s="223"/>
      <c r="AH75" s="223"/>
      <c r="AI75" s="223"/>
      <c r="AJ75" s="223"/>
      <c r="AK75" s="223"/>
      <c r="AL75" s="223"/>
      <c r="AM75" s="223"/>
      <c r="AN75" s="223"/>
      <c r="AO75" s="223"/>
      <c r="AP75" s="223"/>
      <c r="AQ75" s="223"/>
      <c r="AR75" s="223"/>
      <c r="AS75" s="223"/>
      <c r="AT75" s="223"/>
      <c r="AU75" s="223"/>
      <c r="AV75" s="223"/>
      <c r="AW75" s="223"/>
      <c r="AX75" s="223"/>
      <c r="AY75" s="223"/>
      <c r="AZ75" s="223"/>
    </row>
  </sheetData>
  <mergeCells count="112">
    <mergeCell ref="C40:E40"/>
    <mergeCell ref="F40:H40"/>
    <mergeCell ref="L40:P42"/>
    <mergeCell ref="B41:J42"/>
    <mergeCell ref="P34:P35"/>
    <mergeCell ref="C37:E37"/>
    <mergeCell ref="F37:I37"/>
    <mergeCell ref="L37:P37"/>
    <mergeCell ref="B38:B39"/>
    <mergeCell ref="C38:E39"/>
    <mergeCell ref="F38:H39"/>
    <mergeCell ref="L38:P39"/>
    <mergeCell ref="B34:B35"/>
    <mergeCell ref="D34:D35"/>
    <mergeCell ref="L34:L35"/>
    <mergeCell ref="M34:M35"/>
    <mergeCell ref="N34:N35"/>
    <mergeCell ref="O34:O35"/>
    <mergeCell ref="P28:P29"/>
    <mergeCell ref="B30:B31"/>
    <mergeCell ref="D30:D31"/>
    <mergeCell ref="B32:B33"/>
    <mergeCell ref="D32:D33"/>
    <mergeCell ref="L32:L33"/>
    <mergeCell ref="M32:M33"/>
    <mergeCell ref="N32:N33"/>
    <mergeCell ref="O32:O33"/>
    <mergeCell ref="P32:P33"/>
    <mergeCell ref="B28:B29"/>
    <mergeCell ref="D28:D29"/>
    <mergeCell ref="L28:L29"/>
    <mergeCell ref="M28:M29"/>
    <mergeCell ref="N28:N29"/>
    <mergeCell ref="O28:O29"/>
    <mergeCell ref="P24:P25"/>
    <mergeCell ref="B26:B27"/>
    <mergeCell ref="D26:D27"/>
    <mergeCell ref="L26:L27"/>
    <mergeCell ref="M26:M27"/>
    <mergeCell ref="N26:N27"/>
    <mergeCell ref="O26:O27"/>
    <mergeCell ref="P26:P27"/>
    <mergeCell ref="B24:B25"/>
    <mergeCell ref="D24:D25"/>
    <mergeCell ref="L24:L25"/>
    <mergeCell ref="M24:M25"/>
    <mergeCell ref="N24:N25"/>
    <mergeCell ref="O24:O25"/>
    <mergeCell ref="P20:P21"/>
    <mergeCell ref="B22:B23"/>
    <mergeCell ref="D22:D23"/>
    <mergeCell ref="L22:L23"/>
    <mergeCell ref="M22:M23"/>
    <mergeCell ref="N22:N23"/>
    <mergeCell ref="O22:O23"/>
    <mergeCell ref="P22:P23"/>
    <mergeCell ref="N18:N19"/>
    <mergeCell ref="O18:O19"/>
    <mergeCell ref="P18:P19"/>
    <mergeCell ref="A20:A21"/>
    <mergeCell ref="B20:B21"/>
    <mergeCell ref="D20:D21"/>
    <mergeCell ref="L20:L21"/>
    <mergeCell ref="M20:M21"/>
    <mergeCell ref="N20:N21"/>
    <mergeCell ref="O20:O21"/>
    <mergeCell ref="N16:N17"/>
    <mergeCell ref="O16:O17"/>
    <mergeCell ref="P16:P17"/>
    <mergeCell ref="T16:U16"/>
    <mergeCell ref="T17:U17"/>
    <mergeCell ref="A18:A19"/>
    <mergeCell ref="B18:B19"/>
    <mergeCell ref="D18:D19"/>
    <mergeCell ref="L18:L19"/>
    <mergeCell ref="M18:M19"/>
    <mergeCell ref="T14:U14"/>
    <mergeCell ref="B15:B17"/>
    <mergeCell ref="C15:C17"/>
    <mergeCell ref="D15:D17"/>
    <mergeCell ref="E15:E17"/>
    <mergeCell ref="F15:F17"/>
    <mergeCell ref="G15:J16"/>
    <mergeCell ref="L15:M16"/>
    <mergeCell ref="N15:P15"/>
    <mergeCell ref="T15:U15"/>
    <mergeCell ref="S8:W8"/>
    <mergeCell ref="C9:G9"/>
    <mergeCell ref="M9:O9"/>
    <mergeCell ref="C10:G10"/>
    <mergeCell ref="M10:O14"/>
    <mergeCell ref="T10:V10"/>
    <mergeCell ref="C11:G11"/>
    <mergeCell ref="T11:V11"/>
    <mergeCell ref="C12:G13"/>
    <mergeCell ref="T12:V12"/>
    <mergeCell ref="B5:P5"/>
    <mergeCell ref="B6:P6"/>
    <mergeCell ref="C7:P7"/>
    <mergeCell ref="C8:G8"/>
    <mergeCell ref="H8:J14"/>
    <mergeCell ref="L8:P8"/>
    <mergeCell ref="B12:B13"/>
    <mergeCell ref="B14:G14"/>
    <mergeCell ref="B1:B4"/>
    <mergeCell ref="C1:I2"/>
    <mergeCell ref="J1:N1"/>
    <mergeCell ref="O1:P4"/>
    <mergeCell ref="J2:N2"/>
    <mergeCell ref="C3:I4"/>
    <mergeCell ref="J3:N3"/>
    <mergeCell ref="J4:N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election activeCell="G12" sqref="G12"/>
    </sheetView>
  </sheetViews>
  <sheetFormatPr baseColWidth="10" defaultRowHeight="15"/>
  <cols>
    <col min="1" max="1" width="14.5703125" customWidth="1"/>
    <col min="6" max="6" width="12.85546875" bestFit="1" customWidth="1"/>
    <col min="7" max="7" width="17.28515625" customWidth="1"/>
    <col min="8" max="8" width="14" bestFit="1" customWidth="1"/>
    <col min="9" max="9" width="16" customWidth="1"/>
    <col min="10" max="10" width="13.140625" customWidth="1"/>
    <col min="11" max="11" width="24.5703125" customWidth="1"/>
  </cols>
  <sheetData>
    <row r="1" spans="1:11" ht="38.25" thickBot="1">
      <c r="A1" s="71" t="s">
        <v>132</v>
      </c>
      <c r="B1" s="72" t="s">
        <v>133</v>
      </c>
      <c r="C1" s="72" t="s">
        <v>134</v>
      </c>
      <c r="D1" s="73" t="s">
        <v>135</v>
      </c>
      <c r="E1" s="74" t="s">
        <v>136</v>
      </c>
      <c r="F1" s="75" t="s">
        <v>137</v>
      </c>
      <c r="G1" s="76" t="s">
        <v>138</v>
      </c>
      <c r="H1" s="77" t="s">
        <v>139</v>
      </c>
      <c r="I1" s="77" t="s">
        <v>140</v>
      </c>
      <c r="J1" s="78" t="s">
        <v>141</v>
      </c>
      <c r="K1" s="79" t="s">
        <v>142</v>
      </c>
    </row>
    <row r="2" spans="1:11">
      <c r="A2" s="80" t="s">
        <v>143</v>
      </c>
      <c r="B2" s="81">
        <v>900317973</v>
      </c>
      <c r="C2" s="81" t="s">
        <v>144</v>
      </c>
      <c r="D2" s="82">
        <v>4042</v>
      </c>
      <c r="E2" s="83" t="s">
        <v>145</v>
      </c>
      <c r="F2" s="84">
        <v>343630350</v>
      </c>
      <c r="G2" s="85">
        <v>103089105</v>
      </c>
      <c r="H2" s="86" t="s">
        <v>146</v>
      </c>
      <c r="I2" s="87">
        <v>1645</v>
      </c>
      <c r="J2" s="88" t="s">
        <v>147</v>
      </c>
      <c r="K2" s="89" t="s">
        <v>148</v>
      </c>
    </row>
    <row r="3" spans="1:11">
      <c r="G3" s="90">
        <f>SUM(G2:G2)</f>
        <v>103089105</v>
      </c>
    </row>
    <row r="7" spans="1:11">
      <c r="G7" s="90"/>
    </row>
    <row r="8" spans="1:11">
      <c r="G8" s="251"/>
    </row>
    <row r="9" spans="1:11">
      <c r="G9" s="258"/>
    </row>
    <row r="11" spans="1:11">
      <c r="G11" s="25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Q80"/>
  <sheetViews>
    <sheetView topLeftCell="C31" workbookViewId="0">
      <selection activeCell="H35" sqref="H35"/>
    </sheetView>
  </sheetViews>
  <sheetFormatPr baseColWidth="10" defaultColWidth="12.5703125" defaultRowHeight="22.5" customHeight="1"/>
  <cols>
    <col min="1" max="1" width="6.7109375" style="260" customWidth="1"/>
    <col min="2" max="2" width="36.85546875" style="260" customWidth="1"/>
    <col min="3" max="3" width="53.42578125" style="260" customWidth="1"/>
    <col min="4" max="4" width="16.85546875" style="260" customWidth="1"/>
    <col min="5" max="5" width="20.85546875" style="260" customWidth="1"/>
    <col min="6" max="6" width="18.85546875" style="260" customWidth="1"/>
    <col min="7" max="7" width="18" style="260" customWidth="1"/>
    <col min="8" max="8" width="22.85546875" style="260" customWidth="1"/>
    <col min="9" max="9" width="22.42578125" style="260" customWidth="1"/>
    <col min="10" max="10" width="11.5703125" style="261" customWidth="1"/>
    <col min="11" max="11" width="13.5703125" style="260" hidden="1" customWidth="1"/>
    <col min="12" max="12" width="27.5703125" style="260" customWidth="1"/>
    <col min="13" max="13" width="14.85546875" style="262" customWidth="1"/>
    <col min="14" max="14" width="16.5703125" style="262" customWidth="1"/>
    <col min="15" max="15" width="13.5703125" style="260" customWidth="1"/>
    <col min="16" max="16" width="17.42578125" style="260" customWidth="1"/>
    <col min="17" max="17" width="16.85546875" style="260" customWidth="1"/>
    <col min="18" max="18" width="16.42578125" style="260" customWidth="1"/>
    <col min="19" max="19" width="12.5703125" style="260"/>
    <col min="20" max="20" width="14.42578125" style="260" customWidth="1"/>
    <col min="21" max="21" width="18.5703125" style="260" customWidth="1"/>
    <col min="22" max="22" width="33.85546875" style="260" customWidth="1"/>
    <col min="23" max="23" width="12.5703125" style="260" hidden="1" customWidth="1"/>
    <col min="24" max="24" width="24.28515625" style="260" customWidth="1"/>
    <col min="25" max="25" width="22.5703125" style="260" customWidth="1"/>
    <col min="26" max="27" width="12.5703125" style="260"/>
    <col min="28" max="28" width="16.85546875" style="260" customWidth="1"/>
    <col min="29" max="29" width="12.5703125" style="260"/>
    <col min="30" max="30" width="30.140625" style="260" customWidth="1"/>
    <col min="31" max="31" width="15.42578125" style="260" customWidth="1"/>
    <col min="32" max="32" width="15.85546875" style="260" customWidth="1"/>
    <col min="33" max="33" width="24.42578125" style="260" customWidth="1"/>
    <col min="34" max="34" width="17.140625" style="260" customWidth="1"/>
    <col min="35" max="16384" width="12.5703125" style="260"/>
  </cols>
  <sheetData>
    <row r="2" spans="2:251" ht="22.5" customHeight="1">
      <c r="B2" s="633"/>
      <c r="C2" s="633"/>
      <c r="D2" s="634" t="s">
        <v>270</v>
      </c>
      <c r="E2" s="635"/>
      <c r="F2" s="635"/>
      <c r="G2" s="635"/>
      <c r="H2" s="635"/>
      <c r="I2" s="635"/>
      <c r="J2" s="635"/>
      <c r="K2" s="636"/>
      <c r="L2" s="640" t="s">
        <v>271</v>
      </c>
      <c r="M2" s="641"/>
      <c r="N2" s="641"/>
      <c r="O2" s="642"/>
      <c r="P2" s="634"/>
      <c r="Q2" s="636"/>
      <c r="R2" s="263"/>
    </row>
    <row r="3" spans="2:251" ht="22.5" customHeight="1">
      <c r="B3" s="633"/>
      <c r="C3" s="633"/>
      <c r="D3" s="637"/>
      <c r="E3" s="638"/>
      <c r="F3" s="638"/>
      <c r="G3" s="638"/>
      <c r="H3" s="638"/>
      <c r="I3" s="638"/>
      <c r="J3" s="638"/>
      <c r="K3" s="639"/>
      <c r="L3" s="640" t="s">
        <v>272</v>
      </c>
      <c r="M3" s="641"/>
      <c r="N3" s="641"/>
      <c r="O3" s="642"/>
      <c r="P3" s="643"/>
      <c r="Q3" s="644"/>
      <c r="R3" s="263"/>
    </row>
    <row r="4" spans="2:251" ht="22.5" customHeight="1">
      <c r="B4" s="633"/>
      <c r="C4" s="633"/>
      <c r="D4" s="634" t="s">
        <v>273</v>
      </c>
      <c r="E4" s="635"/>
      <c r="F4" s="635"/>
      <c r="G4" s="635"/>
      <c r="H4" s="635"/>
      <c r="I4" s="635"/>
      <c r="J4" s="635"/>
      <c r="K4" s="636"/>
      <c r="L4" s="640" t="s">
        <v>274</v>
      </c>
      <c r="M4" s="641"/>
      <c r="N4" s="641"/>
      <c r="O4" s="642"/>
      <c r="P4" s="643"/>
      <c r="Q4" s="644"/>
      <c r="R4" s="263"/>
    </row>
    <row r="5" spans="2:251" ht="22.5" customHeight="1">
      <c r="B5" s="633"/>
      <c r="C5" s="633"/>
      <c r="D5" s="637"/>
      <c r="E5" s="638"/>
      <c r="F5" s="638"/>
      <c r="G5" s="638"/>
      <c r="H5" s="638"/>
      <c r="I5" s="638"/>
      <c r="J5" s="638"/>
      <c r="K5" s="639"/>
      <c r="L5" s="640" t="s">
        <v>275</v>
      </c>
      <c r="M5" s="641"/>
      <c r="N5" s="641"/>
      <c r="O5" s="642"/>
      <c r="P5" s="637"/>
      <c r="Q5" s="639"/>
      <c r="R5" s="263"/>
    </row>
    <row r="6" spans="2:251" ht="22.5" customHeight="1">
      <c r="C6" s="659"/>
      <c r="D6" s="659"/>
      <c r="E6" s="659"/>
      <c r="F6" s="659"/>
      <c r="G6" s="659"/>
      <c r="H6" s="659"/>
      <c r="I6" s="659"/>
      <c r="J6" s="659"/>
      <c r="K6" s="659"/>
      <c r="L6" s="659"/>
      <c r="M6" s="659"/>
      <c r="N6" s="659"/>
      <c r="O6" s="659"/>
      <c r="P6" s="659"/>
      <c r="Q6" s="659"/>
      <c r="R6" s="263"/>
    </row>
    <row r="7" spans="2:251" ht="22.5" customHeight="1">
      <c r="B7" s="264" t="s">
        <v>36</v>
      </c>
      <c r="C7" s="264" t="s">
        <v>45</v>
      </c>
      <c r="D7" s="646" t="s">
        <v>149</v>
      </c>
      <c r="E7" s="660"/>
      <c r="F7" s="660"/>
      <c r="G7" s="660"/>
      <c r="H7" s="660"/>
      <c r="I7" s="660"/>
      <c r="J7" s="660"/>
      <c r="K7" s="660"/>
      <c r="L7" s="660"/>
      <c r="M7" s="660"/>
      <c r="N7" s="660"/>
      <c r="O7" s="660"/>
      <c r="P7" s="660"/>
      <c r="Q7" s="647"/>
      <c r="R7" s="263"/>
    </row>
    <row r="8" spans="2:251" ht="22.5" customHeight="1">
      <c r="B8" s="264" t="s">
        <v>25</v>
      </c>
      <c r="C8" s="264" t="s">
        <v>150</v>
      </c>
      <c r="D8" s="661" t="s">
        <v>151</v>
      </c>
      <c r="E8" s="661"/>
      <c r="F8" s="661"/>
      <c r="G8" s="661"/>
      <c r="H8" s="661"/>
      <c r="I8" s="661"/>
      <c r="J8" s="661"/>
      <c r="K8" s="661"/>
      <c r="L8" s="661"/>
      <c r="M8" s="661"/>
      <c r="N8" s="661"/>
      <c r="O8" s="661"/>
      <c r="P8" s="661"/>
      <c r="Q8" s="661"/>
    </row>
    <row r="9" spans="2:251" ht="22.5" customHeight="1">
      <c r="B9" s="646" t="s">
        <v>47</v>
      </c>
      <c r="C9" s="647"/>
      <c r="D9" s="648" t="s">
        <v>53</v>
      </c>
      <c r="E9" s="648"/>
      <c r="F9" s="648"/>
      <c r="G9" s="648"/>
      <c r="H9" s="648"/>
      <c r="I9" s="649"/>
      <c r="J9" s="662" t="s">
        <v>276</v>
      </c>
      <c r="K9" s="663"/>
      <c r="L9" s="664"/>
      <c r="M9" s="671" t="s">
        <v>24</v>
      </c>
      <c r="N9" s="672"/>
      <c r="O9" s="672"/>
      <c r="P9" s="672"/>
      <c r="Q9" s="673"/>
      <c r="R9" s="265"/>
      <c r="T9" s="645"/>
      <c r="U9" s="645"/>
      <c r="V9" s="645"/>
      <c r="W9" s="645"/>
      <c r="X9" s="645"/>
      <c r="Y9" s="266"/>
      <c r="Z9" s="266"/>
      <c r="AA9" s="266"/>
      <c r="AB9" s="266"/>
      <c r="AC9" s="266"/>
      <c r="AD9" s="266"/>
    </row>
    <row r="10" spans="2:251" ht="22.5" customHeight="1">
      <c r="B10" s="646" t="s">
        <v>152</v>
      </c>
      <c r="C10" s="647"/>
      <c r="D10" s="648" t="s">
        <v>78</v>
      </c>
      <c r="E10" s="648"/>
      <c r="F10" s="648"/>
      <c r="G10" s="648"/>
      <c r="H10" s="648"/>
      <c r="I10" s="649"/>
      <c r="J10" s="665"/>
      <c r="K10" s="666"/>
      <c r="L10" s="667"/>
      <c r="M10" s="267" t="s">
        <v>23</v>
      </c>
      <c r="N10" s="650" t="s">
        <v>22</v>
      </c>
      <c r="O10" s="650"/>
      <c r="P10" s="650"/>
      <c r="Q10" s="267" t="s">
        <v>21</v>
      </c>
      <c r="R10" s="265"/>
      <c r="T10" s="268"/>
      <c r="U10" s="268"/>
      <c r="V10" s="268"/>
      <c r="W10" s="268"/>
      <c r="X10" s="268"/>
      <c r="Y10" s="266"/>
      <c r="Z10" s="266"/>
      <c r="AA10" s="266"/>
      <c r="AB10" s="266"/>
      <c r="AC10" s="266"/>
      <c r="AD10" s="266"/>
    </row>
    <row r="11" spans="2:251" ht="22.5" customHeight="1">
      <c r="B11" s="651" t="s">
        <v>79</v>
      </c>
      <c r="C11" s="652"/>
      <c r="D11" s="653" t="s">
        <v>153</v>
      </c>
      <c r="E11" s="653"/>
      <c r="F11" s="653"/>
      <c r="G11" s="653"/>
      <c r="H11" s="653"/>
      <c r="I11" s="654"/>
      <c r="J11" s="665"/>
      <c r="K11" s="666"/>
      <c r="L11" s="667"/>
      <c r="M11" s="269"/>
      <c r="N11" s="655"/>
      <c r="O11" s="656"/>
      <c r="P11" s="657"/>
      <c r="Q11" s="270"/>
      <c r="R11" s="265"/>
      <c r="T11" s="271"/>
      <c r="U11" s="658"/>
      <c r="V11" s="658"/>
      <c r="W11" s="658"/>
      <c r="X11" s="271"/>
      <c r="Y11" s="266"/>
      <c r="Z11" s="272"/>
      <c r="AA11" s="272"/>
      <c r="AB11" s="266"/>
      <c r="AC11" s="266"/>
      <c r="AD11" s="266"/>
    </row>
    <row r="12" spans="2:251" ht="22.5" customHeight="1">
      <c r="B12" s="651" t="s">
        <v>154</v>
      </c>
      <c r="C12" s="652"/>
      <c r="D12" s="653" t="s">
        <v>155</v>
      </c>
      <c r="E12" s="653"/>
      <c r="F12" s="653"/>
      <c r="G12" s="653"/>
      <c r="H12" s="653"/>
      <c r="I12" s="654"/>
      <c r="J12" s="665"/>
      <c r="K12" s="666"/>
      <c r="L12" s="667"/>
      <c r="M12" s="273"/>
      <c r="N12" s="674"/>
      <c r="O12" s="675"/>
      <c r="P12" s="676"/>
      <c r="Q12" s="274"/>
      <c r="R12" s="265"/>
      <c r="T12" s="275"/>
      <c r="U12" s="683"/>
      <c r="V12" s="683"/>
      <c r="W12" s="683"/>
      <c r="X12" s="276"/>
      <c r="Y12" s="266"/>
      <c r="Z12" s="277"/>
      <c r="AA12" s="278"/>
      <c r="AB12" s="279"/>
      <c r="AC12" s="266"/>
      <c r="AD12" s="266"/>
    </row>
    <row r="13" spans="2:251" ht="22.5" customHeight="1">
      <c r="B13" s="646" t="s">
        <v>84</v>
      </c>
      <c r="C13" s="647"/>
      <c r="D13" s="684" t="s">
        <v>156</v>
      </c>
      <c r="E13" s="685"/>
      <c r="F13" s="685"/>
      <c r="G13" s="685"/>
      <c r="H13" s="685"/>
      <c r="I13" s="686"/>
      <c r="J13" s="665"/>
      <c r="K13" s="666"/>
      <c r="L13" s="667"/>
      <c r="M13" s="280"/>
      <c r="N13" s="687"/>
      <c r="O13" s="688"/>
      <c r="P13" s="689"/>
      <c r="Q13" s="281"/>
      <c r="R13" s="265"/>
      <c r="T13" s="275"/>
      <c r="U13" s="683"/>
      <c r="V13" s="683"/>
      <c r="W13" s="683"/>
      <c r="X13" s="276"/>
      <c r="Y13" s="266"/>
      <c r="Z13" s="277"/>
      <c r="AA13" s="278"/>
      <c r="AB13" s="279"/>
      <c r="AC13" s="266"/>
      <c r="AD13" s="266"/>
    </row>
    <row r="14" spans="2:251" ht="22.5" customHeight="1">
      <c r="B14" s="282" t="s">
        <v>157</v>
      </c>
      <c r="C14" s="264"/>
      <c r="D14" s="690" t="s">
        <v>277</v>
      </c>
      <c r="E14" s="690"/>
      <c r="F14" s="690"/>
      <c r="G14" s="690"/>
      <c r="H14" s="690"/>
      <c r="I14" s="690"/>
      <c r="J14" s="668"/>
      <c r="K14" s="669"/>
      <c r="L14" s="670"/>
      <c r="M14" s="283"/>
      <c r="N14" s="687"/>
      <c r="O14" s="688"/>
      <c r="P14" s="689"/>
      <c r="Q14" s="284"/>
      <c r="R14" s="265"/>
      <c r="T14" s="285"/>
      <c r="U14" s="683"/>
      <c r="V14" s="683"/>
      <c r="W14" s="286"/>
      <c r="X14" s="276"/>
      <c r="Y14" s="287"/>
      <c r="Z14" s="277"/>
      <c r="AA14" s="278"/>
      <c r="AB14" s="279"/>
      <c r="AC14" s="266"/>
      <c r="AD14" s="266"/>
    </row>
    <row r="15" spans="2:251" ht="22.5" customHeight="1">
      <c r="B15" s="677" t="s">
        <v>34</v>
      </c>
      <c r="C15" s="680" t="s">
        <v>32</v>
      </c>
      <c r="D15" s="681" t="s">
        <v>278</v>
      </c>
      <c r="E15" s="681" t="s">
        <v>20</v>
      </c>
      <c r="F15" s="681" t="s">
        <v>44</v>
      </c>
      <c r="G15" s="682" t="s">
        <v>279</v>
      </c>
      <c r="H15" s="681" t="s">
        <v>35</v>
      </c>
      <c r="I15" s="691" t="s">
        <v>33</v>
      </c>
      <c r="J15" s="692"/>
      <c r="K15" s="692"/>
      <c r="L15" s="693"/>
      <c r="M15" s="681" t="s">
        <v>19</v>
      </c>
      <c r="N15" s="681"/>
      <c r="O15" s="680" t="s">
        <v>18</v>
      </c>
      <c r="P15" s="680"/>
      <c r="Q15" s="680"/>
      <c r="R15" s="261"/>
      <c r="S15" s="261"/>
      <c r="T15" s="288"/>
      <c r="U15" s="683"/>
      <c r="V15" s="683"/>
      <c r="W15" s="289"/>
      <c r="X15" s="276"/>
      <c r="Y15" s="289"/>
      <c r="Z15" s="290"/>
      <c r="AA15" s="278"/>
      <c r="AB15" s="279"/>
      <c r="AC15" s="289"/>
      <c r="AD15" s="289"/>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261"/>
      <c r="BG15" s="261"/>
      <c r="BH15" s="261"/>
      <c r="BI15" s="261"/>
      <c r="BJ15" s="261"/>
      <c r="BK15" s="261"/>
      <c r="BL15" s="261"/>
      <c r="BM15" s="261"/>
      <c r="BN15" s="261"/>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1"/>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1"/>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61"/>
      <c r="GH15" s="261"/>
      <c r="GI15" s="261"/>
      <c r="GJ15" s="261"/>
      <c r="GK15" s="261"/>
      <c r="GL15" s="261"/>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row>
    <row r="16" spans="2:251" ht="22.5" customHeight="1">
      <c r="B16" s="678"/>
      <c r="C16" s="680"/>
      <c r="D16" s="681"/>
      <c r="E16" s="681"/>
      <c r="F16" s="681"/>
      <c r="G16" s="681"/>
      <c r="H16" s="681"/>
      <c r="I16" s="694"/>
      <c r="J16" s="695"/>
      <c r="K16" s="695"/>
      <c r="L16" s="696"/>
      <c r="M16" s="681"/>
      <c r="N16" s="681"/>
      <c r="O16" s="681" t="s">
        <v>17</v>
      </c>
      <c r="P16" s="681" t="s">
        <v>16</v>
      </c>
      <c r="Q16" s="680" t="s">
        <v>15</v>
      </c>
      <c r="R16" s="261"/>
      <c r="S16" s="261"/>
      <c r="T16" s="287"/>
      <c r="U16" s="683"/>
      <c r="V16" s="683"/>
      <c r="W16" s="289"/>
      <c r="X16" s="291"/>
      <c r="Y16" s="289"/>
      <c r="Z16" s="290"/>
      <c r="AA16" s="278"/>
      <c r="AB16" s="279"/>
      <c r="AC16" s="289"/>
      <c r="AD16" s="289"/>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1"/>
      <c r="DC16" s="261"/>
      <c r="DD16" s="261"/>
      <c r="DE16" s="261"/>
      <c r="DF16" s="261"/>
      <c r="DG16" s="261"/>
      <c r="DH16" s="261"/>
      <c r="DI16" s="261"/>
      <c r="DJ16" s="261"/>
      <c r="DK16" s="261"/>
      <c r="DL16" s="261"/>
      <c r="DM16" s="261"/>
      <c r="DN16" s="261"/>
      <c r="DO16" s="261"/>
      <c r="DP16" s="261"/>
      <c r="DQ16" s="261"/>
      <c r="DR16" s="261"/>
      <c r="DS16" s="261"/>
      <c r="DT16" s="261"/>
      <c r="DU16" s="261"/>
      <c r="DV16" s="261"/>
      <c r="DW16" s="261"/>
      <c r="DX16" s="261"/>
      <c r="DY16" s="261"/>
      <c r="DZ16" s="261"/>
      <c r="EA16" s="261"/>
      <c r="EB16" s="261"/>
      <c r="EC16" s="261"/>
      <c r="ED16" s="261"/>
      <c r="EE16" s="261"/>
      <c r="EF16" s="261"/>
      <c r="EG16" s="261"/>
      <c r="EH16" s="261"/>
      <c r="EI16" s="261"/>
      <c r="EJ16" s="261"/>
      <c r="EK16" s="261"/>
      <c r="EL16" s="261"/>
      <c r="EM16" s="261"/>
      <c r="EN16" s="261"/>
      <c r="EO16" s="261"/>
      <c r="EP16" s="261"/>
      <c r="EQ16" s="261"/>
      <c r="ER16" s="261"/>
      <c r="ES16" s="261"/>
      <c r="ET16" s="261"/>
      <c r="EU16" s="261"/>
      <c r="EV16" s="261"/>
      <c r="EW16" s="261"/>
      <c r="EX16" s="261"/>
      <c r="EY16" s="261"/>
      <c r="EZ16" s="261"/>
      <c r="FA16" s="261"/>
      <c r="FB16" s="261"/>
      <c r="FC16" s="261"/>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61"/>
      <c r="GH16" s="261"/>
      <c r="GI16" s="261"/>
      <c r="GJ16" s="261"/>
      <c r="GK16" s="261"/>
      <c r="GL16" s="261"/>
      <c r="GM16" s="261"/>
      <c r="GN16" s="261"/>
      <c r="GO16" s="261"/>
      <c r="GP16" s="261"/>
      <c r="GQ16" s="261"/>
      <c r="GR16" s="261"/>
      <c r="GS16" s="261"/>
      <c r="GT16" s="261"/>
      <c r="GU16" s="261"/>
      <c r="GV16" s="261"/>
      <c r="GW16" s="261"/>
      <c r="GX16" s="261"/>
      <c r="GY16" s="261"/>
      <c r="GZ16" s="261"/>
      <c r="HA16" s="261"/>
      <c r="HB16" s="261"/>
      <c r="HC16" s="261"/>
      <c r="HD16" s="261"/>
      <c r="HE16" s="261"/>
      <c r="HF16" s="261"/>
      <c r="HG16" s="261"/>
      <c r="HH16" s="261"/>
      <c r="HI16" s="261"/>
      <c r="HJ16" s="261"/>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row>
    <row r="17" spans="2:251" ht="22.5" customHeight="1">
      <c r="B17" s="679"/>
      <c r="C17" s="680"/>
      <c r="D17" s="681"/>
      <c r="E17" s="681"/>
      <c r="F17" s="681"/>
      <c r="G17" s="681"/>
      <c r="H17" s="681"/>
      <c r="I17" s="292" t="s">
        <v>14</v>
      </c>
      <c r="J17" s="292" t="s">
        <v>13</v>
      </c>
      <c r="K17" s="292" t="s">
        <v>12</v>
      </c>
      <c r="L17" s="293" t="s">
        <v>11</v>
      </c>
      <c r="M17" s="294" t="s">
        <v>10</v>
      </c>
      <c r="N17" s="295" t="s">
        <v>9</v>
      </c>
      <c r="O17" s="681"/>
      <c r="P17" s="681"/>
      <c r="Q17" s="680"/>
      <c r="R17" s="261"/>
      <c r="S17" s="261"/>
      <c r="T17" s="296"/>
      <c r="U17" s="683"/>
      <c r="V17" s="683"/>
      <c r="W17" s="266"/>
      <c r="X17" s="278"/>
      <c r="Y17" s="266"/>
      <c r="Z17" s="290"/>
      <c r="AA17" s="278"/>
      <c r="AB17" s="279"/>
      <c r="AC17" s="289"/>
      <c r="AD17" s="289"/>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261"/>
      <c r="DN17" s="261"/>
      <c r="DO17" s="261"/>
      <c r="DP17" s="261"/>
      <c r="DQ17" s="261"/>
      <c r="DR17" s="261"/>
      <c r="DS17" s="261"/>
      <c r="DT17" s="261"/>
      <c r="DU17" s="261"/>
      <c r="DV17" s="261"/>
      <c r="DW17" s="261"/>
      <c r="DX17" s="261"/>
      <c r="DY17" s="261"/>
      <c r="DZ17" s="261"/>
      <c r="EA17" s="261"/>
      <c r="EB17" s="261"/>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1"/>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row>
    <row r="18" spans="2:251" ht="22.5" customHeight="1">
      <c r="B18" s="749" t="s">
        <v>280</v>
      </c>
      <c r="C18" s="699" t="s">
        <v>158</v>
      </c>
      <c r="D18" s="297" t="s">
        <v>37</v>
      </c>
      <c r="E18" s="700" t="s">
        <v>159</v>
      </c>
      <c r="F18" s="298" t="s">
        <v>160</v>
      </c>
      <c r="G18" s="297" t="s">
        <v>37</v>
      </c>
      <c r="H18" s="299">
        <v>30000000</v>
      </c>
      <c r="I18" s="299"/>
      <c r="J18" s="300"/>
      <c r="K18" s="301"/>
      <c r="L18" s="300"/>
      <c r="M18" s="702">
        <v>45292</v>
      </c>
      <c r="N18" s="702">
        <v>45657</v>
      </c>
      <c r="O18" s="697"/>
      <c r="P18" s="697"/>
      <c r="Q18" s="698"/>
      <c r="T18" s="296"/>
      <c r="U18" s="683"/>
      <c r="V18" s="683"/>
      <c r="W18" s="266"/>
      <c r="X18" s="302"/>
      <c r="Y18" s="266"/>
      <c r="Z18" s="277"/>
      <c r="AA18" s="278"/>
      <c r="AB18" s="279"/>
      <c r="AC18" s="266"/>
      <c r="AD18" s="266"/>
    </row>
    <row r="19" spans="2:251" ht="22.5" customHeight="1">
      <c r="B19" s="749"/>
      <c r="C19" s="699"/>
      <c r="D19" s="297" t="s">
        <v>2</v>
      </c>
      <c r="E19" s="708"/>
      <c r="F19" s="303">
        <v>265</v>
      </c>
      <c r="G19" s="304" t="s">
        <v>39</v>
      </c>
      <c r="H19" s="305">
        <v>0</v>
      </c>
      <c r="I19" s="299"/>
      <c r="J19" s="300"/>
      <c r="K19" s="301"/>
      <c r="L19" s="300"/>
      <c r="M19" s="703"/>
      <c r="N19" s="703"/>
      <c r="O19" s="697"/>
      <c r="P19" s="697"/>
      <c r="Q19" s="698"/>
      <c r="T19" s="296"/>
      <c r="U19" s="286"/>
      <c r="V19" s="286"/>
      <c r="W19" s="266"/>
      <c r="X19" s="302"/>
      <c r="Y19" s="266"/>
      <c r="Z19" s="277"/>
      <c r="AA19" s="278"/>
      <c r="AB19" s="279"/>
      <c r="AC19" s="266"/>
      <c r="AD19" s="266"/>
    </row>
    <row r="20" spans="2:251" ht="22.5" customHeight="1">
      <c r="B20" s="749"/>
      <c r="C20" s="699" t="s">
        <v>161</v>
      </c>
      <c r="D20" s="297" t="s">
        <v>3</v>
      </c>
      <c r="E20" s="700" t="s">
        <v>162</v>
      </c>
      <c r="F20" s="298" t="s">
        <v>163</v>
      </c>
      <c r="G20" s="297" t="s">
        <v>3</v>
      </c>
      <c r="H20" s="299">
        <v>37066273</v>
      </c>
      <c r="I20" s="299"/>
      <c r="J20" s="306"/>
      <c r="K20" s="301"/>
      <c r="L20" s="306"/>
      <c r="M20" s="702">
        <v>45292</v>
      </c>
      <c r="N20" s="702">
        <v>45657</v>
      </c>
      <c r="O20" s="704"/>
      <c r="P20" s="704"/>
      <c r="Q20" s="706"/>
      <c r="T20" s="266"/>
      <c r="U20" s="266"/>
      <c r="V20" s="266"/>
      <c r="W20" s="266"/>
      <c r="X20" s="307"/>
      <c r="Y20" s="266"/>
      <c r="Z20" s="277"/>
      <c r="AA20" s="278"/>
      <c r="AB20" s="279"/>
      <c r="AC20" s="266"/>
      <c r="AD20" s="266"/>
    </row>
    <row r="21" spans="2:251" ht="22.5" customHeight="1">
      <c r="B21" s="749"/>
      <c r="C21" s="699"/>
      <c r="D21" s="297" t="s">
        <v>2</v>
      </c>
      <c r="E21" s="701"/>
      <c r="F21" s="303" t="s">
        <v>163</v>
      </c>
      <c r="G21" s="304" t="s">
        <v>39</v>
      </c>
      <c r="H21" s="305">
        <v>0</v>
      </c>
      <c r="I21" s="251"/>
      <c r="J21" s="306"/>
      <c r="K21" s="301"/>
      <c r="L21" s="306"/>
      <c r="M21" s="703"/>
      <c r="N21" s="703"/>
      <c r="O21" s="705"/>
      <c r="P21" s="705"/>
      <c r="Q21" s="707"/>
      <c r="T21" s="266"/>
      <c r="U21" s="266"/>
      <c r="V21" s="266"/>
      <c r="W21" s="266"/>
      <c r="X21" s="307"/>
      <c r="Y21" s="266"/>
      <c r="Z21" s="277"/>
      <c r="AA21" s="278"/>
      <c r="AB21" s="279"/>
      <c r="AC21" s="266"/>
      <c r="AD21" s="266"/>
    </row>
    <row r="22" spans="2:251" ht="22.5" customHeight="1">
      <c r="B22" s="749"/>
      <c r="C22" s="699" t="s">
        <v>164</v>
      </c>
      <c r="D22" s="297" t="s">
        <v>3</v>
      </c>
      <c r="E22" s="700" t="s">
        <v>165</v>
      </c>
      <c r="F22" s="298" t="s">
        <v>166</v>
      </c>
      <c r="G22" s="297" t="s">
        <v>37</v>
      </c>
      <c r="H22" s="299">
        <v>160000000</v>
      </c>
      <c r="I22" s="251"/>
      <c r="J22" s="306"/>
      <c r="K22" s="301"/>
      <c r="L22" s="306"/>
      <c r="M22" s="702">
        <v>45292</v>
      </c>
      <c r="N22" s="702">
        <v>45657</v>
      </c>
      <c r="O22" s="704"/>
      <c r="P22" s="704"/>
      <c r="Q22" s="704"/>
      <c r="T22" s="266"/>
      <c r="U22" s="266"/>
      <c r="V22" s="266"/>
      <c r="W22" s="266"/>
      <c r="X22" s="307"/>
      <c r="Y22" s="266"/>
      <c r="Z22" s="277"/>
      <c r="AA22" s="278"/>
      <c r="AB22" s="279"/>
      <c r="AC22" s="266"/>
      <c r="AD22" s="266"/>
    </row>
    <row r="23" spans="2:251" ht="22.5" customHeight="1">
      <c r="B23" s="749"/>
      <c r="C23" s="699"/>
      <c r="D23" s="297" t="s">
        <v>2</v>
      </c>
      <c r="E23" s="701"/>
      <c r="F23" s="303" t="s">
        <v>163</v>
      </c>
      <c r="G23" s="304" t="s">
        <v>39</v>
      </c>
      <c r="H23" s="305">
        <v>0</v>
      </c>
      <c r="I23" s="251"/>
      <c r="J23" s="306"/>
      <c r="K23" s="301"/>
      <c r="L23" s="306"/>
      <c r="M23" s="703"/>
      <c r="N23" s="703"/>
      <c r="O23" s="705"/>
      <c r="P23" s="705"/>
      <c r="Q23" s="705"/>
      <c r="T23" s="266"/>
      <c r="U23" s="266"/>
      <c r="V23" s="266"/>
      <c r="W23" s="266"/>
      <c r="X23" s="307"/>
      <c r="Y23" s="266"/>
      <c r="Z23" s="277"/>
      <c r="AA23" s="278"/>
      <c r="AB23" s="279"/>
      <c r="AC23" s="266"/>
      <c r="AD23" s="266"/>
    </row>
    <row r="24" spans="2:251" ht="22.5" customHeight="1">
      <c r="B24" s="749"/>
      <c r="C24" s="699" t="s">
        <v>167</v>
      </c>
      <c r="D24" s="297" t="s">
        <v>3</v>
      </c>
      <c r="E24" s="700" t="s">
        <v>168</v>
      </c>
      <c r="F24" s="298" t="s">
        <v>169</v>
      </c>
      <c r="G24" s="297" t="s">
        <v>37</v>
      </c>
      <c r="H24" s="299">
        <f>70000000+200000000</f>
        <v>270000000</v>
      </c>
      <c r="I24" s="251"/>
      <c r="J24" s="306"/>
      <c r="K24" s="301"/>
      <c r="L24" s="306"/>
      <c r="M24" s="702">
        <v>45292</v>
      </c>
      <c r="N24" s="702">
        <v>45657</v>
      </c>
      <c r="O24" s="704"/>
      <c r="P24" s="704"/>
      <c r="Q24" s="704"/>
      <c r="T24" s="266"/>
      <c r="U24" s="266"/>
      <c r="V24" s="266"/>
      <c r="W24" s="266"/>
      <c r="X24" s="307"/>
      <c r="Y24" s="266"/>
      <c r="Z24" s="277"/>
      <c r="AA24" s="278"/>
      <c r="AB24" s="279"/>
      <c r="AC24" s="266"/>
      <c r="AD24" s="266"/>
    </row>
    <row r="25" spans="2:251" ht="22.5" customHeight="1">
      <c r="B25" s="749"/>
      <c r="C25" s="699"/>
      <c r="D25" s="297" t="s">
        <v>2</v>
      </c>
      <c r="E25" s="701"/>
      <c r="F25" s="298" t="s">
        <v>170</v>
      </c>
      <c r="G25" s="304" t="s">
        <v>39</v>
      </c>
      <c r="H25" s="305">
        <f>+'[1]CONTRATOS A 30 DE SEPT 2024'!I3+'[1]CONTRATOS A 30 DE SEPT 2024'!I4+'[1]CONTRATOS A 30 DE SEPT 2024'!I5+'[1]CONTRATOS A 30 DE SEPT 2024'!I6+'[1]CONTRATOS A 30 DE SEPT 2024'!I7+'[1]CONTRATOS A 30 DE SEPT 2024'!I8+'[1]CONTRATOS A 30 DE SEPT 2024'!I9</f>
        <v>64000000</v>
      </c>
      <c r="I25" s="251"/>
      <c r="J25" s="306"/>
      <c r="K25" s="301"/>
      <c r="L25" s="306"/>
      <c r="M25" s="703"/>
      <c r="N25" s="703"/>
      <c r="O25" s="705"/>
      <c r="P25" s="705"/>
      <c r="Q25" s="705"/>
      <c r="T25" s="266"/>
      <c r="U25" s="266"/>
      <c r="V25" s="266"/>
      <c r="W25" s="266"/>
      <c r="X25" s="307"/>
      <c r="Y25" s="266"/>
      <c r="Z25" s="277"/>
      <c r="AA25" s="278"/>
      <c r="AB25" s="279"/>
      <c r="AC25" s="266"/>
      <c r="AD25" s="266"/>
    </row>
    <row r="26" spans="2:251" ht="22.5" customHeight="1">
      <c r="B26" s="749"/>
      <c r="C26" s="712" t="s">
        <v>171</v>
      </c>
      <c r="D26" s="297" t="s">
        <v>3</v>
      </c>
      <c r="E26" s="700" t="s">
        <v>172</v>
      </c>
      <c r="F26" s="298" t="s">
        <v>169</v>
      </c>
      <c r="G26" s="297" t="s">
        <v>3</v>
      </c>
      <c r="H26" s="299">
        <f>50000000+200000000</f>
        <v>250000000</v>
      </c>
      <c r="I26" s="299"/>
      <c r="J26" s="300"/>
      <c r="K26" s="301"/>
      <c r="L26" s="300"/>
      <c r="M26" s="702">
        <v>45292</v>
      </c>
      <c r="N26" s="702">
        <v>45657</v>
      </c>
      <c r="O26" s="711"/>
      <c r="P26" s="711"/>
      <c r="Q26" s="633"/>
      <c r="T26" s="266"/>
      <c r="U26" s="266"/>
      <c r="V26" s="266"/>
      <c r="W26" s="266"/>
      <c r="X26" s="307"/>
      <c r="Y26" s="266"/>
      <c r="Z26" s="266"/>
      <c r="AA26" s="266"/>
      <c r="AB26" s="266"/>
      <c r="AC26" s="266"/>
      <c r="AD26" s="266"/>
    </row>
    <row r="27" spans="2:251" ht="22.5" customHeight="1">
      <c r="B27" s="749"/>
      <c r="C27" s="712"/>
      <c r="D27" s="297" t="s">
        <v>2</v>
      </c>
      <c r="E27" s="701"/>
      <c r="F27" s="298" t="s">
        <v>170</v>
      </c>
      <c r="G27" s="304" t="s">
        <v>39</v>
      </c>
      <c r="H27" s="305">
        <v>0</v>
      </c>
      <c r="I27" s="251"/>
      <c r="J27" s="300"/>
      <c r="K27" s="301"/>
      <c r="L27" s="300"/>
      <c r="M27" s="703"/>
      <c r="N27" s="703"/>
      <c r="O27" s="711"/>
      <c r="P27" s="711"/>
      <c r="Q27" s="633"/>
      <c r="T27" s="266"/>
      <c r="U27" s="266"/>
      <c r="V27" s="266"/>
      <c r="W27" s="266"/>
      <c r="X27" s="266"/>
      <c r="Y27" s="266"/>
      <c r="Z27" s="266"/>
      <c r="AA27" s="266"/>
      <c r="AB27" s="279"/>
      <c r="AC27" s="266"/>
      <c r="AD27" s="266"/>
    </row>
    <row r="28" spans="2:251" ht="22.5" customHeight="1">
      <c r="B28" s="749"/>
      <c r="C28" s="709" t="s">
        <v>173</v>
      </c>
      <c r="D28" s="297" t="s">
        <v>3</v>
      </c>
      <c r="E28" s="700" t="s">
        <v>174</v>
      </c>
      <c r="F28" s="298" t="s">
        <v>175</v>
      </c>
      <c r="G28" s="297" t="s">
        <v>3</v>
      </c>
      <c r="H28" s="299">
        <f>150000000+50000000</f>
        <v>200000000</v>
      </c>
      <c r="I28" s="299"/>
      <c r="J28" s="300"/>
      <c r="K28" s="301"/>
      <c r="L28" s="300"/>
      <c r="M28" s="702">
        <v>45292</v>
      </c>
      <c r="N28" s="702">
        <v>45657</v>
      </c>
      <c r="O28" s="711"/>
      <c r="P28" s="711"/>
      <c r="Q28" s="633"/>
      <c r="T28" s="266"/>
      <c r="U28" s="266"/>
      <c r="V28" s="266"/>
      <c r="W28" s="266"/>
      <c r="X28" s="266"/>
      <c r="Y28" s="266"/>
      <c r="Z28" s="266"/>
      <c r="AA28" s="266"/>
      <c r="AB28" s="266"/>
      <c r="AC28" s="266"/>
      <c r="AD28" s="266"/>
    </row>
    <row r="29" spans="2:251" ht="22.5" customHeight="1">
      <c r="B29" s="749"/>
      <c r="C29" s="710"/>
      <c r="D29" s="297" t="s">
        <v>2</v>
      </c>
      <c r="E29" s="701"/>
      <c r="F29" s="298" t="s">
        <v>176</v>
      </c>
      <c r="G29" s="304" t="s">
        <v>39</v>
      </c>
      <c r="H29" s="305">
        <f>+'[1]CONTRATOS A 30 DE SEPT 2024'!I14+'[1]CONTRATOS A 30 DE SEPT 2024'!I16+'[1]CONTRATOS A 30 DE SEPT 2024'!I17+'[1]CONTRATOS A 30 DE SEPT 2024'!I18+'[1]CONTRATOS A 30 DE SEPT 2024'!I19+'[1]CONTRATOS A 30 DE SEPT 2024'!I20+'[1]CONTRATOS A 30 DE SEPT 2024'!I21+'[1]CONTRATOS A 30 DE SEPT 2024'!I22+'[1]CONTRATOS A 30 DE SEPT 2024'!I23+'[1]CONTRATOS A 30 DE SEPT 2024'!I24+'[1]CONTRATOS A 30 DE SEPT 2024'!I25+'[1]CONTRATOS A 30 DE SEPT 2024'!I26+'[1]CONTRATOS A 30 DE SEPT 2024'!I27+'[1]CONTRATOS A 30 DE SEPT 2024'!I28+'[1]CONTRATOS A 30 DE SEPT 2024'!I29+'[1]CONTRATOS A 30 DE SEPT 2024'!I30</f>
        <v>57000000</v>
      </c>
      <c r="I29" s="300"/>
      <c r="J29" s="300"/>
      <c r="K29" s="301"/>
      <c r="L29" s="300"/>
      <c r="M29" s="703"/>
      <c r="N29" s="703"/>
      <c r="O29" s="711"/>
      <c r="P29" s="711"/>
      <c r="Q29" s="633"/>
      <c r="T29" s="266"/>
      <c r="U29" s="266"/>
      <c r="V29" s="266"/>
      <c r="W29" s="266"/>
      <c r="X29" s="266"/>
      <c r="Y29" s="266"/>
      <c r="Z29" s="266"/>
      <c r="AA29" s="266"/>
      <c r="AB29" s="266"/>
      <c r="AC29" s="266"/>
      <c r="AD29" s="266"/>
    </row>
    <row r="30" spans="2:251" ht="22.5" customHeight="1">
      <c r="B30" s="749"/>
      <c r="C30" s="709" t="s">
        <v>177</v>
      </c>
      <c r="D30" s="297" t="s">
        <v>3</v>
      </c>
      <c r="E30" s="700" t="s">
        <v>178</v>
      </c>
      <c r="F30" s="298" t="s">
        <v>179</v>
      </c>
      <c r="G30" s="297" t="s">
        <v>3</v>
      </c>
      <c r="H30" s="299">
        <f>30000000+50000000</f>
        <v>80000000</v>
      </c>
      <c r="I30" s="300"/>
      <c r="J30" s="300"/>
      <c r="K30" s="301"/>
      <c r="L30" s="308"/>
      <c r="M30" s="702">
        <v>45292</v>
      </c>
      <c r="N30" s="702">
        <v>45657</v>
      </c>
      <c r="O30" s="704"/>
      <c r="P30" s="704"/>
      <c r="Q30" s="706"/>
    </row>
    <row r="31" spans="2:251" ht="22.5" customHeight="1">
      <c r="B31" s="749"/>
      <c r="C31" s="710"/>
      <c r="D31" s="297" t="s">
        <v>2</v>
      </c>
      <c r="E31" s="701"/>
      <c r="F31" s="298" t="s">
        <v>180</v>
      </c>
      <c r="G31" s="304" t="s">
        <v>39</v>
      </c>
      <c r="H31" s="305">
        <f>+'[1]CONTRATOS A 30 DE SEPT 2024'!I10+'[1]CONTRATOS A 30 DE SEPT 2024'!I11+'[1]CONTRATOS A 30 DE SEPT 2024'!I12+'[1]CONTRATOS A 30 DE SEPT 2024'!I13+'[1]CONTRATOS A 30 DE SEPT 2024'!I15</f>
        <v>20600000</v>
      </c>
      <c r="I31" s="306"/>
      <c r="J31" s="306"/>
      <c r="K31" s="301"/>
      <c r="L31" s="300"/>
      <c r="M31" s="703"/>
      <c r="N31" s="703"/>
      <c r="O31" s="705"/>
      <c r="P31" s="705"/>
      <c r="Q31" s="707"/>
    </row>
    <row r="32" spans="2:251" ht="22.5" customHeight="1">
      <c r="B32" s="749"/>
      <c r="C32" s="712" t="s">
        <v>181</v>
      </c>
      <c r="D32" s="297" t="s">
        <v>3</v>
      </c>
      <c r="E32" s="700" t="s">
        <v>182</v>
      </c>
      <c r="F32" s="298" t="s">
        <v>183</v>
      </c>
      <c r="G32" s="297" t="s">
        <v>3</v>
      </c>
      <c r="H32" s="299">
        <f>30000000+27933727</f>
        <v>57933727</v>
      </c>
      <c r="I32" s="300"/>
      <c r="J32" s="300"/>
      <c r="K32" s="301"/>
      <c r="L32" s="300"/>
      <c r="M32" s="702">
        <v>45292</v>
      </c>
      <c r="N32" s="702">
        <v>45657</v>
      </c>
      <c r="O32" s="704"/>
      <c r="P32" s="704"/>
      <c r="Q32" s="706"/>
    </row>
    <row r="33" spans="2:53" ht="22.5" customHeight="1">
      <c r="B33" s="749"/>
      <c r="C33" s="712"/>
      <c r="D33" s="297" t="s">
        <v>2</v>
      </c>
      <c r="E33" s="701"/>
      <c r="F33" s="309" t="s">
        <v>184</v>
      </c>
      <c r="G33" s="304" t="s">
        <v>39</v>
      </c>
      <c r="H33" s="305">
        <v>0</v>
      </c>
      <c r="I33" s="306"/>
      <c r="J33" s="306"/>
      <c r="K33" s="301"/>
      <c r="L33" s="306"/>
      <c r="M33" s="703"/>
      <c r="N33" s="703"/>
      <c r="O33" s="705"/>
      <c r="P33" s="705"/>
      <c r="Q33" s="707"/>
    </row>
    <row r="34" spans="2:53" ht="22.5" customHeight="1">
      <c r="B34" s="749"/>
      <c r="C34" s="680" t="s">
        <v>8</v>
      </c>
      <c r="D34" s="297" t="s">
        <v>3</v>
      </c>
      <c r="E34" s="700"/>
      <c r="F34" s="309"/>
      <c r="G34" s="297" t="s">
        <v>3</v>
      </c>
      <c r="H34" s="326">
        <f>H18+H20+H22+H24+H26+H28+H30+H32</f>
        <v>1085000000</v>
      </c>
      <c r="I34" s="310"/>
      <c r="J34" s="300"/>
      <c r="K34" s="300"/>
      <c r="L34" s="300"/>
      <c r="M34" s="702">
        <v>45292</v>
      </c>
      <c r="N34" s="702">
        <v>45657</v>
      </c>
      <c r="O34" s="711"/>
      <c r="P34" s="711"/>
      <c r="Q34" s="633"/>
    </row>
    <row r="35" spans="2:53" ht="22.5" customHeight="1">
      <c r="B35" s="749"/>
      <c r="C35" s="680"/>
      <c r="D35" s="297" t="s">
        <v>2</v>
      </c>
      <c r="E35" s="701"/>
      <c r="F35" s="309"/>
      <c r="G35" s="297" t="s">
        <v>39</v>
      </c>
      <c r="H35" s="327">
        <f>H19+H21+H23+H25+H27+H29+H31+H33</f>
        <v>141600000</v>
      </c>
      <c r="I35" s="306"/>
      <c r="J35" s="306"/>
      <c r="K35" s="311"/>
      <c r="L35" s="306"/>
      <c r="M35" s="703"/>
      <c r="N35" s="703"/>
      <c r="O35" s="711"/>
      <c r="P35" s="711"/>
      <c r="Q35" s="633"/>
      <c r="T35" s="266"/>
      <c r="U35" s="266"/>
      <c r="V35" s="266"/>
      <c r="W35" s="266"/>
      <c r="X35" s="266"/>
      <c r="Y35" s="266"/>
    </row>
    <row r="36" spans="2:53" s="266" customFormat="1" ht="22.5" customHeight="1">
      <c r="D36" s="312"/>
      <c r="H36" s="313"/>
      <c r="I36" s="314"/>
      <c r="J36" s="285"/>
      <c r="K36" s="285"/>
      <c r="L36" s="285"/>
      <c r="M36" s="315"/>
      <c r="N36" s="315"/>
      <c r="O36" s="314"/>
      <c r="P36" s="316"/>
      <c r="Q36" s="317"/>
      <c r="R36" s="316"/>
    </row>
    <row r="37" spans="2:53" s="266" customFormat="1" ht="22.5" customHeight="1">
      <c r="B37" s="730" t="s">
        <v>41</v>
      </c>
      <c r="C37" s="730"/>
      <c r="D37" s="731" t="s">
        <v>185</v>
      </c>
      <c r="E37" s="732"/>
      <c r="F37" s="732"/>
      <c r="G37" s="732"/>
      <c r="H37" s="732"/>
      <c r="I37" s="732"/>
      <c r="J37" s="318" t="s">
        <v>42</v>
      </c>
      <c r="K37" s="731" t="s">
        <v>186</v>
      </c>
      <c r="L37" s="732"/>
      <c r="M37" s="733" t="s">
        <v>187</v>
      </c>
      <c r="N37" s="734"/>
      <c r="O37" s="734"/>
      <c r="P37" s="734"/>
      <c r="Q37" s="734"/>
      <c r="T37" s="260"/>
      <c r="U37" s="260"/>
      <c r="V37" s="260"/>
      <c r="W37" s="260"/>
      <c r="X37" s="260"/>
      <c r="Y37" s="260"/>
    </row>
    <row r="38" spans="2:53" ht="22.5" customHeight="1">
      <c r="B38" s="691" t="s">
        <v>281</v>
      </c>
      <c r="C38" s="693"/>
      <c r="D38" s="737" t="s">
        <v>282</v>
      </c>
      <c r="E38" s="738"/>
      <c r="F38" s="738"/>
      <c r="G38" s="738"/>
      <c r="H38" s="738"/>
      <c r="I38" s="739"/>
      <c r="J38" s="746"/>
      <c r="K38" s="319" t="s">
        <v>3</v>
      </c>
      <c r="L38" s="320"/>
      <c r="M38" s="747" t="s">
        <v>188</v>
      </c>
      <c r="N38" s="748"/>
      <c r="O38" s="748"/>
      <c r="P38" s="748"/>
      <c r="Q38" s="748"/>
    </row>
    <row r="39" spans="2:53" ht="22.5" customHeight="1">
      <c r="B39" s="735"/>
      <c r="C39" s="736"/>
      <c r="D39" s="740"/>
      <c r="E39" s="741"/>
      <c r="F39" s="741"/>
      <c r="G39" s="741"/>
      <c r="H39" s="741"/>
      <c r="I39" s="742"/>
      <c r="J39" s="746"/>
      <c r="K39" s="319" t="s">
        <v>2</v>
      </c>
      <c r="L39" s="321"/>
      <c r="M39" s="748"/>
      <c r="N39" s="748"/>
      <c r="O39" s="748"/>
      <c r="P39" s="748"/>
      <c r="Q39" s="748"/>
    </row>
    <row r="40" spans="2:53" ht="22.5" customHeight="1">
      <c r="B40" s="735"/>
      <c r="C40" s="736"/>
      <c r="D40" s="740"/>
      <c r="E40" s="741"/>
      <c r="F40" s="741"/>
      <c r="G40" s="741"/>
      <c r="H40" s="741"/>
      <c r="I40" s="742"/>
      <c r="J40" s="722"/>
      <c r="K40" s="319" t="s">
        <v>3</v>
      </c>
      <c r="L40" s="322"/>
      <c r="M40" s="713"/>
      <c r="N40" s="714"/>
      <c r="O40" s="714"/>
      <c r="P40" s="714"/>
      <c r="Q40" s="715"/>
    </row>
    <row r="41" spans="2:53" ht="22.5" customHeight="1">
      <c r="B41" s="735"/>
      <c r="C41" s="736"/>
      <c r="D41" s="740"/>
      <c r="E41" s="741"/>
      <c r="F41" s="741"/>
      <c r="G41" s="741"/>
      <c r="H41" s="741"/>
      <c r="I41" s="742"/>
      <c r="J41" s="722"/>
      <c r="K41" s="319" t="s">
        <v>2</v>
      </c>
      <c r="L41" s="321"/>
      <c r="M41" s="716"/>
      <c r="N41" s="717"/>
      <c r="O41" s="717"/>
      <c r="P41" s="717"/>
      <c r="Q41" s="718"/>
    </row>
    <row r="42" spans="2:53" ht="22.5" customHeight="1">
      <c r="B42" s="735"/>
      <c r="C42" s="736"/>
      <c r="D42" s="740"/>
      <c r="E42" s="741"/>
      <c r="F42" s="741"/>
      <c r="G42" s="741"/>
      <c r="H42" s="741"/>
      <c r="I42" s="742"/>
      <c r="J42" s="722"/>
      <c r="K42" s="319" t="s">
        <v>3</v>
      </c>
      <c r="L42" s="321"/>
      <c r="M42" s="716"/>
      <c r="N42" s="717"/>
      <c r="O42" s="717"/>
      <c r="P42" s="717"/>
      <c r="Q42" s="718"/>
    </row>
    <row r="43" spans="2:53" ht="22.5" customHeight="1">
      <c r="B43" s="694"/>
      <c r="C43" s="696"/>
      <c r="D43" s="743"/>
      <c r="E43" s="744"/>
      <c r="F43" s="744"/>
      <c r="G43" s="744"/>
      <c r="H43" s="744"/>
      <c r="I43" s="745"/>
      <c r="J43" s="722"/>
      <c r="K43" s="319" t="s">
        <v>2</v>
      </c>
      <c r="L43" s="321"/>
      <c r="M43" s="719"/>
      <c r="N43" s="720"/>
      <c r="O43" s="720"/>
      <c r="P43" s="720"/>
      <c r="Q43" s="721"/>
    </row>
    <row r="44" spans="2:53" ht="22.5" customHeight="1">
      <c r="B44" s="723" t="s">
        <v>1</v>
      </c>
      <c r="C44" s="724"/>
      <c r="D44" s="724"/>
      <c r="E44" s="724"/>
      <c r="F44" s="724"/>
      <c r="G44" s="724"/>
      <c r="H44" s="724"/>
      <c r="I44" s="724"/>
      <c r="J44" s="724"/>
      <c r="K44" s="724"/>
      <c r="L44" s="725"/>
      <c r="M44" s="729" t="s">
        <v>0</v>
      </c>
      <c r="N44" s="729"/>
      <c r="O44" s="729"/>
      <c r="P44" s="729"/>
      <c r="Q44" s="729"/>
    </row>
    <row r="45" spans="2:53" ht="22.5" customHeight="1">
      <c r="B45" s="726"/>
      <c r="C45" s="727"/>
      <c r="D45" s="727"/>
      <c r="E45" s="727"/>
      <c r="F45" s="727"/>
      <c r="G45" s="727"/>
      <c r="H45" s="727"/>
      <c r="I45" s="727"/>
      <c r="J45" s="727"/>
      <c r="K45" s="727"/>
      <c r="L45" s="728"/>
      <c r="M45" s="729"/>
      <c r="N45" s="729"/>
      <c r="O45" s="729"/>
      <c r="P45" s="729"/>
      <c r="Q45" s="729"/>
    </row>
    <row r="46" spans="2:53" ht="22.5" customHeight="1">
      <c r="I46" s="266"/>
      <c r="J46" s="289"/>
      <c r="K46" s="266"/>
      <c r="L46" s="266"/>
      <c r="M46" s="323"/>
      <c r="N46" s="323"/>
      <c r="O46" s="266"/>
      <c r="P46" s="266"/>
      <c r="Q46" s="266"/>
      <c r="R46" s="266"/>
    </row>
    <row r="47" spans="2:53" ht="22.5" customHeight="1">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4"/>
      <c r="AZ47" s="324"/>
      <c r="BA47" s="324"/>
    </row>
    <row r="48" spans="2:53" ht="22.5" customHeight="1">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c r="AZ48" s="324"/>
      <c r="BA48" s="324"/>
    </row>
    <row r="49" spans="8:53" ht="22.5" customHeight="1">
      <c r="H49" s="325"/>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4"/>
      <c r="BA49" s="324"/>
    </row>
    <row r="50" spans="8:53" ht="22.5" customHeight="1">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c r="AZ50" s="324"/>
      <c r="BA50" s="324"/>
    </row>
    <row r="51" spans="8:53" ht="22.5" customHeight="1">
      <c r="H51" s="325"/>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4"/>
      <c r="BA51" s="324"/>
    </row>
    <row r="52" spans="8:53" ht="22.5" customHeight="1">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row>
    <row r="53" spans="8:53" ht="22.5" customHeight="1">
      <c r="H53" s="325"/>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c r="AZ53" s="324"/>
      <c r="BA53" s="324"/>
    </row>
    <row r="54" spans="8:53" ht="22.5" customHeight="1">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c r="AZ54" s="324"/>
      <c r="BA54" s="324"/>
    </row>
    <row r="55" spans="8:53" ht="22.5" customHeight="1">
      <c r="R55" s="324"/>
      <c r="S55" s="324"/>
      <c r="T55" s="324"/>
      <c r="U55" s="324"/>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324"/>
      <c r="BA55" s="324"/>
    </row>
    <row r="56" spans="8:53" ht="22.5" customHeight="1">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c r="AP56" s="324"/>
      <c r="AQ56" s="324"/>
      <c r="AR56" s="324"/>
      <c r="AS56" s="324"/>
      <c r="AT56" s="324"/>
      <c r="AU56" s="324"/>
      <c r="AV56" s="324"/>
      <c r="AW56" s="324"/>
      <c r="AX56" s="324"/>
      <c r="AY56" s="324"/>
      <c r="AZ56" s="324"/>
      <c r="BA56" s="324"/>
    </row>
    <row r="57" spans="8:53" ht="22.5" customHeight="1">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c r="AZ57" s="324"/>
      <c r="BA57" s="324"/>
    </row>
    <row r="58" spans="8:53" ht="22.5" customHeight="1">
      <c r="R58" s="324"/>
      <c r="S58" s="324"/>
      <c r="T58" s="324"/>
      <c r="U58" s="324"/>
      <c r="V58" s="324"/>
      <c r="W58" s="324"/>
      <c r="X58" s="324"/>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c r="BA58" s="324"/>
    </row>
    <row r="59" spans="8:53" ht="22.5" customHeight="1">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c r="BA59" s="324"/>
    </row>
    <row r="60" spans="8:53" ht="22.5" customHeight="1">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c r="AZ60" s="324"/>
      <c r="BA60" s="324"/>
    </row>
    <row r="61" spans="8:53" ht="22.5" customHeight="1">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c r="BA61" s="324"/>
    </row>
    <row r="62" spans="8:53" ht="22.5" customHeight="1">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c r="AZ62" s="324"/>
      <c r="BA62" s="324"/>
    </row>
    <row r="63" spans="8:53" ht="22.5" customHeight="1">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c r="BA63" s="324"/>
    </row>
    <row r="64" spans="8:53" ht="22.5" customHeight="1">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c r="BA64" s="324"/>
    </row>
    <row r="65" spans="18:53" ht="22.5" customHeight="1">
      <c r="R65" s="324"/>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24"/>
      <c r="AV65" s="324"/>
      <c r="AW65" s="324"/>
      <c r="AX65" s="324"/>
      <c r="AY65" s="324"/>
      <c r="AZ65" s="324"/>
      <c r="BA65" s="324"/>
    </row>
    <row r="66" spans="18:53" ht="22.5" customHeight="1">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row>
    <row r="67" spans="18:53" ht="22.5" customHeight="1">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24"/>
      <c r="AV67" s="324"/>
      <c r="AW67" s="324"/>
      <c r="AX67" s="324"/>
      <c r="AY67" s="324"/>
      <c r="AZ67" s="324"/>
      <c r="BA67" s="324"/>
    </row>
    <row r="68" spans="18:53" ht="22.5" customHeight="1">
      <c r="R68" s="324"/>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row>
    <row r="69" spans="18:53" ht="22.5" customHeight="1">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row>
    <row r="70" spans="18:53" ht="22.5" customHeight="1">
      <c r="R70" s="324"/>
      <c r="S70" s="324"/>
      <c r="T70" s="324"/>
      <c r="U70" s="324"/>
      <c r="V70" s="324"/>
      <c r="W70" s="324"/>
      <c r="X70" s="324"/>
      <c r="Y70" s="324"/>
      <c r="Z70" s="324"/>
      <c r="AA70" s="324"/>
      <c r="AB70" s="324"/>
      <c r="AC70" s="324"/>
      <c r="AD70" s="324"/>
      <c r="AE70" s="324"/>
      <c r="AF70" s="324"/>
      <c r="AG70" s="324"/>
      <c r="AH70" s="324"/>
      <c r="AI70" s="324"/>
      <c r="AJ70" s="324"/>
      <c r="AK70" s="324"/>
      <c r="AL70" s="324"/>
      <c r="AM70" s="324"/>
      <c r="AN70" s="324"/>
      <c r="AO70" s="324"/>
      <c r="AP70" s="324"/>
      <c r="AQ70" s="324"/>
      <c r="AR70" s="324"/>
      <c r="AS70" s="324"/>
      <c r="AT70" s="324"/>
      <c r="AU70" s="324"/>
      <c r="AV70" s="324"/>
      <c r="AW70" s="324"/>
      <c r="AX70" s="324"/>
      <c r="AY70" s="324"/>
      <c r="AZ70" s="324"/>
      <c r="BA70" s="324"/>
    </row>
    <row r="71" spans="18:53" ht="22.5" customHeight="1">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324"/>
      <c r="AX71" s="324"/>
      <c r="AY71" s="324"/>
      <c r="AZ71" s="324"/>
      <c r="BA71" s="324"/>
    </row>
    <row r="72" spans="18:53" ht="22.5" customHeight="1">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c r="BA72" s="324"/>
    </row>
    <row r="73" spans="18:53" ht="22.5" customHeight="1">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324"/>
      <c r="AQ73" s="324"/>
      <c r="AR73" s="324"/>
      <c r="AS73" s="324"/>
      <c r="AT73" s="324"/>
      <c r="AU73" s="324"/>
      <c r="AV73" s="324"/>
      <c r="AW73" s="324"/>
      <c r="AX73" s="324"/>
      <c r="AY73" s="324"/>
      <c r="AZ73" s="324"/>
      <c r="BA73" s="324"/>
    </row>
    <row r="74" spans="18:53" ht="22.5" customHeight="1">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4"/>
      <c r="AZ74" s="324"/>
      <c r="BA74" s="324"/>
    </row>
    <row r="75" spans="18:53" ht="22.5" customHeight="1">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4"/>
    </row>
    <row r="76" spans="18:53" ht="22.5" customHeight="1">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4"/>
      <c r="AZ76" s="324"/>
      <c r="BA76" s="324"/>
    </row>
    <row r="77" spans="18:53" ht="22.5" customHeight="1">
      <c r="R77" s="324"/>
      <c r="S77" s="324"/>
      <c r="T77" s="324"/>
      <c r="U77" s="324"/>
      <c r="V77" s="324"/>
      <c r="W77" s="324"/>
      <c r="X77" s="324"/>
      <c r="Y77" s="324"/>
      <c r="Z77" s="324"/>
      <c r="AA77" s="324"/>
      <c r="AB77" s="324"/>
      <c r="AC77" s="324"/>
      <c r="AD77" s="324"/>
      <c r="AE77" s="324"/>
      <c r="AF77" s="324"/>
      <c r="AG77" s="324"/>
      <c r="AH77" s="324"/>
      <c r="AI77" s="324"/>
      <c r="AJ77" s="324"/>
      <c r="AK77" s="324"/>
      <c r="AL77" s="324"/>
      <c r="AM77" s="324"/>
      <c r="AN77" s="324"/>
      <c r="AO77" s="324"/>
      <c r="AP77" s="324"/>
      <c r="AQ77" s="324"/>
      <c r="AR77" s="324"/>
      <c r="AS77" s="324"/>
      <c r="AT77" s="324"/>
      <c r="AU77" s="324"/>
      <c r="AV77" s="324"/>
      <c r="AW77" s="324"/>
      <c r="AX77" s="324"/>
      <c r="AY77" s="324"/>
      <c r="AZ77" s="324"/>
      <c r="BA77" s="324"/>
    </row>
    <row r="78" spans="18:53" ht="22.5" customHeight="1">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4"/>
      <c r="AY78" s="324"/>
      <c r="AZ78" s="324"/>
      <c r="BA78" s="324"/>
    </row>
    <row r="79" spans="18:53" ht="22.5" customHeight="1">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324"/>
      <c r="BA79" s="324"/>
    </row>
    <row r="80" spans="18:53" ht="22.5" customHeight="1">
      <c r="S80" s="266"/>
      <c r="T80" s="266"/>
      <c r="U80" s="266"/>
      <c r="V80" s="266"/>
      <c r="W80" s="266"/>
      <c r="X80" s="266"/>
      <c r="Y80" s="266"/>
      <c r="Z80" s="266"/>
      <c r="AA80" s="266"/>
      <c r="AB80" s="266"/>
      <c r="AC80" s="266"/>
      <c r="AD80" s="266"/>
      <c r="AE80" s="266"/>
      <c r="AF80" s="266"/>
      <c r="AG80" s="266"/>
      <c r="AH80" s="266"/>
      <c r="AI80" s="266"/>
      <c r="AJ80" s="266"/>
      <c r="AK80" s="266"/>
      <c r="AL80" s="266"/>
      <c r="AM80" s="266"/>
      <c r="AN80" s="266"/>
    </row>
  </sheetData>
  <mergeCells count="128">
    <mergeCell ref="M40:Q43"/>
    <mergeCell ref="J42:J43"/>
    <mergeCell ref="B44:L45"/>
    <mergeCell ref="M44:Q45"/>
    <mergeCell ref="Q34:Q35"/>
    <mergeCell ref="B37:C37"/>
    <mergeCell ref="D37:I37"/>
    <mergeCell ref="K37:L37"/>
    <mergeCell ref="M37:Q37"/>
    <mergeCell ref="B38:C43"/>
    <mergeCell ref="D38:I43"/>
    <mergeCell ref="J38:J39"/>
    <mergeCell ref="M38:Q39"/>
    <mergeCell ref="J40:J41"/>
    <mergeCell ref="C34:C35"/>
    <mergeCell ref="E34:E35"/>
    <mergeCell ref="M34:M35"/>
    <mergeCell ref="N34:N35"/>
    <mergeCell ref="O34:O35"/>
    <mergeCell ref="P34:P35"/>
    <mergeCell ref="B18:B35"/>
    <mergeCell ref="Q30:Q31"/>
    <mergeCell ref="C32:C33"/>
    <mergeCell ref="E32:E33"/>
    <mergeCell ref="M32:M33"/>
    <mergeCell ref="N32:N33"/>
    <mergeCell ref="O32:O33"/>
    <mergeCell ref="P32:P33"/>
    <mergeCell ref="Q32:Q33"/>
    <mergeCell ref="C30:C31"/>
    <mergeCell ref="E30:E31"/>
    <mergeCell ref="M30:M31"/>
    <mergeCell ref="N30:N31"/>
    <mergeCell ref="O30:O31"/>
    <mergeCell ref="P30:P31"/>
    <mergeCell ref="Q26:Q27"/>
    <mergeCell ref="C28:C29"/>
    <mergeCell ref="E28:E29"/>
    <mergeCell ref="M28:M29"/>
    <mergeCell ref="N28:N29"/>
    <mergeCell ref="O28:O29"/>
    <mergeCell ref="P28:P29"/>
    <mergeCell ref="Q28:Q29"/>
    <mergeCell ref="C26:C27"/>
    <mergeCell ref="E26:E27"/>
    <mergeCell ref="M26:M27"/>
    <mergeCell ref="N26:N27"/>
    <mergeCell ref="O26:O27"/>
    <mergeCell ref="P26:P27"/>
    <mergeCell ref="O22:O23"/>
    <mergeCell ref="P22:P23"/>
    <mergeCell ref="Q22:Q23"/>
    <mergeCell ref="C24:C25"/>
    <mergeCell ref="E24:E25"/>
    <mergeCell ref="M24:M25"/>
    <mergeCell ref="N24:N25"/>
    <mergeCell ref="O24:O25"/>
    <mergeCell ref="P24:P25"/>
    <mergeCell ref="Q24:Q25"/>
    <mergeCell ref="C22:C23"/>
    <mergeCell ref="E22:E23"/>
    <mergeCell ref="M22:M23"/>
    <mergeCell ref="N22:N23"/>
    <mergeCell ref="P18:P19"/>
    <mergeCell ref="Q18:Q19"/>
    <mergeCell ref="U18:V18"/>
    <mergeCell ref="C20:C21"/>
    <mergeCell ref="E20:E21"/>
    <mergeCell ref="M20:M21"/>
    <mergeCell ref="N20:N21"/>
    <mergeCell ref="O20:O21"/>
    <mergeCell ref="P20:P21"/>
    <mergeCell ref="Q20:Q21"/>
    <mergeCell ref="C18:C19"/>
    <mergeCell ref="E18:E19"/>
    <mergeCell ref="M18:M19"/>
    <mergeCell ref="N18:N19"/>
    <mergeCell ref="O18:O19"/>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21" workbookViewId="0">
      <selection activeCell="K31" sqref="K31"/>
    </sheetView>
  </sheetViews>
  <sheetFormatPr baseColWidth="10" defaultRowHeight="15"/>
  <cols>
    <col min="1" max="1" width="5.28515625" customWidth="1"/>
    <col min="5" max="5" width="14" customWidth="1"/>
    <col min="8" max="9" width="12.85546875" customWidth="1"/>
    <col min="11" max="11" width="12.7109375" customWidth="1"/>
  </cols>
  <sheetData>
    <row r="1" spans="1:16" s="91" customFormat="1"/>
    <row r="2" spans="1:16" s="91" customFormat="1" ht="22.5">
      <c r="A2" s="92" t="s">
        <v>189</v>
      </c>
      <c r="B2" s="92" t="s">
        <v>190</v>
      </c>
      <c r="C2" s="92" t="s">
        <v>191</v>
      </c>
      <c r="D2" s="92" t="s">
        <v>192</v>
      </c>
      <c r="E2" s="92" t="s">
        <v>133</v>
      </c>
      <c r="F2" s="92" t="s">
        <v>193</v>
      </c>
      <c r="G2" s="93" t="s">
        <v>194</v>
      </c>
      <c r="H2" s="93" t="s">
        <v>195</v>
      </c>
      <c r="I2" s="93" t="s">
        <v>196</v>
      </c>
      <c r="J2" s="93" t="s">
        <v>197</v>
      </c>
      <c r="K2" s="93" t="s">
        <v>198</v>
      </c>
    </row>
    <row r="3" spans="1:16" s="91" customFormat="1" ht="22.5">
      <c r="A3" s="94">
        <v>1</v>
      </c>
      <c r="B3" s="94">
        <v>4475</v>
      </c>
      <c r="C3" s="95">
        <v>45462</v>
      </c>
      <c r="D3" s="94">
        <v>2575</v>
      </c>
      <c r="E3" s="96">
        <v>93377259</v>
      </c>
      <c r="F3" s="96" t="s">
        <v>199</v>
      </c>
      <c r="G3" s="94" t="s">
        <v>200</v>
      </c>
      <c r="H3" s="97">
        <v>15200000</v>
      </c>
      <c r="I3" s="97">
        <v>11400000</v>
      </c>
      <c r="J3" s="98">
        <v>0</v>
      </c>
      <c r="K3" s="97">
        <v>3800000</v>
      </c>
      <c r="L3" s="750" t="s">
        <v>167</v>
      </c>
      <c r="M3" s="750"/>
      <c r="N3" s="750"/>
      <c r="O3" s="750"/>
      <c r="P3" s="259"/>
    </row>
    <row r="4" spans="1:16" s="91" customFormat="1" ht="33.75">
      <c r="A4" s="94">
        <v>2</v>
      </c>
      <c r="B4" s="94">
        <v>4559</v>
      </c>
      <c r="C4" s="95">
        <v>45463</v>
      </c>
      <c r="D4" s="94">
        <v>2567</v>
      </c>
      <c r="E4" s="96">
        <v>14136617</v>
      </c>
      <c r="F4" s="96" t="s">
        <v>201</v>
      </c>
      <c r="G4" s="94" t="s">
        <v>202</v>
      </c>
      <c r="H4" s="97">
        <v>11200000</v>
      </c>
      <c r="I4" s="97">
        <v>8400000</v>
      </c>
      <c r="J4" s="98">
        <v>0</v>
      </c>
      <c r="K4" s="97">
        <v>2800000</v>
      </c>
      <c r="L4" s="750"/>
      <c r="M4" s="750"/>
      <c r="N4" s="750"/>
      <c r="O4" s="750"/>
    </row>
    <row r="5" spans="1:16" s="91" customFormat="1" ht="33.75">
      <c r="A5" s="94">
        <v>3</v>
      </c>
      <c r="B5" s="94">
        <v>4563</v>
      </c>
      <c r="C5" s="95">
        <v>45464</v>
      </c>
      <c r="D5" s="94">
        <v>2648</v>
      </c>
      <c r="E5" s="96">
        <v>1006120401</v>
      </c>
      <c r="F5" s="96" t="s">
        <v>203</v>
      </c>
      <c r="G5" s="94" t="s">
        <v>204</v>
      </c>
      <c r="H5" s="97">
        <v>9600000</v>
      </c>
      <c r="I5" s="97">
        <v>7200000</v>
      </c>
      <c r="J5" s="98">
        <v>0</v>
      </c>
      <c r="K5" s="97">
        <v>2400000</v>
      </c>
      <c r="L5" s="750"/>
      <c r="M5" s="750"/>
      <c r="N5" s="750"/>
      <c r="O5" s="750"/>
    </row>
    <row r="6" spans="1:16" s="91" customFormat="1" ht="33.75">
      <c r="A6" s="94">
        <v>4</v>
      </c>
      <c r="B6" s="94">
        <v>4564</v>
      </c>
      <c r="C6" s="95">
        <v>45464</v>
      </c>
      <c r="D6" s="94">
        <v>2661</v>
      </c>
      <c r="E6" s="96">
        <v>1067870875</v>
      </c>
      <c r="F6" s="96" t="s">
        <v>205</v>
      </c>
      <c r="G6" s="94" t="s">
        <v>206</v>
      </c>
      <c r="H6" s="97">
        <v>13600000</v>
      </c>
      <c r="I6" s="97">
        <v>10200000</v>
      </c>
      <c r="J6" s="98">
        <v>0</v>
      </c>
      <c r="K6" s="97">
        <v>3400000</v>
      </c>
      <c r="L6" s="750"/>
      <c r="M6" s="750"/>
      <c r="N6" s="750"/>
      <c r="O6" s="750"/>
    </row>
    <row r="7" spans="1:16" s="91" customFormat="1" ht="33.75">
      <c r="A7" s="94">
        <v>5</v>
      </c>
      <c r="B7" s="94">
        <v>4574</v>
      </c>
      <c r="C7" s="95">
        <v>45464</v>
      </c>
      <c r="D7" s="94">
        <v>2577</v>
      </c>
      <c r="E7" s="96">
        <v>38210563</v>
      </c>
      <c r="F7" s="96" t="s">
        <v>207</v>
      </c>
      <c r="G7" s="94" t="s">
        <v>208</v>
      </c>
      <c r="H7" s="97">
        <v>12000000</v>
      </c>
      <c r="I7" s="97">
        <v>6000000</v>
      </c>
      <c r="J7" s="98">
        <v>0</v>
      </c>
      <c r="K7" s="97">
        <v>3000000</v>
      </c>
      <c r="L7" s="750"/>
      <c r="M7" s="750"/>
      <c r="N7" s="750"/>
      <c r="O7" s="750"/>
    </row>
    <row r="8" spans="1:16" s="91" customFormat="1" ht="22.5">
      <c r="A8" s="94">
        <v>6</v>
      </c>
      <c r="B8" s="94">
        <v>4593</v>
      </c>
      <c r="C8" s="95">
        <v>45468</v>
      </c>
      <c r="D8" s="94">
        <v>2654</v>
      </c>
      <c r="E8" s="96">
        <v>5829099</v>
      </c>
      <c r="F8" s="96" t="s">
        <v>209</v>
      </c>
      <c r="G8" s="94" t="s">
        <v>210</v>
      </c>
      <c r="H8" s="97">
        <v>14400000</v>
      </c>
      <c r="I8" s="97">
        <v>10800000</v>
      </c>
      <c r="J8" s="98">
        <v>0</v>
      </c>
      <c r="K8" s="97">
        <v>3600000</v>
      </c>
      <c r="L8" s="750"/>
      <c r="M8" s="750"/>
      <c r="N8" s="750"/>
      <c r="O8" s="750"/>
    </row>
    <row r="9" spans="1:16" s="91" customFormat="1" ht="33.75">
      <c r="A9" s="94">
        <v>7</v>
      </c>
      <c r="B9" s="94">
        <v>4598</v>
      </c>
      <c r="C9" s="95">
        <v>45468</v>
      </c>
      <c r="D9" s="94">
        <v>2561</v>
      </c>
      <c r="E9" s="96">
        <v>10250283</v>
      </c>
      <c r="F9" s="96" t="s">
        <v>211</v>
      </c>
      <c r="G9" s="94" t="s">
        <v>212</v>
      </c>
      <c r="H9" s="97">
        <v>20000000</v>
      </c>
      <c r="I9" s="97">
        <v>10000000</v>
      </c>
      <c r="J9" s="98">
        <v>0</v>
      </c>
      <c r="K9" s="97">
        <v>10000000</v>
      </c>
      <c r="L9" s="750"/>
      <c r="M9" s="750"/>
      <c r="N9" s="750"/>
      <c r="O9" s="750"/>
    </row>
    <row r="10" spans="1:16" s="91" customFormat="1" ht="22.5">
      <c r="A10" s="99">
        <v>8</v>
      </c>
      <c r="B10" s="99">
        <v>4624</v>
      </c>
      <c r="C10" s="100">
        <v>45470</v>
      </c>
      <c r="D10" s="99">
        <v>2658</v>
      </c>
      <c r="E10" s="101">
        <v>38361758</v>
      </c>
      <c r="F10" s="101" t="s">
        <v>213</v>
      </c>
      <c r="G10" s="99" t="s">
        <v>214</v>
      </c>
      <c r="H10" s="102">
        <v>8800000</v>
      </c>
      <c r="I10" s="102">
        <v>4400000</v>
      </c>
      <c r="J10" s="103">
        <v>0</v>
      </c>
      <c r="K10" s="102">
        <v>4400000</v>
      </c>
      <c r="L10" s="750" t="s">
        <v>177</v>
      </c>
      <c r="M10" s="750"/>
      <c r="N10" s="750"/>
      <c r="O10" s="750"/>
    </row>
    <row r="11" spans="1:16" s="91" customFormat="1" ht="33.75">
      <c r="A11" s="99">
        <v>9</v>
      </c>
      <c r="B11" s="99">
        <v>4626</v>
      </c>
      <c r="C11" s="100">
        <v>45470</v>
      </c>
      <c r="D11" s="99">
        <v>2653</v>
      </c>
      <c r="E11" s="101">
        <v>28537592</v>
      </c>
      <c r="F11" s="101" t="s">
        <v>215</v>
      </c>
      <c r="G11" s="99" t="s">
        <v>216</v>
      </c>
      <c r="H11" s="102">
        <v>15200000</v>
      </c>
      <c r="I11" s="102">
        <v>7600000</v>
      </c>
      <c r="J11" s="103">
        <v>0</v>
      </c>
      <c r="K11" s="102">
        <v>3800000</v>
      </c>
      <c r="L11" s="750"/>
      <c r="M11" s="750"/>
      <c r="N11" s="750"/>
      <c r="O11" s="750"/>
    </row>
    <row r="12" spans="1:16" s="91" customFormat="1" ht="33.75">
      <c r="A12" s="99">
        <v>10</v>
      </c>
      <c r="B12" s="99">
        <v>4629</v>
      </c>
      <c r="C12" s="100">
        <v>45470</v>
      </c>
      <c r="D12" s="99">
        <v>2569</v>
      </c>
      <c r="E12" s="101">
        <v>14237465</v>
      </c>
      <c r="F12" s="101" t="s">
        <v>217</v>
      </c>
      <c r="G12" s="99" t="s">
        <v>218</v>
      </c>
      <c r="H12" s="102">
        <v>15200000</v>
      </c>
      <c r="I12" s="103">
        <v>0</v>
      </c>
      <c r="J12" s="103">
        <v>0</v>
      </c>
      <c r="K12" s="102">
        <v>15200000</v>
      </c>
      <c r="L12" s="750"/>
      <c r="M12" s="750"/>
      <c r="N12" s="750"/>
      <c r="O12" s="750"/>
    </row>
    <row r="13" spans="1:16" s="91" customFormat="1" ht="33.75">
      <c r="A13" s="99">
        <v>11</v>
      </c>
      <c r="B13" s="99">
        <v>4633</v>
      </c>
      <c r="C13" s="100">
        <v>45470</v>
      </c>
      <c r="D13" s="99">
        <v>2568</v>
      </c>
      <c r="E13" s="101">
        <v>1110557756</v>
      </c>
      <c r="F13" s="101" t="s">
        <v>219</v>
      </c>
      <c r="G13" s="99" t="s">
        <v>220</v>
      </c>
      <c r="H13" s="102">
        <v>15200000</v>
      </c>
      <c r="I13" s="102">
        <v>3800000</v>
      </c>
      <c r="J13" s="103">
        <v>0</v>
      </c>
      <c r="K13" s="102">
        <v>11400000</v>
      </c>
      <c r="L13" s="750"/>
      <c r="M13" s="750"/>
      <c r="N13" s="750"/>
      <c r="O13" s="750"/>
    </row>
    <row r="14" spans="1:16" s="91" customFormat="1" ht="33.75">
      <c r="A14" s="104">
        <v>12</v>
      </c>
      <c r="B14" s="104">
        <v>4731</v>
      </c>
      <c r="C14" s="105">
        <v>45471</v>
      </c>
      <c r="D14" s="104">
        <v>2657</v>
      </c>
      <c r="E14" s="106">
        <v>1033763126</v>
      </c>
      <c r="F14" s="106" t="s">
        <v>221</v>
      </c>
      <c r="G14" s="104" t="s">
        <v>222</v>
      </c>
      <c r="H14" s="107">
        <v>15200000</v>
      </c>
      <c r="I14" s="107">
        <v>7600000</v>
      </c>
      <c r="J14" s="108">
        <v>0</v>
      </c>
      <c r="K14" s="107">
        <v>3800000</v>
      </c>
      <c r="L14" s="751" t="s">
        <v>173</v>
      </c>
      <c r="M14" s="751"/>
      <c r="N14" s="751"/>
      <c r="O14" s="751"/>
    </row>
    <row r="15" spans="1:16" s="91" customFormat="1" ht="23.25">
      <c r="A15" s="99">
        <v>13</v>
      </c>
      <c r="B15" s="99">
        <v>4732</v>
      </c>
      <c r="C15" s="100">
        <v>45471</v>
      </c>
      <c r="D15" s="99">
        <v>2647</v>
      </c>
      <c r="E15" s="101">
        <v>28554986</v>
      </c>
      <c r="F15" s="101" t="s">
        <v>223</v>
      </c>
      <c r="G15" s="99" t="s">
        <v>224</v>
      </c>
      <c r="H15" s="102">
        <v>9600000</v>
      </c>
      <c r="I15" s="102">
        <v>4800000</v>
      </c>
      <c r="J15" s="103">
        <v>0</v>
      </c>
      <c r="K15" s="102">
        <v>4800000</v>
      </c>
      <c r="L15" s="752" t="s">
        <v>177</v>
      </c>
      <c r="M15" s="752"/>
      <c r="N15" s="752"/>
      <c r="O15" s="752"/>
    </row>
    <row r="16" spans="1:16" s="91" customFormat="1" ht="33.75">
      <c r="A16" s="104">
        <v>14</v>
      </c>
      <c r="B16" s="104">
        <v>4753</v>
      </c>
      <c r="C16" s="105">
        <v>45475</v>
      </c>
      <c r="D16" s="104">
        <v>2576</v>
      </c>
      <c r="E16" s="106">
        <v>1110538212</v>
      </c>
      <c r="F16" s="106" t="s">
        <v>225</v>
      </c>
      <c r="G16" s="104" t="s">
        <v>226</v>
      </c>
      <c r="H16" s="107">
        <v>10400000</v>
      </c>
      <c r="I16" s="107">
        <v>5200000</v>
      </c>
      <c r="J16" s="108">
        <v>0</v>
      </c>
      <c r="K16" s="107">
        <v>5200000</v>
      </c>
      <c r="L16" s="750" t="s">
        <v>173</v>
      </c>
      <c r="M16" s="750"/>
      <c r="N16" s="750"/>
      <c r="O16" s="750"/>
    </row>
    <row r="17" spans="1:15" s="91" customFormat="1" ht="22.5">
      <c r="A17" s="104">
        <v>15</v>
      </c>
      <c r="B17" s="104">
        <v>4756</v>
      </c>
      <c r="C17" s="105">
        <v>45475</v>
      </c>
      <c r="D17" s="104">
        <v>2563</v>
      </c>
      <c r="E17" s="106">
        <v>6023301</v>
      </c>
      <c r="F17" s="106" t="s">
        <v>227</v>
      </c>
      <c r="G17" s="104" t="s">
        <v>228</v>
      </c>
      <c r="H17" s="107">
        <v>27500000</v>
      </c>
      <c r="I17" s="108">
        <v>0</v>
      </c>
      <c r="J17" s="108">
        <v>0</v>
      </c>
      <c r="K17" s="107">
        <v>27500000</v>
      </c>
      <c r="L17" s="750"/>
      <c r="M17" s="750"/>
      <c r="N17" s="750"/>
      <c r="O17" s="750"/>
    </row>
    <row r="18" spans="1:15" s="91" customFormat="1" ht="33.75">
      <c r="A18" s="104">
        <v>16</v>
      </c>
      <c r="B18" s="104">
        <v>4757</v>
      </c>
      <c r="C18" s="105">
        <v>45475</v>
      </c>
      <c r="D18" s="104">
        <v>2574</v>
      </c>
      <c r="E18" s="106">
        <v>93395636</v>
      </c>
      <c r="F18" s="106" t="s">
        <v>229</v>
      </c>
      <c r="G18" s="104" t="s">
        <v>230</v>
      </c>
      <c r="H18" s="107">
        <v>15200000</v>
      </c>
      <c r="I18" s="107">
        <v>7600000</v>
      </c>
      <c r="J18" s="108">
        <v>0</v>
      </c>
      <c r="K18" s="107">
        <v>3800000</v>
      </c>
      <c r="L18" s="750"/>
      <c r="M18" s="750"/>
      <c r="N18" s="750"/>
      <c r="O18" s="750"/>
    </row>
    <row r="19" spans="1:15" s="91" customFormat="1" ht="33.75">
      <c r="A19" s="104">
        <v>17</v>
      </c>
      <c r="B19" s="104">
        <v>4761</v>
      </c>
      <c r="C19" s="105">
        <v>45475</v>
      </c>
      <c r="D19" s="104">
        <v>2570</v>
      </c>
      <c r="E19" s="106">
        <v>93359833</v>
      </c>
      <c r="F19" s="106" t="s">
        <v>231</v>
      </c>
      <c r="G19" s="104" t="s">
        <v>232</v>
      </c>
      <c r="H19" s="107">
        <v>12800000</v>
      </c>
      <c r="I19" s="107">
        <v>6400000</v>
      </c>
      <c r="J19" s="108">
        <v>0</v>
      </c>
      <c r="K19" s="107">
        <v>3200000</v>
      </c>
      <c r="L19" s="750"/>
      <c r="M19" s="750"/>
      <c r="N19" s="750"/>
      <c r="O19" s="750"/>
    </row>
    <row r="20" spans="1:15" s="91" customFormat="1" ht="22.5">
      <c r="A20" s="104">
        <v>18</v>
      </c>
      <c r="B20" s="104">
        <v>4763</v>
      </c>
      <c r="C20" s="105">
        <v>45475</v>
      </c>
      <c r="D20" s="104">
        <v>2564</v>
      </c>
      <c r="E20" s="106">
        <v>65782673</v>
      </c>
      <c r="F20" s="106" t="s">
        <v>233</v>
      </c>
      <c r="G20" s="104" t="s">
        <v>234</v>
      </c>
      <c r="H20" s="107">
        <v>15200000</v>
      </c>
      <c r="I20" s="107">
        <v>7600000</v>
      </c>
      <c r="J20" s="108">
        <v>0</v>
      </c>
      <c r="K20" s="107">
        <v>3800000</v>
      </c>
      <c r="L20" s="750"/>
      <c r="M20" s="750"/>
      <c r="N20" s="750"/>
      <c r="O20" s="750"/>
    </row>
    <row r="21" spans="1:15" s="91" customFormat="1" ht="33.75">
      <c r="A21" s="104">
        <v>19</v>
      </c>
      <c r="B21" s="104">
        <v>4764</v>
      </c>
      <c r="C21" s="105">
        <v>45475</v>
      </c>
      <c r="D21" s="104">
        <v>2655</v>
      </c>
      <c r="E21" s="106">
        <v>80852110</v>
      </c>
      <c r="F21" s="106" t="s">
        <v>235</v>
      </c>
      <c r="G21" s="104" t="s">
        <v>236</v>
      </c>
      <c r="H21" s="107">
        <v>15200000</v>
      </c>
      <c r="I21" s="107">
        <v>7600000</v>
      </c>
      <c r="J21" s="108">
        <v>0</v>
      </c>
      <c r="K21" s="107">
        <v>7600000</v>
      </c>
      <c r="L21" s="750"/>
      <c r="M21" s="750"/>
      <c r="N21" s="750"/>
      <c r="O21" s="750"/>
    </row>
    <row r="22" spans="1:15" s="91" customFormat="1" ht="33.75">
      <c r="A22" s="104">
        <v>20</v>
      </c>
      <c r="B22" s="104">
        <v>4768</v>
      </c>
      <c r="C22" s="105">
        <v>45476</v>
      </c>
      <c r="D22" s="104">
        <v>2656</v>
      </c>
      <c r="E22" s="106">
        <v>1104709743</v>
      </c>
      <c r="F22" s="106" t="s">
        <v>237</v>
      </c>
      <c r="G22" s="104" t="s">
        <v>238</v>
      </c>
      <c r="H22" s="107">
        <v>18000000</v>
      </c>
      <c r="I22" s="108">
        <v>0</v>
      </c>
      <c r="J22" s="108">
        <v>0</v>
      </c>
      <c r="K22" s="107">
        <v>18000000</v>
      </c>
      <c r="L22" s="750"/>
      <c r="M22" s="750"/>
      <c r="N22" s="750"/>
      <c r="O22" s="750"/>
    </row>
    <row r="23" spans="1:15" s="91" customFormat="1" ht="22.5">
      <c r="A23" s="104">
        <v>21</v>
      </c>
      <c r="B23" s="104">
        <v>4813</v>
      </c>
      <c r="C23" s="105">
        <v>45484</v>
      </c>
      <c r="D23" s="104">
        <v>2651</v>
      </c>
      <c r="E23" s="106">
        <v>1110062657</v>
      </c>
      <c r="F23" s="106" t="s">
        <v>239</v>
      </c>
      <c r="G23" s="104" t="s">
        <v>240</v>
      </c>
      <c r="H23" s="107">
        <v>16000000</v>
      </c>
      <c r="I23" s="107">
        <v>8000000</v>
      </c>
      <c r="J23" s="108">
        <v>0</v>
      </c>
      <c r="K23" s="107">
        <v>8000000</v>
      </c>
      <c r="L23" s="750"/>
      <c r="M23" s="750"/>
      <c r="N23" s="750"/>
      <c r="O23" s="750"/>
    </row>
    <row r="24" spans="1:15" s="91" customFormat="1" ht="33.75">
      <c r="A24" s="104">
        <v>22</v>
      </c>
      <c r="B24" s="104">
        <v>4977</v>
      </c>
      <c r="C24" s="105">
        <v>45503</v>
      </c>
      <c r="D24" s="104">
        <v>2650</v>
      </c>
      <c r="E24" s="106">
        <v>1110580197</v>
      </c>
      <c r="F24" s="106" t="s">
        <v>241</v>
      </c>
      <c r="G24" s="104" t="s">
        <v>242</v>
      </c>
      <c r="H24" s="107">
        <v>14000000</v>
      </c>
      <c r="I24" s="107">
        <v>3500000</v>
      </c>
      <c r="J24" s="108">
        <v>0</v>
      </c>
      <c r="K24" s="107">
        <v>10500000</v>
      </c>
      <c r="L24" s="750"/>
      <c r="M24" s="750"/>
      <c r="N24" s="750"/>
      <c r="O24" s="750"/>
    </row>
    <row r="25" spans="1:15" s="91" customFormat="1" ht="33.75">
      <c r="A25" s="104">
        <v>23</v>
      </c>
      <c r="B25" s="104">
        <v>4990</v>
      </c>
      <c r="C25" s="105">
        <v>45505</v>
      </c>
      <c r="D25" s="104">
        <v>2659</v>
      </c>
      <c r="E25" s="106">
        <v>1234645290</v>
      </c>
      <c r="F25" s="106" t="s">
        <v>243</v>
      </c>
      <c r="G25" s="104" t="s">
        <v>244</v>
      </c>
      <c r="H25" s="107">
        <v>10500000</v>
      </c>
      <c r="I25" s="108">
        <v>0</v>
      </c>
      <c r="J25" s="108">
        <v>0</v>
      </c>
      <c r="K25" s="107">
        <v>10500000</v>
      </c>
      <c r="L25" s="750"/>
      <c r="M25" s="750"/>
      <c r="N25" s="750"/>
      <c r="O25" s="750"/>
    </row>
    <row r="26" spans="1:15" s="91" customFormat="1" ht="22.5">
      <c r="A26" s="104">
        <v>24</v>
      </c>
      <c r="B26" s="104">
        <v>5012</v>
      </c>
      <c r="C26" s="105">
        <v>45516</v>
      </c>
      <c r="D26" s="104">
        <v>2649</v>
      </c>
      <c r="E26" s="106">
        <v>65716538</v>
      </c>
      <c r="F26" s="106" t="s">
        <v>245</v>
      </c>
      <c r="G26" s="104" t="s">
        <v>246</v>
      </c>
      <c r="H26" s="107">
        <v>14000000</v>
      </c>
      <c r="I26" s="107">
        <v>3500000</v>
      </c>
      <c r="J26" s="108">
        <v>0</v>
      </c>
      <c r="K26" s="107">
        <v>10500000</v>
      </c>
      <c r="L26" s="750"/>
      <c r="M26" s="750"/>
      <c r="N26" s="750"/>
      <c r="O26" s="750"/>
    </row>
    <row r="27" spans="1:15" s="91" customFormat="1" ht="33.75">
      <c r="A27" s="104">
        <v>25</v>
      </c>
      <c r="B27" s="104">
        <v>5030</v>
      </c>
      <c r="C27" s="105">
        <v>45518</v>
      </c>
      <c r="D27" s="104">
        <v>2566</v>
      </c>
      <c r="E27" s="106">
        <v>1013609980</v>
      </c>
      <c r="F27" s="106" t="s">
        <v>247</v>
      </c>
      <c r="G27" s="104" t="s">
        <v>248</v>
      </c>
      <c r="H27" s="107">
        <v>15200000</v>
      </c>
      <c r="I27" s="108">
        <v>0</v>
      </c>
      <c r="J27" s="108">
        <v>0</v>
      </c>
      <c r="K27" s="107">
        <v>15200000</v>
      </c>
      <c r="L27" s="750"/>
      <c r="M27" s="750"/>
      <c r="N27" s="750"/>
      <c r="O27" s="750"/>
    </row>
    <row r="28" spans="1:15" s="91" customFormat="1" ht="22.5">
      <c r="A28" s="104">
        <v>26</v>
      </c>
      <c r="B28" s="104">
        <v>5488</v>
      </c>
      <c r="C28" s="105">
        <v>45548</v>
      </c>
      <c r="D28" s="104">
        <v>2957</v>
      </c>
      <c r="E28" s="106">
        <v>79348994</v>
      </c>
      <c r="F28" s="106" t="s">
        <v>249</v>
      </c>
      <c r="G28" s="104" t="s">
        <v>250</v>
      </c>
      <c r="H28" s="107">
        <v>16500000</v>
      </c>
      <c r="I28" s="107">
        <v>0</v>
      </c>
      <c r="J28" s="108">
        <v>0</v>
      </c>
      <c r="K28" s="107">
        <v>16500000</v>
      </c>
      <c r="L28" s="750"/>
      <c r="M28" s="750"/>
      <c r="N28" s="750"/>
      <c r="O28" s="750"/>
    </row>
    <row r="29" spans="1:15" s="91" customFormat="1" ht="33.75">
      <c r="A29" s="104">
        <v>27</v>
      </c>
      <c r="B29" s="104">
        <v>5489</v>
      </c>
      <c r="C29" s="105">
        <v>45548</v>
      </c>
      <c r="D29" s="104">
        <v>2960</v>
      </c>
      <c r="E29" s="106">
        <v>5829225</v>
      </c>
      <c r="F29" s="106" t="s">
        <v>251</v>
      </c>
      <c r="G29" s="104" t="s">
        <v>252</v>
      </c>
      <c r="H29" s="107">
        <v>16500000</v>
      </c>
      <c r="I29" s="107">
        <v>0</v>
      </c>
      <c r="J29" s="108">
        <v>0</v>
      </c>
      <c r="K29" s="107">
        <v>16500000</v>
      </c>
      <c r="L29" s="750"/>
      <c r="M29" s="750"/>
      <c r="N29" s="750"/>
      <c r="O29" s="750"/>
    </row>
    <row r="30" spans="1:15" s="91" customFormat="1" ht="22.5">
      <c r="A30" s="104">
        <v>28</v>
      </c>
      <c r="B30" s="104">
        <v>5493</v>
      </c>
      <c r="C30" s="105">
        <v>45548</v>
      </c>
      <c r="D30" s="104">
        <v>2958</v>
      </c>
      <c r="E30" s="106">
        <v>14135756</v>
      </c>
      <c r="F30" s="106" t="s">
        <v>253</v>
      </c>
      <c r="G30" s="104" t="s">
        <v>254</v>
      </c>
      <c r="H30" s="107">
        <v>16500000</v>
      </c>
      <c r="I30" s="107"/>
      <c r="J30" s="108">
        <v>0</v>
      </c>
      <c r="K30" s="107">
        <v>16500000</v>
      </c>
      <c r="L30" s="750"/>
      <c r="M30" s="750"/>
      <c r="N30" s="750"/>
      <c r="O30" s="750"/>
    </row>
    <row r="31" spans="1:15" s="109" customFormat="1" ht="27.75" customHeight="1">
      <c r="I31" s="110">
        <f>SUM(I3:I30)</f>
        <v>141600000</v>
      </c>
    </row>
  </sheetData>
  <mergeCells count="5">
    <mergeCell ref="L3:O9"/>
    <mergeCell ref="L10:O13"/>
    <mergeCell ref="L14:O14"/>
    <mergeCell ref="L15:O15"/>
    <mergeCell ref="L16:O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PLAN DE ACCION DE INVERSION </vt:lpstr>
      <vt:lpstr>RENTAS </vt:lpstr>
      <vt:lpstr>METAS RENTAS </vt:lpstr>
      <vt:lpstr>TESORERIA</vt:lpstr>
      <vt:lpstr>META TESORERIA CONTRAT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2024-11-28T18:39:07Z</dcterms:modified>
</cp:coreProperties>
</file>