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
    </mc:Choice>
  </mc:AlternateContent>
  <bookViews>
    <workbookView xWindow="0" yWindow="0" windowWidth="21600" windowHeight="9030"/>
  </bookViews>
  <sheets>
    <sheet name="EDUCACIÓN" sheetId="6" r:id="rId1"/>
    <sheet name="SALUD" sheetId="14" r:id="rId2"/>
    <sheet name="CULTURA" sheetId="3" r:id="rId3"/>
    <sheet name="DESARROLLO SOCIAL" sheetId="5" r:id="rId4"/>
    <sheet name="DESARROLLO ECONÓMICO" sheetId="4" r:id="rId5"/>
    <sheet name="INFRAESTRUCTURA" sheetId="17" r:id="rId6"/>
    <sheet name="AGRICULTURA" sheetId="2" r:id="rId7"/>
    <sheet name="AMBIENTE Y GESTIÓN DEL RIESGO" sheetId="16" r:id="rId8"/>
    <sheet name="MOVILIDAD" sheetId="12" r:id="rId9"/>
    <sheet name="TIC" sheetId="15" r:id="rId10"/>
    <sheet name="GOBIERNO" sheetId="8" r:id="rId11"/>
    <sheet name="PLANEACIÓN" sheetId="13" r:id="rId12"/>
    <sheet name="ADMINISTRATIVA" sheetId="1" r:id="rId13"/>
    <sheet name="GENERAL" sheetId="7" r:id="rId14"/>
    <sheet name="HACIENDA" sheetId="9" r:id="rId15"/>
    <sheet name="INFIBAGUE" sheetId="10" r:id="rId16"/>
  </sheets>
  <externalReferences>
    <externalReference r:id="rId17"/>
  </externalReferences>
  <calcPr calcId="162913"/>
</workbook>
</file>

<file path=xl/calcChain.xml><?xml version="1.0" encoding="utf-8"?>
<calcChain xmlns="http://schemas.openxmlformats.org/spreadsheetml/2006/main">
  <c r="Y55" i="17" l="1"/>
  <c r="R55" i="17"/>
  <c r="O54" i="17"/>
  <c r="Y52" i="17"/>
  <c r="W52" i="17"/>
  <c r="W55" i="17" s="1"/>
  <c r="V52" i="17"/>
  <c r="V55" i="17" s="1"/>
  <c r="U52" i="17"/>
  <c r="U55" i="17" s="1"/>
  <c r="T52" i="17"/>
  <c r="T55" i="17" s="1"/>
  <c r="S52" i="17"/>
  <c r="S55" i="17" s="1"/>
  <c r="R52" i="17"/>
  <c r="O51" i="17"/>
  <c r="O50" i="17"/>
  <c r="O49" i="17"/>
  <c r="O48" i="17"/>
  <c r="O47" i="17"/>
  <c r="O46" i="17"/>
  <c r="O45" i="17"/>
  <c r="O44" i="17"/>
  <c r="O43" i="17"/>
  <c r="O42" i="17"/>
  <c r="O41" i="17"/>
  <c r="O40" i="17"/>
  <c r="O39" i="17"/>
  <c r="O38" i="17"/>
  <c r="N38" i="17"/>
  <c r="O37" i="17"/>
  <c r="O36" i="17"/>
  <c r="N36" i="17"/>
  <c r="O35" i="17"/>
  <c r="O34" i="17"/>
  <c r="O33" i="17"/>
  <c r="O32" i="17"/>
  <c r="O31" i="17"/>
  <c r="O29" i="17"/>
  <c r="X28" i="17"/>
  <c r="O28" i="17"/>
  <c r="O27" i="17"/>
  <c r="O26" i="17"/>
  <c r="O25" i="17"/>
  <c r="O24" i="17"/>
  <c r="O23" i="17"/>
  <c r="X22" i="17"/>
  <c r="X52" i="17" s="1"/>
  <c r="X55" i="17" s="1"/>
  <c r="O22" i="17"/>
  <c r="Z21" i="17"/>
  <c r="O21" i="17" s="1"/>
  <c r="O20" i="17"/>
  <c r="O19" i="17"/>
  <c r="O18" i="17"/>
  <c r="Q17" i="17"/>
  <c r="Q52" i="17" s="1"/>
  <c r="Q55" i="17" s="1"/>
  <c r="O17" i="17"/>
  <c r="O16" i="17"/>
  <c r="O15" i="17"/>
  <c r="N15" i="17"/>
  <c r="O52" i="17" l="1"/>
  <c r="O55" i="17" s="1"/>
  <c r="Z52" i="17"/>
  <c r="Z55" i="17" s="1"/>
  <c r="P72" i="16" l="1"/>
  <c r="AB59" i="16"/>
  <c r="AA59" i="16"/>
  <c r="Z59" i="16"/>
  <c r="Y59" i="16"/>
  <c r="T59" i="16"/>
  <c r="S59" i="16"/>
  <c r="R59" i="16"/>
  <c r="P58" i="16"/>
  <c r="P57" i="16"/>
  <c r="P56" i="16"/>
  <c r="O56" i="16" s="1"/>
  <c r="X55" i="16"/>
  <c r="X54" i="16"/>
  <c r="P53" i="16"/>
  <c r="P52" i="16"/>
  <c r="P51" i="16"/>
  <c r="P50" i="16"/>
  <c r="P49" i="16"/>
  <c r="X48" i="16"/>
  <c r="P47" i="16"/>
  <c r="P46" i="16"/>
  <c r="P45" i="16"/>
  <c r="P44" i="16"/>
  <c r="O43" i="16"/>
  <c r="O42" i="16"/>
  <c r="O41" i="16"/>
  <c r="O40" i="16"/>
  <c r="O39" i="16"/>
  <c r="O38" i="16"/>
  <c r="O37" i="16"/>
  <c r="O36" i="16"/>
  <c r="O35" i="16"/>
  <c r="O34" i="16"/>
  <c r="O33" i="16"/>
  <c r="Q32" i="16"/>
  <c r="Q31" i="16"/>
  <c r="Q30" i="16"/>
  <c r="O29" i="16"/>
  <c r="Q28" i="16"/>
  <c r="O27" i="16"/>
  <c r="Q27" i="16" s="1"/>
  <c r="O26" i="16"/>
  <c r="Q26" i="16" s="1"/>
  <c r="Q25" i="16"/>
  <c r="Q24" i="16"/>
  <c r="Q23" i="16"/>
  <c r="Q22" i="16"/>
  <c r="Q21" i="16"/>
  <c r="Q20" i="16"/>
  <c r="Q19" i="16"/>
  <c r="Q18" i="16"/>
  <c r="Q17" i="16"/>
  <c r="O16" i="16"/>
  <c r="O15" i="16"/>
  <c r="O14" i="16"/>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X59" i="16" l="1"/>
  <c r="O59" i="16"/>
  <c r="P59" i="16"/>
  <c r="Q59" i="16"/>
  <c r="AB35" i="7"/>
  <c r="AA35" i="7"/>
  <c r="Z35" i="7"/>
  <c r="Y35" i="7"/>
  <c r="X35" i="7"/>
  <c r="W35" i="7"/>
  <c r="V35" i="7"/>
  <c r="U35" i="7"/>
  <c r="T35" i="7"/>
  <c r="S35" i="7"/>
  <c r="R35" i="7"/>
  <c r="Q35" i="7"/>
  <c r="P35" i="7"/>
  <c r="O35" i="7"/>
  <c r="P69" i="8"/>
  <c r="Q69" i="8"/>
  <c r="O69" i="8"/>
  <c r="AB32" i="15" l="1"/>
  <c r="AA32" i="15"/>
  <c r="Z32" i="15"/>
  <c r="Y32" i="15"/>
  <c r="T32" i="15"/>
  <c r="S32" i="15"/>
  <c r="R32" i="15"/>
  <c r="P32" i="15"/>
  <c r="O31" i="15"/>
  <c r="Q31" i="15" s="1"/>
  <c r="Q30" i="15"/>
  <c r="Q29" i="15"/>
  <c r="Q28" i="15"/>
  <c r="O27" i="15"/>
  <c r="Q27" i="15" s="1"/>
  <c r="O26" i="15"/>
  <c r="Q26" i="15" s="1"/>
  <c r="Q25" i="15"/>
  <c r="Q24" i="15"/>
  <c r="Q23" i="15"/>
  <c r="Q22" i="15"/>
  <c r="Q21" i="15"/>
  <c r="Q20" i="15"/>
  <c r="Q19" i="15"/>
  <c r="Q18" i="15"/>
  <c r="Q17" i="15"/>
  <c r="Q16" i="15"/>
  <c r="Q15" i="15"/>
  <c r="Q14" i="15"/>
  <c r="Q32" i="15" l="1"/>
  <c r="O32" i="15"/>
  <c r="P79" i="14" l="1"/>
  <c r="BE77" i="14"/>
  <c r="BE81" i="14" s="1"/>
  <c r="BD77" i="14"/>
  <c r="BD81" i="14" s="1"/>
  <c r="BC77" i="14"/>
  <c r="BC81" i="14" s="1"/>
  <c r="BB77" i="14"/>
  <c r="BB81" i="14" s="1"/>
  <c r="BA77" i="14"/>
  <c r="BA81" i="14" s="1"/>
  <c r="AZ77" i="14"/>
  <c r="AZ81" i="14" s="1"/>
  <c r="AY77" i="14"/>
  <c r="AY81" i="14" s="1"/>
  <c r="AX77" i="14"/>
  <c r="AX81" i="14" s="1"/>
  <c r="AW77" i="14"/>
  <c r="AW81" i="14" s="1"/>
  <c r="AV77" i="14"/>
  <c r="AV81" i="14" s="1"/>
  <c r="AU77" i="14"/>
  <c r="AU81" i="14" s="1"/>
  <c r="AT77" i="14"/>
  <c r="AT81" i="14" s="1"/>
  <c r="AS77" i="14"/>
  <c r="AS81" i="14" s="1"/>
  <c r="AQ77" i="14"/>
  <c r="AQ81" i="14" s="1"/>
  <c r="AP77" i="14"/>
  <c r="AP81" i="14" s="1"/>
  <c r="AO77" i="14"/>
  <c r="AO81" i="14" s="1"/>
  <c r="AN77" i="14"/>
  <c r="AN81" i="14" s="1"/>
  <c r="AM77" i="14"/>
  <c r="AM81" i="14" s="1"/>
  <c r="AL77" i="14"/>
  <c r="AL81" i="14" s="1"/>
  <c r="AK77" i="14"/>
  <c r="AK81" i="14" s="1"/>
  <c r="AJ77" i="14"/>
  <c r="AJ81" i="14" s="1"/>
  <c r="AI77" i="14"/>
  <c r="AI81" i="14" s="1"/>
  <c r="AH77" i="14"/>
  <c r="AH81" i="14" s="1"/>
  <c r="AG77" i="14"/>
  <c r="AG81" i="14" s="1"/>
  <c r="AF77" i="14"/>
  <c r="AF81" i="14" s="1"/>
  <c r="AE77" i="14"/>
  <c r="AE81" i="14" s="1"/>
  <c r="AC77" i="14"/>
  <c r="AC81" i="14" s="1"/>
  <c r="AB77" i="14"/>
  <c r="AB81" i="14" s="1"/>
  <c r="AA77" i="14"/>
  <c r="AA81" i="14" s="1"/>
  <c r="Z77" i="14"/>
  <c r="Z81" i="14" s="1"/>
  <c r="Y77" i="14"/>
  <c r="Y81" i="14" s="1"/>
  <c r="X77" i="14"/>
  <c r="X81" i="14" s="1"/>
  <c r="W77" i="14"/>
  <c r="W81" i="14" s="1"/>
  <c r="V77" i="14"/>
  <c r="V81" i="14" s="1"/>
  <c r="U77" i="14"/>
  <c r="U81" i="14" s="1"/>
  <c r="T77" i="14"/>
  <c r="T81" i="14" s="1"/>
  <c r="S77" i="14"/>
  <c r="S81" i="14" s="1"/>
  <c r="R77" i="14"/>
  <c r="R81" i="14" s="1"/>
  <c r="Q77" i="14"/>
  <c r="Q81" i="14" s="1"/>
  <c r="P77" i="14"/>
  <c r="P81" i="14" s="1"/>
  <c r="AR70" i="14"/>
  <c r="AD70" i="14"/>
  <c r="P70" i="14"/>
  <c r="AR68" i="14"/>
  <c r="AD68" i="14"/>
  <c r="P68" i="14"/>
  <c r="AR64" i="14"/>
  <c r="AD64" i="14"/>
  <c r="P64" i="14"/>
  <c r="AR62" i="14"/>
  <c r="AD62" i="14"/>
  <c r="P62" i="14"/>
  <c r="AR59" i="14"/>
  <c r="AD59" i="14"/>
  <c r="P59" i="14"/>
  <c r="AR58" i="14"/>
  <c r="AD58" i="14"/>
  <c r="P58" i="14"/>
  <c r="AR56" i="14"/>
  <c r="AD56" i="14"/>
  <c r="P56" i="14"/>
  <c r="AR55" i="14"/>
  <c r="AD55" i="14"/>
  <c r="P55" i="14"/>
  <c r="AR53" i="14"/>
  <c r="AD53" i="14"/>
  <c r="P53" i="14"/>
  <c r="AR51" i="14"/>
  <c r="AD51" i="14"/>
  <c r="P51" i="14"/>
  <c r="AR49" i="14"/>
  <c r="AD49" i="14"/>
  <c r="P49" i="14"/>
  <c r="AR47" i="14"/>
  <c r="AD47" i="14"/>
  <c r="P47" i="14"/>
  <c r="AR45" i="14"/>
  <c r="AD45" i="14"/>
  <c r="P45" i="14"/>
  <c r="AR44" i="14"/>
  <c r="AD44" i="14"/>
  <c r="P44" i="14"/>
  <c r="AR42" i="14"/>
  <c r="AD42" i="14"/>
  <c r="P42" i="14"/>
  <c r="AR40" i="14"/>
  <c r="AD40" i="14"/>
  <c r="P40" i="14"/>
  <c r="AR37" i="14"/>
  <c r="AD37" i="14"/>
  <c r="P37" i="14"/>
  <c r="AR35" i="14"/>
  <c r="AD35" i="14"/>
  <c r="P35" i="14"/>
  <c r="AR33" i="14"/>
  <c r="AD33" i="14"/>
  <c r="P33" i="14"/>
  <c r="AR30" i="14"/>
  <c r="AD30" i="14"/>
  <c r="P30" i="14"/>
  <c r="AR27" i="14"/>
  <c r="AD27" i="14"/>
  <c r="P27" i="14"/>
  <c r="AR26" i="14"/>
  <c r="AD26" i="14"/>
  <c r="P26" i="14"/>
  <c r="AR25" i="14"/>
  <c r="AD25" i="14"/>
  <c r="P25" i="14"/>
  <c r="AR22" i="14"/>
  <c r="AD22" i="14"/>
  <c r="P22" i="14"/>
  <c r="AR20" i="14"/>
  <c r="AD20" i="14"/>
  <c r="P20" i="14"/>
  <c r="AR17" i="14"/>
  <c r="AD17" i="14"/>
  <c r="P17" i="14"/>
  <c r="AR14" i="14"/>
  <c r="AR77" i="14" s="1"/>
  <c r="AR81" i="14" s="1"/>
  <c r="AD14" i="14"/>
  <c r="AD77" i="14" s="1"/>
  <c r="AD81" i="14" s="1"/>
  <c r="P14" i="14"/>
  <c r="AC44" i="13" l="1"/>
  <c r="AB44" i="13"/>
  <c r="AA44" i="13"/>
  <c r="Z44" i="13"/>
  <c r="Y44" i="13"/>
  <c r="T44" i="13"/>
  <c r="S44" i="13"/>
  <c r="R44" i="13"/>
  <c r="Q43" i="13"/>
  <c r="Q42" i="13"/>
  <c r="Q41" i="13"/>
  <c r="Q40" i="13"/>
  <c r="Q39" i="13"/>
  <c r="Q38" i="13"/>
  <c r="Q37" i="13"/>
  <c r="Q36" i="13"/>
  <c r="Q35" i="13"/>
  <c r="O34" i="13"/>
  <c r="Q34" i="13" s="1"/>
  <c r="Q33" i="13"/>
  <c r="Q32" i="13"/>
  <c r="Q31" i="13"/>
  <c r="P44" i="13"/>
  <c r="O28" i="13"/>
  <c r="Q28" i="13" s="1"/>
  <c r="Q20" i="13"/>
  <c r="Q19" i="13"/>
  <c r="Q18" i="13"/>
  <c r="Q17" i="13"/>
  <c r="Q44" i="13" l="1"/>
  <c r="O44" i="13"/>
  <c r="AB36" i="12" l="1"/>
  <c r="AA36" i="12"/>
  <c r="Z36" i="12"/>
  <c r="Y36" i="12"/>
  <c r="T36" i="12"/>
  <c r="S36" i="12"/>
  <c r="R36" i="12"/>
  <c r="Q36" i="12"/>
  <c r="P36" i="12"/>
  <c r="O36" i="12"/>
  <c r="Q35" i="12"/>
  <c r="N32" i="12"/>
  <c r="AB17" i="10"/>
  <c r="AA17" i="10"/>
  <c r="Z17" i="10"/>
  <c r="Y17" i="10"/>
  <c r="T17" i="10"/>
  <c r="S17" i="10"/>
  <c r="R17" i="10"/>
  <c r="Q17" i="10"/>
  <c r="P17" i="10"/>
  <c r="O17" i="10"/>
  <c r="BD15" i="9"/>
  <c r="BC15" i="9"/>
  <c r="BB15" i="9"/>
  <c r="BA15" i="9"/>
  <c r="AV15" i="9"/>
  <c r="AU15" i="9"/>
  <c r="AT15" i="9"/>
  <c r="AS15" i="9"/>
  <c r="AR15" i="9"/>
  <c r="AQ15" i="9"/>
  <c r="AP15" i="9"/>
  <c r="AO15" i="9"/>
  <c r="AN15" i="9"/>
  <c r="AM15" i="9"/>
  <c r="AH15" i="9"/>
  <c r="AG15" i="9"/>
  <c r="AF15" i="9"/>
  <c r="AE15" i="9"/>
  <c r="AD15" i="9"/>
  <c r="AC15" i="9"/>
  <c r="AB15" i="9"/>
  <c r="AA15" i="9"/>
  <c r="Z15" i="9"/>
  <c r="Y15" i="9"/>
  <c r="T15" i="9"/>
  <c r="S15" i="9"/>
  <c r="R15" i="9"/>
  <c r="Q15" i="9"/>
  <c r="P15" i="9"/>
  <c r="O15" i="9"/>
  <c r="AB69" i="8"/>
  <c r="T69" i="8"/>
  <c r="S69" i="8"/>
  <c r="R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K20" i="8"/>
  <c r="K21" i="8" s="1"/>
  <c r="O19" i="8"/>
  <c r="O18" i="8"/>
  <c r="M18" i="8"/>
  <c r="E18" i="8"/>
  <c r="O17" i="8"/>
  <c r="AA69" i="8"/>
  <c r="Y69" i="8"/>
  <c r="O16" i="8"/>
  <c r="P15" i="8"/>
  <c r="P14" i="8"/>
  <c r="P13" i="8"/>
  <c r="Z69" i="8" l="1"/>
  <c r="AB39" i="6"/>
  <c r="AA39" i="6"/>
  <c r="Z39" i="6"/>
  <c r="Y39" i="6"/>
  <c r="X39" i="6"/>
  <c r="W39" i="6"/>
  <c r="V39" i="6"/>
  <c r="U39" i="6"/>
  <c r="T39" i="6"/>
  <c r="S39" i="6"/>
  <c r="R39" i="6"/>
  <c r="Q39" i="6"/>
  <c r="P39" i="6"/>
  <c r="O38" i="6"/>
  <c r="O37" i="6"/>
  <c r="O36" i="6"/>
  <c r="O35" i="6"/>
  <c r="O34" i="6"/>
  <c r="O33" i="6"/>
  <c r="O32" i="6"/>
  <c r="O31" i="6"/>
  <c r="O30" i="6"/>
  <c r="O29" i="6"/>
  <c r="O28" i="6"/>
  <c r="O27" i="6"/>
  <c r="O26" i="6"/>
  <c r="O25" i="6"/>
  <c r="O24" i="6"/>
  <c r="O23" i="6"/>
  <c r="O22" i="6"/>
  <c r="O21" i="6"/>
  <c r="O20" i="6"/>
  <c r="O19" i="6"/>
  <c r="O18" i="6"/>
  <c r="O17" i="6"/>
  <c r="O16" i="6"/>
  <c r="O15" i="6"/>
  <c r="O14" i="6"/>
  <c r="AB77" i="5"/>
  <c r="AA77" i="5"/>
  <c r="Z77" i="5"/>
  <c r="Y77" i="5"/>
  <c r="X77" i="5"/>
  <c r="W77" i="5"/>
  <c r="V77" i="5"/>
  <c r="U77" i="5"/>
  <c r="T77" i="5"/>
  <c r="S77" i="5"/>
  <c r="R77" i="5"/>
  <c r="Q77" i="5"/>
  <c r="P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AB30" i="4"/>
  <c r="AA30" i="4"/>
  <c r="Z30" i="4"/>
  <c r="Y30" i="4"/>
  <c r="T30" i="4"/>
  <c r="S30" i="4"/>
  <c r="R30" i="4"/>
  <c r="Q30" i="4"/>
  <c r="P30" i="4"/>
  <c r="O30" i="4"/>
  <c r="AC28" i="3"/>
  <c r="AB28" i="3"/>
  <c r="AA28" i="3"/>
  <c r="Z28" i="3"/>
  <c r="Y28" i="3"/>
  <c r="X28" i="3"/>
  <c r="W28" i="3"/>
  <c r="V28" i="3"/>
  <c r="U28" i="3"/>
  <c r="T28" i="3"/>
  <c r="S28" i="3"/>
  <c r="R28" i="3"/>
  <c r="Q28" i="3"/>
  <c r="P27" i="3"/>
  <c r="P26" i="3"/>
  <c r="P25" i="3"/>
  <c r="P24" i="3"/>
  <c r="R23" i="3"/>
  <c r="P23" i="3"/>
  <c r="P22" i="3"/>
  <c r="P21" i="3"/>
  <c r="P20" i="3"/>
  <c r="P19" i="3"/>
  <c r="P17" i="3"/>
  <c r="P16" i="3"/>
  <c r="P15" i="3"/>
  <c r="Z49" i="2"/>
  <c r="Y49" i="2"/>
  <c r="X49" i="2"/>
  <c r="W49" i="2"/>
  <c r="V49" i="2"/>
  <c r="U49" i="2"/>
  <c r="T49" i="2"/>
  <c r="S49" i="2"/>
  <c r="R49" i="2"/>
  <c r="Q49" i="2"/>
  <c r="P49" i="2"/>
  <c r="O46" i="2"/>
  <c r="O45" i="2"/>
  <c r="O42" i="2"/>
  <c r="O41" i="2"/>
  <c r="O40" i="2"/>
  <c r="O38" i="2"/>
  <c r="O37" i="2"/>
  <c r="O35" i="2"/>
  <c r="O34" i="2"/>
  <c r="O33" i="2"/>
  <c r="O31" i="2"/>
  <c r="O30" i="2"/>
  <c r="O29" i="2"/>
  <c r="O28" i="2"/>
  <c r="O27" i="2"/>
  <c r="O26" i="2"/>
  <c r="O25" i="2"/>
  <c r="O24" i="2"/>
  <c r="O23" i="2"/>
  <c r="O22" i="2"/>
  <c r="O21" i="2"/>
  <c r="O20" i="2"/>
  <c r="O19" i="2"/>
  <c r="O17" i="2"/>
  <c r="O16" i="2"/>
  <c r="O15" i="2"/>
  <c r="O14" i="2"/>
  <c r="O39" i="6" l="1"/>
  <c r="O77" i="5"/>
  <c r="P28" i="3"/>
  <c r="O49" i="2"/>
  <c r="AB21" i="1"/>
  <c r="AA21" i="1"/>
  <c r="Z21" i="1"/>
  <c r="Y21" i="1"/>
  <c r="T21" i="1"/>
  <c r="S21" i="1"/>
  <c r="R21" i="1"/>
  <c r="Q21" i="1"/>
  <c r="Q23" i="1" s="1"/>
  <c r="P21" i="1"/>
  <c r="O20" i="1"/>
  <c r="O19" i="1"/>
  <c r="O18" i="1"/>
  <c r="O17" i="1"/>
  <c r="O16" i="1"/>
  <c r="O15" i="1"/>
  <c r="O14" i="1"/>
  <c r="O21" i="1" l="1"/>
</calcChain>
</file>

<file path=xl/comments1.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charset val="1"/>
          </rPr>
          <t>equipo 60:</t>
        </r>
        <r>
          <rPr>
            <sz val="9"/>
            <color indexed="81"/>
            <rFont val="Tahoma"/>
            <charset val="1"/>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charset val="1"/>
          </rPr>
          <t>equipo 60:</t>
        </r>
        <r>
          <rPr>
            <sz val="9"/>
            <color indexed="81"/>
            <rFont val="Tahoma"/>
            <charset val="1"/>
          </rPr>
          <t xml:space="preserve">
Describa el código del cátalogo de productos MGA definido en el Plan de Desarrollo</t>
        </r>
      </text>
    </comment>
    <comment ref="J12" authorId="1" shapeId="0">
      <text>
        <r>
          <rPr>
            <b/>
            <sz val="9"/>
            <color indexed="81"/>
            <rFont val="Tahoma"/>
            <charset val="1"/>
          </rPr>
          <t>equipo 60:</t>
        </r>
        <r>
          <rPr>
            <sz val="9"/>
            <color indexed="81"/>
            <rFont val="Tahoma"/>
            <charset val="1"/>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charset val="1"/>
          </rPr>
          <t>equipo 60:</t>
        </r>
        <r>
          <rPr>
            <sz val="9"/>
            <color indexed="81"/>
            <rFont val="Tahoma"/>
            <charset val="1"/>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2.xml><?xml version="1.0" encoding="utf-8"?>
<comments xmlns="http://schemas.openxmlformats.org/spreadsheetml/2006/main">
  <authors>
    <author>alcaldia</author>
    <author>equipo 60</author>
  </authors>
  <commentList>
    <comment ref="P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D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R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charset val="1"/>
          </rPr>
          <t>equipo 60:</t>
        </r>
        <r>
          <rPr>
            <sz val="9"/>
            <color indexed="81"/>
            <rFont val="Tahoma"/>
            <charset val="1"/>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charset val="1"/>
          </rPr>
          <t>equipo 60:</t>
        </r>
        <r>
          <rPr>
            <sz val="9"/>
            <color indexed="81"/>
            <rFont val="Tahoma"/>
            <charset val="1"/>
          </rPr>
          <t xml:space="preserve">
Describa el código del cátalogo de productos MGA definido en el Plan de Desarrollo</t>
        </r>
      </text>
    </comment>
    <comment ref="J12" authorId="1" shapeId="0">
      <text>
        <r>
          <rPr>
            <b/>
            <sz val="9"/>
            <color indexed="81"/>
            <rFont val="Tahoma"/>
            <charset val="1"/>
          </rPr>
          <t>equipo 60:</t>
        </r>
        <r>
          <rPr>
            <sz val="9"/>
            <color indexed="81"/>
            <rFont val="Tahoma"/>
            <charset val="1"/>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charset val="1"/>
          </rPr>
          <t>equipo 60:</t>
        </r>
        <r>
          <rPr>
            <sz val="9"/>
            <color indexed="81"/>
            <rFont val="Tahoma"/>
            <charset val="1"/>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3.xml><?xml version="1.0" encoding="utf-8"?>
<comments xmlns="http://schemas.openxmlformats.org/spreadsheetml/2006/main">
  <authors>
    <author>alcaldia</author>
    <author>equipo 60</author>
  </authors>
  <commentList>
    <comment ref="P12"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3"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3"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3"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3"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3"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3"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3"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3"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3"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3"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3"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3"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3"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4.xml><?xml version="1.0" encoding="utf-8"?>
<comments xmlns="http://schemas.openxmlformats.org/spreadsheetml/2006/main">
  <authors>
    <author>alcaldia</author>
    <author>equipo 60</author>
    <author>USUARIO</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charset val="1"/>
          </rPr>
          <t>equipo 60:</t>
        </r>
        <r>
          <rPr>
            <sz val="9"/>
            <color indexed="81"/>
            <rFont val="Tahoma"/>
            <charset val="1"/>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charset val="1"/>
          </rPr>
          <t>equipo 60:</t>
        </r>
        <r>
          <rPr>
            <sz val="9"/>
            <color indexed="81"/>
            <rFont val="Tahoma"/>
            <charset val="1"/>
          </rPr>
          <t xml:space="preserve">
Describa el código del cátalogo de productos MGA definido en el Plan de Desarrollo</t>
        </r>
      </text>
    </comment>
    <comment ref="J12" authorId="1" shapeId="0">
      <text>
        <r>
          <rPr>
            <b/>
            <sz val="9"/>
            <color indexed="81"/>
            <rFont val="Tahoma"/>
            <charset val="1"/>
          </rPr>
          <t>equipo 60:</t>
        </r>
        <r>
          <rPr>
            <sz val="9"/>
            <color indexed="81"/>
            <rFont val="Tahoma"/>
            <charset val="1"/>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charset val="1"/>
          </rPr>
          <t>equipo 60:</t>
        </r>
        <r>
          <rPr>
            <sz val="9"/>
            <color indexed="81"/>
            <rFont val="Tahoma"/>
            <charset val="1"/>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 ref="I48" authorId="2" shapeId="0">
      <text>
        <r>
          <rPr>
            <b/>
            <sz val="9"/>
            <color indexed="81"/>
            <rFont val="Tahoma"/>
            <charset val="1"/>
          </rPr>
          <t>USUARIO:</t>
        </r>
        <r>
          <rPr>
            <sz val="9"/>
            <color indexed="81"/>
            <rFont val="Tahoma"/>
            <charset val="1"/>
          </rPr>
          <t xml:space="preserve">
4104020-Servicio de atención integral a población en condición de discapacidad</t>
        </r>
      </text>
    </comment>
    <comment ref="I49" authorId="2" shapeId="0">
      <text>
        <r>
          <rPr>
            <b/>
            <sz val="9"/>
            <color indexed="81"/>
            <rFont val="Tahoma"/>
            <charset val="1"/>
          </rPr>
          <t>USUARIO:</t>
        </r>
        <r>
          <rPr>
            <sz val="9"/>
            <color indexed="81"/>
            <rFont val="Tahoma"/>
            <charset val="1"/>
          </rPr>
          <t xml:space="preserve">
4104020-Servicio de atención integral a población en condición de discapacidad</t>
        </r>
      </text>
    </comment>
    <comment ref="I50" authorId="2" shapeId="0">
      <text>
        <r>
          <rPr>
            <b/>
            <sz val="9"/>
            <color indexed="81"/>
            <rFont val="Tahoma"/>
            <charset val="1"/>
          </rPr>
          <t>USUARIO:</t>
        </r>
        <r>
          <rPr>
            <sz val="9"/>
            <color indexed="81"/>
            <rFont val="Tahoma"/>
            <charset val="1"/>
          </rPr>
          <t xml:space="preserve">
4103052-Servicio de gestión de oferta social para la población vulnerable</t>
        </r>
      </text>
    </comment>
    <comment ref="I54" authorId="2" shapeId="0">
      <text>
        <r>
          <rPr>
            <b/>
            <sz val="9"/>
            <color indexed="81"/>
            <rFont val="Tahoma"/>
            <charset val="1"/>
          </rPr>
          <t>USUARIO:</t>
        </r>
        <r>
          <rPr>
            <sz val="9"/>
            <color indexed="81"/>
            <rFont val="Tahoma"/>
            <charset val="1"/>
          </rPr>
          <t xml:space="preserve">
4103052-Servicio de gestión de oferta social para la población vulnerable</t>
        </r>
      </text>
    </comment>
    <comment ref="I69" authorId="2" shapeId="0">
      <text>
        <r>
          <rPr>
            <b/>
            <sz val="9"/>
            <color indexed="81"/>
            <rFont val="Tahoma"/>
            <charset val="1"/>
          </rPr>
          <t>USUARIO:</t>
        </r>
        <r>
          <rPr>
            <sz val="9"/>
            <color indexed="81"/>
            <rFont val="Tahoma"/>
            <charset val="1"/>
          </rPr>
          <t xml:space="preserve">
4103050-Servicio de acompañamiento familiar y comunitario para la superación de la pobreza</t>
        </r>
      </text>
    </comment>
  </commentList>
</comments>
</file>

<file path=xl/comments5.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6.xml><?xml version="1.0" encoding="utf-8"?>
<comments xmlns="http://schemas.openxmlformats.org/spreadsheetml/2006/main">
  <authors>
    <author>alcaldia</author>
    <author>equipo 60</author>
    <author>YAMILE</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 ref="Z15" authorId="2" shapeId="0">
      <text>
        <r>
          <rPr>
            <b/>
            <sz val="9"/>
            <color indexed="81"/>
            <rFont val="Tahoma"/>
            <family val="2"/>
          </rPr>
          <t>YAMILE:</t>
        </r>
        <r>
          <rPr>
            <sz val="9"/>
            <color indexed="81"/>
            <rFont val="Tahoma"/>
            <family val="2"/>
          </rPr>
          <t xml:space="preserve">
Construcción y/o Mejoramiento de la Malla Vial / Av. 103</t>
        </r>
      </text>
    </comment>
    <comment ref="Z16" authorId="2" shapeId="0">
      <text>
        <r>
          <rPr>
            <b/>
            <sz val="9"/>
            <color indexed="81"/>
            <rFont val="Tahoma"/>
            <family val="2"/>
          </rPr>
          <t>YAMILE:</t>
        </r>
        <r>
          <rPr>
            <sz val="9"/>
            <color indexed="81"/>
            <rFont val="Tahoma"/>
            <family val="2"/>
          </rPr>
          <t xml:space="preserve">
Interventoria Construcción y/o Mejoramiento de la Malla Vial / Av. 103</t>
        </r>
      </text>
    </comment>
    <comment ref="Q17" authorId="2" shapeId="0">
      <text>
        <r>
          <rPr>
            <b/>
            <sz val="9"/>
            <color indexed="81"/>
            <rFont val="Tahoma"/>
            <family val="2"/>
          </rPr>
          <t>YAMILE:</t>
        </r>
        <r>
          <rPr>
            <sz val="9"/>
            <color indexed="81"/>
            <rFont val="Tahoma"/>
            <family val="2"/>
          </rPr>
          <t xml:space="preserve">
ASFALTO $750.000.000
BASE $250.000.000</t>
        </r>
      </text>
    </comment>
    <comment ref="Q18" authorId="2" shapeId="0">
      <text>
        <r>
          <rPr>
            <b/>
            <sz val="9"/>
            <color indexed="81"/>
            <rFont val="Tahoma"/>
            <family val="2"/>
          </rPr>
          <t>YAMILE:</t>
        </r>
        <r>
          <rPr>
            <sz val="9"/>
            <color indexed="81"/>
            <rFont val="Tahoma"/>
            <family val="2"/>
          </rPr>
          <t xml:space="preserve">
Combustible</t>
        </r>
      </text>
    </comment>
    <comment ref="Q19" authorId="2" shapeId="0">
      <text>
        <r>
          <rPr>
            <b/>
            <sz val="9"/>
            <color indexed="81"/>
            <rFont val="Tahoma"/>
            <family val="2"/>
          </rPr>
          <t>YAMILE:</t>
        </r>
        <r>
          <rPr>
            <sz val="9"/>
            <color indexed="81"/>
            <rFont val="Tahoma"/>
            <family val="2"/>
          </rPr>
          <t xml:space="preserve">
Ferreteria</t>
        </r>
      </text>
    </comment>
    <comment ref="Q20" authorId="2" shapeId="0">
      <text>
        <r>
          <rPr>
            <b/>
            <sz val="9"/>
            <color indexed="81"/>
            <rFont val="Tahoma"/>
            <family val="2"/>
          </rPr>
          <t>YAMILE:</t>
        </r>
        <r>
          <rPr>
            <sz val="9"/>
            <color indexed="81"/>
            <rFont val="Tahoma"/>
            <family val="2"/>
          </rPr>
          <t xml:space="preserve">
Rehabilitacion M.V</t>
        </r>
      </text>
    </comment>
    <comment ref="Z21" authorId="2" shapeId="0">
      <text>
        <r>
          <rPr>
            <b/>
            <sz val="9"/>
            <color indexed="81"/>
            <rFont val="Tahoma"/>
            <family val="2"/>
          </rPr>
          <t>YAMILE:</t>
        </r>
        <r>
          <rPr>
            <sz val="9"/>
            <color indexed="81"/>
            <rFont val="Tahoma"/>
            <family val="2"/>
          </rPr>
          <t xml:space="preserve">
COMBO 3*1 $46.500.000.000 (disminuido en $10.000.000.000)
Calle 94 $9.200.000.000
Av. 60 con Ambala $13.800.000.000
Mej Malla Vial - Ambala desde la 103 al puente rio Alvarado $25.995.600.061</t>
        </r>
      </text>
    </comment>
    <comment ref="X22" authorId="2" shapeId="0">
      <text>
        <r>
          <rPr>
            <b/>
            <sz val="9"/>
            <color indexed="81"/>
            <rFont val="Tahoma"/>
            <family val="2"/>
          </rPr>
          <t>YAMILE:</t>
        </r>
        <r>
          <rPr>
            <sz val="9"/>
            <color indexed="81"/>
            <rFont val="Tahoma"/>
            <family val="2"/>
          </rPr>
          <t xml:space="preserve">
Obra- Rehabilitacion $545.894.908
Ad. Alquiler Maquinaria  $500.000.000</t>
        </r>
      </text>
    </comment>
    <comment ref="Q23" authorId="2" shapeId="0">
      <text>
        <r>
          <rPr>
            <b/>
            <sz val="9"/>
            <color indexed="81"/>
            <rFont val="Tahoma"/>
            <family val="2"/>
          </rPr>
          <t>YAMILE:</t>
        </r>
        <r>
          <rPr>
            <sz val="9"/>
            <color indexed="81"/>
            <rFont val="Tahoma"/>
            <family val="2"/>
          </rPr>
          <t xml:space="preserve">
Transporte Camionetas</t>
        </r>
      </text>
    </comment>
    <comment ref="Q24" authorId="2" shapeId="0">
      <text>
        <r>
          <rPr>
            <b/>
            <sz val="9"/>
            <color indexed="81"/>
            <rFont val="Tahoma"/>
            <family val="2"/>
          </rPr>
          <t>YAMILE:</t>
        </r>
        <r>
          <rPr>
            <sz val="9"/>
            <color indexed="81"/>
            <rFont val="Tahoma"/>
            <family val="2"/>
          </rPr>
          <t xml:space="preserve">
Ad. Mmto Maquinaria $200.000.000
Laboratorios $84.500.000</t>
        </r>
      </text>
    </comment>
    <comment ref="Q26" authorId="2" shapeId="0">
      <text>
        <r>
          <rPr>
            <b/>
            <sz val="9"/>
            <color indexed="81"/>
            <rFont val="Tahoma"/>
            <family val="2"/>
          </rPr>
          <t>YAMILE:</t>
        </r>
        <r>
          <rPr>
            <sz val="9"/>
            <color indexed="81"/>
            <rFont val="Tahoma"/>
            <family val="2"/>
          </rPr>
          <t xml:space="preserve">
OPS</t>
        </r>
      </text>
    </comment>
    <comment ref="X28" authorId="2" shapeId="0">
      <text>
        <r>
          <rPr>
            <b/>
            <sz val="9"/>
            <color indexed="81"/>
            <rFont val="Tahoma"/>
            <family val="2"/>
          </rPr>
          <t>YAMILE:</t>
        </r>
        <r>
          <rPr>
            <sz val="9"/>
            <color indexed="81"/>
            <rFont val="Tahoma"/>
            <family val="2"/>
          </rPr>
          <t xml:space="preserve">
Mmto de Puentes</t>
        </r>
      </text>
    </comment>
    <comment ref="X29" authorId="2" shapeId="0">
      <text>
        <r>
          <rPr>
            <b/>
            <sz val="9"/>
            <color indexed="81"/>
            <rFont val="Tahoma"/>
            <family val="2"/>
          </rPr>
          <t>YAMILE:</t>
        </r>
        <r>
          <rPr>
            <sz val="9"/>
            <color indexed="81"/>
            <rFont val="Tahoma"/>
            <family val="2"/>
          </rPr>
          <t xml:space="preserve">
Mmto de Puentes</t>
        </r>
      </text>
    </comment>
    <comment ref="X31" authorId="2" shapeId="0">
      <text>
        <r>
          <rPr>
            <b/>
            <sz val="9"/>
            <color indexed="81"/>
            <rFont val="Tahoma"/>
            <family val="2"/>
          </rPr>
          <t>YAMILE:</t>
        </r>
        <r>
          <rPr>
            <sz val="9"/>
            <color indexed="81"/>
            <rFont val="Tahoma"/>
            <family val="2"/>
          </rPr>
          <t xml:space="preserve">
Convenio</t>
        </r>
      </text>
    </comment>
    <comment ref="Q32" authorId="2" shapeId="0">
      <text>
        <r>
          <rPr>
            <b/>
            <sz val="9"/>
            <color indexed="81"/>
            <rFont val="Tahoma"/>
            <family val="2"/>
          </rPr>
          <t>YAMILE:</t>
        </r>
        <r>
          <rPr>
            <sz val="9"/>
            <color indexed="81"/>
            <rFont val="Tahoma"/>
            <family val="2"/>
          </rPr>
          <t xml:space="preserve">
OPS</t>
        </r>
      </text>
    </comment>
    <comment ref="Q33" authorId="2" shapeId="0">
      <text>
        <r>
          <rPr>
            <b/>
            <sz val="9"/>
            <color indexed="81"/>
            <rFont val="Tahoma"/>
            <family val="2"/>
          </rPr>
          <t>YAMILE:</t>
        </r>
        <r>
          <rPr>
            <sz val="9"/>
            <color indexed="81"/>
            <rFont val="Tahoma"/>
            <family val="2"/>
          </rPr>
          <t xml:space="preserve">
Sentencias</t>
        </r>
      </text>
    </comment>
    <comment ref="Z34" authorId="2" shapeId="0">
      <text>
        <r>
          <rPr>
            <b/>
            <sz val="9"/>
            <color indexed="81"/>
            <rFont val="Tahoma"/>
            <family val="2"/>
          </rPr>
          <t>YAMILE:</t>
        </r>
        <r>
          <rPr>
            <sz val="9"/>
            <color indexed="81"/>
            <rFont val="Tahoma"/>
            <family val="2"/>
          </rPr>
          <t xml:space="preserve">
Ferreteria para construccion El reposo - Hato de la Virgen
</t>
        </r>
      </text>
    </comment>
    <comment ref="Z35" authorId="2" shapeId="0">
      <text>
        <r>
          <rPr>
            <b/>
            <sz val="9"/>
            <color indexed="81"/>
            <rFont val="Tahoma"/>
            <family val="2"/>
          </rPr>
          <t>YAMILE:</t>
        </r>
        <r>
          <rPr>
            <sz val="9"/>
            <color indexed="81"/>
            <rFont val="Tahoma"/>
            <family val="2"/>
          </rPr>
          <t xml:space="preserve">
Interventoria Ferreteria</t>
        </r>
      </text>
    </comment>
    <comment ref="J37" authorId="2" shapeId="0">
      <text>
        <r>
          <rPr>
            <b/>
            <sz val="9"/>
            <color indexed="81"/>
            <rFont val="Tahoma"/>
            <family val="2"/>
          </rPr>
          <t>YAMILE:</t>
        </r>
        <r>
          <rPr>
            <sz val="9"/>
            <color indexed="81"/>
            <rFont val="Tahoma"/>
            <family val="2"/>
          </rPr>
          <t xml:space="preserve">
CHAPETON - GOBERNACION</t>
        </r>
      </text>
    </comment>
    <comment ref="J38" authorId="2" shapeId="0">
      <text>
        <r>
          <rPr>
            <b/>
            <sz val="9"/>
            <color indexed="81"/>
            <rFont val="Tahoma"/>
            <family val="2"/>
          </rPr>
          <t>YAMILE:</t>
        </r>
        <r>
          <rPr>
            <sz val="9"/>
            <color indexed="81"/>
            <rFont val="Tahoma"/>
            <family val="2"/>
          </rPr>
          <t xml:space="preserve">
COLISEO MENOR - GOBERNACION</t>
        </r>
      </text>
    </comment>
    <comment ref="J39" authorId="2" shapeId="0">
      <text>
        <r>
          <rPr>
            <b/>
            <sz val="9"/>
            <color indexed="81"/>
            <rFont val="Tahoma"/>
            <family val="2"/>
          </rPr>
          <t>YAMILE:</t>
        </r>
        <r>
          <rPr>
            <sz val="9"/>
            <color indexed="81"/>
            <rFont val="Tahoma"/>
            <family val="2"/>
          </rPr>
          <t xml:space="preserve">
PISCINA DE OLAS, COMPLEJO ACUATICO (GOBERNACION)</t>
        </r>
      </text>
    </comment>
    <comment ref="N39" authorId="2" shapeId="0">
      <text>
        <r>
          <rPr>
            <b/>
            <sz val="9"/>
            <color indexed="81"/>
            <rFont val="Tahoma"/>
            <family val="2"/>
          </rPr>
          <t>YAMILE:</t>
        </r>
        <r>
          <rPr>
            <sz val="9"/>
            <color indexed="81"/>
            <rFont val="Tahoma"/>
            <family val="2"/>
          </rPr>
          <t xml:space="preserve">
Piscina de Olas</t>
        </r>
      </text>
    </comment>
    <comment ref="X39" authorId="2" shapeId="0">
      <text>
        <r>
          <rPr>
            <b/>
            <sz val="9"/>
            <color indexed="81"/>
            <rFont val="Tahoma"/>
            <family val="2"/>
          </rPr>
          <t>YAMILE:</t>
        </r>
        <r>
          <rPr>
            <sz val="9"/>
            <color indexed="81"/>
            <rFont val="Tahoma"/>
            <family val="2"/>
          </rPr>
          <t xml:space="preserve">
ADICIONAL CTO 2097 30/04/24 - OLAS</t>
        </r>
      </text>
    </comment>
    <comment ref="Q40" authorId="2" shapeId="0">
      <text>
        <r>
          <rPr>
            <b/>
            <sz val="9"/>
            <color indexed="81"/>
            <rFont val="Tahoma"/>
            <family val="2"/>
          </rPr>
          <t>YAMILE:</t>
        </r>
        <r>
          <rPr>
            <sz val="9"/>
            <color indexed="81"/>
            <rFont val="Tahoma"/>
            <family val="2"/>
          </rPr>
          <t xml:space="preserve">
ADICIONAL  CTO 935 23/02/24 -INTERVENTORIA OLAS</t>
        </r>
      </text>
    </comment>
    <comment ref="J41" authorId="2" shapeId="0">
      <text>
        <r>
          <rPr>
            <b/>
            <sz val="9"/>
            <color indexed="81"/>
            <rFont val="Tahoma"/>
            <family val="2"/>
          </rPr>
          <t>YAMILE:</t>
        </r>
        <r>
          <rPr>
            <sz val="9"/>
            <color indexed="81"/>
            <rFont val="Tahoma"/>
            <family val="2"/>
          </rPr>
          <t xml:space="preserve">
42</t>
        </r>
      </text>
    </comment>
    <comment ref="J43" authorId="2" shapeId="0">
      <text>
        <r>
          <rPr>
            <b/>
            <sz val="9"/>
            <color indexed="81"/>
            <rFont val="Tahoma"/>
            <family val="2"/>
          </rPr>
          <t>YAMILE:</t>
        </r>
        <r>
          <rPr>
            <sz val="9"/>
            <color indexed="81"/>
            <rFont val="Tahoma"/>
            <family val="2"/>
          </rPr>
          <t xml:space="preserve">
42</t>
        </r>
      </text>
    </comment>
    <comment ref="J44" authorId="2" shapeId="0">
      <text>
        <r>
          <rPr>
            <b/>
            <sz val="9"/>
            <color indexed="81"/>
            <rFont val="Tahoma"/>
            <family val="2"/>
          </rPr>
          <t>YAMILE:</t>
        </r>
        <r>
          <rPr>
            <sz val="9"/>
            <color indexed="81"/>
            <rFont val="Tahoma"/>
            <family val="2"/>
          </rPr>
          <t xml:space="preserve">
8 CUBIERTAS (CTO 2023 MARACANA + CANCHA MARTE, SACUDETE)</t>
        </r>
      </text>
    </comment>
    <comment ref="J45" authorId="2" shapeId="0">
      <text>
        <r>
          <rPr>
            <b/>
            <sz val="9"/>
            <color indexed="81"/>
            <rFont val="Tahoma"/>
            <family val="2"/>
          </rPr>
          <t>YAMILE:</t>
        </r>
        <r>
          <rPr>
            <sz val="9"/>
            <color indexed="81"/>
            <rFont val="Tahoma"/>
            <family val="2"/>
          </rPr>
          <t xml:space="preserve">
COMPLEJO DE FUTBOL LA SAMARIA</t>
        </r>
      </text>
    </comment>
    <comment ref="N45" authorId="2" shapeId="0">
      <text>
        <r>
          <rPr>
            <b/>
            <sz val="9"/>
            <color indexed="81"/>
            <rFont val="Tahoma"/>
            <family val="2"/>
          </rPr>
          <t>YAMILE:</t>
        </r>
        <r>
          <rPr>
            <sz val="9"/>
            <color indexed="81"/>
            <rFont val="Tahoma"/>
            <family val="2"/>
          </rPr>
          <t xml:space="preserve">
Cancha Marte y Maracana</t>
        </r>
      </text>
    </comment>
    <comment ref="Z45" authorId="2" shapeId="0">
      <text>
        <r>
          <rPr>
            <b/>
            <sz val="9"/>
            <color indexed="81"/>
            <rFont val="Tahoma"/>
            <family val="2"/>
          </rPr>
          <t>YAMILE:</t>
        </r>
        <r>
          <rPr>
            <sz val="9"/>
            <color indexed="81"/>
            <rFont val="Tahoma"/>
            <family val="2"/>
          </rPr>
          <t xml:space="preserve">
Obra Canchas Marte y Maracana</t>
        </r>
      </text>
    </comment>
    <comment ref="Z46" authorId="2" shapeId="0">
      <text>
        <r>
          <rPr>
            <b/>
            <sz val="9"/>
            <color indexed="81"/>
            <rFont val="Tahoma"/>
            <family val="2"/>
          </rPr>
          <t>YAMILE:</t>
        </r>
        <r>
          <rPr>
            <sz val="9"/>
            <color indexed="81"/>
            <rFont val="Tahoma"/>
            <family val="2"/>
          </rPr>
          <t xml:space="preserve">
Interventoria  Cancha Marte y Maracana</t>
        </r>
      </text>
    </comment>
    <comment ref="Q47" authorId="2" shapeId="0">
      <text>
        <r>
          <rPr>
            <b/>
            <sz val="9"/>
            <color indexed="81"/>
            <rFont val="Tahoma"/>
            <family val="2"/>
          </rPr>
          <t>YAMILE:</t>
        </r>
        <r>
          <rPr>
            <sz val="9"/>
            <color indexed="81"/>
            <rFont val="Tahoma"/>
            <family val="2"/>
          </rPr>
          <t xml:space="preserve">
OPS</t>
        </r>
      </text>
    </comment>
    <comment ref="J48" authorId="2" shapeId="0">
      <text>
        <r>
          <rPr>
            <b/>
            <sz val="9"/>
            <color indexed="81"/>
            <rFont val="Tahoma"/>
            <family val="2"/>
          </rPr>
          <t>YAMILE:</t>
        </r>
        <r>
          <rPr>
            <sz val="9"/>
            <color indexed="81"/>
            <rFont val="Tahoma"/>
            <family val="2"/>
          </rPr>
          <t xml:space="preserve">
CENTENARIO</t>
        </r>
      </text>
    </comment>
    <comment ref="X50" authorId="2" shapeId="0">
      <text>
        <r>
          <rPr>
            <b/>
            <sz val="9"/>
            <color indexed="81"/>
            <rFont val="Tahoma"/>
            <family val="2"/>
          </rPr>
          <t>YAMILE:</t>
        </r>
        <r>
          <rPr>
            <sz val="9"/>
            <color indexed="81"/>
            <rFont val="Tahoma"/>
            <family val="2"/>
          </rPr>
          <t xml:space="preserve">
SALONES COMUNALES - OBRA</t>
        </r>
      </text>
    </comment>
    <comment ref="Q51" authorId="2" shapeId="0">
      <text>
        <r>
          <rPr>
            <b/>
            <sz val="9"/>
            <color indexed="81"/>
            <rFont val="Tahoma"/>
            <family val="2"/>
          </rPr>
          <t>YAMILE:</t>
        </r>
        <r>
          <rPr>
            <sz val="9"/>
            <color indexed="81"/>
            <rFont val="Tahoma"/>
            <family val="2"/>
          </rPr>
          <t xml:space="preserve">
OPS</t>
        </r>
      </text>
    </comment>
  </commentList>
</comments>
</file>

<file path=xl/comments7.xml><?xml version="1.0" encoding="utf-8"?>
<comments xmlns="http://schemas.openxmlformats.org/spreadsheetml/2006/main">
  <authors>
    <author/>
  </authors>
  <commentList>
    <comment ref="O11" authorId="0" shapeId="0">
      <text>
        <r>
          <rPr>
            <sz val="11"/>
            <rFont val="Arial"/>
            <family val="2"/>
            <scheme val="minor"/>
          </rPr>
          <t>alcaldia:
Suma del total de los recursos por fuentes de financiación asignado para la vigencia</t>
        </r>
      </text>
    </comment>
    <comment ref="B12" authorId="0" shapeId="0">
      <text>
        <r>
          <rPr>
            <sz val="11"/>
            <rFont val="Arial"/>
            <family val="2"/>
            <scheme val="minor"/>
          </rPr>
          <t>alcaldia:
Describa la línea estrategica definida en el plan de desarrollo "Ibagué para Todos 2024-2027"</t>
        </r>
      </text>
    </comment>
    <comment ref="C12" authorId="0" shapeId="0">
      <text>
        <r>
          <rPr>
            <sz val="11"/>
            <rFont val="Arial"/>
            <family val="2"/>
            <scheme val="minor"/>
          </rPr>
          <t>equipo 60:
Describa el código del sector establecido en el Plan de Desarrollo</t>
        </r>
      </text>
    </comment>
    <comment ref="D12" authorId="0" shapeId="0">
      <text>
        <r>
          <rPr>
            <sz val="11"/>
            <rFont val="Arial"/>
            <family val="2"/>
            <scheme val="minor"/>
          </rPr>
          <t xml:space="preserve">alcaldia:
Describa el nombre del sector establecido en el plan de desarrollo </t>
        </r>
      </text>
    </comment>
    <comment ref="E12" authorId="0" shapeId="0">
      <text>
        <r>
          <rPr>
            <sz val="11"/>
            <rFont val="Arial"/>
            <family val="2"/>
            <scheme val="minor"/>
          </rPr>
          <t xml:space="preserve">alcaldia:
Describa el código del programa presupuestal definido en el plan de desarrollo </t>
        </r>
      </text>
    </comment>
    <comment ref="F12" authorId="0" shapeId="0">
      <text>
        <r>
          <rPr>
            <sz val="11"/>
            <rFont val="Arial"/>
            <family val="2"/>
            <scheme val="minor"/>
          </rPr>
          <t>alcaldia:
Describa el nombre del programa presupuestal definido en el Plan de Desarrollo (cátalogo MGA)</t>
        </r>
      </text>
    </comment>
    <comment ref="G12" authorId="0" shapeId="0">
      <text>
        <r>
          <rPr>
            <sz val="11"/>
            <rFont val="Arial"/>
            <family val="2"/>
            <scheme val="minor"/>
          </rPr>
          <t xml:space="preserve">alcaldia:
Describa el código asignado por el Banco de Programas y Proyectos
</t>
        </r>
      </text>
    </comment>
    <comment ref="H12" authorId="0" shapeId="0">
      <text>
        <r>
          <rPr>
            <sz val="11"/>
            <rFont val="Arial"/>
            <family val="2"/>
            <scheme val="minor"/>
          </rPr>
          <t>alcaldia:
Nombre del proyecto viabilizado por el Banco de Programas y Proyectos</t>
        </r>
      </text>
    </comment>
    <comment ref="I12" authorId="0" shapeId="0">
      <text>
        <r>
          <rPr>
            <sz val="11"/>
            <rFont val="Arial"/>
            <family val="2"/>
            <scheme val="minor"/>
          </rPr>
          <t>equipo 60:
Describa el código del cátalogo de productos MGA definido en el Plan de Desarrollo</t>
        </r>
      </text>
    </comment>
    <comment ref="J12" authorId="0" shapeId="0">
      <text>
        <r>
          <rPr>
            <sz val="11"/>
            <rFont val="Arial"/>
            <family val="2"/>
            <scheme val="minor"/>
          </rPr>
          <t>equipo 60:
Descrina el nombre  técnico de la meta de producto, de acuerdo al cátalogo MGA</t>
        </r>
      </text>
    </comment>
    <comment ref="K12" authorId="0" shapeId="0">
      <text>
        <r>
          <rPr>
            <sz val="11"/>
            <rFont val="Arial"/>
            <family val="2"/>
            <scheme val="minor"/>
          </rPr>
          <t xml:space="preserve">alcaldia:
Descripción de la meta producto propia del Plan de Desarrollo "Ibagué para Todos 2024-2027" </t>
        </r>
      </text>
    </comment>
    <comment ref="L12" authorId="0" shapeId="0">
      <text>
        <r>
          <rPr>
            <sz val="11"/>
            <rFont val="Arial"/>
            <family val="2"/>
            <scheme val="minor"/>
          </rPr>
          <t xml:space="preserve">alcaldia:
Describa el código  asignado en la propuesta de presupuesto 2025 (matriz excel de propuesta de presupuesto)
</t>
        </r>
      </text>
    </comment>
    <comment ref="M12" authorId="0" shapeId="0">
      <text>
        <r>
          <rPr>
            <sz val="11"/>
            <rFont val="Arial"/>
            <family val="2"/>
            <scheme val="minor"/>
          </rPr>
          <t xml:space="preserve">equipo 60:
Describa el objeto de gasto del rubro correspondiente, de acuerdo al catalogo de clasificaciónpresupuestal (CCPET) </t>
        </r>
      </text>
    </comment>
    <comment ref="N12" authorId="0" shapeId="0">
      <text>
        <r>
          <rPr>
            <sz val="11"/>
            <rFont val="Arial"/>
            <family val="2"/>
            <scheme val="minor"/>
          </rPr>
          <t xml:space="preserve">alcaldia:
Se debe relacionar el valor fisico programado para la vigencia 2025 que se definió en el plan indicativo 2024 - 2027, aprobado en consejo de gobierno.
 </t>
        </r>
      </text>
    </comment>
  </commentList>
</comments>
</file>

<file path=xl/comments8.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9.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10.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11.xml><?xml version="1.0" encoding="utf-8"?>
<comments xmlns="http://schemas.openxmlformats.org/spreadsheetml/2006/main">
  <authors>
    <author>alcaldia</author>
    <author>equipo 60</author>
  </authors>
  <commentList>
    <comment ref="O10"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1"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1"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1"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1"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1"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1"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1"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1"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1"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1"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1"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1"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1"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comments12.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definido en el Plan de Desarrollo</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catalogo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 ref="M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N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List>
</comments>
</file>

<file path=xl/comments13.xml><?xml version="1.0" encoding="utf-8"?>
<comments xmlns="http://schemas.openxmlformats.org/spreadsheetml/2006/main">
  <authors>
    <author/>
  </authors>
  <commentList>
    <comment ref="O11" authorId="0" shapeId="0">
      <text>
        <r>
          <rPr>
            <sz val="10"/>
            <color rgb="FF000000"/>
            <rFont val="Arial"/>
            <scheme val="minor"/>
          </rPr>
          <t>alcaldia:
Suma del total de los recursos por fuentes de financiación asignado para la vigencia</t>
        </r>
      </text>
    </comment>
    <comment ref="B12" authorId="0" shapeId="0">
      <text>
        <r>
          <rPr>
            <sz val="10"/>
            <color rgb="FF000000"/>
            <rFont val="Arial"/>
            <scheme val="minor"/>
          </rPr>
          <t>alcaldia:
Describa la línea estrategica definida en el plan de desarrollo "Ibagué para Todos 2024-2027"</t>
        </r>
      </text>
    </comment>
    <comment ref="C12" authorId="0" shapeId="0">
      <text>
        <r>
          <rPr>
            <sz val="10"/>
            <color rgb="FF000000"/>
            <rFont val="Arial"/>
            <scheme val="minor"/>
          </rPr>
          <t>equipo 60:
Describa el código del sector establecido en el Plan de Desarrollo</t>
        </r>
      </text>
    </comment>
    <comment ref="D12" authorId="0" shapeId="0">
      <text>
        <r>
          <rPr>
            <sz val="10"/>
            <color rgb="FF000000"/>
            <rFont val="Arial"/>
            <scheme val="minor"/>
          </rPr>
          <t xml:space="preserve">alcaldia:
Describa el nombre del sector establecido en el plan de desarrollo </t>
        </r>
      </text>
    </comment>
    <comment ref="E12" authorId="0" shapeId="0">
      <text>
        <r>
          <rPr>
            <sz val="10"/>
            <color rgb="FF000000"/>
            <rFont val="Arial"/>
            <scheme val="minor"/>
          </rPr>
          <t xml:space="preserve">alcaldia:
Describa el código del programa presupuestal definido en el plan de desarrollo </t>
        </r>
      </text>
    </comment>
    <comment ref="F12" authorId="0" shapeId="0">
      <text>
        <r>
          <rPr>
            <sz val="10"/>
            <color rgb="FF000000"/>
            <rFont val="Arial"/>
            <scheme val="minor"/>
          </rPr>
          <t>alcaldia:
Describa el nombre del programa presupuestal definido en el Plan de Desarrollo (cátalogo MGA)</t>
        </r>
      </text>
    </comment>
    <comment ref="G12" authorId="0" shapeId="0">
      <text>
        <r>
          <rPr>
            <sz val="10"/>
            <color rgb="FF000000"/>
            <rFont val="Arial"/>
            <scheme val="minor"/>
          </rPr>
          <t xml:space="preserve">alcaldia:
Describa el código asignado por el Banco de Programas y Proyectos
</t>
        </r>
      </text>
    </comment>
    <comment ref="H12" authorId="0" shapeId="0">
      <text>
        <r>
          <rPr>
            <sz val="10"/>
            <color rgb="FF000000"/>
            <rFont val="Arial"/>
            <scheme val="minor"/>
          </rPr>
          <t>alcaldia:
Nombre del proyecto viabilizado por el Banco de Programas y Proyectos</t>
        </r>
      </text>
    </comment>
    <comment ref="I12" authorId="0" shapeId="0">
      <text>
        <r>
          <rPr>
            <sz val="10"/>
            <color rgb="FF000000"/>
            <rFont val="Arial"/>
            <scheme val="minor"/>
          </rPr>
          <t>equipo 60:
Describa el código del cátalogo de productos MGA definido en el Plan de Desarrollo</t>
        </r>
      </text>
    </comment>
    <comment ref="J12" authorId="0" shapeId="0">
      <text>
        <r>
          <rPr>
            <sz val="10"/>
            <color rgb="FF000000"/>
            <rFont val="Arial"/>
            <scheme val="minor"/>
          </rPr>
          <t>equipo 60:
Descrina el nombre  técnico de la meta de producto, de acuerdo al cátalogo MGA</t>
        </r>
      </text>
    </comment>
    <comment ref="K12" authorId="0" shapeId="0">
      <text>
        <r>
          <rPr>
            <sz val="10"/>
            <color rgb="FF000000"/>
            <rFont val="Arial"/>
            <scheme val="minor"/>
          </rPr>
          <t xml:space="preserve">alcaldia:
Descripción de la meta producto propia del Plan de Desarrollo "Ibagué para Todos 2024-2027" </t>
        </r>
      </text>
    </comment>
    <comment ref="L12" authorId="0" shapeId="0">
      <text>
        <r>
          <rPr>
            <sz val="10"/>
            <color rgb="FF000000"/>
            <rFont val="Arial"/>
            <scheme val="minor"/>
          </rPr>
          <t xml:space="preserve">alcaldia:
Describa el código  asignado en la propuesta de presupuesto 2025 (matriz excel de propuesta de presupuesto)
</t>
        </r>
      </text>
    </comment>
    <comment ref="M12" authorId="0" shapeId="0">
      <text>
        <r>
          <rPr>
            <sz val="10"/>
            <color rgb="FF000000"/>
            <rFont val="Arial"/>
            <scheme val="minor"/>
          </rPr>
          <t xml:space="preserve">equipo 60:
Describa el objeto de gasto del rubro correspondiente, de acuerdo al catalogo de clasificaciónpresupuestal (CCPET) </t>
        </r>
      </text>
    </comment>
    <comment ref="N12" authorId="0" shapeId="0">
      <text>
        <r>
          <rPr>
            <sz val="10"/>
            <color rgb="FF000000"/>
            <rFont val="Arial"/>
            <scheme val="minor"/>
          </rPr>
          <t xml:space="preserve">alcaldia:
Se debe relacionar el valor fisico programado para la vigencia 2025 que se definió en el plan indicativo 2024 - 2027, aprobado en consejo de gobierno.
 </t>
        </r>
      </text>
    </comment>
  </commentList>
</comments>
</file>

<file path=xl/comments14.xml><?xml version="1.0" encoding="utf-8"?>
<comments xmlns="http://schemas.openxmlformats.org/spreadsheetml/2006/main">
  <authors>
    <author>alcaldia</author>
    <author>equipo 60</author>
    <author>ALEXA AMAYA</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family val="2"/>
          </rPr>
          <t>equipo 60:</t>
        </r>
        <r>
          <rPr>
            <sz val="9"/>
            <color indexed="81"/>
            <rFont val="Tahoma"/>
            <family val="2"/>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family val="2"/>
          </rPr>
          <t>equipo 60:</t>
        </r>
        <r>
          <rPr>
            <sz val="9"/>
            <color indexed="81"/>
            <rFont val="Tahoma"/>
            <family val="2"/>
          </rPr>
          <t xml:space="preserve">
Describa el código del cátalogo de productos MGA definido en el Plan de Desarrollo</t>
        </r>
      </text>
    </comment>
    <comment ref="J12" authorId="1" shapeId="0">
      <text>
        <r>
          <rPr>
            <b/>
            <sz val="9"/>
            <color indexed="81"/>
            <rFont val="Tahoma"/>
            <family val="2"/>
          </rPr>
          <t>equipo 60:</t>
        </r>
        <r>
          <rPr>
            <sz val="9"/>
            <color indexed="81"/>
            <rFont val="Tahoma"/>
            <family val="2"/>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family val="2"/>
          </rPr>
          <t>equipo 60:</t>
        </r>
        <r>
          <rPr>
            <sz val="9"/>
            <color indexed="81"/>
            <rFont val="Tahoma"/>
            <family val="2"/>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 ref="M26" authorId="2" shapeId="0">
      <text>
        <r>
          <rPr>
            <b/>
            <sz val="9"/>
            <color indexed="81"/>
            <rFont val="Tahoma"/>
            <family val="2"/>
          </rPr>
          <t>ALEXA AMAYA:</t>
        </r>
        <r>
          <rPr>
            <sz val="9"/>
            <color indexed="81"/>
            <rFont val="Tahoma"/>
            <family val="2"/>
          </rPr>
          <t xml:space="preserve">
Este gastos no esta contemplada en la MGA</t>
        </r>
      </text>
    </comment>
    <comment ref="M30" authorId="2" shapeId="0">
      <text>
        <r>
          <rPr>
            <b/>
            <sz val="9"/>
            <color indexed="81"/>
            <rFont val="Tahoma"/>
            <family val="2"/>
          </rPr>
          <t>ALEXA AMAYA:</t>
        </r>
        <r>
          <rPr>
            <sz val="9"/>
            <color indexed="81"/>
            <rFont val="Tahoma"/>
            <family val="2"/>
          </rPr>
          <t xml:space="preserve">
ESTE GASTO NO ESTA CONTMEPLAOD EN LA MGA</t>
        </r>
      </text>
    </comment>
    <comment ref="M31" authorId="2" shapeId="0">
      <text>
        <r>
          <rPr>
            <b/>
            <sz val="9"/>
            <color indexed="81"/>
            <rFont val="Tahoma"/>
            <family val="2"/>
          </rPr>
          <t>ALEXA AMAYA:</t>
        </r>
        <r>
          <rPr>
            <sz val="9"/>
            <color indexed="81"/>
            <rFont val="Tahoma"/>
            <family val="2"/>
          </rPr>
          <t xml:space="preserve">
ESTE GASTO NO ESTA CONTEMPLADO EN LA MGA</t>
        </r>
      </text>
    </comment>
  </commentList>
</comments>
</file>

<file path=xl/comments15.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asignado para la vigencia al corte correspondiente.</t>
        </r>
      </text>
    </comment>
    <comment ref="AC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(RP) al corte correspondiente</t>
        </r>
      </text>
    </comment>
    <comment ref="AQ11" authorId="0" shapeId="0">
      <text>
        <r>
          <rPr>
            <b/>
            <sz val="9"/>
            <color indexed="81"/>
            <rFont val="Tahoma"/>
            <family val="2"/>
          </rPr>
          <t>alcaldia:</t>
        </r>
        <r>
          <rPr>
            <sz val="9"/>
            <color indexed="81"/>
            <rFont val="Tahoma"/>
            <family val="2"/>
          </rPr>
          <t xml:space="preserve">
</t>
        </r>
        <r>
          <rPr>
            <sz val="10"/>
            <color indexed="81"/>
            <rFont val="Tahoma"/>
            <family val="2"/>
          </rPr>
          <t>Suma del total de los recursos por fuentes de financiación ejecutados a nivel de obligaciones  (OP) al corte correspondiente</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charset val="1"/>
          </rPr>
          <t>equipo 60:</t>
        </r>
        <r>
          <rPr>
            <sz val="9"/>
            <color indexed="81"/>
            <rFont val="Tahoma"/>
            <charset val="1"/>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charset val="1"/>
          </rPr>
          <t>equipo 60:</t>
        </r>
        <r>
          <rPr>
            <sz val="9"/>
            <color indexed="81"/>
            <rFont val="Tahoma"/>
            <charset val="1"/>
          </rPr>
          <t xml:space="preserve">
Describa el código del cátalogo de productos MGA definido en el Plan de Desarrollo</t>
        </r>
      </text>
    </comment>
    <comment ref="J12" authorId="1" shapeId="0">
      <text>
        <r>
          <rPr>
            <b/>
            <sz val="9"/>
            <color indexed="81"/>
            <rFont val="Tahoma"/>
            <charset val="1"/>
          </rPr>
          <t>equipo 60:</t>
        </r>
        <r>
          <rPr>
            <sz val="9"/>
            <color indexed="81"/>
            <rFont val="Tahoma"/>
            <charset val="1"/>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charset val="1"/>
          </rPr>
          <t>equipo 60:</t>
        </r>
        <r>
          <rPr>
            <sz val="9"/>
            <color indexed="81"/>
            <rFont val="Tahoma"/>
            <charset val="1"/>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2024 que se definió en el plan indicativo 2024 - 2027, aprobado en consejo de gobierno.
 </t>
        </r>
      </text>
    </comment>
  </commentList>
</comments>
</file>

<file path=xl/comments16.xml><?xml version="1.0" encoding="utf-8"?>
<comments xmlns="http://schemas.openxmlformats.org/spreadsheetml/2006/main">
  <authors>
    <author>alcaldia</author>
    <author>equipo 60</author>
  </authors>
  <commentList>
    <comment ref="O11" authorId="0" shapeId="0">
      <text>
        <r>
          <rPr>
            <b/>
            <sz val="9"/>
            <color indexed="81"/>
            <rFont val="Tahoma"/>
            <family val="2"/>
          </rPr>
          <t>alcaldia:</t>
        </r>
        <r>
          <rPr>
            <sz val="9"/>
            <color indexed="81"/>
            <rFont val="Tahoma"/>
            <family val="2"/>
          </rPr>
          <t xml:space="preserve">
Suma del total de los recursos por fuentes de financiación asignado para la vigencia</t>
        </r>
      </text>
    </comment>
    <comment ref="B12" authorId="0" shapeId="0">
      <text>
        <r>
          <rPr>
            <b/>
            <sz val="9"/>
            <color indexed="81"/>
            <rFont val="Tahoma"/>
            <family val="2"/>
          </rPr>
          <t>alcaldia:</t>
        </r>
        <r>
          <rPr>
            <sz val="9"/>
            <color indexed="81"/>
            <rFont val="Tahoma"/>
            <family val="2"/>
          </rPr>
          <t xml:space="preserve">
Describa la línea estrategica definida en el plan de desarrollo "Ibagué para Todos 2024-2027"</t>
        </r>
      </text>
    </comment>
    <comment ref="C12" authorId="1" shapeId="0">
      <text>
        <r>
          <rPr>
            <b/>
            <sz val="9"/>
            <color indexed="81"/>
            <rFont val="Tahoma"/>
            <charset val="1"/>
          </rPr>
          <t>equipo 60:</t>
        </r>
        <r>
          <rPr>
            <sz val="9"/>
            <color indexed="81"/>
            <rFont val="Tahoma"/>
            <charset val="1"/>
          </rPr>
          <t xml:space="preserve">
Describa el código del sector establecido en el Plan de Desarrollo</t>
        </r>
      </text>
    </comment>
    <comment ref="D12" authorId="0" shapeId="0">
      <text>
        <r>
          <rPr>
            <b/>
            <sz val="9"/>
            <color indexed="81"/>
            <rFont val="Tahoma"/>
            <family val="2"/>
          </rPr>
          <t>alcaldia:</t>
        </r>
        <r>
          <rPr>
            <sz val="9"/>
            <color indexed="81"/>
            <rFont val="Tahoma"/>
            <family val="2"/>
          </rPr>
          <t xml:space="preserve">
Describa el nombre del sector establecido en el plan de desarrollo </t>
        </r>
      </text>
    </comment>
    <comment ref="E12" authorId="0" shapeId="0">
      <text>
        <r>
          <rPr>
            <b/>
            <sz val="9"/>
            <color indexed="81"/>
            <rFont val="Tahoma"/>
            <family val="2"/>
          </rPr>
          <t>alcaldia:</t>
        </r>
        <r>
          <rPr>
            <sz val="9"/>
            <color indexed="81"/>
            <rFont val="Tahoma"/>
            <family val="2"/>
          </rPr>
          <t xml:space="preserve">
Describa el código del programa presupuestal definido en el plan de desarrollo </t>
        </r>
      </text>
    </comment>
    <comment ref="F12" authorId="0" shapeId="0">
      <text>
        <r>
          <rPr>
            <b/>
            <sz val="9"/>
            <color indexed="81"/>
            <rFont val="Tahoma"/>
            <family val="2"/>
          </rPr>
          <t>alcaldia:</t>
        </r>
        <r>
          <rPr>
            <sz val="9"/>
            <color indexed="81"/>
            <rFont val="Tahoma"/>
            <family val="2"/>
          </rPr>
          <t xml:space="preserve">
Describa el nombre del programa presupuestal definido en el Plan de Desarrollo (cátalogo MGA)</t>
        </r>
      </text>
    </comment>
    <comment ref="G12" authorId="0" shapeId="0">
      <text>
        <r>
          <rPr>
            <b/>
            <sz val="9"/>
            <color indexed="81"/>
            <rFont val="Tahoma"/>
            <family val="2"/>
          </rPr>
          <t>alcaldia:</t>
        </r>
        <r>
          <rPr>
            <sz val="9"/>
            <color indexed="81"/>
            <rFont val="Tahoma"/>
            <family val="2"/>
          </rPr>
          <t xml:space="preserve">
Describa el código asignado por el Banco de Programas y Proyectos
</t>
        </r>
      </text>
    </comment>
    <comment ref="H12"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2" authorId="1" shapeId="0">
      <text>
        <r>
          <rPr>
            <b/>
            <sz val="9"/>
            <color indexed="81"/>
            <rFont val="Tahoma"/>
            <charset val="1"/>
          </rPr>
          <t>equipo 60:</t>
        </r>
        <r>
          <rPr>
            <sz val="9"/>
            <color indexed="81"/>
            <rFont val="Tahoma"/>
            <charset val="1"/>
          </rPr>
          <t xml:space="preserve">
Describa el código del cátalogo de productos MGA definido en el Plan de Desarrollo</t>
        </r>
      </text>
    </comment>
    <comment ref="J12" authorId="1" shapeId="0">
      <text>
        <r>
          <rPr>
            <b/>
            <sz val="9"/>
            <color indexed="81"/>
            <rFont val="Tahoma"/>
            <charset val="1"/>
          </rPr>
          <t>equipo 60:</t>
        </r>
        <r>
          <rPr>
            <sz val="9"/>
            <color indexed="81"/>
            <rFont val="Tahoma"/>
            <charset val="1"/>
          </rPr>
          <t xml:space="preserve">
Descrina el nombre  técnico de la meta de producto, de acuerdo al cátalogo MGA</t>
        </r>
      </text>
    </comment>
    <comment ref="K12" authorId="0" shapeId="0">
      <text>
        <r>
          <rPr>
            <b/>
            <sz val="9"/>
            <color indexed="81"/>
            <rFont val="Tahoma"/>
            <family val="2"/>
          </rPr>
          <t>alcaldia:</t>
        </r>
        <r>
          <rPr>
            <sz val="9"/>
            <color indexed="81"/>
            <rFont val="Tahoma"/>
            <family val="2"/>
          </rPr>
          <t xml:space="preserve">
Descripción de la meta producto propia del Plan de Desarrollo "Ibagué para Todos 2024-2027" </t>
        </r>
      </text>
    </comment>
    <comment ref="L12" authorId="0" shapeId="0">
      <text>
        <r>
          <rPr>
            <b/>
            <sz val="9"/>
            <color indexed="81"/>
            <rFont val="Tahoma"/>
            <family val="2"/>
          </rPr>
          <t>alcaldia:</t>
        </r>
        <r>
          <rPr>
            <sz val="9"/>
            <color indexed="81"/>
            <rFont val="Tahoma"/>
            <family val="2"/>
          </rPr>
          <t xml:space="preserve">
Describa el código  asignado en la propuesta de presupuesto 2025 (matriz excel de propuesta de presupuesto)
</t>
        </r>
      </text>
    </comment>
    <comment ref="M12" authorId="1" shapeId="0">
      <text>
        <r>
          <rPr>
            <b/>
            <sz val="9"/>
            <color indexed="81"/>
            <rFont val="Tahoma"/>
            <charset val="1"/>
          </rPr>
          <t>equipo 60:</t>
        </r>
        <r>
          <rPr>
            <sz val="9"/>
            <color indexed="81"/>
            <rFont val="Tahoma"/>
            <charset val="1"/>
          </rPr>
          <t xml:space="preserve">
Describa el objeto de gasto del rubro correspondiente, de acuerdo al catalogo de clasificaciónpresupuestal (CCPET) </t>
        </r>
      </text>
    </comment>
    <comment ref="N12" authorId="0" shapeId="0">
      <text>
        <r>
          <rPr>
            <b/>
            <sz val="9"/>
            <color indexed="81"/>
            <rFont val="Tahoma"/>
            <family val="2"/>
          </rPr>
          <t>alcaldia:</t>
        </r>
        <r>
          <rPr>
            <sz val="9"/>
            <color indexed="81"/>
            <rFont val="Tahoma"/>
            <family val="2"/>
          </rPr>
          <t xml:space="preserve">
Se debe relacionar el valor fisico programado para la vigencia 2025 que se definió en el plan indicativo 2024 - 2027, aprobado en consejo de gobierno.
 </t>
        </r>
      </text>
    </comment>
  </commentList>
</comments>
</file>

<file path=xl/sharedStrings.xml><?xml version="1.0" encoding="utf-8"?>
<sst xmlns="http://schemas.openxmlformats.org/spreadsheetml/2006/main" count="3763" uniqueCount="1070">
  <si>
    <t>PARTE ESTRATEGICA</t>
  </si>
  <si>
    <t xml:space="preserve">Apropiación Definitiva </t>
  </si>
  <si>
    <t>Fuentes de financiación para la vigencia</t>
  </si>
  <si>
    <t xml:space="preserve"> Línea Estratégica </t>
  </si>
  <si>
    <t>Código Sector</t>
  </si>
  <si>
    <t>Sector</t>
  </si>
  <si>
    <t>Código Programa</t>
  </si>
  <si>
    <t>Programa</t>
  </si>
  <si>
    <t>Código BPIM</t>
  </si>
  <si>
    <t>Proyecto</t>
  </si>
  <si>
    <t>Código MGA</t>
  </si>
  <si>
    <t>Meta producto MGA</t>
  </si>
  <si>
    <t>Descripción meta Plan de Desarrollo</t>
  </si>
  <si>
    <t>Rubro Presupuestal</t>
  </si>
  <si>
    <t>Descripción de rubro (objeto del gasto)</t>
  </si>
  <si>
    <t>Meta programada en la vigencia (P.I.)</t>
  </si>
  <si>
    <t>Recursos propios</t>
  </si>
  <si>
    <t>Sistema General de Participaciones (SGP)</t>
  </si>
  <si>
    <t>Regalías</t>
  </si>
  <si>
    <t>Crédito</t>
  </si>
  <si>
    <t xml:space="preserve">Cofinanaciación </t>
  </si>
  <si>
    <t>Otros</t>
  </si>
  <si>
    <t>Con destinación específica</t>
  </si>
  <si>
    <t>Sin destinación específica</t>
  </si>
  <si>
    <t>Educación</t>
  </si>
  <si>
    <t>Salud</t>
  </si>
  <si>
    <t>Agua potable y saneamiento básico</t>
  </si>
  <si>
    <t>Cultura</t>
  </si>
  <si>
    <t>Deporte</t>
  </si>
  <si>
    <t xml:space="preserve">Alimentación escolar </t>
  </si>
  <si>
    <t xml:space="preserve">
Propósito General libre inversión</t>
  </si>
  <si>
    <t>TERRITORIO PARA TODOS</t>
  </si>
  <si>
    <t xml:space="preserve">VIVIENDA CIUDAD Y TERRITORIO </t>
  </si>
  <si>
    <t>ACCESO A SOLUCIONES DE VIVIENDA</t>
  </si>
  <si>
    <t>IDENTIFICACIÓN DEPURACIÓN ADMINISTRACIÓN Y ACTUALIZACIÓN DE LOS BIENES FISCALES Y DE USO PÚBLICO DEL MUNICIPIO DE IBAGUÉ.</t>
  </si>
  <si>
    <t>SERVICIO DE SANEAMIENTO Y TITULACIÓN DE BIENES FISCALES</t>
  </si>
  <si>
    <t>IDENTIFICAR, LEGALIZAR Y TITULAR LOS BIENES INMUEBLES DE USO PÚBLICO DEL MUNICIPIO DE IBAGUÉ</t>
  </si>
  <si>
    <t>2.07.3.2.02.01.004</t>
  </si>
  <si>
    <t>PRODUCTOS METÁLICOS, MAQUINARIA Y EQUIPO</t>
  </si>
  <si>
    <t>2.07.3.2.02.02.009</t>
  </si>
  <si>
    <t>SERVICIOS PARA LA COMUNIDAD, SOCIALES Y PERSONALES</t>
  </si>
  <si>
    <t>GOBERNABILIDAD PARA TODOS</t>
  </si>
  <si>
    <t>GOBIERNO TERRITORIAL</t>
  </si>
  <si>
    <t>FORTALECIMIENTO A LA GESTIÓN Y DIRECCIÓN DE LA ADMINISTRACIÓN PÚBLICA TERRITORIAL</t>
  </si>
  <si>
    <t>Pdte Aprobación Planeación</t>
  </si>
  <si>
    <t>FORTALECIMIENTO DE LA ESTRUCTURA ORGANIZACIONAL Y LA MEJORA CONTINUA DE LA ADMINISTRACIÓN MUNICIPAL DE IBAGUÉ.</t>
  </si>
  <si>
    <t>DOCUMENTOS DE LINEAMIENTOS TÉCNICOS</t>
  </si>
  <si>
    <t>ADELANTAR EL ESTUDIO TÉCNICO EN PRO DEL FORTALECIMIENTO DE LA ESTRUCTURA
ORGANIZACIONAL Y LA MEJORA CONTINUA</t>
  </si>
  <si>
    <t>IMPLEMENTACIÓN DEL PROCESO DE GESTIÓN DOCUMENTAL EN LA ALCALDÍA MUNICIPAL DE IBAGUÉ.</t>
  </si>
  <si>
    <t>SERVICIO DE GESTIÓN
DOCUMENTAL</t>
  </si>
  <si>
    <t xml:space="preserve">OPTIMIZAR Y FORTALECER EL PROCESO DE GESTIÓN DOCUMENTAL, DANDO CUMPLIMIENTO A LA LEY GENERAL DE
ARCHIVO. </t>
  </si>
  <si>
    <t>2.07.3.3.08.02</t>
  </si>
  <si>
    <t>APOYO SOCIOECONÓMICO A ESTUDIANTES</t>
  </si>
  <si>
    <t>2.07.3.2.02.02.008</t>
  </si>
  <si>
    <t xml:space="preserve">SERVICIOS PRESTADOS A LAS EMPRESAS Y SERVICIOS DE PRODUCCIÓN </t>
  </si>
  <si>
    <t>Totales</t>
  </si>
  <si>
    <t>Acuerdo por el ambiente, la zona rural y los animales</t>
  </si>
  <si>
    <t>Agricultura y Desarrollo Rural</t>
  </si>
  <si>
    <t>Inclusión productiva de pequeños productores rurales</t>
  </si>
  <si>
    <t>Mejoramiento de inclusión productiva de pequeños productores rurales en el municipio de Ibagué</t>
  </si>
  <si>
    <t>Casas comunitarias campesinas adecuadas</t>
  </si>
  <si>
    <t>Adecuar un espacio comunitario campesino para el intercambio de productos, reuniones, entre otros.</t>
  </si>
  <si>
    <t>212320202007-2024730010008-01</t>
  </si>
  <si>
    <t>SERVICIOS FINANCIEROS Y SERVICIOS CONEXOS, SERVICIOS INMOBILIARIOS Y SERVICIOS DE LEASING</t>
  </si>
  <si>
    <t>Servicio de apoyo financiero para proyectos productivos</t>
  </si>
  <si>
    <t>Cofinanciar proyectos productivos dirigidos al emprendimiento campesino, la mujer rural y los jóvenes rurales.</t>
  </si>
  <si>
    <t>212320201000-2024730010008-01</t>
  </si>
  <si>
    <t>AGRICULTURA, SILVICULTURA Y PRODUCTOS DE LA PESCA</t>
  </si>
  <si>
    <t>Servicio de apoyo financiero para el acceso a activos productivos y de comercialización</t>
  </si>
  <si>
    <t>Financiar para la adquisición de activos productivos tales como infraestructura, maquinaria, equipos,
insumos, vegetal, zootécnicas acuícolas.
material especies y/o</t>
  </si>
  <si>
    <t>Servicio de educación informal en Buenas Prácticas Agrícolas y producción sostenible</t>
  </si>
  <si>
    <t>Gestionar capacitaciones a productores sobre BPA, BPP, BPM y producción sostenible.</t>
  </si>
  <si>
    <t>212320202009-2024730010008-01</t>
  </si>
  <si>
    <t>Servicio de apoyo a la comercialización</t>
  </si>
  <si>
    <t>Realizar circuitos cortos de comercialización de la producción agropecuaria de la zona rural de Ibagué.</t>
  </si>
  <si>
    <t>212320202008-2024730010008-01</t>
  </si>
  <si>
    <t>SERVICIOS PRESTADOS A LAS EMPRESAS Y SERVICIOS DE PRODUCCIÓN</t>
  </si>
  <si>
    <t>Apoyar la realización de eventos comerciales que visibilicen la producción agropecuaria y la agroindustria de la zona rural de Ibagué.</t>
  </si>
  <si>
    <t>Servicio de fomento a la asociatividad</t>
  </si>
  <si>
    <t>Realizar actividades encaminadas a fomentar la asociatividad entre los productores rurales e Ibagué. Adicionalmente, sensibilizar a los productores sobre los beneficios y responsabilidades que se derivan de los procesos asociativos y de participación para el desarrollo rural, por medio de la realización de eventos, talleres, asesorías, capacitaciones y/o mesas de trabajo, entre otros.</t>
  </si>
  <si>
    <t>21.2.3.2.02.02.009-2024730010008-01</t>
  </si>
  <si>
    <t>Servicio de asistencia técnica</t>
  </si>
  <si>
    <t>Prestar acompañamiento, asesoría y seguimiento técnico al Consejo Municipal de Desarrollo Rural – CMDR.</t>
  </si>
  <si>
    <t>Servicios financieros y gestión del riesgo para las actividades agropecuarias y rurales</t>
  </si>
  <si>
    <t>Implementación de servicios financieros y gestión del riesgo para las actividades agropecuarias y rurales en el muicipio de Ibagué</t>
  </si>
  <si>
    <t>Servicio de apoyo financiero para el acceso al crédito agropecuario y rural</t>
  </si>
  <si>
    <t>Proporcionar incentivos a productores campesinos que accedan a créditos destinados a proyectos de producción agropecuaria.</t>
  </si>
  <si>
    <t>212320202007-2024730010120-01</t>
  </si>
  <si>
    <t>SERVICIOS FINANCIEROS Y SERVICIOS CONEXOS, SERVICIOS INMOBILIARIOS Y SERV</t>
  </si>
  <si>
    <t>Servicio de apoyo financiero para la gestión de riesgos agropecuarios</t>
  </si>
  <si>
    <t>Apoyar a los productores agropecuarios para la adquisición de instrumentos de cobertura frente a riesgos climáticos.</t>
  </si>
  <si>
    <t>212320202007 -2024730010120-01</t>
  </si>
  <si>
    <t>Ordenamiento social y uso productivo del territorio rural</t>
  </si>
  <si>
    <t>Actualización de información, para el ordenamiento social y productivo del territorio rural en el municipio de Ibagué</t>
  </si>
  <si>
    <t>Servicio de análisis de información para la planificación agropecuaria</t>
  </si>
  <si>
    <t>Realizar análisis de datos para la generación de informes que sirvan a la planificación en materia de Ordenamiento productivo y social de la propiedad.</t>
  </si>
  <si>
    <t>212320202009-2024730010009-01</t>
  </si>
  <si>
    <t>Sanidad agropecuaria e inocuidad agroalimentaria</t>
  </si>
  <si>
    <t xml:space="preserve"> Implementación del programa de sanidad agropecuaria e inocuidad alimentaria para el acceso a alimentos sanos en el municipio de Ibagué</t>
  </si>
  <si>
    <t>Servicio de análisis y diagnóstico sanitario, fitosanitario e inocuidad</t>
  </si>
  <si>
    <t>Realizar el diagnóstico fito y zoosanitario que permita identificar el agente causal de la plaga y/o enfermedad.</t>
  </si>
  <si>
    <t>212320201000-2024730010007-01</t>
  </si>
  <si>
    <t>Servicios de control de parásitos para especies de interés agropecuario</t>
  </si>
  <si>
    <t>Consiste en el desarrollo de prácticas enfocadas a promover y proteger la salud de las especies animales por medio del control de parásitos internos y/o extermos . Incluye aplicación de vermífugos, baños, entre otros</t>
  </si>
  <si>
    <t>212320202009-2024730010007-01</t>
  </si>
  <si>
    <t>Ciencia, tecnología e innovación agropecuaria</t>
  </si>
  <si>
    <t>Implementación de servicio de extensión para el municipio de Ibagué</t>
  </si>
  <si>
    <t>Servicio de extensión agropecuaria</t>
  </si>
  <si>
    <t>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</si>
  <si>
    <t>212320202009-2024730010010-01</t>
  </si>
  <si>
    <t>212320201000-2024730010010-01</t>
  </si>
  <si>
    <t>Infraestructura productiva y comercialización</t>
  </si>
  <si>
    <t>Fortalecimiento de la infraestructura productiva y de comercialización para mujeres rurales en el municipio de Ibagué</t>
  </si>
  <si>
    <t>Infraestructura de producción agrícola construida</t>
  </si>
  <si>
    <t>Construir viveros comunitarios para la producción de material vegetal que apoye los principales sistemas productivos de la zona rural de Ibagué.</t>
  </si>
  <si>
    <t>212320201000- 2024730010121-01</t>
  </si>
  <si>
    <t>Infraestructura para la transformación de productos agropecuarios construida</t>
  </si>
  <si>
    <t>Apoyar los proyectos relacionados con la agroindustria de las principales cadenas productivas de la zona rural de Ibagué.</t>
  </si>
  <si>
    <t>Minas y energía</t>
  </si>
  <si>
    <t>Acceso al servicio público domiciliario de gas combustible</t>
  </si>
  <si>
    <t>Ampliación de la cobertura de gas domiciliario por red, en zona rural del municipio de Ibagué</t>
  </si>
  <si>
    <t>Servicio de apoyo financiero para subsidios a la oferta en el servicio público de gas</t>
  </si>
  <si>
    <t>Gestionar la ampliación de la cobertura de usuarios del servicio de gas combustible rural mediante subsidios financieros de apoyo.</t>
  </si>
  <si>
    <t>212320202008-   2024730010119-01</t>
  </si>
  <si>
    <t>212320202008- 2024730010119-14</t>
  </si>
  <si>
    <t>Transporte</t>
  </si>
  <si>
    <t>Infraestructura red vial regional</t>
  </si>
  <si>
    <t>Mantenimiento de la infraestructura, de la red vial terciaria del municipio de Ibagué</t>
  </si>
  <si>
    <t>Vía terciaria mejorada</t>
  </si>
  <si>
    <t>Realizar labores de mejoramiento y/o mantenimiento de la red vial terciaria.</t>
  </si>
  <si>
    <t>212320201003-2024730010114-17</t>
  </si>
  <si>
    <t>OTROS BIENES TRANSPORTABLES (EXCEPTO PRODUCTOS METÁLICOS, MAQUINARIA Y EQUIPO)</t>
  </si>
  <si>
    <t>212320202005-2024730010114-17</t>
  </si>
  <si>
    <t>SERVICIOS DE LA CONSTRUCCIÓN</t>
  </si>
  <si>
    <t>212320202009-2024730010114-01</t>
  </si>
  <si>
    <t xml:space="preserve">  212.3.2.01.01.003.02.08   - 2024730010114-14              </t>
  </si>
  <si>
    <t>Otra maquinaria para usos especiales y sus partes y piezas</t>
  </si>
  <si>
    <t xml:space="preserve">            212.3.2.02.02.008          -2024730010114-17</t>
  </si>
  <si>
    <t xml:space="preserve">Servicios prestados a las empresas y servicios de producción </t>
  </si>
  <si>
    <t>Placa huella construida</t>
  </si>
  <si>
    <t>Construir placa huella en vías terciarias.</t>
  </si>
  <si>
    <t>2.1.2.3.2.01.01.001.03.19 -2024730010114 -17-</t>
  </si>
  <si>
    <t>OTRAS OBRAS DE INGENIERIA CIVIL</t>
  </si>
  <si>
    <t>Puente construido en vía terciaria</t>
  </si>
  <si>
    <t>Construir puentes en la red vial terciaria existente.</t>
  </si>
  <si>
    <t>21 2.3.2.01.01.001.03.05 -2024730010114 -17-</t>
  </si>
  <si>
    <t xml:space="preserve">PUENTES </t>
  </si>
  <si>
    <t>21. 2.3.2.01.01.001.03.19  -2024730010114-17</t>
  </si>
  <si>
    <t>21 2.3.2.01.01.001.03.05  2024730010114-14</t>
  </si>
  <si>
    <t>Puentes de la red terciaria con mantenimiento</t>
  </si>
  <si>
    <t>Realizar acciones de conservación periódica o rutinaria de puentes de la red vial terciaria con el
fin de mantener las condiciones óptimas para el tránsito y el uso adecuado de la infraestructura de transporte.</t>
  </si>
  <si>
    <t>Caminos ancestrales con mantenimiento</t>
  </si>
  <si>
    <t>Realizar mantenimiento a caminos ancestrales y mejorar sus especificaciones técnicas iniciales.</t>
  </si>
  <si>
    <t>Estudios de preinversión para la red vial regional</t>
  </si>
  <si>
    <t>Realizar los estudios requeridos en las fases de pre factibilidad, factibilidad o definitivos.</t>
  </si>
  <si>
    <t>212320202008-2024730010114-01</t>
  </si>
  <si>
    <t>212320202008-  2024730010114-14</t>
  </si>
  <si>
    <t>Adecuación de hogares resilientes y viviendas para poblaciones vulnerables en el municipio de Ibagué</t>
  </si>
  <si>
    <t>Servicio de apoyo financiero para mejoramiento de vivienda</t>
  </si>
  <si>
    <t>Apoyo financiero para el mejoramiento de vivienda rural.</t>
  </si>
  <si>
    <t>212.3.2.01.01.001.03.19-2024730010005-14</t>
  </si>
  <si>
    <t>OTRAS OBRAS DE INGENIERÍA CIVIL</t>
  </si>
  <si>
    <t>ACTIVIDADES</t>
  </si>
  <si>
    <t xml:space="preserve">Cultura y Sociedad Para Todos </t>
  </si>
  <si>
    <t xml:space="preserve">Cultura en Acción  - Arte Para Todos. Promoción y Acceso Efectivo a Procesos Culturales y Artisticos  </t>
  </si>
  <si>
    <t xml:space="preserve">Fortalecimiento, Empoderamiento, Desarrollo y Sostenibilidad del Ecosistema Cultural y Artistico ARTE PARA TODOS en la Ciudad Creativa de la Unesco y Capital Musical de Colombia, Ibagué, Tolima  </t>
  </si>
  <si>
    <t xml:space="preserve">Bibliotecas Adecuadas </t>
  </si>
  <si>
    <t xml:space="preserve">Intervenir las bibliotecas convirtiendolas en los centros creativos del saber especializadas en los procesos de formación artistica con miras a una red de escuelas de arte y pensamiento </t>
  </si>
  <si>
    <t>2.15.3.2.02.02.005</t>
  </si>
  <si>
    <t>CONSTRUCCION Y SERVICIOS DE LA CONSTRUCCIÓN</t>
  </si>
  <si>
    <t>Intervenir las bibliotecas convirtiéndolas en los
centros creativos del saber especializadas en los procesos de
formación artística con miras a una red de escuelas de arte y
pensamiento.</t>
  </si>
  <si>
    <t>Adecuación Biblioteca Viña Calderon
Mantenimiento Bibliotecas Adcrita a la Red</t>
  </si>
  <si>
    <t xml:space="preserve">Infraestructuras Culturales Dotadas </t>
  </si>
  <si>
    <t>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para espacios estructurados en el
desarrollo de procesos artístico y/o cultural formales y no formales,
para garantizar el óptimo funcionamiento de los mismos</t>
  </si>
  <si>
    <t>2.15.3.2.02.02.009</t>
  </si>
  <si>
    <t>2.15.3.2.02.02.008</t>
  </si>
  <si>
    <t xml:space="preserve">Documentos Normativos Realizados </t>
  </si>
  <si>
    <t>Fortalecer los procesos de gobernanza cultural de la ciudad a través de la participación de distintos actores en la formulación de documentos tales como la política publican, Plan Municipal Decenal de la Música, los ejes programáticos del programa SIMIFARTE, yel mejoramiento del Plan Ibagué Ciudad Creativa de la Música ante la UNESCO</t>
  </si>
  <si>
    <t xml:space="preserve">Personas Capacitadas </t>
  </si>
  <si>
    <t>capacitar en los programas técnicos laborales por competencia en la EFAC</t>
  </si>
  <si>
    <t>Capacitar de manera presencial y/o asincrónicamente para fortalecer integralmente los procesos artísticos y culturales a niños, niñas, adolescentes y jóvenes, adultos del sector urbano, rural y a los distintos formadores
culturales de la ciudad.</t>
  </si>
  <si>
    <t xml:space="preserve">Estimulos Otorgados </t>
  </si>
  <si>
    <t>Promover la agenda de estímulos en el sector urbano y rural con
inclusión donde se desarrollen los ejes como creatividad
formación emprendimiento investigación y circulación.</t>
  </si>
  <si>
    <t>Generar estrategias de seguimiento al programa nacional BEPS, para la correcta ejecución de los beneficios periódicos</t>
  </si>
  <si>
    <t>2.15.3.3.05.09.099</t>
  </si>
  <si>
    <t>APORTES A ESTABLECIMIENTOS PÚBLICOS Y UNIDADES ADMINISTRATIVAS ESPECIALES</t>
  </si>
  <si>
    <t xml:space="preserve">Eventos de Promoción de Actividades Culturales Realizados </t>
  </si>
  <si>
    <t>Consolidar una red de eventos artísticos y culturales incluyentes para todas las expresiones de la ciudad, los cuales serán promocionados a través de diferentes plataformas y medios de
comunicación</t>
  </si>
  <si>
    <t>Guardianes del Patrimonio. Gestión, Protección y Salvaguardia del Patrimonio Cultural Colombiano</t>
  </si>
  <si>
    <t>Realizar Acciones de Protección Salvaguardiaa al Patrimonio Material y el Patrimonio Inmaterial Para Rememorar las Raices, las Tradiciones Ibaguereñas, Salvaguardando la Memoria Historica de Ibagué</t>
  </si>
  <si>
    <t xml:space="preserve">Documentos de investigación realizados </t>
  </si>
  <si>
    <t>Identificar, caracterizar y difundir el patrimonio material e inmaterial declarado de la ciudad de Ibagué</t>
  </si>
  <si>
    <t xml:space="preserve">Restauraciones Realizadas </t>
  </si>
  <si>
    <t>Restaurar, adecuar, y/o efectuar mantenimiento, a nuestra infraestructura cultural</t>
  </si>
  <si>
    <t xml:space="preserve">Obras Restauradas </t>
  </si>
  <si>
    <t>Realizar Mantenimiento, restauración y/o adecuación a nuestros bienes de interés cultural materiales muebles.</t>
  </si>
  <si>
    <t xml:space="preserve">Monumentos historicos construidos </t>
  </si>
  <si>
    <t>Corresponde a la construcción de una obra que posea valor
artístico, arqueológico, histórico o similar</t>
  </si>
  <si>
    <t>ECONOMÍA PARA TODOS</t>
  </si>
  <si>
    <t>COMERCIO, INDUSTRIA Y TURISMO</t>
  </si>
  <si>
    <t>PRODUCTIVIDAD Y COMPETITIVIDAD DE LAS EMPRESAS COLOMBIANAS</t>
  </si>
  <si>
    <t>APOYO AL SECTOR PRODUCTIVO Y COMERCIAL MEJORANDO LA PRODUCTIVIDAD Y COMPETITIVIDAD PARA EL ACCESO A NUEVOS MERCADOS U OPORTUNIDADES DE GENERACIÓN DE INGRESOS EN EL MUNICIPIO DE IBAGUÉ, TOLIMA.</t>
  </si>
  <si>
    <t>Servicio de apoyo para la transferencia y/o implementación de metodologías de aumento de la productividad.</t>
  </si>
  <si>
    <t>Fortalecer el tejido empresarial para la atracción de inversión e internacionalización, a través de mecanismos como: asistencia técnica, capacitaciones, mesa de atención al inversionista, gestión de estudios de mejoramiento de infraestructura y beneficios tributarios entre otros.</t>
  </si>
  <si>
    <t>Servicio de fortalecimiento y desarrollo de unidades productivas para la comercialización de productos agroindustriales</t>
  </si>
  <si>
    <t>Fortalecer unidades productivas a través de la realización y/o participación en eventos comerciales locales, nacionales y/o internacionales (ferias, ruedas de negocio, misiones comerciales, ruedas inversas, entre otras), de manera presencial y/o virtual.</t>
  </si>
  <si>
    <t>Servicio de apoyo financiero para el mejoramiento de productos o procesos</t>
  </si>
  <si>
    <t xml:space="preserve">Beneficiar con apoyo a la financiación a micronegocios, famiempresas y/o microempresas, priorizando el enfoque poblacional, diferencial, firmantes de paz y/o víctimas del conflicto armado. </t>
  </si>
  <si>
    <t>Servicio de apoyo financiero para agregar valor a los productos y mejorar los canales de comercialización</t>
  </si>
  <si>
    <t>Apoyar la creación de emprendimientos a través de la formación en artes y oficios con entrega de capital semilla, priorizando el enfoque poblacional, diferencial, firmantes de paz y/o víctimas del conflicto armado.</t>
  </si>
  <si>
    <t>APOYO Y PROMOCIÓN DEL TURISMO PARA EL DESARROLLO ECONÓMICO, COMPETITIVO Y SOSTENIBLE EN EL MUNICIPIO DE IBAGUÉ, TOLIMA</t>
  </si>
  <si>
    <t>Servicio de promoción turística</t>
  </si>
  <si>
    <t>Implementar, fortalecer y promocionar la campaña “Descubre Ibagué”, mediante marketing turístico de alto impacto que incluyan actividades, tales comoembellecimiento de fachadas, entre otras.</t>
  </si>
  <si>
    <t>Participar en ferias, vitrinas, eventos de promoción turística que permitan el posicionamiento y fortalecimiento turístico a nivel local, regional, nacional o internacional.</t>
  </si>
  <si>
    <t>Fortalecimiento de unidades productivas y/o de autoempleo a través de la entrega de capital semilla, enfocado al sector turismo, priorizando el enfoque poblacional, diferencial, firmantes de paz y/o víctimas del conflicto armado.</t>
  </si>
  <si>
    <t>Servicio de apoyo para la transferencia y/o implementación de metodologías de aumento de la productividad</t>
  </si>
  <si>
    <t>Brindar asistencia técnica para el fortalecimiento del sector turístico, priorizando el enfoque poblacional, diferencial, firmantes de paz y/o víctimas del conflicto armado.</t>
  </si>
  <si>
    <t>Servicio de educación informal en asuntos turísticos</t>
  </si>
  <si>
    <t xml:space="preserve">Brindar Capacitación y entrenamiento a personas del sector turismo, priorizando el enfoque poblacional, diferencial, firmantes de paz y/o víctimas del conflicto armado. </t>
  </si>
  <si>
    <t>Servicios de información turística a nivel nacional</t>
  </si>
  <si>
    <t>Diseñar e implementar una campaña de generación de información turística de Ibagué</t>
  </si>
  <si>
    <t>TRABAJO</t>
  </si>
  <si>
    <t>GENERACIÓN Y FORMALIZACIÓN DEL EMPLEO</t>
  </si>
  <si>
    <t>APOYO AL EMPRENDIMIENTO Y FORMALIZACIÓN DEL EMPLEO INCLUYENTE, DIGNO Y PERTINENTE EN EL MUNICIPIO DE IBAGUÉ, TOLIMA</t>
  </si>
  <si>
    <t>Servicios de gestión para generación y formalización del empleo</t>
  </si>
  <si>
    <t>Realizar jornadas de empleabilidad de manera presencial y/o virtual, brindando capacitaciones que promuevan el acceso a la ruta de empleabilidad y/o acercando la oferta laboral a los diferentes grupos poblacionales</t>
  </si>
  <si>
    <t>Servicio de gestion para el emprendimiento solidario</t>
  </si>
  <si>
    <t>Fomentar y/o impulsar procesos de asociatividad solidaria, priorizando el enfoque poblacional, diferencial, firmantes de paz y/o víctimas del conflicto armado.</t>
  </si>
  <si>
    <t>FOMENTO DE LA INVESTIGACIÓN, DESARROLLO TECNOLÓGICO E INNOVACIÓN DEL SECTOR TRABAJO</t>
  </si>
  <si>
    <t>APOYO PARA LA VALIDACION Y CERTIFICACION DE COMPETENCIAS LABORALES PARA MEJORAR EL ACCESO A UN EMPLEO DIGNO Y PERTINENTE EN EL MUNICIPIO DE IBAGUÉ, TOLIMA</t>
  </si>
  <si>
    <t>Servicio de certificación de competencias</t>
  </si>
  <si>
    <t>Promover la certificación por competencias laborales a trabajadores y/o población en general, a través de  alianzas con instituciones como el SENA, universidades, entre otros.</t>
  </si>
  <si>
    <t>Servicio de asesoría técnica para el emprendimiento</t>
  </si>
  <si>
    <t xml:space="preserve">Brindar asesoría y /o asistencia técnica a emprendimientos en etapa temprana o de ideación, promoviendo la formalización laboral y empresarial </t>
  </si>
  <si>
    <t>APOYO A LOS PROCESOS DE LINEAMIENTOS TECNICOS QUE MEJORAN LA PRODUCTIVIDAD Y COMPETITIVIDAD MUNICIPIO DE IBAGUÉ, TOLIMA</t>
  </si>
  <si>
    <t>Documentos de planeación</t>
  </si>
  <si>
    <t xml:space="preserve">Seguimiento al cumplimiento de la política pública vendedor informal, en el aporte de los mismos al desarrollo económico del municipio, y seguimiento a la política pública de desarrollo económico </t>
  </si>
  <si>
    <t>Servicio de Implementación Sistemas de Gestión</t>
  </si>
  <si>
    <t>Diseñar e implementación de instrumentos que contribuyan a la certificación y/o recertificación de destinos turísticos de la ciudad de Ibagué</t>
  </si>
  <si>
    <t>NAYDU BRIGHITE ROMERO GÓMEZ</t>
  </si>
  <si>
    <t>SECRETARIA DE DESARROLLO ECONÓMICO</t>
  </si>
  <si>
    <t>CULTURA Y SOCIEDAD PARA TODOS</t>
  </si>
  <si>
    <t>41-INCLUSIÓN SOCIAL Y RECONCILIACIÓN</t>
  </si>
  <si>
    <t>IBAGUE CAMINOS DE PAZ, Atención, asistencia y reparación integral a las víctimas</t>
  </si>
  <si>
    <t>COMPROMISO CON LA ATENCIÓN, ASISTENCIA Y REPARACIÓN INTEGRAL A LAS VÍCTIMAS EN EL MUNICIPIO DE IBAGUÉ, TOLIMA</t>
  </si>
  <si>
    <t>Servicio de asistencia humanitaria a víctimas del conflicto armado</t>
  </si>
  <si>
    <t>Entregar los componentes de ayuda y/o atención humanitaria inmediata con ocasión a la ocurrencia de hechos victimizantes individuales o masivos con enfoque étnico diferencial</t>
  </si>
  <si>
    <t>C-211320201002</t>
  </si>
  <si>
    <t>PRODUCTOS ALIMENTICIOS, BEBIDAS Y TABACO; TEXTILES, PRENDAS DE VESTIR Y PRODUCTOS DE CUERO</t>
  </si>
  <si>
    <t>C-211320201009</t>
  </si>
  <si>
    <t>Servicio de apoyo para la generación de ingresos</t>
  </si>
  <si>
    <t>Apoyo a iniciativas productivas y procesos de formación para la generación de ingresos con enfoque étnico diferencial</t>
  </si>
  <si>
    <t>Servicio de orientación y comunicación a las víctimas</t>
  </si>
  <si>
    <t>Brindar atención, orientación, gestión de los programas de los cuales pueden ser beneficiarios las víctimas del conflicto con enfoque étnico diferencial</t>
  </si>
  <si>
    <t>Servicio de asistencia técnica para la realización de iniciativas de memoria histórica</t>
  </si>
  <si>
    <t xml:space="preserve">Realizar las conmemoraciones establecidas por ley para las víctimas del conflicto armado  </t>
  </si>
  <si>
    <t>Servicio de asistencia técnica para la participación de las víctimas</t>
  </si>
  <si>
    <t>Apoyar a la mesa de participación efectiva de víctimas del conflicto armado, para su funcionamiento dando cumplimiento a la resolución 01668/2020</t>
  </si>
  <si>
    <t>Servicio de asistencia técnica a comunidades en temas de fortalecimiento del tejido social y construcción de escenarios comunitarios protectores de derechos</t>
  </si>
  <si>
    <t>Articular y gestionar el mejoramiento integral del territorio donde se encuentren asentadas las víctimas, teniendo en cuenta el enfoque étnico diferencial.</t>
  </si>
  <si>
    <t>Centros regionales de atención a víctimas construidos</t>
  </si>
  <si>
    <t>Realizar una estrategia que articule de manera interinstitucional la construcción o adecuación de infraestructura del Centro Regional Para la Atención y Reparación Integral a Víctimas.  (CRAVIC)</t>
  </si>
  <si>
    <t>C-211320201007</t>
  </si>
  <si>
    <t>SERVICIOS FINANCIEROS Y SERVICIOS CONEXOS, SERVICIOS INMOBILIARIOS; Y SERVICIOS DE ARRENDAMIENTO Y LEASING</t>
  </si>
  <si>
    <t>IBAGUE DIVERSA Inclusión social y productiva para la población en situación de vulnerabilidad</t>
  </si>
  <si>
    <t>Fortalecimiento de la inclusión social y productiva para la población etnica, de la ciudad de Ibagué, Tolima</t>
  </si>
  <si>
    <t>4103050 </t>
  </si>
  <si>
    <t>Servicio de gestión de oferta social para la población vulnerable</t>
  </si>
  <si>
    <t>Diseñar un programa para la reconstrucción de la cultura indígena pijao, recuperación de saberes y prácticas de las comunidades indígenas asentadas en Ibagué.</t>
  </si>
  <si>
    <t>Centros comunitarios dotados</t>
  </si>
  <si>
    <t>Realizar la dotación de la casa afro, como espacio dedicado a la preservación y promoción de la cultura afrodescendiente</t>
  </si>
  <si>
    <t>C-211320201004</t>
  </si>
  <si>
    <t>Servicio de acompañamiento familiar y comunitario para la superación de la pobreza</t>
  </si>
  <si>
    <t>Diseñar un programa para el fortalecimiento organizacional de las comunidades étnicas para promover el desarrollo integral comunitario y propender por la NO discriminación. </t>
  </si>
  <si>
    <t>Apoyo para la realización de estudios para la puesta en marcha de la casa Gitana en el municipio de   Ibagué, Tolima</t>
  </si>
  <si>
    <t>Centros comunitarios adecuados</t>
  </si>
  <si>
    <t>Realizar un programa que articule de manera interinstitucional la construcción o adecuación de infraestructura de una Casa de Cultura Gitana.</t>
  </si>
  <si>
    <t>APOYO A LA INCLUSIÓN SOCIAL Y PRODUCTIVA PARA LA POBLACIÓN EN SITUACIÓN DE POBREZA EXTREMA EN LA CIUDAD DE IBAGUÉ, TOLIMA</t>
  </si>
  <si>
    <t>Servicio de gestión de oferta social para la población vulnerable </t>
  </si>
  <si>
    <t>Servicio de atención, orientación, gestión de estados de los registros dentro del ciclo operativo de los programas del Departamento de Prosperidad Social (DPS)</t>
  </si>
  <si>
    <t>Formular y realizar el seguimiento de Políticas Públicas de la Dirección de grupos étnicos y población vulnerable</t>
  </si>
  <si>
    <t>POR UNA IBAGUE PROTEGIDA Atención integral de población en situación permanente de desprotección social y/o familiar</t>
  </si>
  <si>
    <t>APOYO INTEGRAL A LOS HABITANTES DE CALLE DE LA CIUDAD DE IBAGUÉ, TOLIMA</t>
  </si>
  <si>
    <t>Servicio de articulación de oferta social para la población habitante de calle</t>
  </si>
  <si>
    <t>Realizar un programa de atención para población habitante de/en calle y mitigación de riesgo de habitanza de calle.</t>
  </si>
  <si>
    <t>4104034 </t>
  </si>
  <si>
    <t>Centros de atención de habitantes de la calle dotados</t>
  </si>
  <si>
    <t>Implementar un programa para apoyar el funcionamiento y/o dotación de centros de atención de habitantes de calle.</t>
  </si>
  <si>
    <t>APOYO  INTEGRAL DEL ADULTO MAYOR EN SITUACIÓN PERMANENTE DE DESPROTECCIÓN SOCIAL Y/O FAMILIAR  EN LA CIUDAD DE   IBAGUÉ, TOLIMA</t>
  </si>
  <si>
    <t>Centros de protección social de día para el adulto mayor modificados</t>
  </si>
  <si>
    <t>Realizar las modificaciones de los centros día para la atención adecuada en adulto mayor</t>
  </si>
  <si>
    <t>C-211320201005</t>
  </si>
  <si>
    <t>Centros de protección social de día para el adulto mayor dotados</t>
  </si>
  <si>
    <t>Realizar dotación en los centros día vida para la atención adecuada en adulto mayor</t>
  </si>
  <si>
    <t>COMERCIO Y DISTRIBUCION;  ALOJAMIENTO; SERVICIOS DE SUMINISTRO DE COMIDAS Y BEBIDAS; SERVICIOS DE TRANSPORTE; Y SERVICIOS DE DISTRIBUCIÓN DE ELECTRICIDAD, GAS Y AGUA</t>
  </si>
  <si>
    <t>C-2113201010030302</t>
  </si>
  <si>
    <t>MAQUINARIA DE INFORMÁTICA Y SUS PARTES, PIEZAS Y ACCESORIOS</t>
  </si>
  <si>
    <t>Servicio de atención y protección integral al adulto mayor</t>
  </si>
  <si>
    <t>Brindar atención integral a los adultos mayores CBA con enfoque étnico diferencial</t>
  </si>
  <si>
    <t>C-211320201006</t>
  </si>
  <si>
    <t xml:space="preserve"> Inclusión social y productiva para la población en situación de vulnerabilidad</t>
  </si>
  <si>
    <t>Compromiso con la alimentacion del Adulto Mayor en situación permanente de desprotección social y/o familiar en la ciudad de Ibagué, Tolima</t>
  </si>
  <si>
    <t>Servicio de entrega de raciones de alimentos</t>
  </si>
  <si>
    <t>Brindar un alimento digno mediante de comedores comunitarios que beneficien a los adultos mayores del área urbana y rural del Municipio.</t>
  </si>
  <si>
    <t>Desarrollo integral de la primera infancia a la juventud, y fortalecimiento de las capacidades de las familias de niñas, niños y adolescentes</t>
  </si>
  <si>
    <t>DESARROLLO INTEGRAL DE LOS CONSTRUCTORES DEL MAÑANA EN LA CIUDAD DE IBAGUÉ, TOLIMA</t>
  </si>
  <si>
    <t>Servicio de protección integral a niños, niñas, adolescentes y jóvenes</t>
  </si>
  <si>
    <t>Realizar entrega de ayuda alimentaria a los niños, niñas, adolescentes y jóvenes vulnerables del Municipio de Ibagué</t>
  </si>
  <si>
    <t>Servicios de promoción de los derechos de los niños, niñas, adolescentes y jóvenes</t>
  </si>
  <si>
    <t>Promover habilidades de liderazgo en niñas, niños y adolescentes a través de ejercicios de participación ciudadana, responsabilidad y bien común</t>
  </si>
  <si>
    <t>C-211320202009</t>
  </si>
  <si>
    <t>Atención integral de población en situación permanente de desprotección social y/o familiar</t>
  </si>
  <si>
    <t>AMPLIACIÓN DE SERVICIOS PARA LA COMUNIDAD EN CONDICIÓN DE DISCAPACIDAD EN LA CIUDAD DE IBAGUÉ, TOLIMA</t>
  </si>
  <si>
    <t>Servicio de atención integral a población en condición de discapacidad</t>
  </si>
  <si>
    <t>Brindar atención con servicios  que incluyen aspectos relacionados con cuidado, formación, inclusión productiva, recreación, entre otros, para población en condición de discapacidad.</t>
  </si>
  <si>
    <t>C-211320101003070702</t>
  </si>
  <si>
    <t>BICICLETAS Y SILLONES DE RUEDAS PARA DISCAPACITADOS</t>
  </si>
  <si>
    <t>Inclusión social y productiva para la población en situación
de vulnerabilidad</t>
  </si>
  <si>
    <t>2024730010056</t>
  </si>
  <si>
    <t>FORTALECIMIENTO PARA LA REPRESENTACION DE LAS PERSONAS CON DISCAPACIDAD EN LA CIUDAD DE IBAGUE</t>
  </si>
  <si>
    <t>Diseñar un programa de fortalecimiento para la representación de las personas con discapacidad con enfoque étnico diferencial en los espacios de participación y/o organizacional.</t>
  </si>
  <si>
    <t>CONTRIBUCIÓN CON EL RESTABLECIMIENTO DE LOS DERECHOS DE LOS NIÑOS, NIÑAS Y ADOLESCENTES EN EL MUNICIPIO DE IBAGUÉ, TOLIMA</t>
  </si>
  <si>
    <t>Desarrollar campañas que nos permitan mitigar la vulneración de derechos de los NNAJ y sus familias</t>
  </si>
  <si>
    <t>C-211320202006</t>
  </si>
  <si>
    <t>Servicios de promoción de los derechos de los niños, niñas, adolescentes y jóvenes </t>
  </si>
  <si>
    <t>Contribuir al restablecimiento de los derechos de NNA. proporcionando cuidado, estadía y apoyo psicosocial en un entorno seguro y protector.</t>
  </si>
  <si>
    <t xml:space="preserve">SERVICIOS PARA LA COMUNIDAD, SOCIALES Y PERSONALES   </t>
  </si>
  <si>
    <t>SERVICIO DE GUARDERÍA NOCTURNA PARA LOS NIÑOS Y NIÑAS MAS NECESITADOS DE LA CIUDAD DE IBAGUÉ, TOLIMA</t>
  </si>
  <si>
    <t>Diseñar una estrategia de articulación interinstitucional para la implementación de la modalidad guardería no infantil nocturna públicas para NNA de mujeres trabajadoras y estudiantes en el Municipio de Ibagué</t>
  </si>
  <si>
    <t xml:space="preserve">COMERCIO Y DISTRIBUCION;  ALOJAMIENTO; SERVICIOS DE SUMINISTRO DE COMIDAS Y BEBIDAS; SERVICIOS DE TRANSPORTE; Y SERVICIOS DE DISTRIBUCIÓN DE ELECTRICIDAD, GAS Y AGUA </t>
  </si>
  <si>
    <t>Fortalecimiento para la representación de las personas con discapacidad en la ciudad de    Ibagué</t>
  </si>
  <si>
    <t>APOYO A LA ATENCION INTEGRAL DE LA POBLACION EN CONDICION DE DISCAPACIDAD EN LA CIUDAD DE IBAGUE, TOLIMA</t>
  </si>
  <si>
    <t>Diseñar un programa de sensibilización y orientación ciudadana contra la exclusión y la discriminación de la población con discapacidad con enfoque étnico diferencial</t>
  </si>
  <si>
    <t xml:space="preserve"> INCLUSIÓN SOCIAL Y PRODUCTIVA PARA LA POBLACIÓN EN SITUACION DE VULNERABILIDAD.</t>
  </si>
  <si>
    <t>Servicio de asistencia técnica para el emprendimiento</t>
  </si>
  <si>
    <t>Brindar asistencia técnica a Unidades y/o proyectos productivos de población con Discapacidad.</t>
  </si>
  <si>
    <t>DESARROLLO INTEGRAL DE LA JUVENTUD, Y EL FORTALECIMIENTO DE LAS CAPACIDADES DE SUS FAMILIAS EN EL MUNICIPIO DE IBAGUÉ, TOLIMA</t>
  </si>
  <si>
    <t>Servicios de educación informal a niños, niñas, adolescentes y  jóvenes para el reconocimien to de sus derechos</t>
  </si>
  <si>
    <t>Fortalecer y acompañar el desarrollo de habilidades y/o capacidades para el trabajo y vocación empresarial a través de la implementación del laboratorio empresarial juvenil.</t>
  </si>
  <si>
    <t>Diseñar e implementar campañas articuladas para promover acciones para el buen uso del tiempo libre a través de estrategias de recreación, deporte, arte y entre otras; centrándose en la orientación vocacional donde los jóvenes potencien sus talentos, intereses y habilidades. Además de realizar orientaciones con respecto a la salud sexual y reproductiva</t>
  </si>
  <si>
    <t xml:space="preserve">Realizar alianzas interinstitucionales especializadas para el acompañamiento a NNAJ en el proceso de spsicoterapia para la dependencia de sustancias psicoactivas </t>
  </si>
  <si>
    <t>Documentos de lineamientos técnicos</t>
  </si>
  <si>
    <t>Modificación de la Política Pública de Juventud en Ibagué: realizaremos la revisión, implementación y evaluación de la política pública de juventudes, que promueva la generación de oportunidades para la juventud Ibaguereña y la eliminación de barreras para su desarrollo garantizando el goce efectivo de sus derechos.</t>
  </si>
  <si>
    <t>Documentos metodológicos</t>
  </si>
  <si>
    <t>Reactivación y creación de los observatorios de primera infancia, infancia, adolescencia y juventud.</t>
  </si>
  <si>
    <t>COMPROMISO CON LOS LIDERES JUVENILES Y EL FORTALECIMIENTO INSTITUCIONAL EN EL MUNICIPIO DE IBAGUÉ, TOLIMA</t>
  </si>
  <si>
    <t>Servicios de educación informal a niños, niñas, adolescentes  y jóvenes para el reconocimiento de sus derechos</t>
  </si>
  <si>
    <t>Realizar foros y/o talleres, a fin de fortalecer la  institucionalidad y promover su participación activa en la vida pública y comunitaria. Articulando con el CMJ, la PMJ y las practicas organizativas juveniles</t>
  </si>
  <si>
    <t>Implementar una estrategia para apoyar y reconocer el potencial de liderazgo y las iniciativas juveniles- "Ibagué con los jóvenes"</t>
  </si>
  <si>
    <t>INCLUSIÓN SOCIAL Y RECONCILIACIÓN</t>
  </si>
  <si>
    <t>IMPLEMENTACIÓN DE ACCIONES PARA EL EMPODERAMIENTO SOCIAL Y ECONÓMICO DE LAS MUJERES EN LA CIUDAD DE IBAGUÉ, TOLIMA</t>
  </si>
  <si>
    <t>Documentos de Planeación</t>
  </si>
  <si>
    <t>Generar los Documentos de planeación para la creación de la Secretaría de la Mujer y Dirección de Juventudes</t>
  </si>
  <si>
    <t>2.11.3.2.02.02.009</t>
  </si>
  <si>
    <t>Servicios de asistencias tecnica para el emprendimiento</t>
  </si>
  <si>
    <t>Brindar asistencia técnica a Unidades y/o proyectos productivos de mujeres</t>
  </si>
  <si>
    <t>2.11.3.2.02.01.004</t>
  </si>
  <si>
    <t>Servicio de información implementado</t>
  </si>
  <si>
    <t>Creación de base de datos de los diferentes grupos poblacionales del Municipio de Ibagué.</t>
  </si>
  <si>
    <t xml:space="preserve">Centros Comunitarios Adecuados </t>
  </si>
  <si>
    <t>Adecuación de espacios para la atención integral de la mujer, mediante las casas rosas</t>
  </si>
  <si>
    <t>Implementación de la casa refugio para mujeres víctimas de violencia</t>
  </si>
  <si>
    <t>Servicios de Asistencia Técnica</t>
  </si>
  <si>
    <t>Eventos	 y Conmemoraciones para Mujeres y Comunidad LGBTIQ +</t>
  </si>
  <si>
    <t>2.11.3.2.02.01.002</t>
  </si>
  <si>
    <t>Servicio de gestion de la oferta social para la poblacion vulnerable</t>
  </si>
  <si>
    <t>Implementación del sistema de cuidado para cuidadores en Ibagué</t>
  </si>
  <si>
    <t xml:space="preserve">GOBERNABILIDAD PARA TODOS </t>
  </si>
  <si>
    <t xml:space="preserve">GOBIERNO TERRITORIAL </t>
  </si>
  <si>
    <t xml:space="preserve">FORTALECIMIENTO DE LA CONVIVENCIA Y LA SEGURIDAD CIUDADANA </t>
  </si>
  <si>
    <t>COMPROMISO CON LA SEGURIDAD DE LA MUJER EN EL MUNICIPIO DE   IBAGUÉ, TOLIMA</t>
  </si>
  <si>
    <t>Servicios de orientacion a casos de violencia de género</t>
  </si>
  <si>
    <t>Atención integral y orientación a mujeres en casos de violencia de género.</t>
  </si>
  <si>
    <t>IMPLEMENTACIÓN DE ACCIONES PARA EL EMPODERAMIENTO SOCIAL Y ECONÓMICO DE LA POBLACIÓN LGTBIQ+ EN LA CIUDAD DE IBAGUÉ, TOLIMA</t>
  </si>
  <si>
    <t>Brindar asistencia técnica a Unidades y/o proyectos productivos de población LGTBIQ+</t>
  </si>
  <si>
    <t>Realizar Seguimiento a Políticas Públicas de Mujer y LGTBIQ+.</t>
  </si>
  <si>
    <t>COMPROMISO CON LA SEGURIDAD DE LA POBLACIÓN LGBTIQ+ EN LA CIUDAD DE IBAGUÉ, TOLIMA</t>
  </si>
  <si>
    <t>Atención integral y orientación a población LGBTIQ+ en casos de violencia de género.</t>
  </si>
  <si>
    <t>EDUCACIÓN</t>
  </si>
  <si>
    <t>Calidad, cobertura y fortalecimiento de la educación inicial, prescolar, básica y media</t>
  </si>
  <si>
    <t>2024730010049</t>
  </si>
  <si>
    <t>DESARROLLO DE TRAYECTORIAS EDUCATIVAS QUE GARANTICEN LA PERMANENCIA ESTUDIANTIL IBAGUE</t>
  </si>
  <si>
    <t>2201056</t>
  </si>
  <si>
    <t>Servicio de acompañamiento para el desarrollo de modelos educativos interculturales</t>
  </si>
  <si>
    <t>Modelos educativos acompañados</t>
  </si>
  <si>
    <t>2.09.3.2.02.02.009</t>
  </si>
  <si>
    <t>2024730010109</t>
  </si>
  <si>
    <t>IMPLEMENTACION DEL PROGRAMA DE ALIMENTACION ESCOLAR PAE Y CONDICIONES DE ALIMENTACION SALUDABLE IBAGUE</t>
  </si>
  <si>
    <t>2201079</t>
  </si>
  <si>
    <t>Servicio de apoyo financiero a entidades territoriales para la ejecución de estrategias de</t>
  </si>
  <si>
    <t>Estudiantes beneficiados del programa de alimentación escolar</t>
  </si>
  <si>
    <t>2.09.3.2.02.02.006</t>
  </si>
  <si>
    <t>2201033</t>
  </si>
  <si>
    <t>Servicio de fomento para la permanencia en programas de educación formal</t>
  </si>
  <si>
    <t xml:space="preserve"> Estrategias implementadas</t>
  </si>
  <si>
    <t>2024730010106</t>
  </si>
  <si>
    <t>ADECUACION DE ESPACIOS DE APRENDIZAJE INNOVADORES PARA LOS NINOS NINAS ADOLESCENTES Y JOVENES IBAGUE</t>
  </si>
  <si>
    <t>2201052</t>
  </si>
  <si>
    <t>Infraestructura educativa mejorada</t>
  </si>
  <si>
    <t>Sedes educativas mejoradas</t>
  </si>
  <si>
    <t>2.09.3.2.02.02.005</t>
  </si>
  <si>
    <t>2201051</t>
  </si>
  <si>
    <t>Infraestructura educativa construida</t>
  </si>
  <si>
    <t xml:space="preserve"> Otros espacios complementarios nuevos construidos</t>
  </si>
  <si>
    <t>2024730010025</t>
  </si>
  <si>
    <t>DESARROLLO ESCENARIOS EDUCATIVOS IDEALES EN CONTEXTOS DE CALIDAD IBAGUE</t>
  </si>
  <si>
    <t>2201084</t>
  </si>
  <si>
    <t>Servicio de apoyo pedagógico para la oferta de educación inclusiva para preescolar, básica</t>
  </si>
  <si>
    <t xml:space="preserve"> Beneficiarios de apoyo pedagógico para  la oferta de educación inclusiva para preescolar, básica y </t>
  </si>
  <si>
    <t>2201069</t>
  </si>
  <si>
    <t>Infraestructura educativa dotada</t>
  </si>
  <si>
    <t>Sedes dotadas con materiales pedagógicos</t>
  </si>
  <si>
    <t>2201034</t>
  </si>
  <si>
    <t>Servicio educativo de promoción del bilingüismo</t>
  </si>
  <si>
    <t>Estudiantes beneficiados con estrategias de promoción del bilingüismo</t>
  </si>
  <si>
    <t>2201005</t>
  </si>
  <si>
    <t>Documentos de lineamientos técnicos formulados en el marco de las estrategias de calidad educativa</t>
  </si>
  <si>
    <t>2201049</t>
  </si>
  <si>
    <t>Servicio de educación informal</t>
  </si>
  <si>
    <t>Docentes capacitados</t>
  </si>
  <si>
    <t>2201001</t>
  </si>
  <si>
    <t>Documentos de planeación para la educación inicial, preescolar, básica y media emitidos.</t>
  </si>
  <si>
    <t>2201037</t>
  </si>
  <si>
    <t>Servicio de atención integral para la primera infancia</t>
  </si>
  <si>
    <t>Instituciones educativas oficiales que implementan el nivel preescolar en el marco de la atención in</t>
  </si>
  <si>
    <t>2201006</t>
  </si>
  <si>
    <t>Servicio de asistencia técnica en educación inicial, preescolar, básica y media</t>
  </si>
  <si>
    <t>Estrategias educativo ambientales y de participación implementadas</t>
  </si>
  <si>
    <t>2201047</t>
  </si>
  <si>
    <t>Servicios de apoyo a la implementación de modelos de innovación educativa</t>
  </si>
  <si>
    <t xml:space="preserve"> Modelos de innovación educativa implementados</t>
  </si>
  <si>
    <t xml:space="preserve"> Establecimientos Educativos oficiales con acompañamiento en el marco de las estrategias de calidad </t>
  </si>
  <si>
    <t>2201003</t>
  </si>
  <si>
    <t>Servicio de educación informal en política educativa</t>
  </si>
  <si>
    <t xml:space="preserve"> Programas realizados</t>
  </si>
  <si>
    <t>Estrategias implementadas</t>
  </si>
  <si>
    <t>Modelos de innovación educativa implementados</t>
  </si>
  <si>
    <t>2201032</t>
  </si>
  <si>
    <t>Personas beneficiarias con modelos de alfabetización</t>
  </si>
  <si>
    <t>2201074</t>
  </si>
  <si>
    <t>Servicio de fortalecimiento a las capacidades de los docentes de educación Inicial, preesc</t>
  </si>
  <si>
    <t>Docentes y agentes educativos  de educación inicial, preescolar, básica y media beneficiados con est</t>
  </si>
  <si>
    <t>ADMINISTRACION EFICIENTE PARA LA PRESTACION DEL SERVICIO EDUCATIVO OFICIAL IBAGUE</t>
  </si>
  <si>
    <t>2201050</t>
  </si>
  <si>
    <t>Servicio de accesibilidad a contenidos web para fines pedagógicos</t>
  </si>
  <si>
    <t>Establecimientos educativos conectados a internet</t>
  </si>
  <si>
    <t>2201048</t>
  </si>
  <si>
    <t>Servicios de información implementados</t>
  </si>
  <si>
    <t>2201071</t>
  </si>
  <si>
    <t>Servicio educativo</t>
  </si>
  <si>
    <t>Establecimientos educativos en operación</t>
  </si>
  <si>
    <t>2.09.3.1</t>
  </si>
  <si>
    <t>GASTOS DE PERSONAL</t>
  </si>
  <si>
    <t xml:space="preserve"> Sedes dotadas con mobiliario</t>
  </si>
  <si>
    <t>2024730010050</t>
  </si>
  <si>
    <t>SUBSIDIO PARA FACILITAR EL ACCESO Y LAS TRAYECTORIAS UNIVERSITARIAS A LOS JOVENES DE IBAGUE</t>
  </si>
  <si>
    <t>2202061</t>
  </si>
  <si>
    <t>Servicio de apoyo financiero para el acceso a la educación superior o terciaria</t>
  </si>
  <si>
    <t>Beneficiarios de estrategias o programas de  apoyo financiero para el acceso a la educación superior</t>
  </si>
  <si>
    <t>Codigo MGA</t>
  </si>
  <si>
    <t>Fortalecimiento del buen gobierno para el respeto y garantía de los derechos humanos.</t>
  </si>
  <si>
    <t>Fortalecimiento a la gestión institucional para una eficiente atención al ciudadano  Ibagué</t>
  </si>
  <si>
    <t>Oficina para la atención y orientación ciudadana dotada</t>
  </si>
  <si>
    <t>Implementación de la estrategia de gobierno digital enfocado en mejora de atención y orientación al ciudadano para trámites de PQRS</t>
  </si>
  <si>
    <t>Servicios para la comunidad, sociales y personales</t>
  </si>
  <si>
    <t>Maquinaria de informatica y sus partes, piezas y accesorios</t>
  </si>
  <si>
    <t>Fortalecimiento a la gestión y dirección de la administración pública territorial</t>
  </si>
  <si>
    <t>Fortalecimiento del acceso ciudadano capacitación y orientación para una eficiente orientación al ciudadano. Ibagué</t>
  </si>
  <si>
    <t>Servicio de integración de la oferta pública</t>
  </si>
  <si>
    <t>Atender y capacitar a los ciudadanos sobre mecanismos para acceder a la atención y orientación en las diferentes dependencias de la
entidad</t>
  </si>
  <si>
    <t>TRANSFORMACIÓN ADMINISTRATIVA PARA EL DESARROLLO INTEGRAL Y MODERNIZACIÓN</t>
  </si>
  <si>
    <t>FORTALECIMIENTO DEL SISTEMA DE GESTION DE CULTURA DE PAZ ORGANIZACIONAL QUE PROMUEVE EL DESARROLLO HUMANO EN EL MUNICIPIO</t>
  </si>
  <si>
    <t>Desarrollar actividades para la implementación del Sistema de Gestión de Cultura de Paz Organizacional y estrategias para trabajar ambientes de tolerancia, convivencia y 
bienestar social con enfoque en el desarrollo humano</t>
  </si>
  <si>
    <t>servicio de implementación sistemas de gestión</t>
  </si>
  <si>
    <t>Servicios prestados a las empresas y servicios de producción</t>
  </si>
  <si>
    <t>Fortalecimiento en la gestión y confianza pública</t>
  </si>
  <si>
    <t>Fortalecimiento de un sistema de comunicación e información accesible, confiable y oportuno para los ibaguereños como herramienta de innovación pública en Ibagué</t>
  </si>
  <si>
    <t>Fortalecimiento de un sistema de comunicación e  información accesible, confiable y oportuno para los Ibaguereños como herramienta de innovación pública</t>
  </si>
  <si>
    <t>´2143201010030503</t>
  </si>
  <si>
    <t>RADIORRECEPTORES Y RECEPTORES DE TELEVISIÓN; APARATOS PARA LA GRABACIÓN Y REPRODUCCIÓN DE SONIDO Y VIDEO; MICRÓFONOS, ALTAVOCES, AMPLIFICADORES, ETC.</t>
  </si>
  <si>
    <t>´214320101004010102</t>
  </si>
  <si>
    <t>MUEBLES DEL TIPO UTILIZADO EN LA OFICINA</t>
  </si>
  <si>
    <t>´2143201010030302</t>
  </si>
  <si>
    <t>¨214232010100502030101</t>
  </si>
  <si>
    <t>Paquetes de software</t>
  </si>
  <si>
    <t>¨214232010100502030102</t>
  </si>
  <si>
    <t>Gastos de desarrollo</t>
  </si>
  <si>
    <t>Tasas y derechos administrativos</t>
  </si>
  <si>
    <t>CIENCIA, TECNOLOGÍA E INNOVACIÓN</t>
  </si>
  <si>
    <t>Fortalecimiento de la gobernanza e institucionalidad multinivel del sector de CTeI</t>
  </si>
  <si>
    <t>FORTALECIMIENTO E INTEGRACIÓN DE LA COOPERACIÓN INTERNACIONAL EN EL MUNICIPIO DE IBAGUÉ</t>
  </si>
  <si>
    <t>Servicio de cooperación internacional para la Ctel</t>
  </si>
  <si>
    <t>Gestionar firmas de acuerdo de cooperación internacional y hermanamientos para la atracción de inversión y/o la ejecución de proyectos.</t>
  </si>
  <si>
    <t>JUSTICIA Y DEL DERECHO</t>
  </si>
  <si>
    <t>Sistema penitenciario y carcelario en el marco de los derechos humanos</t>
  </si>
  <si>
    <t>MEJORAMIENTO EN LA ATENCION DE LA POBLACION PRIVADA DE LA LIBERTAD EN ESTADO DE SINDICADOS O INDICIADOS EN EL MUNICIPIO DE IBAGUE</t>
  </si>
  <si>
    <t>Servicio de bienestar a la población privada de libertad</t>
  </si>
  <si>
    <t>Apoyo financiero  para el  fortalecimiento del sistema penitenciario en atención de los sindicados e indiciado</t>
  </si>
  <si>
    <t>2.08.3.2.02.01.002</t>
  </si>
  <si>
    <t>2.08.3.2.01.01.003.07.01</t>
  </si>
  <si>
    <t>VEHÍCULOS AUTOMOTORES, REMOLQUES Y SEMIRREMOLQUES; Y SUS PARTES, PIEZAS Y ACCESORIOS</t>
  </si>
  <si>
    <t>2.08.3.2.02.01.003</t>
  </si>
  <si>
    <t>2.08.3.2.02.02.009</t>
  </si>
  <si>
    <t>Promoción al acceso a la justicia</t>
  </si>
  <si>
    <t>FORTALECIMIENTO DEL SERVICIO DE JUSTICIA ADMINISTRATIVA DEL MUNICIPIO DE IBAGUE IBAGUE</t>
  </si>
  <si>
    <t>Servicio de promoción del acceso a la justicia</t>
  </si>
  <si>
    <t>Mejoramiento del servicio de justicia administrativa para la atención y prevención de casos de violencia 
intrafamiliar, género y demás que pongan en riesgo la vida e integridad personal</t>
  </si>
  <si>
    <t>Servicio de divulgación para promover el acceso a la Justicia</t>
  </si>
  <si>
    <t>Formular e implementar un programa de intervención social y de investigación, para socializar y brindar 
herramientas de conocimiento a la comunidad con 
respecto a los deberes y derechos ciudadanos, para 
garantizar la seguridad, convivencia y mejorar 
la cultura ciudadana</t>
  </si>
  <si>
    <t>VIVIENDA CIUDAD Y TERRITORIO</t>
  </si>
  <si>
    <t>Ordenamiento territorial y desarrollo urbano</t>
  </si>
  <si>
    <t>CONSERVACION , PROTECCION Y BUEN USO DEL ESPACIO PUBLICO EN EL MUNICIPIO DE IBAGUE</t>
  </si>
  <si>
    <t>Servicios de asistencia técnica en Espacio Público</t>
  </si>
  <si>
    <t>Realizar actuaciones para la recuperación del 
espacio público</t>
  </si>
  <si>
    <t>2.08.3.2.02.02.008</t>
  </si>
  <si>
    <t>Espacio público adecuado</t>
  </si>
  <si>
    <t>Realizar acciones de embellecimiento  del espacio 
público</t>
  </si>
  <si>
    <t xml:space="preserve">GOBIERNO TERRITORIAL  </t>
  </si>
  <si>
    <t>Fortalecimiento de la convivencia y la seguridad ciudadana</t>
  </si>
  <si>
    <t>FORTALECIMIENTO DEL BUEN GOBIERNO Y MEJORAMIENTO DE LA PERCEPCION DE LA SEGURIDAD COLECTIVA Y CONVIVENCIA CIUDADANA ARMONIOSA EN EL MUNICIPIO DE IBAGUE</t>
  </si>
  <si>
    <t>Servicio de promoción de convivencia y no repetición</t>
  </si>
  <si>
    <t xml:space="preserve">Apoyar las iniciativas en  materia seguridad de y convivencia ciudadana de los organismos o entidades que forman parte del Comité de Orden Público o grupos de valor, tales como la red veteranos de la fuerza pública </t>
  </si>
  <si>
    <t>2.08.3.2.01.01.003.03.02</t>
  </si>
  <si>
    <t xml:space="preserve">Implementación de un programa para la formación ciudadana, seguridad y convivencia. </t>
  </si>
  <si>
    <t>Servicio de apoyo financiero para la justicia y seguridad</t>
  </si>
  <si>
    <t>Fortalecer el programa de recompensas por colaboración ciudadana</t>
  </si>
  <si>
    <t>Construir y adoptar la política pública de Cultura ciudadana con visión integral de Ciudad.</t>
  </si>
  <si>
    <t>Documentos de Planeaciòn</t>
  </si>
  <si>
    <t>Formular e implementar el Plan Integral de Seguridad y Convivencia Ciudadana 2024-2027</t>
  </si>
  <si>
    <t>Infraestructura de soporte adecuada</t>
  </si>
  <si>
    <t>Acondicionamiento de infraestructura para el CTP (Centro de Traslado por Protección)</t>
  </si>
  <si>
    <t>2.08.3.2.02.02.005</t>
  </si>
  <si>
    <t>Inspecciones de policía dotadas</t>
  </si>
  <si>
    <t>Fortalecer la infraestructura física, humana y tecnológica de las Inspecciones de Policía y Corregidurías</t>
  </si>
  <si>
    <t>Infraestructura para la promoción a la cultura de la legalidad a la convivencia ampliada</t>
  </si>
  <si>
    <t xml:space="preserve">Fortalecer la infraestructura física para la  seguridad. </t>
  </si>
  <si>
    <t>Servicio de apoyo financiero para la formación en carreras militares y policiales</t>
  </si>
  <si>
    <t>Programas de apoyo para el acceso a la formación en carreras militares y policiales.</t>
  </si>
  <si>
    <t>Servicio de vigilancia a través de cámaras de seguridad</t>
  </si>
  <si>
    <t xml:space="preserve">Dotación, mantenimiento fortalecimiento SIES. </t>
  </si>
  <si>
    <t>2.08.3.2.02.02.006</t>
  </si>
  <si>
    <t>COMERCIO Y DISTRIBUCION;ALOJAMIENTO; SERVICIOS DE SUMINISTRO DE COMIDAS Y BEBIDAS; SERVICIOS DE TRANSPORTE; Y SERVICIOS DE DISTRIBUCIÓN DE ELECTRICIDAD, GAS Y AGUA</t>
  </si>
  <si>
    <t>Adquisición e Instalación de treinta cámaras de seguridad  y/o kits de vigilancia comunitaria</t>
  </si>
  <si>
    <t>2.08.3.2.01.01.003.05.03</t>
  </si>
  <si>
    <t xml:space="preserve">Fortalecimiento de la atención integral de los animales en condición de vulnerabilidad en el municipio de Ibagué. </t>
  </si>
  <si>
    <t>Jornadas de sensibilización en tenencia responsable de animales.</t>
  </si>
  <si>
    <t>Servicio de atención integral a la fauna</t>
  </si>
  <si>
    <t>Atención médica veterinaria a animales maltratados, abandonados, pérdida, desatención estatal o de tenencia irresponsable o en situación de vulnerabilidad y aprehendidos por la policía o en riesgo.</t>
  </si>
  <si>
    <t>Animales entregados en calidad de adopción</t>
  </si>
  <si>
    <t>Infraestructura para el bienestar animal construida y dotada</t>
  </si>
  <si>
    <t>Dotación del Mega CAPA</t>
  </si>
  <si>
    <t>2.08.3.2.02.01.004</t>
  </si>
  <si>
    <t>PRODUCTOS METALICOS, ,MAQUINARIA Y EQUIPO</t>
  </si>
  <si>
    <t xml:space="preserve"> Fortalecimiento del buen gobierno para el respeto y garantía de los derechos humanos</t>
  </si>
  <si>
    <t>FORTALECIMIENTO DE LAS ACCIONES ENCAMINADAS PARA LA PROTECCIÓN DEL CONSUMIDOR DE BIENES Y SERVICIOS EN EL MUNICIPIO DE IBAGUÉ</t>
  </si>
  <si>
    <t>Generar espacios para  la atención, el control y 
la vigilancia que garanticen protección del consumidor</t>
  </si>
  <si>
    <t>FORTALECIMIENTO DE LOS PROCESOS SOCIALES Y COMUNITARIOS QUE PERMITAN MEJORAR LA EFECTIVIDAD DE LA PARTICIPACIÓN CIUDADANA EN EL MUNICIPIO DE IBAGUÉ</t>
  </si>
  <si>
    <t>Servicio de promoción a la participación ciudadana</t>
  </si>
  <si>
    <t xml:space="preserve"> Implementar una estrategia de acompañamiento sobre capacidades democráticas y organizativas a las organizaciones comunales,democráticas y representativas de la ciudad.</t>
  </si>
  <si>
    <t>Implementación de acciones y estrategias que promuevan el ejercicio de la participación ciudadana</t>
  </si>
  <si>
    <t>Servicio de promoción de la garantía de derechos</t>
  </si>
  <si>
    <t>Apoyar Iniciativas para la promoción y fortalecimiento de las organizaciones comunales.</t>
  </si>
  <si>
    <t>Implementar el observatorio de la Acción Comunal en el Municipio de Ibagué.</t>
  </si>
  <si>
    <t>FORTALECIMIENTO Y RECONOCIMIENTO DE LAS CAPACIDADES DEL SECTOR RELIGIOSO PARA LA COOPERACIÓN Y EL GOCE EFECTIVO DE LA LIBERTAD RELIGIOSA EN EL MUNICIPIO DE IBAGUÉ.</t>
  </si>
  <si>
    <t>Fortalecer la  cooperación entre el sector religioso y la Administración Pública</t>
  </si>
  <si>
    <t>Formular la política pública de cooperación para la Libertad Religiosa.</t>
  </si>
  <si>
    <t>Establecer estrategias para el fortalecimiento, promoción y protección para el goce efectivo de la libertad religiosa, en el marco de la política pública de la libertad religiosa.</t>
  </si>
  <si>
    <t>ACTUALIZACIÓN E IMPLEMENTACIÓN DE LA POLÍTICA PÚBLICA DE DERECHOS HUMANOS Y PAZ DEL MUNICIPIO DE IBAGUÉ</t>
  </si>
  <si>
    <t>Actualizar e implementar la política pública de derechos humanos y Paz; Acuerdo del Municipio de Ibagué</t>
  </si>
  <si>
    <t>SALUD</t>
  </si>
  <si>
    <t>Salud preventiva, humanizada y oportuna</t>
  </si>
  <si>
    <t>AMPLIACIÓN EN LA CAPACIDAD DE MANTENIMIENTO DE CUERPOS DE PERSONAS NO IDENTIFICADAS O IDENTIFICADAS Y NO RECLAMADAS EN EL MUNICIPIO DE IBAGUÉ</t>
  </si>
  <si>
    <t>Cementerios habilitados</t>
  </si>
  <si>
    <t>Servicio de apoyo financiero para garantizar la habilitación en el cementerio para la inhumación de cadáveres no identificados e identificados y no reclamados por parte del Municipio</t>
  </si>
  <si>
    <t>DEPARTAMENTO: TOLIMA / MUNICIPIO DE IBAGUÉ:</t>
  </si>
  <si>
    <t xml:space="preserve">Ejecución a nivel de compromisos  </t>
  </si>
  <si>
    <t>Ejecución a nivel de Obligaciones</t>
  </si>
  <si>
    <t>Gobierno Territorial</t>
  </si>
  <si>
    <t>Fortalecimiento A TRAVES DE LA ADQUISICIÓN DE NUEVAS TECNOLOGÍAS Y EL MEJORAMIENTO DE LA MANO DE OBRA Y GESTION
DOCUMENTAL PARA OPTIMIZAR EL SANEAMIENTO FISCAL Y FINANCIERO EN EL MUNICIPIO DE IBAGUÉ</t>
  </si>
  <si>
    <t>Servicio de saneamiento fiscal y financiero</t>
  </si>
  <si>
    <t>Mejorar la efectividad en los procesos de recaudo y cobro, con la implementación de actividades y acciones que agilicen los procesos y procedimientos, generando tramites ágiles y amigables para la ciudadanía en general. Crecimiento real en
los ingresos propios del Municipio.</t>
  </si>
  <si>
    <t>2.06.3,2.02.02.009</t>
  </si>
  <si>
    <t xml:space="preserve">VIVIENDA, CIUDAD Y TERRITORIO
</t>
  </si>
  <si>
    <t xml:space="preserve">IBAGUÉ INTEGRADA: PLANIFICACIÓN, LEGALIZACIÓN Y ORDENAMIENTO SOSTENIBLE. 
</t>
  </si>
  <si>
    <t>Adecuación , mantenimiento, y mejoramiento de parques y zonas verdes para una Ibagué bonita.</t>
  </si>
  <si>
    <t>400202300
400202200
400202500
400202600</t>
  </si>
  <si>
    <t>Parques
mejorados
Parques
mantenidos
Zonas verdes
adecuadas
Zonas verdes
mantenidas</t>
  </si>
  <si>
    <t>Mejoramiento de
parques para
nuestros
constructores
del mañana.
Realizar
mantenimiento
y/o adecuación
de parques.
Realizar
adecuaciones
de zonas verdes.
Realizar
mantenimiento
de zonas verdes</t>
  </si>
  <si>
    <t>266 mts2
126
433 mts2
433 mts2</t>
  </si>
  <si>
    <t>CULTURA
Y SOCIEDAD PARA TODOS</t>
  </si>
  <si>
    <t>cultura</t>
  </si>
  <si>
    <t>GUARDIANES DEL PATRIMONIO</t>
  </si>
  <si>
    <t>Mantenimiento del icono cultural y patrimonial de los ibaguereños - complejo cultural panóptico Ibagué</t>
  </si>
  <si>
    <t>restauraciones
realizadas</t>
  </si>
  <si>
    <t>Restaurar, adecuar,
y/o efectuar
mantenimiento, a
nuestra
infraestructura cultural</t>
  </si>
  <si>
    <t>VAMOS A MOVILIZARNOS MEJOR</t>
  </si>
  <si>
    <t>Prestacion del servicio al sistema de bicicletas publicas compartidas para movilizarnos mejor en la ciudad de Ibague</t>
  </si>
  <si>
    <t>Estaciones
mantenidas</t>
  </si>
  <si>
    <t>Realizar 8
mantenimientos y/o
adecuación al
Sistema de Bicicletas
Públicas de la ciudad
de Ibagué.</t>
  </si>
  <si>
    <t>TRANSPORTE</t>
  </si>
  <si>
    <t>Seguridad de Transporte</t>
  </si>
  <si>
    <t>Implementación de un conjunto de acciones de mejoramiento en la infraestructura vial con el fin de optimizar la movilidad en la ciudad de Ibagué</t>
  </si>
  <si>
    <t>Semáforos mantenidos</t>
  </si>
  <si>
    <t>Realizar el mantenimiento preventivo y correctivo de la red de semáforos del Municipio de Ibagué</t>
  </si>
  <si>
    <t>2.10.3.2.02.01.004</t>
  </si>
  <si>
    <t>Productos metalicos, maquinaria y equipos</t>
  </si>
  <si>
    <t xml:space="preserve"> Señales verticales instaladas</t>
  </si>
  <si>
    <t>Instalar 800 señales verticales</t>
  </si>
  <si>
    <t>2.10.3.2.02.02.005</t>
  </si>
  <si>
    <t>Construcciòn y servicios de la construcciòn</t>
  </si>
  <si>
    <t>Reductores de velocidad</t>
  </si>
  <si>
    <t>Instalar 50 reductores</t>
  </si>
  <si>
    <t>2.10.3.2.02.02.006</t>
  </si>
  <si>
    <t>Comercio y distribuciòn</t>
  </si>
  <si>
    <t>Demarcación horizontal longitudinal realizada</t>
  </si>
  <si>
    <t>60 km lineales de mantenimiento e implementación de demarcación en vía</t>
  </si>
  <si>
    <t>2.10.3.2.02.02.008</t>
  </si>
  <si>
    <t>Servicios prestados a las empresas y servivios de producciòn</t>
  </si>
  <si>
    <t>Demarcación horizontal transversal realizada</t>
  </si>
  <si>
    <t>Implementar en 20.000 metros
cuadrado señalización horizontal</t>
  </si>
  <si>
    <t>2.10.3.2.02.02.009</t>
  </si>
  <si>
    <t>Zonas escolares señalizadas y con obras de seguridad vial</t>
  </si>
  <si>
    <t>30 zonas escolares mantenidas y/o implementadas</t>
  </si>
  <si>
    <t>Implementación de estrategias de seguimiento y fortalecimiento con el fin de mejorar la movilidad y la seguridad vial en el municipio de Ibagué</t>
  </si>
  <si>
    <t>Observatorio vial en funcionamiento</t>
  </si>
  <si>
    <t>Crear un observatorio de Movilidad para la ciudad de Ibagué</t>
  </si>
  <si>
    <t>2.10.3.2.01.01.003.05.03</t>
  </si>
  <si>
    <t>Radioreceptores y receptores de televisiòn</t>
  </si>
  <si>
    <t>Vías monitoreadas para la seguridad vial</t>
  </si>
  <si>
    <t>Diseñar e implementar en 5km de vía un sistema de monitoreo para el control del tránsito y seguridad vial</t>
  </si>
  <si>
    <t>2.10.3.2.02.01.009</t>
  </si>
  <si>
    <t>Organismos de tránsito dotados con implementos para el control del tránsito</t>
  </si>
  <si>
    <t>Mantener el cuerpo de agentes de tránsito del Municipio dotados (parque automotor,
mantenimientos, insumos, suministros y equipos) para el control y regulación.</t>
  </si>
  <si>
    <t>2.10.3.2.01.01.003.07.01</t>
  </si>
  <si>
    <t>Vehículos automotores, remolques y semirremolques; y sus partes, piezas y accesorios</t>
  </si>
  <si>
    <t>Implementación de estrategias formativas que fomenten una cultura de respeto y seguridad en las vías en la ciudad de Ibagué</t>
  </si>
  <si>
    <t>Campañas realizadas</t>
  </si>
  <si>
    <t>Realizar campañas preventivas y educativas para generar cultura del respeto a la movilidad incluyente y accesible</t>
  </si>
  <si>
    <t>2.10.3.2.02.01.003</t>
  </si>
  <si>
    <t xml:space="preserve">Otros bienes transportables </t>
  </si>
  <si>
    <t>Formular y desarrollar una estrategia con el gremio de transporte incluyendo centros de enseñanza de conducción, centros de evaluación de conductores e infractores y empresas de transporte público</t>
  </si>
  <si>
    <t>Estrategias de promoción de la cultura ciudadana implementadas</t>
  </si>
  <si>
    <t>Realizar 12 capacitaciones a los diferentes actores viales para el control y seguridad vial</t>
  </si>
  <si>
    <t>2.10.3.2.02.01.008</t>
  </si>
  <si>
    <t xml:space="preserve"> Víctimas directas e indirectas
atendidas</t>
  </si>
  <si>
    <t>Programa de atención a víctimas VFAT por accidente de tránsito en funcionamiento</t>
  </si>
  <si>
    <t>Realizar 2 estrategias para promover Movilidad Sostenible en el Municipio de Ibagué</t>
  </si>
  <si>
    <t>Revisión del cumplimiento del plan local de seguridad vial y plan maestro de movilidad y espacio público en la ciudad de Ibagué</t>
  </si>
  <si>
    <t>Documentos de lineamientos técnicos en temas de seguridad de transporte formulados</t>
  </si>
  <si>
    <t>Actualizar el Plan Local de Seguridad Vial para el Municipio de Ibagué</t>
  </si>
  <si>
    <t>Adoptar acciones para el cumplimiento del
programa de gestión de estacionamientos
en el marco del Plan Maestro de Movilidad y Espacio Público</t>
  </si>
  <si>
    <t>Sistematizaciòn documental de los trámites relacionados con la gestión de vehículos y conductores de la ciudad de Ibagué</t>
  </si>
  <si>
    <t xml:space="preserve">459901707
</t>
  </si>
  <si>
    <t>Documentos digitalizados</t>
  </si>
  <si>
    <t>Gestionar la digitalización del
archivo de historias vehiculares para optimizar los procedimientos de atención en Trámites y Servicios</t>
  </si>
  <si>
    <t xml:space="preserve">459902500
</t>
  </si>
  <si>
    <t>Sistemas de información
implementados</t>
  </si>
  <si>
    <t>Fortalecimiento de un sistema de comunicación e información accesible, confiable y oportuno para los Ibaguereños como herramienta de innovación pública</t>
  </si>
  <si>
    <t>Adquisición de recursos, elementos y herramientas para potenciar la eficiencia operativa en los servicios ofertados de movilidad en la ciudad de Ibagué</t>
  </si>
  <si>
    <t xml:space="preserve">459903400
</t>
  </si>
  <si>
    <t>Sedes dotadas</t>
  </si>
  <si>
    <t>Adquirir la dotación de recursos, personal de apoyo, elementos,
insumos, equipos tecnológicos y de
oficina para prestar un adecuado servicio en la Secretaría de Movilidad</t>
  </si>
  <si>
    <t xml:space="preserve">459900700
</t>
  </si>
  <si>
    <t>Índice de capacidad en la
prestación de servicios de
tecnología</t>
  </si>
  <si>
    <t>Adquisición de Servicios tecnológicos para prestación de servicios de la secretaría de movilidad.</t>
  </si>
  <si>
    <t>IMPLEMENTACION DEL SISTEMA ESTRATEGICO DE TRASPORTE PUBLICO DE PASAJEROS PARA IBAGUE</t>
  </si>
  <si>
    <t>2.10.3.3.05.09.099</t>
  </si>
  <si>
    <t>Descripción de objeto del gasto</t>
  </si>
  <si>
    <t>Primera Infancia</t>
  </si>
  <si>
    <t>ADMINISTRACIÓN VERIFICACIÓN Y SEGUIMIENTO A LOS INSTRUMENTOS DE PLANEACIÓN EN EL MUNICIPIO DE IBAGUÉ</t>
  </si>
  <si>
    <t xml:space="preserve">Documentos de planeación </t>
  </si>
  <si>
    <t>Realizar el seguimiento al Plan de Desarrollo del Municipio en el que se permita el ejercicio de seguimiento ciudadano de manera permanente, continúo y transparente.</t>
  </si>
  <si>
    <t>2.05.3.2.01.01.003.03.02</t>
  </si>
  <si>
    <t>Maquinaria de informática y sus partes, piezas y accesorios</t>
  </si>
  <si>
    <t>2.05.3.2.02.02.006</t>
  </si>
  <si>
    <t>Comercio y distribución; alojamiento; servicios de suministro de comidas y bebidas; servicios de transporte; y servicios de distribución de electricidad, gas y agua</t>
  </si>
  <si>
    <t>2.05.3.2.02.02.009</t>
  </si>
  <si>
    <t>Implementación Y MANTENIMIENTO DE MIPG Y LOS SISTEMAS DE GESTIÓN EN LA ALCALDIA MUNICIPAL DE Ibagué</t>
  </si>
  <si>
    <t>Aumentar cada año un punto en la calificación del FURAG</t>
  </si>
  <si>
    <t xml:space="preserve">  Sistema de Gestión Certificado</t>
  </si>
  <si>
    <t>Implementar y certificar la norma
NTC-ISO 37001:2016 sobre
Sistema de Gestión Antisoborno 459902303 Sistema de Gestión
Certificado</t>
  </si>
  <si>
    <t>Actualización DEL SISBÉN EN EL MUNICIPIO DE Ibagué</t>
  </si>
  <si>
    <t>Servicio de Información para el registro administrativo del SISBEN</t>
  </si>
  <si>
    <t>Realizar encuestas del Sisbén de acuerdo a la metodología vigente</t>
  </si>
  <si>
    <t>04</t>
  </si>
  <si>
    <t>INFORMACIÓN ESTADÍSTICA</t>
  </si>
  <si>
    <t>0406</t>
  </si>
  <si>
    <t>Generación de la información geográfica del territorio nacional</t>
  </si>
  <si>
    <t>Actualización de información catastral con enfoque multipropósito en el marco de los procesos de actualización y conservación catastral en el municipio de Ibagué</t>
  </si>
  <si>
    <t>0406016</t>
  </si>
  <si>
    <t>Servicio de actualización catastral con enfoque multipropósito</t>
  </si>
  <si>
    <t>Realizar la actualización catastral del suelo urbano y/o rural del Municipio de Ibagué</t>
  </si>
  <si>
    <t>0406003</t>
  </si>
  <si>
    <t>Servicio de conservación catastral.</t>
  </si>
  <si>
    <t>Mantener la actualización catastral en el marco de la conservación catastral Servicio de conservación</t>
  </si>
  <si>
    <t>0401</t>
  </si>
  <si>
    <t xml:space="preserve"> Levantamiento y actualización de información estadistica de calidad</t>
  </si>
  <si>
    <t>Implementación del sistema de información del municipio de Ibagué</t>
  </si>
  <si>
    <t>0401102</t>
  </si>
  <si>
    <t>Generar un sistema de información estadística</t>
  </si>
  <si>
    <t>4502</t>
  </si>
  <si>
    <t xml:space="preserve"> Fortalecimiento del buen gobierno para el respeto y garantia de los derechos humanos</t>
  </si>
  <si>
    <t>Implementación DE ACCIONES Y ESTRATEGIAS QUE PROMUEVAN LA PARTICIPACIÓN CIUDADANA EN EL PROCESO DE PRESUPUESTO PARTICIPATIVO DEL MUNICIPIO DE IBAGUÉ Ibagué</t>
  </si>
  <si>
    <t>4502001</t>
  </si>
  <si>
    <t>Optimización y sistematización de los procesos para los tramites de norma urbanistica en el municipio de ibaguéÉ Ibagué</t>
  </si>
  <si>
    <t>Disponibilidad del servicio</t>
  </si>
  <si>
    <t xml:space="preserve">Fortalecer la plataforma de la ventanilla única del constructor (MIVUC), ampliando el portafolio de servicios de manera accesible y confiable. </t>
  </si>
  <si>
    <t>4599017</t>
  </si>
  <si>
    <t>Servicio de gestión documental</t>
  </si>
  <si>
    <t>Avanzar en la digitalización del archivo urbanístico</t>
  </si>
  <si>
    <t>Mejorar los procesos relacionados con los trámites urbanísticos para brindar una respuesta oportuna.</t>
  </si>
  <si>
    <t>40</t>
  </si>
  <si>
    <t>4002</t>
  </si>
  <si>
    <t>Implementación Y DESARROLLO DE EL PLAN DE ORDENAMIENTO TERRITORIAL Y SUS INSTRUMENTOS DE PLANEACIÓN GESTIÓN Y FINANCIACIÓN EN EL MUNICIPIO DE IBAGUÉ Ibagué</t>
  </si>
  <si>
    <t xml:space="preserve">Documentos de
planeación
elaborados </t>
  </si>
  <si>
    <t xml:space="preserve">Formulación, viabilidad y/o adopción de instrumentos de planificación, gestión y/o financiación de suelo. </t>
  </si>
  <si>
    <t>2.05.3.2.02.02.008</t>
  </si>
  <si>
    <t xml:space="preserve">Expedición de Actos Administrativos por medio de los cuales se desarrolle y/o reglamente el Plan de Ordenamiento Territorial.  </t>
  </si>
  <si>
    <t>Expedir normas urbanísticas competitivas en materia ambiental, cultural y turística para el sector rural</t>
  </si>
  <si>
    <t>Legalización urbanística de asentamientos humanos de origen informal</t>
  </si>
  <si>
    <t>SOSTENIBILIDAD PARA TODOS</t>
  </si>
  <si>
    <t>32</t>
  </si>
  <si>
    <t>AMBIENTE Y DESARROLLO SOSTENIBLE</t>
  </si>
  <si>
    <t>3205</t>
  </si>
  <si>
    <t>Ordenamiento ambiental territorial</t>
  </si>
  <si>
    <t>Elaboración de estudios técnicos de riesgo en áreas con condición de amenaza media o alta en el municipio de Ibagué</t>
  </si>
  <si>
    <t>Documentos de estudios técnicos para el ordenamiento ambiental territorial</t>
  </si>
  <si>
    <t>Realización de 5 estudios de detalle que sirvan como insumo necesario para la legalización de asentamient os humanos de origen informal y la revisión del POT.</t>
  </si>
  <si>
    <t>servicios prestados a las empresas y servicios de producción</t>
  </si>
  <si>
    <t>TOTALES</t>
  </si>
  <si>
    <t>MGA 2025</t>
  </si>
  <si>
    <t>Cultura y sociedad para todos</t>
  </si>
  <si>
    <t>Salud y Proteccion Social</t>
  </si>
  <si>
    <t>Vigilancia saludable - Inspección, vigilancia y control</t>
  </si>
  <si>
    <t>Fortalecimiento de la Gobernabilidad y Gobernanza para la Vigilancia Saludable en el Municipio de Ibagué</t>
  </si>
  <si>
    <t xml:space="preserve">190301600 - auditorías y visitas inspectivas realizadas </t>
  </si>
  <si>
    <t>Realizar las visitas de inspección y vigilancia a los diferentes Prestadores de servicios de salud registrados como unidad primaria generadora de datos (UPGD).</t>
  </si>
  <si>
    <t>2.16.3.2.02.02.009 - 01</t>
  </si>
  <si>
    <t>2.16.3.2.02.02.009 - 17</t>
  </si>
  <si>
    <t>2.16.3.2.02.02.009 - 26</t>
  </si>
  <si>
    <t>Realizar las visitas programadas y no programadas de inspección y vigilancia a las EAPB y prestadores de servicios de salud habilitados en el territorio en el marco de la calidad y la humanización de los servicios de salud.</t>
  </si>
  <si>
    <t>2.16.3.2.02.02.009 - 64</t>
  </si>
  <si>
    <t>Realizar las visitas de concepto técnico sanitario a todos los establecimientos comerciales que lo soliciten (veterinarias, piscinas, restaurantes, acueductos, establecimientos).</t>
  </si>
  <si>
    <t>190305102 -Documentos de planeación con seguimiento realizados.</t>
  </si>
  <si>
    <t>Fortalecer los procesos de seguimiento a los instrumentos de planeación estratégica de la secretaria de Salud Municipal</t>
  </si>
  <si>
    <t>Tu salud nuestra prioridad - Salud Publica</t>
  </si>
  <si>
    <t>Implementación del progama "tu salud nuestra prioridad", Salud preventiva, humanizada y oportuna para los ibaguereños Ibagué</t>
  </si>
  <si>
    <t xml:space="preserve"> Cuartos fríos adecuados</t>
  </si>
  <si>
    <t>Fortalecer las cavas municipales para el almacenamiento y manejo adecuado de las vacunas.</t>
  </si>
  <si>
    <t>Servicio de gestión del riesgo en temas de consumo de sustancias psicoactivas</t>
  </si>
  <si>
    <t>Fortalecer los procesos y mecanismos de articulación intersectorial e interinstitucional para generar estrategias integrales que permitan abordar el consumo de SPA de manera responsable y holística en el marco de la gestión del riesgo colectivo e individual</t>
  </si>
  <si>
    <t xml:space="preserve">Servicio de gestión del riesgo en temas de salud sexual y reproductiva </t>
  </si>
  <si>
    <t>Fortalecer integralmente los actores del SGSSS, instituciones educativas y comunidad en general, a través de campañas anuales para fortalecer los programas de promoción y mantenimiento de la salud que impacte en la prevención de embarazos en adolescentes, sífilis gestacional y congénita, prevención de la mortalidad materna y VIH/SIDA</t>
  </si>
  <si>
    <t>Servicio de gestión del riesgo en temas de trastornos mentales</t>
  </si>
  <si>
    <t>Fortalecer los procesos técnicos en el marco del Plan Decenal de Salud Pública 2022- 2031 enfocado en realizar campañas de gestión del riesgo en temas relacionados con los trastornos de salud mental</t>
  </si>
  <si>
    <t>Servicio de gestión del riesgo para abordar situaciones de salud relacionadas con condiciones ambientales</t>
  </si>
  <si>
    <t>Realizar campañas anuales colectivas y campañas de asistencia técnica a los actores del SGSSS de gestión integral relacionada con la prevención de enfermedades generadas por sustancias químicas, por animales (zoonosis), vectores, puntos criticos , situaciones  contaminación en el aire, y el agua, entre otros factores.</t>
  </si>
  <si>
    <t>Servicio de gestión del riesgo para enfermedades emergentes, reemergentes y desatendidas</t>
  </si>
  <si>
    <t>Fortalecer los actores del SGSSS por medio de campañas anuales colectivas, campañas de asistencia técnica, y campañas de inspección y vigilancia de los programas encaminados a atender las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t>
  </si>
  <si>
    <t>Servicio de gestión del riesgo para enfermedades inmunoprevenibles</t>
  </si>
  <si>
    <t>Eliminar barreras y brechas en salud que permitan mejorar las coberturas de vacunación por medio de la implementación de campañas de vacunación</t>
  </si>
  <si>
    <t>Servicio de promoción de la salud y prevención de riesgos asociados a condiciones no transmisibles</t>
  </si>
  <si>
    <t>Realizar las acciones colectivas para la prevención de riesgos asociados a las condiciones crónicas no transmisibles en la comunidad</t>
  </si>
  <si>
    <t>Servicio de certificación de discapacidad para las personas con discapacidad.</t>
  </si>
  <si>
    <t>Mejorar las oportunidades para el acceso a programas sociales de niños, niñas, adolescentes, adultos y adultos mayores a través de la certificación de discapacidad.</t>
  </si>
  <si>
    <t>Servicio de atención psicosocial a víctimas del conflicto armado</t>
  </si>
  <si>
    <t>Actividades establecidas por el Programa de Atención Psicosocial a victimas del conflicto armado en  los ámbitos individual, familiar y comunitario (incluido en éste los sujetos de reparación colectiva), con el fin de mitigar su sufrimiento emocional, contribuir a la recuperación física y mental y a la reconstrucción del tejido social en sus comunidades.</t>
  </si>
  <si>
    <t>Fortalecer los procesos técnicos en el marco del Plan Decenal de Salud Pública 2022 - 2031 enfocado en lograr diagnósticos tempranos y tratamiento oportuno y resolutivos del cáncer de mama a través de asistencias técnicas/ IPS y EPS cáncer de mama.</t>
  </si>
  <si>
    <t>Fortalecer los procesos técnicos en el marco del Plan Decenal de Salud Pública 2022 - 2031 enfocado en lograr diagnósticos tempranos y tratamiento oportuno y resolutivos de cáncer de útero / IPS y EPS cáncer de útero</t>
  </si>
  <si>
    <t>Fortalecer los procesos técnicos en el marco del Plan Decenal de Salud Pública 2022 - 2031 enfocado en lograr diagnósticos tempranos y tratamiento oportuno y resolutivos de cáncer de Próstata / IPS y EPS cáncer de próstata</t>
  </si>
  <si>
    <t>Lograr articular de manera responsable con los actores del SGSSS la implementación de los planes integrales para la aceleración de la reducción de la mortalidad materna de la ciudad de Ibagué / IPS y EPS en mortalidad materna</t>
  </si>
  <si>
    <t>Fortalecer las competencias técnicas de los actores del SGSSS para garantizar el diagnóstico, tratamiento y seguimiento a los diferentes tipos de desnutrición / IPS y EPS en desnutrición</t>
  </si>
  <si>
    <t>Servicios de información actualizados</t>
  </si>
  <si>
    <t>Corresponde al proceso que mejora en la disposición de la información para asegurar que sea accesible, confiable y oportuna.</t>
  </si>
  <si>
    <t>Servicio de promoción de la salud</t>
  </si>
  <si>
    <t>Mejorar los programas de prevención de todo tipos de violencias ( VF,VS,VG) en el marco del cumplimiento  de los lineamientos técnicos nacional e implementación asertiva de las rutas de atención. para la reducción / violencias que incluya la población vulnerable</t>
  </si>
  <si>
    <t xml:space="preserve">Articular intersectorialmente en el marco de la gobernanza en salud para fortalecer los procesos de información, educación, comunicación en salud para la prevención de accidentes viales. </t>
  </si>
  <si>
    <t>Adoptar y adaptar el modelo de salud predictiva, preventiva y resolutiva centrada en el ser humano como sujeto de derechos./ marco de la Atención Primaria en Salud con enfoque preventiva, predictiva y resolutiva que incluya poblaciones vulnerables y/o Plan de Intervenciones Colectivas</t>
  </si>
  <si>
    <t>Actividades encaminadas a mejorar las condiciones y situaciones originadas en el ámbito laboral</t>
  </si>
  <si>
    <t>Salud a tu alcance - Aseguramiento y prestación integral de servicios de salud</t>
  </si>
  <si>
    <t>Fortalecimiento de la Gestión del Aseguramiento y la Prestación de Servicios de Salud "Salud a tu Alcance" en el Municipio de Ibagué</t>
  </si>
  <si>
    <t>1906025- Servicio de apoyo financiero para el fortalecimiento patrimonial de las empresas prestadoras de salud con participación financiera de las entidades territoriales</t>
  </si>
  <si>
    <t>Recursos monetarios mensuales entregados a las empresas prestadoras de salud - EPS en las cuales la entidad territorial tiene participación con recursos sin situación de fondo, con el fin de cumplir las condiciones financieras de permanencia, según lo dispuesto en el Decreto 780 de 2016.</t>
  </si>
  <si>
    <t>2.16.3.2.02.02.009 - 23</t>
  </si>
  <si>
    <t>2.16.3.2.02.02.009 - 19</t>
  </si>
  <si>
    <t>2.16.3.2.02.02.009 - 22</t>
  </si>
  <si>
    <t>2.16.3.2.02.02.009 - 24</t>
  </si>
  <si>
    <t>AZ</t>
  </si>
  <si>
    <t>1906044- Servicio de afiliaciones al régimen subsidiado del Sistema General de Seguridad Social</t>
  </si>
  <si>
    <t>Fortalecer la afiliación de oficio como instrumento para la afiliación en una EPS, de aquella población que se encuentra sin aseguramiento en salud o que se encuentre con la novedad de terminación de la inscripción en una EPS.</t>
  </si>
  <si>
    <t>1906036- servicio de apoyo financiero para la reorganización de redes de prestación de servicios de salud</t>
  </si>
  <si>
    <t>Fortalecer el funcionamiento de las USI en sedes urbanas y rurales, con optimización y programa de mantenimiento / USI (infraestructura, dotación, / USI (infraestructura, dotación, de infraestructura, dotación de equipos y tecnología.</t>
  </si>
  <si>
    <t>Credito</t>
  </si>
  <si>
    <t>TECNOLOGÍA DE LA INFORMACIÓN Y LAS COMUNICACIONES</t>
  </si>
  <si>
    <t>Facilitar el acceso y uso de las Tecnologías de la Información y las Comunicaciones (TIC) en todo el territorio nacional</t>
  </si>
  <si>
    <t>IMPLEMENTACION DE PROGRAMAS INTEGRALES DE CONECTIVIDAD Y FORMACION TECNOLOGICA EN LAS ZONAS RURALES Y URBANAS DE IBAGUE</t>
  </si>
  <si>
    <t>Servicio de acceso zonas digitales</t>
  </si>
  <si>
    <t>Usuarios conectados al Servicio de acceso zonas digitales (WIFI)</t>
  </si>
  <si>
    <t>Servicio de educación informal en tecnologías de la información y las comunicaciones.</t>
  </si>
  <si>
    <t>Capacitar en programación, desarrollo de software y promover el uso apropiación de las técnologías de la información y las comunicaciones (ferias, talleres, foros, etc) para la comunidad y empresarios</t>
  </si>
  <si>
    <t>SERVICIO DE ACCESO A LAS TIC MEDIANTE IMPLEMENTACION DE UN CENTRO POTENCIA IBAGUE</t>
  </si>
  <si>
    <t>Servicio de acceso y uso de Tecnologías de la Información y las Comunicaciones</t>
  </si>
  <si>
    <t>Implementar y mantener microcentros de inteligencia artificial o laboratorios de experiencia digital</t>
  </si>
  <si>
    <t>Fomento del desarrollo de aplicaciones, software y contenidos para impulsar la apropiación de las tecnologías de la información y las comunicaciones (TIC)</t>
  </si>
  <si>
    <t>OPTIMIZACION DEL MUNICIPIO DE IBAGUE COMO TERRITORIO INTELIGENTE MEDIANTE EVENTOS E INICIATIVAS DINAMIZADORAS PARA GENERAR VALOR PUBLICO IBAGUE</t>
  </si>
  <si>
    <t>Diseño e Implementación iniciativas dinamizadoras (Plan de Transformación Digital y Modelo Ciudades y Territorios Inteligentes) en cumplimiento de la Política de Gobierno digital</t>
  </si>
  <si>
    <t>Servicio de difusión para generar competencias en Tecnologías de la Información y las Comunicaciones</t>
  </si>
  <si>
    <t>Eventos para empoderar a la
sociedad en la toma de decisiones sobre
Ciencia, Tecnología e Innovación</t>
  </si>
  <si>
    <t>Trámites y servicios en línea implementados</t>
  </si>
  <si>
    <t>Tramites y servicios
racionalizados por
medios
tecnológicos</t>
  </si>
  <si>
    <t>Fomento a vocaciones y formación, generación, uso y apropiación social del conocimiento de la ciencia, tecnología e innovación</t>
  </si>
  <si>
    <t>ACTUALIZACION IMPLEMENTACION DE LA POLITICA PUBLICA DE CIENCIA, LA TECNOLOGIA Y LA INNOVACION DEL MUNICIPIO DE IBAGUE</t>
  </si>
  <si>
    <t>Documentos de política</t>
  </si>
  <si>
    <t>Actualizar y aprobar
la política de
Ciencia, Tecnología
e Innovación</t>
  </si>
  <si>
    <t>MEJORAMIENTO Y MANTENIMIENTO DE LA INFRAESTRUCTURA TECNOLOGICA DE LA ALCALDIA MUNICIPAL DE IBAGUE</t>
  </si>
  <si>
    <t>Documento para la planeación estratégica en TI</t>
  </si>
  <si>
    <t>Actualización y 
aprobación del plan
estratégico de
tecnologías de la
información (PETI)
2024-2027</t>
  </si>
  <si>
    <t>Mantenimiento y
actualización funcional
de los módulos de la
plataforma PISAMI.</t>
  </si>
  <si>
    <t>Nuevos sistemas de
información o módulos
en PISAMI que
soporten los procesos
de la entidad</t>
  </si>
  <si>
    <t>Servicio de información actualizado</t>
  </si>
  <si>
    <t>Capacitar en uso y
apropiación de las
tecnologías a
servidores públicos</t>
  </si>
  <si>
    <t>Servicios tecnológicos</t>
  </si>
  <si>
    <t>Actualización de la
infraestructura
tecnológica (software,
hardware y redes de
comunicación)</t>
  </si>
  <si>
    <t>2183201010030302.</t>
  </si>
  <si>
    <t>Brindar soporte técnico
de hardware y redes
de comunicación a los
usuarios de la
Administración Central</t>
  </si>
  <si>
    <t>Brindar soporte técnico
de software a los
usuarios de la
Administración Central</t>
  </si>
  <si>
    <t>Mantener y fortalecer
el sistema de gestión
de seguridad y la
información ISO 27001</t>
  </si>
  <si>
    <t xml:space="preserve">SECRETARÍA / ENTIDAD:       SECRETARIA DE AGRICULTURA     Y DESARROLLO RURAL                                         </t>
  </si>
  <si>
    <t xml:space="preserve">SECRETARÍA / ENTIDAD:       SECRETARIA DE CULTURA                                  </t>
  </si>
  <si>
    <r>
      <t xml:space="preserve">Versión: </t>
    </r>
    <r>
      <rPr>
        <b/>
        <sz val="12"/>
        <color indexed="8"/>
        <rFont val="Arial"/>
        <family val="2"/>
      </rPr>
      <t xml:space="preserve">      </t>
    </r>
    <r>
      <rPr>
        <sz val="12"/>
        <color indexed="8"/>
        <rFont val="Arial"/>
        <family val="2"/>
      </rPr>
      <t>01</t>
    </r>
  </si>
  <si>
    <r>
      <t xml:space="preserve">Fecha:   </t>
    </r>
    <r>
      <rPr>
        <sz val="12"/>
        <color indexed="8"/>
        <rFont val="Arial"/>
        <family val="2"/>
      </rPr>
      <t>28/11/2024</t>
    </r>
  </si>
  <si>
    <r>
      <t xml:space="preserve">Página:  </t>
    </r>
    <r>
      <rPr>
        <sz val="12"/>
        <color indexed="8"/>
        <rFont val="Arial"/>
        <family val="2"/>
      </rPr>
      <t>1 de 1</t>
    </r>
  </si>
  <si>
    <t xml:space="preserve">SECRETARÍA / ENTIDAD:      SECRETARIA  ADMINISTRATIVA                            </t>
  </si>
  <si>
    <t xml:space="preserve">SECRETARÍA / ENTIDAD:       SECRETARIA DE DESARROLLO ECONÓMICO                                 </t>
  </si>
  <si>
    <t xml:space="preserve">SECRETARÍA / ENTIDAD:       SECRETARIA DE DESARROLLO SOCIAL COMUNITARIO                               </t>
  </si>
  <si>
    <t xml:space="preserve">SECRETARÍA / ENTIDAD:       SECRETARIA DE EDUCACIÓN                          </t>
  </si>
  <si>
    <t xml:space="preserve">SECRETARÍA / ENTIDAD:       SECRETARIA GENERAL                        </t>
  </si>
  <si>
    <t xml:space="preserve">SECRETARÍA / ENTIDAD:       SECRETARIA DE GOBIERNO               </t>
  </si>
  <si>
    <t xml:space="preserve">FECHA DE PROGRAMACIÓN: ENERO 01 DEL 2025 </t>
  </si>
  <si>
    <t xml:space="preserve">FECHA DE  PROGRAMACIÓN: ENERO 01 DEL 2025 </t>
  </si>
  <si>
    <t xml:space="preserve">SECRETARÍA / ENTIDAD:       SECRETARIA DE HACIENDA         </t>
  </si>
  <si>
    <t xml:space="preserve">SECRETARÍA / ENTIDAD:      INFIBAGUÉ     </t>
  </si>
  <si>
    <t>SECRETARÍA / ENTIDAD:      SECRETARÍA DE INFRAESTRUCTURA</t>
  </si>
  <si>
    <t>SECRETARÍA / ENTIDAD:      SECRETARIA DE MOVILIDAD</t>
  </si>
  <si>
    <t>SECRETARÍA / ENTIDAD:      SECRETARIA DE PLANEACIÓN</t>
  </si>
  <si>
    <t>SECRETARÍA / ENTIDAD:      SECRETARIA DE SALUD</t>
  </si>
  <si>
    <t>SECRETARÍA / ENTIDAD:      SECRETARIA DE LAS TIC</t>
  </si>
  <si>
    <r>
      <rPr>
        <b/>
        <sz val="12"/>
        <rFont val="Arial"/>
        <family val="2"/>
      </rPr>
      <t>PROCESO:</t>
    </r>
    <r>
      <rPr>
        <sz val="12"/>
        <rFont val="Arial"/>
        <family val="2"/>
      </rPr>
      <t xml:space="preserve"> PLANEACION ESTRATEGICA Y TERRITORIAL</t>
    </r>
  </si>
  <si>
    <r>
      <t>Código:</t>
    </r>
    <r>
      <rPr>
        <sz val="12"/>
        <color indexed="8"/>
        <rFont val="Arial"/>
        <family val="2"/>
      </rPr>
      <t xml:space="preserve">  FOR-28-PRO-PET-01</t>
    </r>
  </si>
  <si>
    <r>
      <rPr>
        <b/>
        <sz val="12"/>
        <rFont val="Arial"/>
        <family val="2"/>
      </rPr>
      <t>FORMATO:</t>
    </r>
    <r>
      <rPr>
        <sz val="12"/>
        <rFont val="Arial"/>
        <family val="2"/>
      </rPr>
      <t xml:space="preserve"> SEGUIMIENTO PLAN OPERATIVO ANUAL DE INVERSIONES</t>
    </r>
  </si>
  <si>
    <r>
      <rPr>
        <sz val="10"/>
        <rFont val="Arial"/>
        <family val="2"/>
      </rPr>
      <t>FORTALECIMIENTO DE LA ATENCIÓN INTEGRAL DE LOS ANIMALES EN CONDICIÓN DE VULNERABILIDAD EN EL MUNICIPIO DE IBAGUÉ</t>
    </r>
    <r>
      <rPr>
        <b/>
        <sz val="10"/>
        <rFont val="Arial"/>
        <family val="2"/>
      </rPr>
      <t>.</t>
    </r>
  </si>
  <si>
    <t>MINAS Y ENERGIA</t>
  </si>
  <si>
    <t>Desarrollo ambiental sostenible del sector minero energético</t>
  </si>
  <si>
    <t>FORTALECIMIENTO DEL DESARROLLO AMBIENTAL SOSTENIBLE DEL SECTOR MINERO EN EL MUNICIPIO DE  IBAGUÉ</t>
  </si>
  <si>
    <t>Servicio de asistencia técnica en el manejo socio ambiental en las actividades mineras</t>
  </si>
  <si>
    <t>Asistencia
técnica y
socioambiental
en el desarrollo
de la actividad
minera de
subsistencia</t>
  </si>
  <si>
    <t>2.19.3.2.02.01.009</t>
  </si>
  <si>
    <t>Consolidación productiva del sector minero</t>
  </si>
  <si>
    <t>CONSOLIDACIÓN PRODUCTIVA DEL SECTOR MINERO IBAGUÉ</t>
  </si>
  <si>
    <t>Servicio de asistencia técnica para la reconversión socio laboral de personas dedicadas a la minería</t>
  </si>
  <si>
    <t>Fomento de proyectos productivos para la reconversión sociolaboral de los mineros de subsistencia</t>
  </si>
  <si>
    <t>2.19.3.2.02.02.004</t>
  </si>
  <si>
    <t>Servicio de asistencia técnica para la regularización de las actividades mineras</t>
  </si>
  <si>
    <t>Acompañamient o a los mineros de subsistencia en la inscripción en la plataforma Genesis y verificación en el cumplimiento de los requisitos, con el objetivo de certificar su actividad minera de subsistencia</t>
  </si>
  <si>
    <t>2.19.3.2.02.02.009</t>
  </si>
  <si>
    <t>Conservación de la biodiversidady sus servicios ecosistemicos</t>
  </si>
  <si>
    <t>CONSERVACIÓN DE LA BIODIVERSIDAD Y SUS SERVICIOS ECOSISTEMICOS EN EL MUNICIPIO DE IBAGUÉ</t>
  </si>
  <si>
    <t>Documentos de lineamientos técnicos con acuerdos de uso, ocupación y tenencia en áreas protegidas no vinculadas al Sistema Nacional de Áreas Protegidas</t>
  </si>
  <si>
    <t>Formulación e implementación de planes de manejo ambiental en los predios del Sistema municipal de áreas protegidas “SIMAP”</t>
  </si>
  <si>
    <t>2.19.3.2.02.02.008</t>
  </si>
  <si>
    <t>Servicio de restauración de ecosistemas</t>
  </si>
  <si>
    <t>Implementación de proyectos y /o estrategias de reforestación, restauración, y/o restablecimiento ecológica de predios del Sistema municipal de áreas protegidas “SIMAP” , así como aquellos ecosistemas degradados protegidos de interés ambiental</t>
  </si>
  <si>
    <t>Servicio de reforestación de ecosistemas</t>
  </si>
  <si>
    <t>Siembra de árboles en procesos de reforestación y restauración ecológica</t>
  </si>
  <si>
    <t>Servicio de producción de plántulas en viveros</t>
  </si>
  <si>
    <t>Fomento, Producción y propagación de plántulas de especies arbóreas, arbustivas con fines de conservación y restauración ecológica, en el vivero municipal, así como especies ornamentales para separadores y zonas verdes</t>
  </si>
  <si>
    <t>2.19.3.2.02.01.004</t>
  </si>
  <si>
    <t>Servicio de manejo del arbolado urbano</t>
  </si>
  <si>
    <t>Actividades de seguimiento, monitoreo e intervenciones silviculturales que permiten realizar podas, talas o tratamientos fitosanitarios a los árboles que se encuentran en emergencia.</t>
  </si>
  <si>
    <t>Servicio apoyo financiero para la implementación de esquemas de pago por Servicio ambientales</t>
  </si>
  <si>
    <t>Implementación del esquema de pago por servicios ambientales en zonas con especial interés ambiental y servicios ecosistémicos.</t>
  </si>
  <si>
    <t>Servicio de administración y manejo de áreas protegidas locales no vinculadas al Sistema Nacional de Áreas Protegidas</t>
  </si>
  <si>
    <t>Desarrollo de actividades necesarias para administrar y manejar las áreas protegidas del “SIMAP”; así como adquisición de predios con fines de conservación</t>
  </si>
  <si>
    <t>2.19.3.2.01.03.001</t>
  </si>
  <si>
    <t>TIERRAS Y TERRENOS</t>
  </si>
  <si>
    <t>Fortalecimiento del desempeño ambiental de los sectores productivos</t>
  </si>
  <si>
    <t>Fortalecimiento del desempeño ambiental en el sector productivo de los negocios verdes del municipio del municipio de Ibagué</t>
  </si>
  <si>
    <t>Servicio de asistencia técnica para la consolidación de negocios verdes</t>
  </si>
  <si>
    <t>Estrategias de fomento de negocios verdes y de desarrollo económico sostenible, como el sector turístico en áreas de interés ambiental</t>
  </si>
  <si>
    <t>Servicio de seguimiento y evaluación de los programas de recolección de residuos pos consumo</t>
  </si>
  <si>
    <t>Seguimiento y evaluación realizada a programas que sean sometidos a sistemas de gestión diferencial y evitar que la disposición final se realice de manera conjunta con los residuos de origen doméstico</t>
  </si>
  <si>
    <t>Educación ambiental</t>
  </si>
  <si>
    <t>Implementación de la estrategia " ecologiando" aprendiendo el arte de cuidar el Municipio de   ibague</t>
  </si>
  <si>
    <t>Servicio de divulgación de la información de la política nacional de educación ambiental y participación</t>
  </si>
  <si>
    <t>Desarrollo de programas de educación ambiental, como foros, conversatorios, talleres, entre otros dirigidos a la población ibaguereña</t>
  </si>
  <si>
    <t>2.19.3.2.02.01.003</t>
  </si>
  <si>
    <t>Servicio de educación informal ambiental</t>
  </si>
  <si>
    <t>Procesos de formación, sistematización (investigación), gestión y comunicación e información, para el desarrollo efectivo de las estrategias de la Política de Educación Ambiental</t>
  </si>
  <si>
    <t>Documentos de lineamientos técnicos para el desarrollo de la política ambiental</t>
  </si>
  <si>
    <t>Revisión y actualización de la Política Pública Ambiental con el objetivo de incorporar acciones y estrategias en el mejoramiento de la gestión comunitaria del agua.</t>
  </si>
  <si>
    <t xml:space="preserve"> Gestión del cambio climático para un desarrollo bajo en carbono y resiliente al clima</t>
  </si>
  <si>
    <t>Fortalecimiento en la gestión del cambio climático para un desarrollo bajo en carbono y resiliente con el clima en la ciudad de   Ibagué</t>
  </si>
  <si>
    <t>Servicio de educación informal en gestión del cambio climático para un desarrollo bajo en carbono y resiliente al clima</t>
  </si>
  <si>
    <t>Capacitar personas en aras de promover consciencia ambiental en el marco del cambio climático</t>
  </si>
  <si>
    <t>Servicio de apoyo técnico para la implementación de acciones de mitigación y adaptación al cambio climático</t>
  </si>
  <si>
    <t>Desarrollo de proyectos encaminados a la reducción de emisiones de gases invernadero como la implantación del sistema de movilidad sostenible, aumento de sumideros de carbono, reducción de vulnerabilidad y resiliencia a la variabilidad climática.</t>
  </si>
  <si>
    <t>Estufa ecoeficiente fija</t>
  </si>
  <si>
    <t>Desarrollo de programa de eco - innovación, por medio de la construcción de sistemas de Estufas ecoeficientes fijas construidas en la zona rural dispersa que disminuyan la deforestación, de áreas de interés ambiental y desarrolle un entorno sano.</t>
  </si>
  <si>
    <t>2.19.3.2.02.02.003</t>
  </si>
  <si>
    <t>Gestión integral del recurso hídrico</t>
  </si>
  <si>
    <t>Fortalecimiento de la gestión integral del Recurso Hídrico en el Municipio de   Ibagué</t>
  </si>
  <si>
    <t>Servicio de asistencia técnica para la implementación de lineamientos sobre el mejoramiento de la calidad del recurso hídrico</t>
  </si>
  <si>
    <t>Acciones de preservación y conservació n de fuentes hídricas</t>
  </si>
  <si>
    <t>Acceso de la población a los servicios de agua potable y saneamiento básico</t>
  </si>
  <si>
    <t>Fortalecimiento de la prestación de servicios de agua potable y saneamiento básico en el municipio de  Ibagué</t>
  </si>
  <si>
    <t>Acueductos Optimizados</t>
  </si>
  <si>
    <t>Proyectos de asistencia
técnica y/o suministros
que mejoran la
provisión, calidad y/o
continuidad de los
servicios de acueductos</t>
  </si>
  <si>
    <t>Servicios de apoyo financiero para la ejecución de proyectos de acueductos y alcantarillado</t>
  </si>
  <si>
    <t>Fortalecer financieramente proyectos de acueductos y de manejo de aguas residuales por medio del Plan Departamental de Aguas</t>
  </si>
  <si>
    <t>APORTES A ESTABLECIIENTOS PUBLICOS Y UNIDADES ADMINISTRATIVAS ESPECIALES</t>
  </si>
  <si>
    <t>Alcantarillados construidos</t>
  </si>
  <si>
    <t>Construcción PTAR en el Municipio de Ibagué</t>
  </si>
  <si>
    <t>2.19.3.2.02.02.005</t>
  </si>
  <si>
    <t>Servicios de apoyo financiero para la ejecución de proyectos de acueductos y de manejo de aguas residuales</t>
  </si>
  <si>
    <t>Realizar el apoyo para los proyectos de pozos sépticos en área rural</t>
  </si>
  <si>
    <t>Usuarios beneficiados con subsidios al consumo del servicio de acueducto</t>
  </si>
  <si>
    <t>Pago de subsidios para estratos 1, 2 y 3 para servicios públicos de acueducto.</t>
  </si>
  <si>
    <t>2.19.3.3.01.02.004.01</t>
  </si>
  <si>
    <t>SUBSIDIOS DE ACUEDUCTO</t>
  </si>
  <si>
    <t>Usuarios beneficiados con subsidios al consumo del servicio de alcantarillado</t>
  </si>
  <si>
    <t xml:space="preserve">Pago de subsidios para estratos 1, 2 y 3 para servicios públicos de
alcantarillado.
</t>
  </si>
  <si>
    <t>2.19.3.3.01.02.004.02</t>
  </si>
  <si>
    <t>SUBSIDIOS DE ALCANTARILLADO</t>
  </si>
  <si>
    <t>Usuarios beneficiados con subsidios al consumo del servicio de aseo</t>
  </si>
  <si>
    <t>Pago de subsidios para estratos 1, 2 y 3 para servicios públicos de aseo.</t>
  </si>
  <si>
    <t>2.19.3.3.01.02.004.03</t>
  </si>
  <si>
    <t>SUBSIDIOS ASEO</t>
  </si>
  <si>
    <t>Alcantarillados optimizados</t>
  </si>
  <si>
    <t>Proyectos de asistencia técnica y/o suministros para las redes de los sistemas de saneamiento.</t>
  </si>
  <si>
    <t>Servicios de implementación del Plan de Gestión Integral de Residuos Sólidos PGIRS</t>
  </si>
  <si>
    <t>Adopción e implementación del PGIRS</t>
  </si>
  <si>
    <t>Servicios de seguimiento al Plan de Gestión Integral de Residuos Sólidos PGIRS</t>
  </si>
  <si>
    <t>Seguimiento de las acciones realizadas por el operador del servicio de aseo de implementación del PGIRS</t>
  </si>
  <si>
    <t>Servicios de asistencia técnica en manejo de residuos sólidos</t>
  </si>
  <si>
    <t>Programa de aprovechamiento de residuos sólidos PGIRS</t>
  </si>
  <si>
    <t>Gestión del riesgo de desastres y emergencias</t>
  </si>
  <si>
    <t>Fortalecimiento del manejo integral de la gestión del riesgo y emergencias en el municipio de   Ibagué</t>
  </si>
  <si>
    <t>Bomberos en el territorio – Planes Comunitarios de Gestión del riesgo.</t>
  </si>
  <si>
    <t>Servicio de atención a emergencias y desastres</t>
  </si>
  <si>
    <t>Acciones de respuesta a emergencias o desastres de origen natural o antrópico</t>
  </si>
  <si>
    <t>2.19.3.2.01.01.003.07.01</t>
  </si>
  <si>
    <t>Estudios de riesgo de desastres</t>
  </si>
  <si>
    <t>Estudios orientados en conocer las condiciones de riesgo del territorio, analizar y valorar la amenaza y vulnerabilidad y realizar el análisis a diferentes escalas.</t>
  </si>
  <si>
    <t>Servicio de monitoreo y seguimiento para la gestión del riesgo</t>
  </si>
  <si>
    <t>Acciones para generar datos e información con relación al comportamiento de fenómenos amenazantes, la vulnerabilidad y la dinámica de las condiciones de riesgo que permitan la toma de decisiones.</t>
  </si>
  <si>
    <t>Actualización del plan de gestión del riesgo de desastres del Municipio que incluya objetivos, metas, indicadores</t>
  </si>
  <si>
    <t>Actualización de la estrategia para la respuesta a emergencias del Municipio que incluya objetivos, metas e indicadores.</t>
  </si>
  <si>
    <t>Servicios de apoyo para atención de población afectada por situaciones de emergencia, desastre o declaratorias de calamidad pública</t>
  </si>
  <si>
    <t>Entrega de recursos en especie o monetarios dirigidos a población afectada por situaciones de emergencia.</t>
  </si>
  <si>
    <t>2.19.3.2.02.01.002</t>
  </si>
  <si>
    <t xml:space="preserve">Acciones orientadas
para dar respuesta a
emergencias o
desastres de origen
natural o antrópico
mediante la
adquisición de
equipos de atención
de desastres,
búsqueda y rescate,
equipos de protección
personal, nucleares,
biológicos, químicos y
radiológicos – NBQR,
equipos para el
manejo de
inundaciones, control
de incendios, sanidad
veterinaria y equipos
de alojamiento
temporal. </t>
  </si>
  <si>
    <t>Estaciones de bomberos adecuadas</t>
  </si>
  <si>
    <t>Reforzamiento estructural de la Estación Centro de la Dirección Cuerpo Oficial de Bomberos</t>
  </si>
  <si>
    <t>Estaciones de Bomberos Construidas</t>
  </si>
  <si>
    <t>Construcción de la Estación Jardín de la Dirección Cuerpo Oficial de Bomberos.</t>
  </si>
  <si>
    <t>DISTRIBUCION DE INGRESOS</t>
  </si>
  <si>
    <t>icld</t>
  </si>
  <si>
    <t>icde</t>
  </si>
  <si>
    <t xml:space="preserve">sgpagua </t>
  </si>
  <si>
    <t>rentas</t>
  </si>
  <si>
    <t>sgp libre</t>
  </si>
  <si>
    <t xml:space="preserve">TOTAL </t>
  </si>
  <si>
    <t xml:space="preserve">SECRETARÍA / ENTIDAD:  SECRETARIA DE AMBIENTE Y GESTIÓN DEL RIESGO                                         </t>
  </si>
  <si>
    <t>24</t>
  </si>
  <si>
    <t>2024730010099</t>
  </si>
  <si>
    <t>OPTIMIZACION DE LA INFRAESTRUCTURA VIAL URBANA DEL MUNICIPIO DE IBAGUE</t>
  </si>
  <si>
    <t>2402118</t>
  </si>
  <si>
    <t>Estudios y Diseños
para la Modernización y el Crecimiento de los
medios de transporte de todos</t>
  </si>
  <si>
    <t>2402113</t>
  </si>
  <si>
    <t>Vía urbana construida</t>
  </si>
  <si>
    <t>Aumento de la red
vial urbana
disponible para el
tránsito y la
movilidad construyendo
nuevas conexiones
entre sectores y/o
comunas</t>
  </si>
  <si>
    <t>2.13.3.2.02.02.005-14</t>
  </si>
  <si>
    <t>2.13.3.2.02.02.008-14</t>
  </si>
  <si>
    <t>2402114</t>
  </si>
  <si>
    <t>Vía urbana mejorada</t>
  </si>
  <si>
    <t>Mejoramiento o
rehabilitación de vías urbanas existentes en la ciudad, que incluye vías principales y al
interior de las comunas y/o barrios</t>
  </si>
  <si>
    <t>2.13.3.2.02.01.001-01</t>
  </si>
  <si>
    <t>MINERALES, ELECTRICIDAD, GAS Y AGUA</t>
  </si>
  <si>
    <t>2.13.3.2.02.01.003-01</t>
  </si>
  <si>
    <t>2.13.3.2.02.01.004-01</t>
  </si>
  <si>
    <t>2.13.3.2.02.02.005-01</t>
  </si>
  <si>
    <t>2.13.3.2.02.02.005-17</t>
  </si>
  <si>
    <t>2.13.3.2.02.02.006-01</t>
  </si>
  <si>
    <t>2.13.3.2.02.02.008-01</t>
  </si>
  <si>
    <t>2.13.3.2.02.02.009-01</t>
  </si>
  <si>
    <t>2402061</t>
  </si>
  <si>
    <t>PUENTE CONSTRUIDO EN VIA URBANA NUEVA</t>
  </si>
  <si>
    <t>Construcción de
nuevos Puentes
vehiculares urbano
que se requiere para
el desarrollo integral
de la ciudad.</t>
  </si>
  <si>
    <t>2402083</t>
  </si>
  <si>
    <t>PUENTE DE LA RED VIAL URBANA CON MANTENIMIENTO</t>
  </si>
  <si>
    <t>Mantener Puentes
vehiculares urbano
para garantizar el
flujo del tránsito y la
movilidad.</t>
  </si>
  <si>
    <t>2402130</t>
  </si>
  <si>
    <t>PUENTE PEATONAL DE LA RED URBANA CONSTRUIDO</t>
  </si>
  <si>
    <t>Construcción de
Puentes peatonales
urbanos nuevos</t>
  </si>
  <si>
    <t>2402120</t>
  </si>
  <si>
    <t>PUENTE PEATONAL CON MANTENIMIENTO</t>
  </si>
  <si>
    <t>Mantener Puentes
peatonales urbanos</t>
  </si>
  <si>
    <t>Acceso a soluciones de vivienda</t>
  </si>
  <si>
    <t>2024730010092</t>
  </si>
  <si>
    <t>MEJORAMIENTO DE VIVIENDA EN LA ZONA URBANA DEL MUNICIPIO DE IBAGUE</t>
  </si>
  <si>
    <t>4001032</t>
  </si>
  <si>
    <t>Apoyar a familias de escasos recursos y/o en condiciones de vulnerabilidad para mejorar sus  viviendas</t>
  </si>
  <si>
    <t>2024730010093</t>
  </si>
  <si>
    <t>CONSTRUCCION DE VIVIENDAS PARA FAMILIAS CON DEFICIT HABITACIONAL JUNTOS POR HOGARES DIGNOS Y SEGUROS IBAGUE</t>
  </si>
  <si>
    <t>4001033</t>
  </si>
  <si>
    <t>Servicio de apoyo financiero para arrendamiento de vivienda</t>
  </si>
  <si>
    <t>Corresponde a la
asignación de subsidios para arrendamiento de
vivienda en cumplimiento
de sentencias judiciales.</t>
  </si>
  <si>
    <t>2.13.3.3.13.01.001-01</t>
  </si>
  <si>
    <t xml:space="preserve">SENTENCIAS  </t>
  </si>
  <si>
    <t>4001034</t>
  </si>
  <si>
    <t>Servicio de apoyo financiero para construcción de vivienda en sitio propio</t>
  </si>
  <si>
    <t>Apoyo financiero a través de la asignación de un
subsidio familiar de
vivienda de interés social para construcción en sitio propio en el proyecto del reposo con el fin de dar cumplimiento a la sentencia 73001-23-00-
000-2001-016-76-00</t>
  </si>
  <si>
    <t>2.13.3.2.02.01.004-14</t>
  </si>
  <si>
    <t>4001042</t>
  </si>
  <si>
    <t>Vivienda de interés social construida</t>
  </si>
  <si>
    <t>Apoyo financiero a través de la asignación de un
subsidio familiar de
vivienda de interés social para la  adquisición de una
vivienda nueva y usada</t>
  </si>
  <si>
    <t>43</t>
  </si>
  <si>
    <t>DEPORTE Y RECREACION</t>
  </si>
  <si>
    <t>Fomento a la recreación, la actividad física y el deporte</t>
  </si>
  <si>
    <t>2024730010115</t>
  </si>
  <si>
    <t>ESTUDIOS Y DISEÑOS, CONSTRUCCION, REMODELACION Y MEJORAMIENTO DE LOS ESCENARIOS DEPORTIVOS PARA EL FOMENTO A LA RECREACION, LA ACTIVIDAD FISICA Y EL DEPORTE PARA DESARROLLAR ENTORNOS DE PAZ Y CONVIVIENCIA DEL MUNICIPIO DE IBAGUE</t>
  </si>
  <si>
    <t>4301019</t>
  </si>
  <si>
    <t>Placa deportiva construida</t>
  </si>
  <si>
    <t>Construcción de polideportivo para la formación y preparación de deportistas</t>
  </si>
  <si>
    <t>Formación y preparación de deportistas</t>
  </si>
  <si>
    <t>2024730010116</t>
  </si>
  <si>
    <t>ESTUDIOS Y DISEÑOS, CONSTRUCCION, REMODELACION Y MEJORAMIENTO DE LOS ESCENARIOS DEPORTIVOS PARA LA FORMACION Y PREPARACION DE DEPORTISTAS DEL MUNICIPIO DE IBAGUE</t>
  </si>
  <si>
    <t>4302028</t>
  </si>
  <si>
    <t>Coliseos cubiertos mejorados</t>
  </si>
  <si>
    <t>Mejoramiento de coliseo existen con impacto en un sector o comuna</t>
  </si>
  <si>
    <t>2022730010025</t>
  </si>
  <si>
    <t>CONSTRUCCIÓN DEL COMPLEJO ACUÁTICO RECREODEPORTIVO DEL PARQUE DEPORTIVO DEL MUNICIPIO DE IBAGUE</t>
  </si>
  <si>
    <t>4302019</t>
  </si>
  <si>
    <t>Piscinas construidas</t>
  </si>
  <si>
    <t>Construcción de piscina nueva con impacto en un sector o comuna</t>
  </si>
  <si>
    <t>2020730010034</t>
  </si>
  <si>
    <t>ESTUDIOS Y DISEÑOS,  CONSTRUCCION, REMODELACION Y/IO MEJORAMIENTO DE LOS ESCENARIOS DEPORTIVOS DEL  MPIO DE IBAGUEDEPORTISTAS DEL MUNICIPIO DE IBAGUE</t>
  </si>
  <si>
    <t>4302021</t>
  </si>
  <si>
    <t>Piscinas adecuadas</t>
  </si>
  <si>
    <t>Adecuación de piscina existente con impacto en un sector o comuna</t>
  </si>
  <si>
    <t>4302069</t>
  </si>
  <si>
    <t>Polideportivos mejorados</t>
  </si>
  <si>
    <t>Mejoramiento de escenarios deportivos de impacto sector o comuna, con ampliaicon de las posibilidades para su aprovechamiento</t>
  </si>
  <si>
    <t>4301025</t>
  </si>
  <si>
    <t>Cancha construida</t>
  </si>
  <si>
    <t>Construcción de una nueva cancha de futbol</t>
  </si>
  <si>
    <t>2024730010095</t>
  </si>
  <si>
    <t>ADECUACION Y MEJORAMIENTO DEL URBANISMO Y PAISAJISMO DEL PARQUE CENTENARIO EN LA CIUDAD DE IBAGUE</t>
  </si>
  <si>
    <t>4301012</t>
  </si>
  <si>
    <t>Parques recreativos mantenidos</t>
  </si>
  <si>
    <t>Mantenimiento del Parque Centenario de la ciudad de Ibagué</t>
  </si>
  <si>
    <t>45</t>
  </si>
  <si>
    <t>2024730010096</t>
  </si>
  <si>
    <t>CONSTRUCCION, MEJORAMIENTO Y ADECUACION DE EQUIPAMIENTOS EN LA CIUDAD DE IBAGUE</t>
  </si>
  <si>
    <t>4502007</t>
  </si>
  <si>
    <t>Salón comunal construido</t>
  </si>
  <si>
    <t>Construcción de
Salones comunales en terrenos no
construidos</t>
  </si>
  <si>
    <t>4502003</t>
  </si>
  <si>
    <t>Salón comunal adecuado</t>
  </si>
  <si>
    <t>Adecuación de salones comunales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</si>
</sst>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quot;$&quot;#,##0"/>
    <numFmt numFmtId="166" formatCode="_-* #,##0\ _€_-;\-* #,##0\ _€_-;_-* &quot;-&quot;??\ _€_-;_-@_-"/>
    <numFmt numFmtId="167" formatCode="\$#,##0_-"/>
    <numFmt numFmtId="168" formatCode="_ * #,##0_ ;_ * \-#,##0_ ;_ * &quot;-&quot;??_ ;_ @_ "/>
    <numFmt numFmtId="169" formatCode="_-[$$-240A]\ * #,##0_-;\-[$$-240A]\ * #,##0_-;_-[$$-240A]\ * &quot;-&quot;??_-;_-@_-"/>
    <numFmt numFmtId="170" formatCode="_-&quot;$&quot;* #,##0_-;\-&quot;$&quot;* #,##0_-;_-&quot;$&quot;* &quot;-&quot;??_-;_-@_-"/>
    <numFmt numFmtId="171" formatCode="&quot;$&quot;\ #,##0"/>
  </numFmts>
  <fonts count="47">
    <font>
      <sz val="10"/>
      <color rgb="FF000000"/>
      <name val="Arial"/>
      <scheme val="minor"/>
    </font>
    <font>
      <sz val="11"/>
      <color theme="1"/>
      <name val="Arial"/>
      <family val="2"/>
      <scheme val="minor"/>
    </font>
    <font>
      <sz val="10"/>
      <color theme="1"/>
      <name val="Arial"/>
    </font>
    <font>
      <b/>
      <sz val="10"/>
      <color theme="1"/>
      <name val="Arial"/>
    </font>
    <font>
      <sz val="10"/>
      <name val="Arial"/>
    </font>
    <font>
      <b/>
      <sz val="11"/>
      <color theme="1"/>
      <name val="Arial"/>
    </font>
    <font>
      <sz val="10"/>
      <color rgb="FF000000"/>
      <name val="Arial"/>
      <scheme val="minor"/>
    </font>
    <font>
      <b/>
      <sz val="11"/>
      <color theme="1"/>
      <name val="Arial"/>
      <family val="2"/>
      <scheme val="minor"/>
    </font>
    <font>
      <sz val="10"/>
      <color theme="1"/>
      <name val="Arial"/>
      <family val="2"/>
    </font>
    <font>
      <b/>
      <sz val="10"/>
      <name val="Arial"/>
      <family val="2"/>
    </font>
    <font>
      <sz val="10"/>
      <name val="Arial"/>
      <family val="2"/>
    </font>
    <font>
      <sz val="11"/>
      <name val="Arial"/>
      <family val="2"/>
      <scheme val="minor"/>
    </font>
    <font>
      <sz val="11"/>
      <name val="Aptos Narrow"/>
      <family val="2"/>
    </font>
    <font>
      <b/>
      <sz val="11"/>
      <name val="Aptos Narrow"/>
      <family val="2"/>
    </font>
    <font>
      <sz val="10"/>
      <color rgb="FF000000"/>
      <name val="Arial"/>
      <family val="2"/>
    </font>
    <font>
      <b/>
      <sz val="10"/>
      <color rgb="FF000000"/>
      <name val="Arial"/>
      <family val="2"/>
    </font>
    <font>
      <sz val="11"/>
      <color rgb="FF000000"/>
      <name val="Arial"/>
      <family val="2"/>
    </font>
    <font>
      <b/>
      <sz val="12"/>
      <name val="Arial"/>
      <family val="2"/>
    </font>
    <font>
      <b/>
      <sz val="11"/>
      <name val="Arial"/>
      <family val="2"/>
    </font>
    <font>
      <b/>
      <sz val="9"/>
      <color indexed="81"/>
      <name val="Tahoma"/>
      <family val="2"/>
    </font>
    <font>
      <sz val="9"/>
      <color indexed="81"/>
      <name val="Tahoma"/>
      <family val="2"/>
    </font>
    <font>
      <sz val="11"/>
      <color rgb="FF000000"/>
      <name val="Calibri"/>
      <family val="2"/>
    </font>
    <font>
      <b/>
      <sz val="9"/>
      <color indexed="81"/>
      <name val="Tahoma"/>
      <charset val="1"/>
    </font>
    <font>
      <sz val="9"/>
      <color indexed="81"/>
      <name val="Tahoma"/>
      <charset val="1"/>
    </font>
    <font>
      <sz val="11"/>
      <name val="Arial"/>
      <family val="2"/>
    </font>
    <font>
      <sz val="8"/>
      <name val="Arial"/>
      <family val="2"/>
    </font>
    <font>
      <b/>
      <sz val="20"/>
      <name val="Arial"/>
      <family val="2"/>
    </font>
    <font>
      <sz val="10"/>
      <color indexed="81"/>
      <name val="Tahoma"/>
      <family val="2"/>
    </font>
    <font>
      <sz val="10"/>
      <name val="Arial Narrow"/>
      <family val="2"/>
    </font>
    <font>
      <b/>
      <sz val="12"/>
      <color theme="1"/>
      <name val="Arial"/>
      <family val="2"/>
    </font>
    <font>
      <sz val="12"/>
      <color indexed="8"/>
      <name val="Arial"/>
      <family val="2"/>
    </font>
    <font>
      <b/>
      <sz val="12"/>
      <color indexed="8"/>
      <name val="Arial"/>
      <family val="2"/>
    </font>
    <font>
      <b/>
      <sz val="12"/>
      <color rgb="FF000000"/>
      <name val="Arial"/>
      <family val="2"/>
    </font>
    <font>
      <sz val="12"/>
      <name val="Arial"/>
      <family val="2"/>
    </font>
    <font>
      <sz val="10"/>
      <color rgb="FF000000"/>
      <name val="Arial"/>
      <family val="2"/>
      <scheme val="minor"/>
    </font>
    <font>
      <sz val="10"/>
      <name val="Aptos Narrow"/>
      <family val="2"/>
    </font>
    <font>
      <sz val="11"/>
      <color rgb="FF000000"/>
      <name val="Arial"/>
      <family val="2"/>
      <scheme val="minor"/>
    </font>
    <font>
      <sz val="10"/>
      <color theme="1"/>
      <name val="Arial"/>
      <family val="2"/>
      <scheme val="minor"/>
    </font>
    <font>
      <b/>
      <sz val="10"/>
      <name val="Arial"/>
      <family val="2"/>
      <scheme val="minor"/>
    </font>
    <font>
      <sz val="10"/>
      <name val="Arial"/>
      <family val="2"/>
      <scheme val="minor"/>
    </font>
    <font>
      <sz val="10"/>
      <color rgb="FF1F1F1F"/>
      <name val="Arial"/>
      <family val="2"/>
      <scheme val="minor"/>
    </font>
    <font>
      <sz val="9"/>
      <name val="Arial"/>
      <family val="2"/>
      <scheme val="minor"/>
    </font>
    <font>
      <sz val="9"/>
      <color theme="1"/>
      <name val="Arial"/>
      <family val="2"/>
      <scheme val="minor"/>
    </font>
    <font>
      <sz val="12"/>
      <name val="Arial"/>
      <family val="2"/>
      <scheme val="minor"/>
    </font>
    <font>
      <sz val="10"/>
      <color rgb="FF000000"/>
      <name val="Arial Narrow"/>
      <family val="2"/>
    </font>
    <font>
      <b/>
      <sz val="10"/>
      <name val="Arial Narrow"/>
      <family val="2"/>
    </font>
    <font>
      <sz val="10"/>
      <color rgb="FFFF0000"/>
      <name val="Arial"/>
      <family val="2"/>
    </font>
  </fonts>
  <fills count="12">
    <fill>
      <patternFill patternType="none"/>
    </fill>
    <fill>
      <patternFill patternType="gray125"/>
    </fill>
    <fill>
      <patternFill patternType="solid">
        <fgColor rgb="FFC6D9F0"/>
        <bgColor rgb="FFC6D9F0"/>
      </patternFill>
    </fill>
    <fill>
      <patternFill patternType="solid">
        <fgColor rgb="FFB8CCE4"/>
        <bgColor rgb="FFB8CCE4"/>
      </patternFill>
    </fill>
    <fill>
      <patternFill patternType="solid">
        <fgColor theme="4"/>
        <bgColor theme="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rgb="FFFFFF00"/>
        <bgColor indexed="64"/>
      </patternFill>
    </fill>
    <fill>
      <patternFill patternType="solid">
        <fgColor theme="0"/>
        <bgColor theme="4" tint="0.79998168889431442"/>
      </patternFill>
    </fill>
    <fill>
      <patternFill patternType="solid">
        <fgColor theme="0"/>
        <bgColor rgb="FFD9E1F2"/>
      </patternFill>
    </fill>
  </fills>
  <borders count="96">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auto="1"/>
      </right>
      <top style="thin">
        <color auto="1"/>
      </top>
      <bottom style="medium">
        <color indexed="64"/>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 fillId="0" borderId="0"/>
    <xf numFmtId="1" fontId="28" fillId="5" borderId="0" applyFill="0">
      <alignment horizontal="center" vertical="center"/>
    </xf>
  </cellStyleXfs>
  <cellXfs count="975">
    <xf numFmtId="0" fontId="0" fillId="0" borderId="0" xfId="0" applyFont="1" applyAlignment="1"/>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textRotation="90"/>
    </xf>
    <xf numFmtId="0" fontId="2" fillId="0" borderId="0" xfId="0" applyFont="1" applyAlignment="1">
      <alignment horizontal="left"/>
    </xf>
    <xf numFmtId="0" fontId="3" fillId="0" borderId="9"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19" xfId="0" applyFont="1" applyBorder="1" applyAlignment="1">
      <alignment horizontal="center" vertical="center" textRotation="90" wrapText="1"/>
    </xf>
    <xf numFmtId="0" fontId="3" fillId="0" borderId="0" xfId="0" applyFont="1" applyAlignment="1"/>
    <xf numFmtId="3" fontId="3" fillId="0" borderId="0" xfId="0" applyNumberFormat="1" applyFont="1" applyAlignment="1"/>
    <xf numFmtId="3" fontId="2" fillId="0" borderId="0" xfId="0" applyNumberFormat="1" applyFont="1" applyAlignment="1"/>
    <xf numFmtId="0" fontId="0" fillId="0" borderId="0" xfId="0" applyFill="1"/>
    <xf numFmtId="0" fontId="0" fillId="0" borderId="0" xfId="0" applyFill="1" applyBorder="1"/>
    <xf numFmtId="0" fontId="0" fillId="0" borderId="0" xfId="0" applyFill="1" applyAlignment="1">
      <alignment vertical="center"/>
    </xf>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center"/>
    </xf>
    <xf numFmtId="0" fontId="10" fillId="0" borderId="0" xfId="0" applyFont="1" applyFill="1" applyAlignment="1">
      <alignment vertical="center"/>
    </xf>
    <xf numFmtId="0" fontId="10" fillId="0" borderId="0" xfId="0" applyFont="1" applyFill="1" applyAlignment="1">
      <alignment horizontal="center" vertical="center"/>
    </xf>
    <xf numFmtId="164" fontId="9" fillId="0" borderId="0" xfId="2" applyNumberFormat="1" applyFont="1" applyFill="1" applyAlignment="1">
      <alignment vertical="center"/>
    </xf>
    <xf numFmtId="0" fontId="9" fillId="0" borderId="0" xfId="0" applyFont="1" applyFill="1"/>
    <xf numFmtId="164" fontId="9" fillId="0" borderId="0" xfId="2" applyNumberFormat="1" applyFont="1" applyFill="1" applyAlignment="1">
      <alignment horizontal="center" vertical="center"/>
    </xf>
    <xf numFmtId="164" fontId="10" fillId="0" borderId="0" xfId="2" applyNumberFormat="1" applyFont="1" applyFill="1"/>
    <xf numFmtId="164" fontId="10" fillId="0" borderId="0" xfId="2" applyNumberFormat="1" applyFont="1" applyFill="1" applyAlignment="1">
      <alignment vertical="center"/>
    </xf>
    <xf numFmtId="164" fontId="10" fillId="0" borderId="0" xfId="2" applyNumberFormat="1" applyFont="1" applyFill="1" applyAlignment="1">
      <alignment horizontal="center" vertical="center"/>
    </xf>
    <xf numFmtId="164" fontId="10" fillId="0" borderId="0" xfId="0" applyNumberFormat="1" applyFont="1" applyFill="1"/>
    <xf numFmtId="0" fontId="0" fillId="0" borderId="0" xfId="0" applyFill="1" applyAlignment="1">
      <alignment horizontal="center"/>
    </xf>
    <xf numFmtId="0" fontId="0" fillId="0" borderId="0" xfId="0" applyFill="1" applyAlignment="1">
      <alignment horizontal="center" vertical="center"/>
    </xf>
    <xf numFmtId="164" fontId="0" fillId="0" borderId="0" xfId="2" applyNumberFormat="1" applyFont="1" applyFill="1" applyAlignment="1">
      <alignment vertical="center"/>
    </xf>
    <xf numFmtId="164" fontId="0" fillId="0" borderId="0" xfId="2" applyNumberFormat="1" applyFont="1" applyFill="1" applyAlignment="1">
      <alignment horizontal="center" vertical="center"/>
    </xf>
    <xf numFmtId="164" fontId="0" fillId="0" borderId="0" xfId="2" applyNumberFormat="1" applyFont="1" applyFill="1" applyAlignment="1"/>
    <xf numFmtId="0" fontId="11" fillId="0" borderId="0" xfId="0" applyFont="1" applyFill="1"/>
    <xf numFmtId="0" fontId="10" fillId="0" borderId="0" xfId="0" applyFont="1" applyFill="1" applyBorder="1"/>
    <xf numFmtId="0" fontId="10" fillId="0" borderId="0" xfId="0" applyFont="1" applyFill="1" applyAlignment="1">
      <alignment horizontal="left"/>
    </xf>
    <xf numFmtId="0" fontId="10" fillId="0" borderId="0" xfId="0" applyFont="1" applyFill="1" applyAlignment="1">
      <alignment horizontal="right"/>
    </xf>
    <xf numFmtId="0" fontId="9" fillId="0" borderId="0" xfId="0" applyFont="1" applyFill="1" applyAlignment="1">
      <alignment vertical="center" wrapText="1"/>
    </xf>
    <xf numFmtId="0" fontId="9" fillId="0" borderId="0" xfId="0" applyFont="1" applyFill="1" applyAlignment="1">
      <alignment horizontal="left" vertical="center" wrapText="1"/>
    </xf>
    <xf numFmtId="49" fontId="9" fillId="7" borderId="35" xfId="0" applyNumberFormat="1" applyFont="1" applyFill="1" applyBorder="1" applyAlignment="1">
      <alignment horizontal="center" vertical="center" wrapText="1"/>
    </xf>
    <xf numFmtId="0" fontId="9" fillId="0" borderId="43" xfId="0" applyFont="1" applyFill="1" applyBorder="1" applyAlignment="1">
      <alignment horizontal="center" vertical="center" textRotation="90" wrapText="1"/>
    </xf>
    <xf numFmtId="0" fontId="9" fillId="0" borderId="51" xfId="0" applyFont="1" applyFill="1" applyBorder="1" applyAlignment="1">
      <alignment horizontal="center" vertical="center" textRotation="90" wrapText="1"/>
    </xf>
    <xf numFmtId="0" fontId="9" fillId="0" borderId="53" xfId="0" applyFont="1" applyFill="1" applyBorder="1" applyAlignment="1">
      <alignment horizontal="center" vertical="center" textRotation="90" wrapText="1"/>
    </xf>
    <xf numFmtId="0" fontId="9" fillId="0" borderId="54" xfId="0" applyFont="1" applyFill="1" applyBorder="1" applyAlignment="1">
      <alignment horizontal="center" vertical="center" textRotation="90" wrapText="1"/>
    </xf>
    <xf numFmtId="0" fontId="9" fillId="0" borderId="49" xfId="0" applyFont="1" applyFill="1" applyBorder="1" applyAlignment="1">
      <alignment horizontal="center" vertical="center" textRotation="90" wrapText="1"/>
    </xf>
    <xf numFmtId="0" fontId="10" fillId="0" borderId="40" xfId="0" applyFont="1" applyFill="1" applyBorder="1" applyAlignment="1">
      <alignment vertical="center" wrapText="1"/>
    </xf>
    <xf numFmtId="1" fontId="10" fillId="0" borderId="41" xfId="3" applyNumberFormat="1" applyFont="1" applyFill="1" applyBorder="1" applyAlignment="1">
      <alignment vertical="center" wrapText="1"/>
    </xf>
    <xf numFmtId="0" fontId="10" fillId="0" borderId="41" xfId="0" applyFont="1" applyFill="1" applyBorder="1" applyAlignment="1">
      <alignment vertical="center" wrapText="1"/>
    </xf>
    <xf numFmtId="1" fontId="10" fillId="0" borderId="41" xfId="0" applyNumberFormat="1" applyFont="1" applyFill="1" applyBorder="1" applyAlignment="1">
      <alignment horizontal="center" vertical="center" wrapText="1"/>
    </xf>
    <xf numFmtId="0" fontId="10" fillId="0" borderId="41" xfId="0" applyFont="1" applyFill="1" applyBorder="1" applyAlignment="1">
      <alignment horizontal="center" vertical="center" wrapText="1"/>
    </xf>
    <xf numFmtId="3" fontId="9" fillId="0" borderId="41"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10" fillId="0" borderId="42" xfId="0" applyFont="1" applyFill="1" applyBorder="1" applyAlignment="1">
      <alignment vertical="center" wrapText="1"/>
    </xf>
    <xf numFmtId="0" fontId="10" fillId="0" borderId="22" xfId="0" applyFont="1" applyFill="1" applyBorder="1" applyAlignment="1">
      <alignment vertical="center" wrapText="1"/>
    </xf>
    <xf numFmtId="1" fontId="10" fillId="0" borderId="22" xfId="0" applyNumberFormat="1"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56" xfId="0" applyFont="1" applyFill="1" applyBorder="1" applyAlignment="1">
      <alignment vertical="center" wrapText="1"/>
    </xf>
    <xf numFmtId="0" fontId="8" fillId="5" borderId="22" xfId="0" applyFont="1" applyFill="1" applyBorder="1" applyAlignment="1">
      <alignment horizontal="center" vertical="center" wrapText="1"/>
    </xf>
    <xf numFmtId="0" fontId="10" fillId="0" borderId="56" xfId="0" applyFont="1" applyFill="1" applyBorder="1" applyAlignment="1">
      <alignment horizontal="center" vertical="center" wrapText="1"/>
    </xf>
    <xf numFmtId="1" fontId="10" fillId="0" borderId="57" xfId="0" applyNumberFormat="1"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vertical="center" wrapText="1"/>
    </xf>
    <xf numFmtId="0" fontId="9" fillId="0" borderId="31" xfId="0" applyFont="1" applyFill="1" applyBorder="1" applyAlignment="1">
      <alignment horizontal="center"/>
    </xf>
    <xf numFmtId="3" fontId="9" fillId="0" borderId="61" xfId="0" applyNumberFormat="1" applyFont="1" applyFill="1" applyBorder="1"/>
    <xf numFmtId="3" fontId="9" fillId="0" borderId="62" xfId="0" applyNumberFormat="1" applyFont="1" applyFill="1" applyBorder="1"/>
    <xf numFmtId="0" fontId="9" fillId="0" borderId="0" xfId="0" applyFont="1" applyFill="1" applyBorder="1"/>
    <xf numFmtId="3" fontId="9" fillId="0" borderId="0" xfId="0" applyNumberFormat="1" applyFont="1" applyFill="1" applyBorder="1"/>
    <xf numFmtId="1" fontId="10" fillId="0" borderId="41" xfId="3" applyNumberFormat="1" applyFont="1" applyFill="1" applyBorder="1" applyAlignment="1">
      <alignment horizontal="center" vertical="center" wrapText="1"/>
    </xf>
    <xf numFmtId="165" fontId="9" fillId="0" borderId="41" xfId="0" applyNumberFormat="1" applyFont="1" applyFill="1" applyBorder="1" applyAlignment="1">
      <alignment horizontal="center" vertical="center" wrapText="1"/>
    </xf>
    <xf numFmtId="0" fontId="10" fillId="0" borderId="41" xfId="0" applyFont="1" applyFill="1" applyBorder="1"/>
    <xf numFmtId="0" fontId="10" fillId="0" borderId="63" xfId="0" applyFont="1" applyFill="1" applyBorder="1" applyAlignment="1">
      <alignment vertical="center" wrapText="1"/>
    </xf>
    <xf numFmtId="0" fontId="10" fillId="0" borderId="24" xfId="0" applyFont="1" applyFill="1" applyBorder="1" applyAlignment="1">
      <alignment vertical="center" wrapText="1"/>
    </xf>
    <xf numFmtId="0" fontId="10" fillId="0" borderId="64" xfId="0" applyFont="1" applyFill="1" applyBorder="1" applyAlignment="1">
      <alignment vertical="center" wrapText="1"/>
    </xf>
    <xf numFmtId="1" fontId="10" fillId="0" borderId="22" xfId="3"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165" fontId="9" fillId="0" borderId="22" xfId="0" applyNumberFormat="1" applyFont="1" applyFill="1" applyBorder="1" applyAlignment="1">
      <alignment horizontal="center" vertical="center" wrapText="1"/>
    </xf>
    <xf numFmtId="0" fontId="8" fillId="5" borderId="22" xfId="0" applyFont="1" applyFill="1" applyBorder="1" applyAlignment="1">
      <alignment vertical="center" wrapText="1"/>
    </xf>
    <xf numFmtId="0" fontId="10" fillId="0" borderId="22" xfId="0" applyFont="1" applyFill="1" applyBorder="1" applyAlignment="1">
      <alignment horizontal="center"/>
    </xf>
    <xf numFmtId="3" fontId="9" fillId="0" borderId="65" xfId="0" applyNumberFormat="1" applyFont="1" applyFill="1" applyBorder="1"/>
    <xf numFmtId="0" fontId="10" fillId="0" borderId="0" xfId="0" applyFont="1" applyAlignment="1">
      <alignment wrapText="1"/>
    </xf>
    <xf numFmtId="0" fontId="10" fillId="0" borderId="0" xfId="0" applyFont="1"/>
    <xf numFmtId="0" fontId="9" fillId="0" borderId="0" xfId="0" applyFont="1" applyAlignment="1">
      <alignment vertical="center" wrapText="1"/>
    </xf>
    <xf numFmtId="0" fontId="0" fillId="0" borderId="0" xfId="0"/>
    <xf numFmtId="0" fontId="10" fillId="0" borderId="22" xfId="0" applyFont="1" applyFill="1" applyBorder="1" applyAlignment="1">
      <alignment wrapText="1"/>
    </xf>
    <xf numFmtId="166" fontId="10" fillId="0" borderId="22" xfId="4" applyNumberFormat="1" applyFont="1" applyBorder="1" applyAlignment="1">
      <alignment horizontal="center" vertical="center" wrapText="1"/>
    </xf>
    <xf numFmtId="0" fontId="8" fillId="0" borderId="22" xfId="0" applyFont="1" applyFill="1" applyBorder="1" applyAlignment="1">
      <alignment vertical="center" wrapText="1"/>
    </xf>
    <xf numFmtId="0" fontId="8" fillId="0" borderId="22" xfId="0" applyFont="1" applyFill="1" applyBorder="1" applyAlignment="1">
      <alignment wrapText="1"/>
    </xf>
    <xf numFmtId="0" fontId="0" fillId="0" borderId="0" xfId="0" applyAlignment="1">
      <alignment wrapText="1"/>
    </xf>
    <xf numFmtId="168" fontId="10" fillId="0" borderId="0" xfId="1" applyNumberFormat="1" applyFont="1" applyFill="1"/>
    <xf numFmtId="0" fontId="9" fillId="0" borderId="22" xfId="0" applyFont="1" applyFill="1" applyBorder="1" applyAlignment="1">
      <alignment horizontal="center" vertical="center" textRotation="90" wrapText="1"/>
    </xf>
    <xf numFmtId="0" fontId="10" fillId="0" borderId="22" xfId="1" applyNumberFormat="1" applyFont="1" applyFill="1" applyBorder="1" applyAlignment="1">
      <alignment horizontal="center" vertical="center" wrapText="1"/>
    </xf>
    <xf numFmtId="1" fontId="10" fillId="0" borderId="22" xfId="0" applyNumberFormat="1" applyFont="1" applyFill="1" applyBorder="1" applyAlignment="1">
      <alignment horizontal="left" vertical="center" wrapText="1"/>
    </xf>
    <xf numFmtId="3" fontId="9" fillId="0" borderId="22" xfId="0" applyNumberFormat="1" applyFont="1" applyFill="1" applyBorder="1" applyAlignment="1">
      <alignment horizontal="right" vertical="center" wrapText="1"/>
    </xf>
    <xf numFmtId="3" fontId="10" fillId="0" borderId="22" xfId="0" applyNumberFormat="1" applyFont="1" applyFill="1" applyBorder="1" applyAlignment="1">
      <alignment horizontal="right" vertical="center" wrapText="1"/>
    </xf>
    <xf numFmtId="168" fontId="10" fillId="0" borderId="22" xfId="1" applyNumberFormat="1" applyFont="1" applyFill="1" applyBorder="1" applyAlignment="1">
      <alignment vertical="center" wrapText="1"/>
    </xf>
    <xf numFmtId="168" fontId="10" fillId="0" borderId="22" xfId="1" applyNumberFormat="1" applyFont="1" applyFill="1" applyBorder="1" applyAlignment="1">
      <alignment horizontal="center"/>
    </xf>
    <xf numFmtId="168" fontId="10" fillId="0" borderId="22" xfId="1" applyNumberFormat="1" applyFont="1" applyFill="1" applyBorder="1" applyAlignment="1">
      <alignment horizontal="center" vertical="center" wrapText="1"/>
    </xf>
    <xf numFmtId="3" fontId="10" fillId="0" borderId="22" xfId="0" applyNumberFormat="1" applyFont="1" applyFill="1" applyBorder="1" applyAlignment="1">
      <alignment vertical="center" wrapText="1"/>
    </xf>
    <xf numFmtId="3" fontId="9" fillId="0" borderId="22" xfId="0" applyNumberFormat="1" applyFont="1" applyFill="1" applyBorder="1"/>
    <xf numFmtId="168" fontId="10" fillId="0" borderId="0" xfId="0" applyNumberFormat="1" applyFont="1" applyFill="1"/>
    <xf numFmtId="3" fontId="9" fillId="0" borderId="0" xfId="0" applyNumberFormat="1" applyFont="1" applyFill="1" applyBorder="1" applyAlignment="1">
      <alignment horizontal="right" vertical="center" wrapText="1"/>
    </xf>
    <xf numFmtId="3" fontId="10" fillId="0" borderId="0" xfId="0" applyNumberFormat="1" applyFont="1" applyFill="1"/>
    <xf numFmtId="0" fontId="10" fillId="0" borderId="0" xfId="0" applyFont="1" applyFill="1" applyBorder="1" applyAlignment="1">
      <alignment vertical="center"/>
    </xf>
    <xf numFmtId="0" fontId="10" fillId="0" borderId="0" xfId="0" applyFont="1" applyFill="1" applyAlignment="1">
      <alignment vertical="center" wrapText="1"/>
    </xf>
    <xf numFmtId="169" fontId="10" fillId="0" borderId="0" xfId="0" applyNumberFormat="1" applyFont="1" applyFill="1" applyAlignment="1">
      <alignment vertical="center"/>
    </xf>
    <xf numFmtId="0" fontId="9" fillId="0" borderId="0" xfId="0" applyFont="1" applyFill="1" applyAlignment="1">
      <alignment horizontal="center" vertical="center"/>
    </xf>
    <xf numFmtId="169" fontId="10" fillId="0" borderId="22" xfId="0" applyNumberFormat="1" applyFont="1" applyFill="1" applyBorder="1" applyAlignment="1">
      <alignment horizontal="right" vertical="center" wrapText="1"/>
    </xf>
    <xf numFmtId="3" fontId="10" fillId="0" borderId="41" xfId="0" applyNumberFormat="1" applyFont="1" applyFill="1" applyBorder="1" applyAlignment="1">
      <alignment vertical="center"/>
    </xf>
    <xf numFmtId="0" fontId="9" fillId="0" borderId="4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2" xfId="0" applyFont="1" applyFill="1" applyBorder="1" applyAlignment="1">
      <alignment vertical="center"/>
    </xf>
    <xf numFmtId="1" fontId="10" fillId="0" borderId="22" xfId="0" applyNumberFormat="1" applyFont="1" applyFill="1" applyBorder="1" applyAlignment="1">
      <alignment horizontal="right" vertical="center" wrapText="1"/>
    </xf>
    <xf numFmtId="169" fontId="10" fillId="0" borderId="22" xfId="0" applyNumberFormat="1" applyFont="1" applyFill="1" applyBorder="1" applyAlignment="1">
      <alignment vertical="center"/>
    </xf>
    <xf numFmtId="3" fontId="10" fillId="0" borderId="22" xfId="0" applyNumberFormat="1" applyFont="1" applyFill="1" applyBorder="1" applyAlignment="1">
      <alignment horizontal="right" vertical="center"/>
    </xf>
    <xf numFmtId="3" fontId="9" fillId="0" borderId="22" xfId="0" applyNumberFormat="1" applyFont="1" applyFill="1" applyBorder="1" applyAlignment="1">
      <alignment horizontal="center" vertical="center"/>
    </xf>
    <xf numFmtId="3" fontId="18" fillId="0" borderId="22" xfId="0" applyNumberFormat="1" applyFont="1" applyFill="1" applyBorder="1" applyAlignment="1">
      <alignment vertical="center"/>
    </xf>
    <xf numFmtId="0" fontId="24" fillId="0" borderId="0" xfId="0" applyFont="1" applyFill="1" applyBorder="1" applyAlignment="1">
      <alignment vertical="center"/>
    </xf>
    <xf numFmtId="1" fontId="25" fillId="0" borderId="22" xfId="1" applyNumberFormat="1" applyFont="1" applyFill="1" applyBorder="1" applyAlignment="1">
      <alignment horizontal="left" vertical="center" wrapText="1"/>
    </xf>
    <xf numFmtId="1" fontId="25" fillId="0" borderId="22" xfId="1" applyNumberFormat="1" applyFont="1" applyFill="1" applyBorder="1" applyAlignment="1">
      <alignment horizontal="center" vertical="center" wrapText="1"/>
    </xf>
    <xf numFmtId="3" fontId="10" fillId="0" borderId="22" xfId="0" applyNumberFormat="1" applyFont="1" applyFill="1" applyBorder="1" applyAlignment="1">
      <alignment vertical="center"/>
    </xf>
    <xf numFmtId="1" fontId="25" fillId="0" borderId="22" xfId="0" applyNumberFormat="1" applyFont="1" applyFill="1" applyBorder="1" applyAlignment="1">
      <alignment vertical="center" wrapText="1"/>
    </xf>
    <xf numFmtId="0" fontId="25" fillId="0" borderId="22" xfId="0" applyFont="1" applyFill="1" applyBorder="1" applyAlignment="1">
      <alignment horizontal="center" vertical="center" wrapText="1"/>
    </xf>
    <xf numFmtId="169" fontId="10" fillId="0" borderId="22"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0" fontId="25" fillId="0" borderId="22" xfId="0" applyFont="1" applyFill="1" applyBorder="1" applyAlignment="1">
      <alignment vertical="center" wrapText="1"/>
    </xf>
    <xf numFmtId="0" fontId="24" fillId="0" borderId="26" xfId="0" applyFont="1" applyFill="1" applyBorder="1" applyAlignment="1">
      <alignment vertical="center"/>
    </xf>
    <xf numFmtId="0" fontId="10" fillId="0" borderId="22" xfId="0" applyFont="1" applyBorder="1" applyAlignment="1">
      <alignment vertical="center" wrapText="1"/>
    </xf>
    <xf numFmtId="3" fontId="10" fillId="0" borderId="41" xfId="0" applyNumberFormat="1" applyFont="1" applyFill="1" applyBorder="1" applyAlignment="1"/>
    <xf numFmtId="3" fontId="10" fillId="0" borderId="22" xfId="0" applyNumberFormat="1" applyFont="1" applyFill="1" applyBorder="1" applyAlignment="1">
      <alignment wrapText="1"/>
    </xf>
    <xf numFmtId="0" fontId="10" fillId="0" borderId="22" xfId="0" applyFont="1" applyFill="1" applyBorder="1"/>
    <xf numFmtId="1" fontId="10" fillId="0" borderId="22" xfId="3" applyNumberFormat="1" applyFont="1" applyFill="1" applyBorder="1" applyAlignment="1">
      <alignment vertical="center" wrapText="1"/>
    </xf>
    <xf numFmtId="1" fontId="10" fillId="0" borderId="22" xfId="0" applyNumberFormat="1" applyFont="1" applyFill="1" applyBorder="1" applyAlignment="1">
      <alignment horizontal="justify" vertical="center" wrapText="1"/>
    </xf>
    <xf numFmtId="0" fontId="24" fillId="0" borderId="22" xfId="0" applyFont="1" applyFill="1" applyBorder="1"/>
    <xf numFmtId="3" fontId="10" fillId="0" borderId="22" xfId="0" applyNumberFormat="1" applyFont="1" applyFill="1" applyBorder="1" applyAlignment="1"/>
    <xf numFmtId="3" fontId="10" fillId="0" borderId="22" xfId="0" applyNumberFormat="1" applyFont="1" applyFill="1" applyBorder="1" applyAlignment="1">
      <alignment horizontal="right"/>
    </xf>
    <xf numFmtId="3" fontId="10" fillId="0" borderId="22" xfId="0" applyNumberFormat="1" applyFont="1" applyFill="1" applyBorder="1"/>
    <xf numFmtId="0" fontId="24" fillId="0" borderId="22" xfId="0" applyFont="1" applyFill="1" applyBorder="1" applyAlignment="1">
      <alignment vertical="center"/>
    </xf>
    <xf numFmtId="0" fontId="24" fillId="0" borderId="22" xfId="0" applyFont="1" applyFill="1" applyBorder="1" applyAlignment="1"/>
    <xf numFmtId="0" fontId="10" fillId="0" borderId="22" xfId="0" applyFont="1" applyBorder="1" applyAlignment="1">
      <alignment wrapText="1"/>
    </xf>
    <xf numFmtId="0" fontId="10" fillId="0" borderId="22" xfId="0" applyFont="1" applyFill="1" applyBorder="1" applyAlignment="1">
      <alignment horizontal="left" wrapText="1"/>
    </xf>
    <xf numFmtId="0" fontId="24" fillId="9" borderId="22" xfId="0" applyFont="1" applyFill="1" applyBorder="1"/>
    <xf numFmtId="3" fontId="26" fillId="0" borderId="24" xfId="0" applyNumberFormat="1" applyFont="1" applyFill="1" applyBorder="1" applyAlignment="1">
      <alignment horizontal="right"/>
    </xf>
    <xf numFmtId="0" fontId="10" fillId="0" borderId="41" xfId="0" applyFont="1" applyBorder="1" applyAlignment="1">
      <alignment horizontal="center" vertical="center" wrapText="1"/>
    </xf>
    <xf numFmtId="0" fontId="10" fillId="0" borderId="76" xfId="0" applyFont="1" applyFill="1" applyBorder="1" applyAlignment="1">
      <alignment vertical="center" wrapText="1"/>
    </xf>
    <xf numFmtId="0" fontId="10" fillId="0" borderId="57" xfId="0" applyFont="1" applyFill="1" applyBorder="1" applyAlignment="1">
      <alignment vertical="center" wrapText="1"/>
    </xf>
    <xf numFmtId="3" fontId="9" fillId="0" borderId="57" xfId="0" applyNumberFormat="1" applyFont="1" applyFill="1" applyBorder="1" applyAlignment="1">
      <alignment horizontal="right" vertical="center" wrapText="1"/>
    </xf>
    <xf numFmtId="3" fontId="10" fillId="0" borderId="57" xfId="0" applyNumberFormat="1" applyFont="1" applyFill="1" applyBorder="1" applyAlignment="1">
      <alignment vertical="center" wrapText="1"/>
    </xf>
    <xf numFmtId="3" fontId="10" fillId="0" borderId="57" xfId="0" applyNumberFormat="1" applyFont="1" applyFill="1" applyBorder="1" applyAlignment="1">
      <alignment horizontal="right" vertical="center" wrapText="1"/>
    </xf>
    <xf numFmtId="0" fontId="10" fillId="0" borderId="41" xfId="2" applyNumberFormat="1" applyFont="1" applyFill="1" applyBorder="1" applyAlignment="1">
      <alignment horizontal="center" vertical="center" wrapText="1"/>
    </xf>
    <xf numFmtId="1" fontId="10" fillId="0" borderId="41" xfId="0" applyNumberFormat="1" applyFont="1" applyFill="1" applyBorder="1" applyAlignment="1">
      <alignment horizontal="left" vertical="center" wrapText="1"/>
    </xf>
    <xf numFmtId="171" fontId="9" fillId="0" borderId="41" xfId="0" applyNumberFormat="1" applyFont="1" applyFill="1" applyBorder="1" applyAlignment="1">
      <alignment horizontal="right" vertical="center" wrapText="1"/>
    </xf>
    <xf numFmtId="0" fontId="0" fillId="0" borderId="22" xfId="0" applyFill="1" applyBorder="1" applyAlignment="1">
      <alignment horizontal="center" wrapText="1"/>
    </xf>
    <xf numFmtId="0" fontId="0" fillId="0" borderId="22" xfId="0" applyFill="1" applyBorder="1"/>
    <xf numFmtId="0" fontId="0" fillId="0" borderId="22" xfId="0" applyFill="1" applyBorder="1" applyAlignment="1">
      <alignment horizontal="left" wrapText="1"/>
    </xf>
    <xf numFmtId="171" fontId="9" fillId="0" borderId="22" xfId="0" applyNumberFormat="1" applyFont="1" applyFill="1" applyBorder="1" applyAlignment="1">
      <alignment horizontal="right" vertical="center" wrapText="1"/>
    </xf>
    <xf numFmtId="171" fontId="9" fillId="0" borderId="22" xfId="0" applyNumberFormat="1" applyFont="1" applyFill="1" applyBorder="1" applyAlignment="1">
      <alignment vertical="center" wrapText="1"/>
    </xf>
    <xf numFmtId="0" fontId="0" fillId="0" borderId="22" xfId="0" applyFill="1" applyBorder="1" applyAlignment="1">
      <alignment wrapText="1"/>
    </xf>
    <xf numFmtId="3" fontId="10" fillId="0" borderId="22" xfId="0" applyNumberFormat="1" applyFont="1" applyFill="1" applyBorder="1" applyAlignment="1">
      <alignment horizontal="center" vertical="center" wrapText="1"/>
    </xf>
    <xf numFmtId="1" fontId="10" fillId="0" borderId="22" xfId="0" applyNumberFormat="1" applyFont="1" applyFill="1" applyBorder="1" applyAlignment="1">
      <alignment horizontal="right" vertical="center"/>
    </xf>
    <xf numFmtId="171" fontId="9" fillId="0" borderId="22" xfId="0" applyNumberFormat="1" applyFont="1" applyFill="1" applyBorder="1" applyAlignment="1">
      <alignment horizontal="right" vertical="center"/>
    </xf>
    <xf numFmtId="3" fontId="9" fillId="0" borderId="45" xfId="0" applyNumberFormat="1" applyFont="1" applyFill="1" applyBorder="1"/>
    <xf numFmtId="3" fontId="9" fillId="0" borderId="47" xfId="0" applyNumberFormat="1" applyFont="1" applyFill="1" applyBorder="1"/>
    <xf numFmtId="3" fontId="9" fillId="0" borderId="46" xfId="0" applyNumberFormat="1" applyFont="1" applyFill="1" applyBorder="1"/>
    <xf numFmtId="1" fontId="10" fillId="0" borderId="0" xfId="0" applyNumberFormat="1" applyFont="1" applyFill="1"/>
    <xf numFmtId="49" fontId="10" fillId="0" borderId="0" xfId="0" applyNumberFormat="1" applyFont="1"/>
    <xf numFmtId="0" fontId="9" fillId="0" borderId="53" xfId="0" applyFont="1" applyBorder="1" applyAlignment="1">
      <alignment horizontal="center" vertical="center" textRotation="90" wrapText="1"/>
    </xf>
    <xf numFmtId="0" fontId="9" fillId="0" borderId="54" xfId="0" applyFont="1" applyBorder="1" applyAlignment="1">
      <alignment horizontal="center" vertical="center" textRotation="90" wrapText="1"/>
    </xf>
    <xf numFmtId="0" fontId="9" fillId="0" borderId="49" xfId="0" applyFont="1" applyBorder="1" applyAlignment="1">
      <alignment horizontal="center" vertical="center" textRotation="90" wrapText="1"/>
    </xf>
    <xf numFmtId="0" fontId="10" fillId="0" borderId="40" xfId="0" applyFont="1" applyBorder="1" applyAlignment="1">
      <alignment vertical="center" wrapText="1"/>
    </xf>
    <xf numFmtId="49" fontId="10" fillId="0" borderId="41" xfId="3" applyNumberFormat="1"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0" fontId="8" fillId="0" borderId="41" xfId="0" applyFont="1" applyFill="1" applyBorder="1" applyAlignment="1">
      <alignment wrapText="1"/>
    </xf>
    <xf numFmtId="0" fontId="8" fillId="0" borderId="41" xfId="0" applyFont="1" applyFill="1" applyBorder="1" applyAlignment="1">
      <alignment horizontal="right" vertical="center"/>
    </xf>
    <xf numFmtId="1" fontId="8" fillId="0" borderId="41" xfId="6" applyFont="1" applyFill="1" applyBorder="1" applyAlignment="1">
      <alignment horizontal="left" vertical="center" wrapText="1"/>
    </xf>
    <xf numFmtId="0" fontId="10" fillId="0" borderId="42" xfId="0" applyFont="1" applyBorder="1" applyAlignment="1">
      <alignment horizontal="center" vertical="center" wrapText="1"/>
    </xf>
    <xf numFmtId="0" fontId="10" fillId="0" borderId="0" xfId="0" applyFont="1" applyAlignment="1">
      <alignment horizontal="center" vertical="center" wrapText="1"/>
    </xf>
    <xf numFmtId="0" fontId="10" fillId="0" borderId="64" xfId="0" applyFont="1" applyBorder="1" applyAlignment="1">
      <alignment vertical="center" wrapText="1"/>
    </xf>
    <xf numFmtId="49" fontId="10" fillId="0" borderId="22" xfId="3" applyNumberFormat="1" applyFont="1" applyFill="1" applyBorder="1" applyAlignment="1">
      <alignment horizontal="center" vertical="center" wrapText="1"/>
    </xf>
    <xf numFmtId="0" fontId="10" fillId="0" borderId="22" xfId="0" applyFont="1" applyBorder="1" applyAlignment="1">
      <alignment horizontal="center" vertical="center" wrapText="1"/>
    </xf>
    <xf numFmtId="49" fontId="10" fillId="0" borderId="22" xfId="0" applyNumberFormat="1" applyFont="1" applyBorder="1" applyAlignment="1">
      <alignment horizontal="center" vertical="center" wrapText="1"/>
    </xf>
    <xf numFmtId="0" fontId="8" fillId="0" borderId="22" xfId="0" applyFont="1" applyFill="1" applyBorder="1" applyAlignment="1">
      <alignment horizontal="right" vertical="center"/>
    </xf>
    <xf numFmtId="1" fontId="8" fillId="0" borderId="22" xfId="6" applyFont="1" applyFill="1" applyBorder="1" applyAlignment="1">
      <alignment horizontal="left" vertical="center" wrapText="1"/>
    </xf>
    <xf numFmtId="0" fontId="10" fillId="0" borderId="56" xfId="0" applyFont="1" applyBorder="1" applyAlignment="1">
      <alignment vertical="center" wrapText="1"/>
    </xf>
    <xf numFmtId="170" fontId="8" fillId="0" borderId="22" xfId="2" applyNumberFormat="1" applyFont="1" applyFill="1" applyBorder="1" applyAlignment="1">
      <alignment horizontal="center" vertical="center"/>
    </xf>
    <xf numFmtId="170" fontId="10" fillId="0" borderId="22" xfId="2" applyNumberFormat="1" applyFont="1" applyFill="1" applyBorder="1" applyAlignment="1">
      <alignment vertical="center" wrapText="1"/>
    </xf>
    <xf numFmtId="1" fontId="10" fillId="0" borderId="22" xfId="0" applyNumberFormat="1" applyFont="1" applyBorder="1" applyAlignment="1">
      <alignment horizontal="center" vertical="center" wrapText="1"/>
    </xf>
    <xf numFmtId="0" fontId="8" fillId="0" borderId="22" xfId="0" applyFont="1" applyBorder="1" applyAlignment="1">
      <alignment horizontal="right" vertical="center"/>
    </xf>
    <xf numFmtId="49" fontId="10" fillId="0" borderId="22" xfId="0" applyNumberFormat="1" applyFont="1" applyFill="1" applyBorder="1" applyAlignment="1">
      <alignment horizontal="center" vertical="center" wrapText="1"/>
    </xf>
    <xf numFmtId="1" fontId="10" fillId="0" borderId="22" xfId="0" applyNumberFormat="1" applyFont="1" applyBorder="1" applyAlignment="1">
      <alignment vertical="center" wrapText="1"/>
    </xf>
    <xf numFmtId="0" fontId="10" fillId="0" borderId="56" xfId="0" applyFont="1" applyBorder="1" applyAlignment="1">
      <alignment horizontal="center" vertical="center" wrapText="1"/>
    </xf>
    <xf numFmtId="0" fontId="8" fillId="0" borderId="22" xfId="0" applyFont="1" applyBorder="1" applyAlignment="1">
      <alignment vertical="center" wrapText="1"/>
    </xf>
    <xf numFmtId="0" fontId="10" fillId="0" borderId="76" xfId="0" applyFont="1" applyBorder="1" applyAlignment="1">
      <alignment vertical="center" wrapText="1"/>
    </xf>
    <xf numFmtId="49" fontId="10" fillId="0" borderId="57" xfId="3" applyNumberFormat="1" applyFont="1" applyFill="1" applyBorder="1" applyAlignment="1">
      <alignment vertical="center" wrapText="1"/>
    </xf>
    <xf numFmtId="0" fontId="10" fillId="0" borderId="57" xfId="0" applyFont="1" applyBorder="1" applyAlignment="1">
      <alignment vertical="center" wrapText="1"/>
    </xf>
    <xf numFmtId="49" fontId="10" fillId="0" borderId="57" xfId="0" applyNumberFormat="1" applyFont="1" applyBorder="1" applyAlignment="1">
      <alignment vertical="center" wrapText="1"/>
    </xf>
    <xf numFmtId="1" fontId="10" fillId="0" borderId="57" xfId="0" applyNumberFormat="1" applyFont="1" applyBorder="1" applyAlignment="1">
      <alignment horizontal="center" vertical="center" wrapText="1"/>
    </xf>
    <xf numFmtId="49" fontId="10" fillId="0" borderId="57" xfId="0" applyNumberFormat="1" applyFont="1" applyBorder="1" applyAlignment="1">
      <alignment horizontal="center" vertical="center" wrapText="1"/>
    </xf>
    <xf numFmtId="0" fontId="10" fillId="0" borderId="57" xfId="0" applyFont="1" applyBorder="1" applyAlignment="1">
      <alignment wrapText="1"/>
    </xf>
    <xf numFmtId="3" fontId="10" fillId="0" borderId="57" xfId="0" applyNumberFormat="1" applyFont="1" applyBorder="1" applyAlignment="1">
      <alignment vertical="center" wrapText="1"/>
    </xf>
    <xf numFmtId="0" fontId="10" fillId="0" borderId="58" xfId="0" applyFont="1" applyBorder="1" applyAlignment="1">
      <alignment vertical="center" wrapText="1"/>
    </xf>
    <xf numFmtId="3" fontId="9" fillId="0" borderId="61" xfId="0" applyNumberFormat="1" applyFont="1" applyBorder="1"/>
    <xf numFmtId="3" fontId="9" fillId="0" borderId="62" xfId="0" applyNumberFormat="1" applyFont="1" applyBorder="1"/>
    <xf numFmtId="3" fontId="9" fillId="0" borderId="81" xfId="0" applyNumberFormat="1" applyFont="1" applyBorder="1"/>
    <xf numFmtId="0" fontId="9" fillId="0" borderId="0" xfId="0" applyFont="1"/>
    <xf numFmtId="3" fontId="9" fillId="0" borderId="0" xfId="0" applyNumberFormat="1" applyFont="1"/>
    <xf numFmtId="3" fontId="10" fillId="0" borderId="0" xfId="0" applyNumberFormat="1" applyFont="1"/>
    <xf numFmtId="44" fontId="10" fillId="0" borderId="0" xfId="2" applyFont="1" applyFill="1"/>
    <xf numFmtId="0" fontId="10" fillId="0" borderId="0" xfId="0" applyFont="1" applyFill="1" applyBorder="1" applyAlignment="1"/>
    <xf numFmtId="44" fontId="9" fillId="0" borderId="0" xfId="2" applyFont="1" applyFill="1" applyAlignment="1">
      <alignment horizontal="left" vertical="center" wrapText="1"/>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49" xfId="0" applyFont="1" applyFill="1" applyBorder="1" applyAlignment="1">
      <alignment horizontal="center" vertical="center" wrapText="1"/>
    </xf>
    <xf numFmtId="170" fontId="9" fillId="0" borderId="22" xfId="2" applyNumberFormat="1" applyFont="1" applyFill="1" applyBorder="1" applyAlignment="1">
      <alignment horizontal="center" vertical="center" textRotation="90" wrapText="1"/>
    </xf>
    <xf numFmtId="170" fontId="10" fillId="0" borderId="0" xfId="0" applyNumberFormat="1" applyFont="1" applyFill="1" applyAlignment="1"/>
    <xf numFmtId="170" fontId="9" fillId="0" borderId="22" xfId="2" applyNumberFormat="1" applyFont="1" applyFill="1" applyBorder="1" applyAlignment="1">
      <alignment horizontal="center" vertical="center" wrapText="1"/>
    </xf>
    <xf numFmtId="170" fontId="10" fillId="0" borderId="22" xfId="2" applyNumberFormat="1" applyFont="1" applyFill="1" applyBorder="1" applyAlignment="1">
      <alignment vertical="center"/>
    </xf>
    <xf numFmtId="44" fontId="9" fillId="0" borderId="22" xfId="2"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textRotation="90" wrapText="1"/>
    </xf>
    <xf numFmtId="170" fontId="9" fillId="0" borderId="22" xfId="0" applyNumberFormat="1" applyFont="1" applyFill="1" applyBorder="1" applyAlignment="1">
      <alignment horizontal="center" vertical="center" textRotation="90" wrapText="1"/>
    </xf>
    <xf numFmtId="164" fontId="0" fillId="0" borderId="22" xfId="0" applyNumberFormat="1" applyFill="1" applyBorder="1" applyAlignment="1">
      <alignment wrapText="1"/>
    </xf>
    <xf numFmtId="170" fontId="10" fillId="0" borderId="0" xfId="0" applyNumberFormat="1" applyFont="1" applyFill="1" applyBorder="1" applyAlignment="1"/>
    <xf numFmtId="170" fontId="10" fillId="0" borderId="0" xfId="0" applyNumberFormat="1" applyFont="1" applyFill="1" applyBorder="1"/>
    <xf numFmtId="171" fontId="9" fillId="0" borderId="22" xfId="0" applyNumberFormat="1" applyFont="1" applyFill="1" applyBorder="1" applyAlignment="1">
      <alignment horizontal="center" vertical="center" wrapText="1"/>
    </xf>
    <xf numFmtId="170" fontId="10" fillId="0" borderId="22" xfId="0" applyNumberFormat="1" applyFont="1" applyFill="1" applyBorder="1"/>
    <xf numFmtId="6" fontId="10" fillId="0" borderId="22" xfId="0" applyNumberFormat="1" applyFont="1" applyFill="1" applyBorder="1" applyAlignment="1">
      <alignment horizontal="center" vertical="center"/>
    </xf>
    <xf numFmtId="0" fontId="10" fillId="0" borderId="0" xfId="0" applyFont="1" applyFill="1" applyBorder="1" applyAlignment="1">
      <alignment horizontal="center" wrapText="1"/>
    </xf>
    <xf numFmtId="0" fontId="25" fillId="0" borderId="0" xfId="0" applyFont="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44" fontId="9" fillId="6" borderId="0" xfId="2" applyFont="1" applyFill="1" applyBorder="1" applyAlignment="1">
      <alignment horizontal="center" vertical="center" wrapText="1"/>
    </xf>
    <xf numFmtId="0" fontId="9" fillId="0" borderId="0" xfId="0" applyFont="1" applyFill="1" applyBorder="1" applyAlignment="1">
      <alignment horizontal="center" vertical="center"/>
    </xf>
    <xf numFmtId="3"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64" fontId="0" fillId="0" borderId="0" xfId="0" applyNumberFormat="1" applyBorder="1" applyAlignment="1">
      <alignment wrapText="1"/>
    </xf>
    <xf numFmtId="44" fontId="0" fillId="0" borderId="0" xfId="2" applyFont="1"/>
    <xf numFmtId="0" fontId="10" fillId="0" borderId="0" xfId="0" applyFont="1" applyAlignment="1">
      <alignment vertical="center" wrapText="1"/>
    </xf>
    <xf numFmtId="0" fontId="10" fillId="0" borderId="0" xfId="0" applyFont="1" applyAlignment="1">
      <alignment horizontal="center" wrapText="1"/>
    </xf>
    <xf numFmtId="0" fontId="10" fillId="0" borderId="0" xfId="0" applyFont="1" applyAlignment="1">
      <alignment horizontal="left" wrapText="1"/>
    </xf>
    <xf numFmtId="168" fontId="10" fillId="0" borderId="24" xfId="1" applyNumberFormat="1" applyFont="1" applyFill="1" applyBorder="1" applyAlignment="1">
      <alignment vertical="center" wrapText="1"/>
    </xf>
    <xf numFmtId="3" fontId="9" fillId="0" borderId="61" xfId="0" applyNumberFormat="1" applyFont="1" applyBorder="1" applyAlignment="1">
      <alignment vertical="center" wrapText="1"/>
    </xf>
    <xf numFmtId="3" fontId="9" fillId="0" borderId="62" xfId="0" applyNumberFormat="1" applyFont="1" applyBorder="1" applyAlignment="1">
      <alignment vertical="center" wrapText="1"/>
    </xf>
    <xf numFmtId="3" fontId="9" fillId="0" borderId="65" xfId="0" applyNumberFormat="1" applyFont="1" applyBorder="1" applyAlignment="1">
      <alignment vertical="center" wrapText="1"/>
    </xf>
    <xf numFmtId="3" fontId="9" fillId="0" borderId="0" xfId="0" applyNumberFormat="1" applyFont="1" applyAlignment="1">
      <alignment wrapText="1"/>
    </xf>
    <xf numFmtId="0" fontId="10" fillId="0" borderId="22" xfId="0" applyFont="1" applyFill="1" applyBorder="1" applyAlignment="1">
      <alignment horizontal="center" vertical="center" wrapText="1"/>
    </xf>
    <xf numFmtId="0" fontId="33" fillId="0" borderId="0" xfId="0" applyFont="1" applyFill="1" applyBorder="1"/>
    <xf numFmtId="0" fontId="33" fillId="0" borderId="0" xfId="0" applyFont="1" applyFill="1" applyAlignment="1">
      <alignment wrapText="1"/>
    </xf>
    <xf numFmtId="0" fontId="33" fillId="0" borderId="0" xfId="0" applyFont="1" applyFill="1" applyAlignment="1">
      <alignment horizontal="center"/>
    </xf>
    <xf numFmtId="0" fontId="33" fillId="0" borderId="0" xfId="0" applyFont="1" applyFill="1"/>
    <xf numFmtId="0" fontId="33" fillId="0" borderId="0" xfId="0" applyFont="1" applyFill="1" applyAlignment="1">
      <alignment horizontal="left"/>
    </xf>
    <xf numFmtId="168" fontId="33" fillId="0" borderId="0" xfId="1" applyNumberFormat="1" applyFont="1" applyFill="1"/>
    <xf numFmtId="0" fontId="33" fillId="0" borderId="0" xfId="5" applyFont="1"/>
    <xf numFmtId="0" fontId="17" fillId="0" borderId="0" xfId="0" applyFont="1" applyFill="1" applyAlignment="1">
      <alignment horizontal="left" vertical="center" wrapText="1"/>
    </xf>
    <xf numFmtId="0" fontId="17" fillId="0" borderId="0" xfId="0" applyFont="1" applyFill="1" applyAlignment="1">
      <alignment vertical="center" wrapText="1"/>
    </xf>
    <xf numFmtId="0" fontId="24" fillId="0" borderId="0" xfId="0" applyFont="1" applyFill="1" applyBorder="1"/>
    <xf numFmtId="0" fontId="24" fillId="0" borderId="0" xfId="0" applyFont="1" applyFill="1"/>
    <xf numFmtId="170" fontId="8" fillId="0" borderId="41" xfId="2" applyNumberFormat="1" applyFont="1" applyFill="1" applyBorder="1" applyAlignment="1">
      <alignment horizontal="center" vertical="center"/>
    </xf>
    <xf numFmtId="170" fontId="10" fillId="0" borderId="22" xfId="0" applyNumberFormat="1" applyFont="1" applyBorder="1" applyAlignment="1">
      <alignment horizontal="center" vertical="center" wrapText="1"/>
    </xf>
    <xf numFmtId="170" fontId="10" fillId="0" borderId="22" xfId="2" applyNumberFormat="1" applyFont="1" applyFill="1" applyBorder="1" applyAlignment="1">
      <alignment horizontal="center" vertical="center" wrapText="1"/>
    </xf>
    <xf numFmtId="170" fontId="10" fillId="0" borderId="57" xfId="2" applyNumberFormat="1" applyFont="1" applyFill="1" applyBorder="1" applyAlignment="1">
      <alignment horizontal="center" vertical="center" wrapText="1"/>
    </xf>
    <xf numFmtId="170" fontId="10" fillId="0" borderId="22" xfId="2" applyNumberFormat="1" applyFont="1" applyFill="1" applyBorder="1" applyAlignment="1">
      <alignment horizontal="center" vertical="center"/>
    </xf>
    <xf numFmtId="49" fontId="9" fillId="0" borderId="41" xfId="0" applyNumberFormat="1" applyFont="1" applyFill="1" applyBorder="1" applyAlignment="1">
      <alignment horizontal="center" vertical="center" textRotation="90" wrapText="1"/>
    </xf>
    <xf numFmtId="0" fontId="9" fillId="0" borderId="41" xfId="0" applyFont="1" applyFill="1" applyBorder="1" applyAlignment="1">
      <alignment horizontal="center" vertical="center" textRotation="90" wrapText="1"/>
    </xf>
    <xf numFmtId="0" fontId="9" fillId="0" borderId="49" xfId="0" applyFont="1" applyFill="1" applyBorder="1" applyAlignment="1">
      <alignment horizontal="center" vertical="center" textRotation="90" wrapText="1"/>
    </xf>
    <xf numFmtId="49" fontId="9" fillId="0" borderId="42" xfId="0" applyNumberFormat="1" applyFont="1" applyFill="1" applyBorder="1" applyAlignment="1">
      <alignment horizontal="center" vertical="center" textRotation="90" wrapText="1"/>
    </xf>
    <xf numFmtId="0" fontId="8" fillId="0" borderId="22" xfId="0" applyFont="1" applyFill="1" applyBorder="1" applyAlignment="1">
      <alignment horizontal="center" vertical="center" wrapText="1"/>
    </xf>
    <xf numFmtId="0" fontId="9" fillId="0" borderId="54" xfId="0" applyFont="1" applyFill="1" applyBorder="1" applyAlignment="1">
      <alignment horizontal="center" vertical="center" textRotation="90" wrapText="1"/>
    </xf>
    <xf numFmtId="0" fontId="9" fillId="0" borderId="53" xfId="0" applyFont="1" applyFill="1" applyBorder="1" applyAlignment="1">
      <alignment horizontal="center" vertical="center" textRotation="90" wrapText="1"/>
    </xf>
    <xf numFmtId="0" fontId="10" fillId="0" borderId="22" xfId="0" applyFont="1" applyFill="1" applyBorder="1" applyAlignment="1">
      <alignment horizontal="center" vertical="center" wrapText="1"/>
    </xf>
    <xf numFmtId="0" fontId="10" fillId="0" borderId="22" xfId="0" applyFont="1" applyFill="1" applyBorder="1" applyAlignment="1">
      <alignment horizontal="center" vertical="center"/>
    </xf>
    <xf numFmtId="1" fontId="10" fillId="0" borderId="22"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24" xfId="0" applyNumberFormat="1" applyFont="1" applyFill="1" applyBorder="1" applyAlignment="1">
      <alignment horizontal="left" vertical="center" wrapText="1"/>
    </xf>
    <xf numFmtId="0" fontId="10" fillId="0" borderId="22" xfId="0" applyFont="1" applyFill="1" applyBorder="1" applyAlignment="1">
      <alignment horizontal="left" vertical="center" wrapText="1"/>
    </xf>
    <xf numFmtId="0" fontId="0" fillId="0" borderId="22" xfId="0" applyFill="1" applyBorder="1" applyAlignment="1">
      <alignment horizontal="left" vertical="center" wrapText="1"/>
    </xf>
    <xf numFmtId="49" fontId="9" fillId="0" borderId="57" xfId="0" applyNumberFormat="1" applyFont="1" applyFill="1" applyBorder="1" applyAlignment="1">
      <alignment horizontal="center" vertical="center" textRotation="90" wrapText="1"/>
    </xf>
    <xf numFmtId="0" fontId="9" fillId="0" borderId="57" xfId="0" applyFont="1" applyFill="1" applyBorder="1" applyAlignment="1">
      <alignment horizontal="center" vertical="center" textRotation="90" wrapText="1"/>
    </xf>
    <xf numFmtId="49" fontId="9" fillId="0" borderId="58" xfId="0" applyNumberFormat="1" applyFont="1" applyFill="1" applyBorder="1" applyAlignment="1">
      <alignment horizontal="center" vertical="center" textRotation="90" wrapText="1"/>
    </xf>
    <xf numFmtId="0" fontId="9" fillId="0" borderId="49" xfId="0" applyFont="1" applyBorder="1" applyAlignment="1">
      <alignment horizontal="center" vertical="center" textRotation="90" wrapText="1"/>
    </xf>
    <xf numFmtId="44" fontId="9" fillId="6" borderId="22" xfId="2" applyFont="1" applyFill="1" applyBorder="1" applyAlignment="1">
      <alignment horizontal="center" vertical="center" wrapText="1"/>
    </xf>
    <xf numFmtId="0" fontId="10" fillId="0" borderId="22" xfId="0" applyFont="1" applyFill="1" applyBorder="1" applyAlignment="1">
      <alignment horizontal="center" wrapText="1"/>
    </xf>
    <xf numFmtId="44" fontId="9" fillId="0" borderId="22" xfId="2" applyFont="1" applyFill="1" applyBorder="1" applyAlignment="1">
      <alignment horizontal="center" vertical="center" wrapText="1"/>
    </xf>
    <xf numFmtId="0" fontId="33" fillId="0" borderId="22" xfId="5" applyFont="1" applyBorder="1" applyAlignment="1">
      <alignment horizontal="center"/>
    </xf>
    <xf numFmtId="0" fontId="33" fillId="0" borderId="66" xfId="5" applyFont="1" applyBorder="1" applyAlignment="1">
      <alignment horizontal="center" vertical="center"/>
    </xf>
    <xf numFmtId="0" fontId="33" fillId="0" borderId="70" xfId="5" applyFont="1" applyBorder="1" applyAlignment="1">
      <alignment horizontal="center" vertical="center"/>
    </xf>
    <xf numFmtId="0" fontId="33" fillId="0" borderId="71" xfId="5" applyFont="1" applyBorder="1" applyAlignment="1">
      <alignment horizontal="center" vertical="center"/>
    </xf>
    <xf numFmtId="0" fontId="33" fillId="0" borderId="68"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29" fillId="0" borderId="26" xfId="0" applyFont="1" applyBorder="1" applyAlignment="1">
      <alignment horizontal="left" vertical="center" wrapText="1"/>
    </xf>
    <xf numFmtId="0" fontId="29" fillId="0" borderId="72" xfId="0" applyFont="1" applyBorder="1" applyAlignment="1">
      <alignment horizontal="left" vertical="center" wrapText="1"/>
    </xf>
    <xf numFmtId="0" fontId="29" fillId="0" borderId="23" xfId="0" applyFont="1" applyBorder="1" applyAlignment="1">
      <alignment horizontal="left" vertical="center" wrapText="1"/>
    </xf>
    <xf numFmtId="49" fontId="18" fillId="0" borderId="22" xfId="0" applyNumberFormat="1" applyFont="1" applyFill="1" applyBorder="1" applyAlignment="1">
      <alignment horizontal="center" vertical="center" textRotation="90" wrapText="1"/>
    </xf>
    <xf numFmtId="49" fontId="18" fillId="8" borderId="22" xfId="0" applyNumberFormat="1" applyFont="1" applyFill="1" applyBorder="1" applyAlignment="1">
      <alignment horizontal="center" vertical="center" wrapText="1"/>
    </xf>
    <xf numFmtId="0" fontId="32" fillId="0" borderId="26" xfId="0" applyFont="1" applyBorder="1" applyAlignment="1">
      <alignment horizontal="left" vertical="center" wrapText="1"/>
    </xf>
    <xf numFmtId="0" fontId="32" fillId="0" borderId="72" xfId="0" applyFont="1" applyBorder="1" applyAlignment="1">
      <alignment horizontal="left" vertical="center" wrapText="1"/>
    </xf>
    <xf numFmtId="0" fontId="32" fillId="0" borderId="23" xfId="0" applyFont="1" applyBorder="1" applyAlignment="1">
      <alignment horizontal="left" vertical="center" wrapText="1"/>
    </xf>
    <xf numFmtId="0" fontId="17" fillId="0" borderId="22" xfId="5" applyFont="1" applyBorder="1" applyAlignment="1">
      <alignment horizontal="left"/>
    </xf>
    <xf numFmtId="0" fontId="18" fillId="6" borderId="22" xfId="0" applyFont="1" applyFill="1" applyBorder="1" applyAlignment="1">
      <alignment horizontal="center" vertical="center" textRotation="90" wrapText="1"/>
    </xf>
    <xf numFmtId="49" fontId="9" fillId="7" borderId="32" xfId="0" applyNumberFormat="1" applyFont="1" applyFill="1" applyBorder="1" applyAlignment="1">
      <alignment horizontal="center" vertical="center" wrapText="1"/>
    </xf>
    <xf numFmtId="49" fontId="9" fillId="7" borderId="33" xfId="0" applyNumberFormat="1" applyFont="1" applyFill="1" applyBorder="1" applyAlignment="1">
      <alignment horizontal="center" vertical="center" wrapText="1"/>
    </xf>
    <xf numFmtId="49" fontId="9" fillId="7" borderId="34" xfId="0" applyNumberFormat="1" applyFont="1" applyFill="1" applyBorder="1" applyAlignment="1">
      <alignment horizontal="center" vertical="center" wrapText="1"/>
    </xf>
    <xf numFmtId="0" fontId="9" fillId="6" borderId="36" xfId="0" applyFont="1" applyFill="1" applyBorder="1" applyAlignment="1">
      <alignment horizontal="center" vertical="center" textRotation="90" wrapText="1"/>
    </xf>
    <xf numFmtId="0" fontId="9" fillId="6" borderId="44" xfId="0" applyFont="1" applyFill="1" applyBorder="1" applyAlignment="1">
      <alignment horizontal="center" vertical="center" textRotation="90" wrapText="1"/>
    </xf>
    <xf numFmtId="0" fontId="9" fillId="6" borderId="52" xfId="0" applyFont="1" applyFill="1" applyBorder="1" applyAlignment="1">
      <alignment horizontal="center" vertical="center" textRotation="90"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9" fillId="0" borderId="40" xfId="0" applyFont="1" applyFill="1" applyBorder="1" applyAlignment="1">
      <alignment horizontal="center" vertical="center" textRotation="90" wrapText="1"/>
    </xf>
    <xf numFmtId="0" fontId="9" fillId="0" borderId="48" xfId="0" applyFont="1" applyFill="1" applyBorder="1" applyAlignment="1">
      <alignment horizontal="center" vertical="center" textRotation="90" wrapText="1"/>
    </xf>
    <xf numFmtId="49" fontId="9" fillId="0" borderId="41" xfId="0" applyNumberFormat="1" applyFont="1" applyFill="1" applyBorder="1" applyAlignment="1">
      <alignment horizontal="center" vertical="center" textRotation="90" wrapText="1"/>
    </xf>
    <xf numFmtId="49" fontId="9" fillId="0" borderId="25" xfId="0" applyNumberFormat="1" applyFont="1" applyFill="1" applyBorder="1" applyAlignment="1">
      <alignment horizontal="center" vertical="center" textRotation="90" wrapText="1"/>
    </xf>
    <xf numFmtId="0" fontId="9" fillId="0" borderId="38" xfId="0" applyFont="1" applyFill="1" applyBorder="1" applyAlignment="1">
      <alignment horizontal="center" vertical="center" textRotation="90" wrapText="1"/>
    </xf>
    <xf numFmtId="0" fontId="9" fillId="0" borderId="49" xfId="0" applyFont="1" applyFill="1" applyBorder="1" applyAlignment="1">
      <alignment horizontal="center" vertical="center" textRotation="90" wrapText="1"/>
    </xf>
    <xf numFmtId="0" fontId="9" fillId="0" borderId="41" xfId="0" applyFont="1" applyFill="1" applyBorder="1" applyAlignment="1">
      <alignment horizontal="center" vertical="center" textRotation="90" wrapText="1"/>
    </xf>
    <xf numFmtId="0" fontId="9" fillId="0" borderId="25" xfId="0" applyFont="1" applyFill="1" applyBorder="1" applyAlignment="1">
      <alignment horizontal="center" vertical="center" textRotation="90" wrapText="1"/>
    </xf>
    <xf numFmtId="49" fontId="9" fillId="0" borderId="42" xfId="0" applyNumberFormat="1" applyFont="1" applyFill="1" applyBorder="1" applyAlignment="1">
      <alignment horizontal="center" vertical="center" textRotation="90" wrapText="1"/>
    </xf>
    <xf numFmtId="49" fontId="9" fillId="0" borderId="50" xfId="0" applyNumberFormat="1" applyFont="1" applyFill="1" applyBorder="1" applyAlignment="1">
      <alignment horizontal="center" vertical="center" textRotation="90" wrapText="1"/>
    </xf>
    <xf numFmtId="49" fontId="9" fillId="8" borderId="45" xfId="0" applyNumberFormat="1" applyFont="1" applyFill="1" applyBorder="1" applyAlignment="1">
      <alignment horizontal="center" vertical="center" wrapText="1"/>
    </xf>
    <xf numFmtId="49" fontId="9" fillId="8" borderId="47" xfId="0" applyNumberFormat="1" applyFont="1" applyFill="1" applyBorder="1" applyAlignment="1">
      <alignment horizontal="center" vertical="center" wrapText="1"/>
    </xf>
    <xf numFmtId="49" fontId="9" fillId="0" borderId="40" xfId="0" applyNumberFormat="1" applyFont="1" applyFill="1" applyBorder="1" applyAlignment="1">
      <alignment horizontal="center" vertical="center" textRotation="90" wrapText="1"/>
    </xf>
    <xf numFmtId="49" fontId="9" fillId="0" borderId="48" xfId="0" applyNumberFormat="1" applyFont="1" applyFill="1" applyBorder="1" applyAlignment="1">
      <alignment horizontal="center" vertical="center" textRotation="90" wrapText="1"/>
    </xf>
    <xf numFmtId="0" fontId="9" fillId="0" borderId="59" xfId="0" applyFont="1" applyFill="1" applyBorder="1" applyAlignment="1">
      <alignment horizontal="center"/>
    </xf>
    <xf numFmtId="0" fontId="9" fillId="0" borderId="31" xfId="0" applyFont="1" applyFill="1" applyBorder="1" applyAlignment="1">
      <alignment horizontal="center"/>
    </xf>
    <xf numFmtId="0" fontId="9" fillId="0" borderId="60" xfId="0" applyFont="1" applyFill="1" applyBorder="1" applyAlignment="1">
      <alignment horizontal="center"/>
    </xf>
    <xf numFmtId="0" fontId="9" fillId="0" borderId="42" xfId="0" applyFont="1" applyFill="1" applyBorder="1" applyAlignment="1">
      <alignment horizontal="center" vertical="center" textRotation="90" wrapText="1"/>
    </xf>
    <xf numFmtId="0" fontId="9" fillId="0" borderId="50" xfId="0" applyFont="1" applyFill="1" applyBorder="1" applyAlignment="1">
      <alignment horizontal="center" vertical="center" textRotation="90" wrapText="1"/>
    </xf>
    <xf numFmtId="49" fontId="9" fillId="8" borderId="46"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textRotation="90" wrapText="1"/>
    </xf>
    <xf numFmtId="0" fontId="3" fillId="0" borderId="11" xfId="0" applyFont="1" applyBorder="1" applyAlignment="1">
      <alignment horizontal="center" vertical="center" textRotation="90" wrapText="1"/>
    </xf>
    <xf numFmtId="49" fontId="3" fillId="4" borderId="13" xfId="0" applyNumberFormat="1" applyFont="1" applyFill="1" applyBorder="1" applyAlignment="1">
      <alignment horizontal="center" vertical="center" wrapText="1"/>
    </xf>
    <xf numFmtId="0" fontId="4" fillId="0" borderId="14" xfId="0" applyFont="1" applyBorder="1"/>
    <xf numFmtId="49" fontId="3" fillId="4"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0" fontId="3" fillId="0" borderId="10" xfId="0" applyFont="1" applyBorder="1" applyAlignment="1">
      <alignment horizontal="center" vertical="center" textRotation="90" wrapText="1"/>
    </xf>
    <xf numFmtId="49" fontId="3" fillId="0" borderId="10" xfId="0" applyNumberFormat="1" applyFont="1" applyBorder="1" applyAlignment="1">
      <alignment horizontal="left" vertical="center" textRotation="90" wrapText="1"/>
    </xf>
    <xf numFmtId="49" fontId="3" fillId="0" borderId="15" xfId="0" applyNumberFormat="1" applyFont="1" applyBorder="1" applyAlignment="1">
      <alignment horizontal="center" vertical="center" textRotation="90" wrapText="1"/>
    </xf>
    <xf numFmtId="49" fontId="3" fillId="2" borderId="2" xfId="0" applyNumberFormat="1"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4" fillId="0" borderId="12" xfId="0" applyFont="1" applyBorder="1"/>
    <xf numFmtId="0" fontId="4" fillId="0" borderId="17" xfId="0" applyFont="1" applyBorder="1"/>
    <xf numFmtId="0" fontId="5" fillId="2"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3" fillId="0" borderId="9" xfId="0"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0" fontId="4" fillId="0" borderId="16" xfId="0" applyFont="1" applyBorder="1"/>
    <xf numFmtId="0" fontId="18" fillId="7" borderId="37"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0" fillId="0" borderId="0" xfId="0" applyFont="1" applyFill="1" applyAlignment="1">
      <alignment horizontal="center" wrapText="1"/>
    </xf>
    <xf numFmtId="0" fontId="9" fillId="0" borderId="0" xfId="0" applyFont="1" applyFill="1" applyAlignment="1">
      <alignment horizontal="center" vertical="center" wrapText="1"/>
    </xf>
    <xf numFmtId="0" fontId="9" fillId="0" borderId="53" xfId="0" applyFont="1" applyFill="1" applyBorder="1" applyAlignment="1">
      <alignment horizontal="center" vertical="center" textRotation="90" wrapText="1"/>
    </xf>
    <xf numFmtId="49" fontId="9" fillId="0" borderId="49" xfId="0" applyNumberFormat="1" applyFont="1" applyFill="1" applyBorder="1" applyAlignment="1">
      <alignment horizontal="center" vertical="center" textRotation="90" wrapText="1"/>
    </xf>
    <xf numFmtId="49" fontId="9" fillId="0" borderId="54" xfId="0" applyNumberFormat="1" applyFont="1" applyFill="1" applyBorder="1" applyAlignment="1">
      <alignment horizontal="center" vertical="center" textRotation="90" wrapText="1"/>
    </xf>
    <xf numFmtId="0" fontId="9" fillId="0" borderId="54" xfId="0" applyFont="1" applyFill="1" applyBorder="1" applyAlignment="1">
      <alignment horizontal="center" vertical="center" textRotation="90" wrapText="1"/>
    </xf>
    <xf numFmtId="0" fontId="8" fillId="0" borderId="22" xfId="0" applyFont="1" applyFill="1" applyBorder="1" applyAlignment="1">
      <alignment horizontal="center" vertical="center" wrapText="1"/>
    </xf>
    <xf numFmtId="49" fontId="9" fillId="0" borderId="53" xfId="0" applyNumberFormat="1" applyFont="1" applyFill="1" applyBorder="1" applyAlignment="1">
      <alignment horizontal="center" vertical="center" textRotation="90" wrapText="1"/>
    </xf>
    <xf numFmtId="0" fontId="10" fillId="0" borderId="22" xfId="0" applyFont="1" applyFill="1" applyBorder="1" applyAlignment="1">
      <alignment horizontal="left" vertical="center" wrapText="1"/>
    </xf>
    <xf numFmtId="49" fontId="9" fillId="0" borderId="45"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2" xfId="0" applyFont="1" applyFill="1" applyBorder="1" applyAlignment="1">
      <alignment horizontal="center" vertical="center"/>
    </xf>
    <xf numFmtId="49" fontId="9" fillId="0" borderId="32" xfId="0" applyNumberFormat="1" applyFont="1" applyFill="1" applyBorder="1" applyAlignment="1">
      <alignment horizontal="center" vertical="center" wrapText="1"/>
    </xf>
    <xf numFmtId="49" fontId="9" fillId="0" borderId="33" xfId="0" applyNumberFormat="1" applyFont="1" applyFill="1" applyBorder="1" applyAlignment="1">
      <alignment horizontal="center" vertical="center" wrapText="1"/>
    </xf>
    <xf numFmtId="49" fontId="9" fillId="0" borderId="34" xfId="0" applyNumberFormat="1" applyFont="1" applyFill="1" applyBorder="1" applyAlignment="1">
      <alignment horizontal="center" vertical="center" wrapText="1"/>
    </xf>
    <xf numFmtId="169" fontId="9" fillId="0" borderId="36" xfId="0" applyNumberFormat="1" applyFont="1" applyFill="1" applyBorder="1" applyAlignment="1">
      <alignment horizontal="center" vertical="center" textRotation="90" wrapText="1"/>
    </xf>
    <xf numFmtId="169" fontId="9" fillId="0" borderId="44" xfId="0" applyNumberFormat="1" applyFont="1" applyFill="1" applyBorder="1" applyAlignment="1">
      <alignment horizontal="center" vertical="center" textRotation="90" wrapText="1"/>
    </xf>
    <xf numFmtId="169" fontId="9" fillId="0" borderId="52" xfId="0" applyNumberFormat="1" applyFont="1" applyFill="1" applyBorder="1" applyAlignment="1">
      <alignment horizontal="center" vertical="center" textRotation="90" wrapText="1"/>
    </xf>
    <xf numFmtId="0" fontId="18" fillId="0" borderId="3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49" fontId="9" fillId="0" borderId="58" xfId="0" applyNumberFormat="1" applyFont="1" applyFill="1" applyBorder="1" applyAlignment="1">
      <alignment horizontal="center" vertical="center" textRotation="90" wrapText="1"/>
    </xf>
    <xf numFmtId="0" fontId="9" fillId="0" borderId="78" xfId="0" applyFont="1" applyFill="1" applyBorder="1" applyAlignment="1">
      <alignment horizontal="center" vertical="center" textRotation="90" wrapText="1"/>
    </xf>
    <xf numFmtId="0" fontId="9" fillId="0" borderId="70" xfId="0" applyFont="1" applyFill="1" applyBorder="1" applyAlignment="1">
      <alignment horizontal="center" vertical="center" textRotation="90" wrapText="1"/>
    </xf>
    <xf numFmtId="49" fontId="9" fillId="0" borderId="79" xfId="0" applyNumberFormat="1" applyFont="1" applyFill="1" applyBorder="1" applyAlignment="1">
      <alignment horizontal="center" vertical="center" textRotation="90" wrapText="1"/>
    </xf>
    <xf numFmtId="0" fontId="9" fillId="0" borderId="36" xfId="0" applyFont="1" applyFill="1" applyBorder="1" applyAlignment="1">
      <alignment horizontal="center" vertical="center" textRotation="90" wrapText="1"/>
    </xf>
    <xf numFmtId="0" fontId="0" fillId="0" borderId="22" xfId="0" applyFill="1" applyBorder="1" applyAlignment="1">
      <alignment horizontal="left" vertical="center" wrapText="1"/>
    </xf>
    <xf numFmtId="49" fontId="9" fillId="0" borderId="80" xfId="0" applyNumberFormat="1" applyFont="1" applyFill="1" applyBorder="1" applyAlignment="1">
      <alignment horizontal="center" vertical="center" textRotation="90" wrapText="1"/>
    </xf>
    <xf numFmtId="49" fontId="9" fillId="0" borderId="71" xfId="0" applyNumberFormat="1" applyFont="1" applyFill="1" applyBorder="1" applyAlignment="1">
      <alignment horizontal="center" vertical="center" textRotation="90" wrapText="1"/>
    </xf>
    <xf numFmtId="49" fontId="9" fillId="0" borderId="57" xfId="0" applyNumberFormat="1" applyFont="1" applyFill="1" applyBorder="1" applyAlignment="1">
      <alignment horizontal="center" vertical="center" textRotation="90" wrapText="1"/>
    </xf>
    <xf numFmtId="0" fontId="9" fillId="0" borderId="32" xfId="0" applyFont="1" applyFill="1" applyBorder="1" applyAlignment="1">
      <alignment horizontal="center"/>
    </xf>
    <xf numFmtId="0" fontId="9" fillId="0" borderId="33" xfId="0" applyFont="1" applyFill="1" applyBorder="1" applyAlignment="1">
      <alignment horizontal="center"/>
    </xf>
    <xf numFmtId="0" fontId="9" fillId="0" borderId="34" xfId="0" applyFont="1" applyFill="1" applyBorder="1" applyAlignment="1">
      <alignment horizontal="center"/>
    </xf>
    <xf numFmtId="0" fontId="9" fillId="0" borderId="40" xfId="0" applyFont="1" applyBorder="1" applyAlignment="1">
      <alignment horizontal="center" vertical="center" textRotation="90" wrapText="1"/>
    </xf>
    <xf numFmtId="0" fontId="9" fillId="0" borderId="48" xfId="0" applyFont="1" applyBorder="1" applyAlignment="1">
      <alignment horizontal="center" vertical="center" textRotation="90" wrapText="1"/>
    </xf>
    <xf numFmtId="49" fontId="9" fillId="0" borderId="41" xfId="0" applyNumberFormat="1" applyFont="1" applyBorder="1" applyAlignment="1">
      <alignment horizontal="center" vertical="center" textRotation="90" wrapText="1"/>
    </xf>
    <xf numFmtId="49" fontId="9" fillId="0" borderId="25" xfId="0" applyNumberFormat="1" applyFont="1" applyBorder="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49" xfId="0" applyFont="1" applyBorder="1" applyAlignment="1">
      <alignment horizontal="center" vertical="center" textRotation="90" wrapText="1"/>
    </xf>
    <xf numFmtId="49" fontId="9" fillId="0" borderId="42" xfId="0" applyNumberFormat="1" applyFont="1" applyBorder="1" applyAlignment="1">
      <alignment horizontal="center" vertical="center" textRotation="90" wrapText="1"/>
    </xf>
    <xf numFmtId="49" fontId="9" fillId="0" borderId="50" xfId="0" applyNumberFormat="1" applyFont="1" applyBorder="1" applyAlignment="1">
      <alignment horizontal="center" vertical="center" textRotation="90" wrapText="1"/>
    </xf>
    <xf numFmtId="49" fontId="10" fillId="0" borderId="41"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wrapText="1"/>
    </xf>
    <xf numFmtId="0" fontId="9" fillId="0" borderId="42" xfId="0" applyFont="1" applyBorder="1" applyAlignment="1">
      <alignment horizontal="center" vertical="center" textRotation="90" wrapText="1"/>
    </xf>
    <xf numFmtId="0" fontId="9" fillId="0" borderId="50" xfId="0" applyFont="1" applyBorder="1" applyAlignment="1">
      <alignment horizontal="center" vertical="center" textRotation="90" wrapText="1"/>
    </xf>
    <xf numFmtId="49" fontId="9" fillId="0" borderId="40" xfId="0" applyNumberFormat="1" applyFont="1" applyBorder="1" applyAlignment="1">
      <alignment horizontal="center" vertical="center" textRotation="90" wrapText="1"/>
    </xf>
    <xf numFmtId="49" fontId="9" fillId="0" borderId="48" xfId="0" applyNumberFormat="1" applyFont="1" applyBorder="1" applyAlignment="1">
      <alignment horizontal="center" vertical="center" textRotation="90" wrapText="1"/>
    </xf>
    <xf numFmtId="0" fontId="9" fillId="0" borderId="41" xfId="0" applyFont="1" applyBorder="1" applyAlignment="1">
      <alignment horizontal="center" vertical="center" textRotation="90" wrapText="1"/>
    </xf>
    <xf numFmtId="0" fontId="9" fillId="0" borderId="25" xfId="0" applyFont="1" applyBorder="1" applyAlignment="1">
      <alignment horizontal="center" vertical="center" textRotation="90" wrapText="1"/>
    </xf>
    <xf numFmtId="0" fontId="9" fillId="7" borderId="37"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39" xfId="0" applyFont="1" applyFill="1" applyBorder="1" applyAlignment="1">
      <alignment horizontal="center" vertical="center" wrapText="1"/>
    </xf>
    <xf numFmtId="1" fontId="10" fillId="0" borderId="22" xfId="0" applyNumberFormat="1" applyFont="1" applyBorder="1" applyAlignment="1">
      <alignment horizontal="center" vertical="center" wrapText="1"/>
    </xf>
    <xf numFmtId="0" fontId="9" fillId="0" borderId="59" xfId="0" applyFont="1" applyBorder="1" applyAlignment="1">
      <alignment horizontal="center"/>
    </xf>
    <xf numFmtId="0" fontId="9" fillId="0" borderId="31" xfId="0" applyFont="1" applyBorder="1" applyAlignment="1">
      <alignment horizontal="center"/>
    </xf>
    <xf numFmtId="0" fontId="9" fillId="0" borderId="60" xfId="0" applyFont="1" applyBorder="1" applyAlignment="1">
      <alignment horizontal="center"/>
    </xf>
    <xf numFmtId="49" fontId="10" fillId="0" borderId="22" xfId="0" applyNumberFormat="1" applyFont="1" applyBorder="1" applyAlignment="1">
      <alignment horizontal="center" vertical="center" wrapText="1"/>
    </xf>
    <xf numFmtId="0" fontId="9" fillId="0" borderId="82" xfId="0" applyFont="1" applyFill="1" applyBorder="1" applyAlignment="1">
      <alignment horizontal="center" vertical="center" textRotation="90" wrapText="1"/>
    </xf>
    <xf numFmtId="44" fontId="9" fillId="6" borderId="36" xfId="2" applyFont="1" applyFill="1" applyBorder="1" applyAlignment="1">
      <alignment horizontal="center" vertical="center" textRotation="90" wrapText="1"/>
    </xf>
    <xf numFmtId="44" fontId="9" fillId="6" borderId="44" xfId="2" applyFont="1" applyFill="1" applyBorder="1" applyAlignment="1">
      <alignment horizontal="center" vertical="center" textRotation="90" wrapText="1"/>
    </xf>
    <xf numFmtId="44" fontId="9" fillId="6" borderId="52" xfId="2" applyFont="1" applyFill="1" applyBorder="1" applyAlignment="1">
      <alignment horizontal="center" vertical="center" textRotation="90" wrapText="1"/>
    </xf>
    <xf numFmtId="49" fontId="9" fillId="0" borderId="40" xfId="0" applyNumberFormat="1"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49" fontId="9" fillId="0" borderId="41"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44" fontId="9" fillId="0" borderId="22" xfId="2" applyFont="1" applyFill="1" applyBorder="1" applyAlignment="1">
      <alignment horizontal="center" vertical="center" wrapText="1"/>
    </xf>
    <xf numFmtId="0" fontId="10" fillId="0" borderId="22" xfId="0" applyFont="1" applyFill="1" applyBorder="1" applyAlignment="1">
      <alignment horizontal="center" wrapText="1"/>
    </xf>
    <xf numFmtId="0" fontId="9" fillId="0" borderId="5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60" xfId="0" applyFont="1" applyBorder="1" applyAlignment="1">
      <alignment horizontal="center" vertical="center" wrapText="1"/>
    </xf>
    <xf numFmtId="49" fontId="9" fillId="7" borderId="83" xfId="0" applyNumberFormat="1" applyFont="1" applyFill="1" applyBorder="1" applyAlignment="1">
      <alignment horizontal="center" vertical="center" wrapText="1"/>
    </xf>
    <xf numFmtId="168" fontId="9" fillId="0" borderId="41" xfId="1" applyNumberFormat="1" applyFont="1" applyFill="1" applyBorder="1" applyAlignment="1">
      <alignment horizontal="center" vertical="center" textRotation="90" wrapText="1"/>
    </xf>
    <xf numFmtId="49" fontId="9" fillId="0" borderId="22" xfId="0" applyNumberFormat="1" applyFont="1" applyBorder="1" applyAlignment="1">
      <alignment horizontal="center" vertical="center" textRotation="90" wrapText="1"/>
    </xf>
    <xf numFmtId="0" fontId="33" fillId="0" borderId="67" xfId="5" applyFont="1" applyBorder="1" applyAlignment="1">
      <alignment horizontal="center"/>
    </xf>
    <xf numFmtId="0" fontId="33" fillId="0" borderId="0" xfId="5" applyFont="1" applyBorder="1" applyAlignment="1">
      <alignment horizontal="center"/>
    </xf>
    <xf numFmtId="0" fontId="33" fillId="0" borderId="69" xfId="5" applyFont="1" applyBorder="1" applyAlignment="1">
      <alignment horizontal="center"/>
    </xf>
    <xf numFmtId="1" fontId="10" fillId="0" borderId="57" xfId="0" applyNumberFormat="1" applyFont="1" applyFill="1" applyBorder="1" applyAlignment="1">
      <alignment vertical="center" wrapText="1"/>
    </xf>
    <xf numFmtId="1" fontId="10" fillId="0" borderId="57" xfId="3" applyNumberFormat="1" applyFont="1" applyFill="1" applyBorder="1" applyAlignment="1">
      <alignment horizontal="center" vertical="center" wrapText="1"/>
    </xf>
    <xf numFmtId="0" fontId="4" fillId="0" borderId="20" xfId="0" applyFont="1" applyBorder="1"/>
    <xf numFmtId="0" fontId="4" fillId="0" borderId="19" xfId="0" applyFont="1" applyBorder="1"/>
    <xf numFmtId="0" fontId="4" fillId="0" borderId="21" xfId="0" applyFont="1" applyBorder="1"/>
    <xf numFmtId="0" fontId="3" fillId="0" borderId="27" xfId="0" applyFont="1" applyBorder="1" applyAlignment="1">
      <alignment horizontal="center"/>
    </xf>
    <xf numFmtId="0" fontId="4" fillId="0" borderId="1" xfId="0" applyFont="1" applyBorder="1"/>
    <xf numFmtId="3" fontId="3" fillId="0" borderId="85" xfId="0" applyNumberFormat="1" applyFont="1" applyBorder="1" applyAlignment="1"/>
    <xf numFmtId="3" fontId="3" fillId="0" borderId="86" xfId="0" applyNumberFormat="1" applyFont="1" applyBorder="1" applyAlignment="1"/>
    <xf numFmtId="3" fontId="3" fillId="0" borderId="87" xfId="0" applyNumberFormat="1" applyFont="1" applyBorder="1" applyAlignment="1"/>
    <xf numFmtId="3" fontId="3" fillId="0" borderId="28" xfId="0" applyNumberFormat="1" applyFont="1" applyBorder="1" applyAlignment="1"/>
    <xf numFmtId="3" fontId="3" fillId="0" borderId="29" xfId="0" applyNumberFormat="1" applyFont="1" applyBorder="1" applyAlignment="1"/>
    <xf numFmtId="3" fontId="3" fillId="0" borderId="30" xfId="0" applyNumberFormat="1" applyFont="1" applyBorder="1" applyAlignment="1"/>
    <xf numFmtId="0" fontId="2" fillId="0" borderId="22" xfId="0" applyFont="1" applyBorder="1" applyAlignment="1">
      <alignment horizontal="center" vertical="center" wrapText="1"/>
    </xf>
    <xf numFmtId="1" fontId="2" fillId="0" borderId="22" xfId="0" applyNumberFormat="1" applyFont="1" applyBorder="1" applyAlignment="1">
      <alignment horizontal="center" vertical="center" textRotation="90" wrapText="1"/>
    </xf>
    <xf numFmtId="1" fontId="2" fillId="0" borderId="22" xfId="0" applyNumberFormat="1" applyFont="1" applyBorder="1" applyAlignment="1">
      <alignment horizontal="center" vertical="center" wrapText="1"/>
    </xf>
    <xf numFmtId="1" fontId="2" fillId="0" borderId="22" xfId="0" applyNumberFormat="1" applyFont="1" applyBorder="1" applyAlignment="1">
      <alignment horizontal="left" vertical="center" wrapText="1"/>
    </xf>
    <xf numFmtId="1" fontId="2" fillId="0" borderId="22" xfId="0" applyNumberFormat="1" applyFont="1" applyBorder="1" applyAlignment="1">
      <alignment horizontal="center" vertical="center" wrapText="1"/>
    </xf>
    <xf numFmtId="3" fontId="3" fillId="0" borderId="22" xfId="0" applyNumberFormat="1" applyFont="1" applyBorder="1" applyAlignment="1">
      <alignment vertical="center" wrapText="1"/>
    </xf>
    <xf numFmtId="3" fontId="2" fillId="0" borderId="22" xfId="0" applyNumberFormat="1" applyFont="1" applyBorder="1" applyAlignment="1">
      <alignment vertical="center" wrapText="1"/>
    </xf>
    <xf numFmtId="0" fontId="4" fillId="0" borderId="22" xfId="0" applyFont="1" applyBorder="1"/>
    <xf numFmtId="0" fontId="2" fillId="0" borderId="22" xfId="0" applyFont="1" applyBorder="1" applyAlignment="1">
      <alignment horizontal="center" vertical="center" wrapText="1"/>
    </xf>
    <xf numFmtId="1" fontId="2" fillId="0" borderId="22" xfId="0" applyNumberFormat="1" applyFont="1" applyBorder="1" applyAlignment="1">
      <alignment horizontal="center" vertical="center" textRotation="90" wrapText="1"/>
    </xf>
    <xf numFmtId="3" fontId="3" fillId="0" borderId="22" xfId="0" applyNumberFormat="1" applyFont="1" applyBorder="1" applyAlignment="1">
      <alignment horizontal="right" vertical="center" wrapText="1"/>
    </xf>
    <xf numFmtId="0" fontId="2" fillId="0" borderId="22" xfId="0" applyFont="1" applyBorder="1" applyAlignment="1">
      <alignment vertical="center" wrapText="1"/>
    </xf>
    <xf numFmtId="3" fontId="2" fillId="0" borderId="22" xfId="0" applyNumberFormat="1" applyFont="1" applyBorder="1" applyAlignment="1">
      <alignment horizontal="right" vertical="center" wrapText="1"/>
    </xf>
    <xf numFmtId="3" fontId="3" fillId="0" borderId="22"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1" fontId="2" fillId="0" borderId="41" xfId="0" applyNumberFormat="1" applyFont="1" applyBorder="1" applyAlignment="1">
      <alignment horizontal="center" vertical="center" textRotation="90" wrapText="1"/>
    </xf>
    <xf numFmtId="1" fontId="2" fillId="0" borderId="41" xfId="0" applyNumberFormat="1" applyFont="1" applyBorder="1" applyAlignment="1">
      <alignment horizontal="center" vertical="center" wrapText="1"/>
    </xf>
    <xf numFmtId="1" fontId="2" fillId="0" borderId="41" xfId="0" applyNumberFormat="1" applyFont="1" applyBorder="1" applyAlignment="1">
      <alignment horizontal="left" vertical="center" wrapText="1"/>
    </xf>
    <xf numFmtId="1" fontId="2" fillId="0" borderId="41" xfId="0" applyNumberFormat="1" applyFont="1" applyBorder="1" applyAlignment="1">
      <alignment horizontal="center" vertical="center" wrapText="1"/>
    </xf>
    <xf numFmtId="3" fontId="3" fillId="0" borderId="41" xfId="0" applyNumberFormat="1" applyFont="1" applyBorder="1" applyAlignment="1">
      <alignment vertical="center" wrapText="1"/>
    </xf>
    <xf numFmtId="3" fontId="2" fillId="0" borderId="41" xfId="0" applyNumberFormat="1" applyFont="1" applyBorder="1" applyAlignment="1">
      <alignment vertical="center" wrapText="1"/>
    </xf>
    <xf numFmtId="3" fontId="3" fillId="0" borderId="42" xfId="0" applyNumberFormat="1" applyFont="1" applyBorder="1" applyAlignment="1">
      <alignment vertical="center" wrapText="1"/>
    </xf>
    <xf numFmtId="0" fontId="4" fillId="0" borderId="64" xfId="0" applyFont="1" applyBorder="1"/>
    <xf numFmtId="3" fontId="3" fillId="0" borderId="56" xfId="0" applyNumberFormat="1" applyFont="1" applyBorder="1" applyAlignment="1">
      <alignment vertical="center" wrapText="1"/>
    </xf>
    <xf numFmtId="0" fontId="2" fillId="0" borderId="64" xfId="0" applyFont="1" applyBorder="1" applyAlignment="1">
      <alignment horizontal="center" vertical="center" wrapText="1"/>
    </xf>
    <xf numFmtId="0" fontId="2" fillId="0" borderId="56" xfId="0" applyFont="1" applyBorder="1" applyAlignment="1">
      <alignment vertical="center" wrapText="1"/>
    </xf>
    <xf numFmtId="0" fontId="2" fillId="0" borderId="64" xfId="0" applyFont="1" applyBorder="1" applyAlignment="1">
      <alignment horizontal="center" vertical="center" wrapText="1"/>
    </xf>
    <xf numFmtId="3" fontId="3" fillId="0" borderId="56" xfId="0" applyNumberFormat="1" applyFont="1" applyBorder="1" applyAlignment="1">
      <alignment horizontal="center" vertical="center" wrapText="1"/>
    </xf>
    <xf numFmtId="0" fontId="4" fillId="0" borderId="56" xfId="0" applyFont="1" applyBorder="1"/>
    <xf numFmtId="0" fontId="4" fillId="0" borderId="76" xfId="0" applyFont="1" applyBorder="1"/>
    <xf numFmtId="0" fontId="4" fillId="0" borderId="57" xfId="0" applyFont="1" applyBorder="1"/>
    <xf numFmtId="1" fontId="2" fillId="0" borderId="57" xfId="0" applyNumberFormat="1" applyFont="1" applyBorder="1" applyAlignment="1">
      <alignment horizontal="left" vertical="center" wrapText="1"/>
    </xf>
    <xf numFmtId="1" fontId="2" fillId="0" borderId="57" xfId="0" applyNumberFormat="1" applyFont="1" applyBorder="1" applyAlignment="1">
      <alignment horizontal="center" vertical="center" wrapText="1"/>
    </xf>
    <xf numFmtId="3" fontId="3" fillId="0" borderId="57" xfId="0" applyNumberFormat="1" applyFont="1" applyBorder="1" applyAlignment="1">
      <alignment vertical="center" wrapText="1"/>
    </xf>
    <xf numFmtId="3" fontId="2" fillId="0" borderId="57" xfId="0" applyNumberFormat="1" applyFont="1" applyBorder="1" applyAlignment="1">
      <alignment vertical="center" wrapText="1"/>
    </xf>
    <xf numFmtId="0" fontId="4" fillId="0" borderId="58" xfId="0" applyFont="1" applyBorder="1"/>
    <xf numFmtId="170" fontId="10" fillId="0" borderId="22" xfId="0" applyNumberFormat="1" applyFont="1" applyFill="1" applyBorder="1" applyAlignment="1"/>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44" fontId="9" fillId="0" borderId="41" xfId="2" applyFont="1" applyFill="1" applyBorder="1" applyAlignment="1">
      <alignment horizontal="center" vertical="center" wrapText="1"/>
    </xf>
    <xf numFmtId="170" fontId="9" fillId="0" borderId="41" xfId="2" applyNumberFormat="1" applyFont="1" applyFill="1" applyBorder="1" applyAlignment="1">
      <alignment horizontal="center" vertical="center" textRotation="90" wrapText="1"/>
    </xf>
    <xf numFmtId="170" fontId="10" fillId="0" borderId="41" xfId="0" applyNumberFormat="1" applyFont="1" applyFill="1" applyBorder="1" applyAlignment="1"/>
    <xf numFmtId="170" fontId="9" fillId="0" borderId="41" xfId="2" applyNumberFormat="1" applyFont="1" applyFill="1" applyBorder="1" applyAlignment="1">
      <alignment horizontal="center" vertical="center" wrapText="1"/>
    </xf>
    <xf numFmtId="170" fontId="9" fillId="0" borderId="42" xfId="2" applyNumberFormat="1" applyFont="1" applyFill="1" applyBorder="1" applyAlignment="1">
      <alignment horizontal="center" vertical="center" textRotation="90" wrapText="1"/>
    </xf>
    <xf numFmtId="0" fontId="10" fillId="0" borderId="64" xfId="0" applyFont="1" applyFill="1" applyBorder="1" applyAlignment="1">
      <alignment horizontal="center" vertical="center" wrapText="1"/>
    </xf>
    <xf numFmtId="170" fontId="9" fillId="0" borderId="56" xfId="2" applyNumberFormat="1" applyFont="1" applyFill="1" applyBorder="1" applyAlignment="1">
      <alignment horizontal="center" vertical="center" textRotation="90" wrapText="1"/>
    </xf>
    <xf numFmtId="49" fontId="9" fillId="0" borderId="56" xfId="0" applyNumberFormat="1" applyFont="1" applyFill="1" applyBorder="1" applyAlignment="1">
      <alignment horizontal="center" vertical="center" textRotation="90" wrapText="1"/>
    </xf>
    <xf numFmtId="170" fontId="10" fillId="0" borderId="56" xfId="0" applyNumberFormat="1" applyFont="1" applyFill="1" applyBorder="1"/>
    <xf numFmtId="6" fontId="10" fillId="0" borderId="56" xfId="0" applyNumberFormat="1" applyFont="1" applyFill="1" applyBorder="1" applyAlignment="1">
      <alignment horizontal="center" vertical="center"/>
    </xf>
    <xf numFmtId="0" fontId="10" fillId="0" borderId="56" xfId="0" applyFont="1" applyFill="1" applyBorder="1" applyAlignment="1">
      <alignment horizontal="center" vertical="center"/>
    </xf>
    <xf numFmtId="0" fontId="10" fillId="0" borderId="64" xfId="0" applyFont="1" applyFill="1" applyBorder="1" applyAlignment="1">
      <alignment horizontal="center" wrapText="1"/>
    </xf>
    <xf numFmtId="3" fontId="9" fillId="0" borderId="56" xfId="0" applyNumberFormat="1" applyFont="1" applyFill="1" applyBorder="1" applyAlignment="1">
      <alignment horizontal="center" vertical="center"/>
    </xf>
    <xf numFmtId="0" fontId="10" fillId="0" borderId="76" xfId="0" applyFont="1" applyFill="1" applyBorder="1" applyAlignment="1">
      <alignment horizontal="center" wrapText="1"/>
    </xf>
    <xf numFmtId="0" fontId="10" fillId="0" borderId="57" xfId="0" applyFont="1" applyFill="1" applyBorder="1" applyAlignment="1">
      <alignment horizontal="center" vertical="center" wrapText="1"/>
    </xf>
    <xf numFmtId="44" fontId="9" fillId="0" borderId="57" xfId="2" applyFont="1" applyFill="1" applyBorder="1" applyAlignment="1">
      <alignment horizontal="center" vertical="center" wrapText="1"/>
    </xf>
    <xf numFmtId="0" fontId="9" fillId="0" borderId="57" xfId="0" applyFont="1" applyFill="1" applyBorder="1" applyAlignment="1">
      <alignment horizontal="center" vertical="center"/>
    </xf>
    <xf numFmtId="0" fontId="10" fillId="0" borderId="57" xfId="0" applyFont="1" applyFill="1" applyBorder="1" applyAlignment="1">
      <alignment horizontal="center" vertical="center"/>
    </xf>
    <xf numFmtId="164" fontId="8" fillId="0" borderId="57" xfId="2" applyNumberFormat="1" applyFont="1" applyFill="1" applyBorder="1" applyAlignment="1">
      <alignment horizontal="center" vertical="center"/>
    </xf>
    <xf numFmtId="0" fontId="10" fillId="0" borderId="58" xfId="0" applyFont="1" applyFill="1" applyBorder="1" applyAlignment="1">
      <alignment horizontal="center" vertical="center"/>
    </xf>
    <xf numFmtId="0" fontId="8" fillId="5" borderId="57" xfId="0" applyFont="1" applyFill="1" applyBorder="1" applyAlignment="1">
      <alignment vertical="center" wrapText="1"/>
    </xf>
    <xf numFmtId="0" fontId="8" fillId="5" borderId="57" xfId="0" applyFont="1" applyFill="1" applyBorder="1" applyAlignment="1">
      <alignment horizontal="center" vertical="center" wrapText="1"/>
    </xf>
    <xf numFmtId="165" fontId="9" fillId="0" borderId="57" xfId="0" applyNumberFormat="1" applyFont="1" applyFill="1" applyBorder="1" applyAlignment="1">
      <alignment horizontal="center" vertical="center" wrapText="1"/>
    </xf>
    <xf numFmtId="0" fontId="10" fillId="0" borderId="57" xfId="0" applyFont="1" applyFill="1" applyBorder="1" applyAlignment="1">
      <alignment horizontal="center"/>
    </xf>
    <xf numFmtId="0" fontId="10" fillId="0" borderId="58" xfId="0" applyFont="1" applyFill="1" applyBorder="1" applyAlignment="1">
      <alignment horizontal="center" vertical="center" wrapText="1"/>
    </xf>
    <xf numFmtId="3" fontId="9" fillId="0" borderId="88" xfId="0" applyNumberFormat="1" applyFont="1" applyFill="1" applyBorder="1" applyAlignment="1">
      <alignment horizontal="center"/>
    </xf>
    <xf numFmtId="3" fontId="9" fillId="0" borderId="47" xfId="0" applyNumberFormat="1" applyFont="1" applyFill="1" applyBorder="1" applyAlignment="1">
      <alignment horizontal="center"/>
    </xf>
    <xf numFmtId="49" fontId="9" fillId="0" borderId="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164" fontId="9" fillId="0" borderId="5" xfId="2" applyNumberFormat="1"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9" xfId="0" applyFont="1" applyFill="1" applyBorder="1" applyAlignment="1">
      <alignment horizontal="center" vertical="center" textRotation="90" wrapText="1"/>
    </xf>
    <xf numFmtId="49" fontId="9" fillId="0" borderId="10" xfId="0" applyNumberFormat="1" applyFont="1" applyFill="1" applyBorder="1" applyAlignment="1">
      <alignment horizontal="center" vertical="center" textRotation="90" wrapText="1"/>
    </xf>
    <xf numFmtId="0" fontId="9" fillId="0" borderId="10" xfId="0" applyFont="1" applyFill="1" applyBorder="1" applyAlignment="1">
      <alignment horizontal="center" vertical="center" textRotation="90" wrapText="1"/>
    </xf>
    <xf numFmtId="0" fontId="9" fillId="0" borderId="15" xfId="0" applyFont="1" applyFill="1" applyBorder="1" applyAlignment="1">
      <alignment horizontal="center" vertical="center" textRotation="90" wrapText="1"/>
    </xf>
    <xf numFmtId="164" fontId="12" fillId="0" borderId="17" xfId="2" applyNumberFormat="1" applyFont="1" applyFill="1" applyBorder="1" applyAlignment="1">
      <alignment vertical="center"/>
    </xf>
    <xf numFmtId="164" fontId="9" fillId="0" borderId="2" xfId="2" applyNumberFormat="1" applyFont="1" applyFill="1" applyBorder="1" applyAlignment="1">
      <alignment horizontal="center" vertical="center" wrapText="1"/>
    </xf>
    <xf numFmtId="164" fontId="9" fillId="0" borderId="13" xfId="2" applyNumberFormat="1" applyFont="1" applyFill="1" applyBorder="1" applyAlignment="1">
      <alignment horizontal="center" vertical="center" wrapText="1"/>
    </xf>
    <xf numFmtId="164" fontId="9" fillId="0" borderId="14" xfId="2"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textRotation="90" wrapText="1"/>
    </xf>
    <xf numFmtId="49" fontId="9" fillId="0" borderId="15" xfId="0" applyNumberFormat="1" applyFont="1" applyFill="1" applyBorder="1" applyAlignment="1">
      <alignment horizontal="center" vertical="center" textRotation="90" wrapText="1"/>
    </xf>
    <xf numFmtId="0" fontId="12" fillId="0" borderId="20" xfId="0" applyFont="1" applyFill="1" applyBorder="1"/>
    <xf numFmtId="0" fontId="12" fillId="0" borderId="16" xfId="0" applyFont="1" applyFill="1" applyBorder="1"/>
    <xf numFmtId="0" fontId="12" fillId="0" borderId="16" xfId="0" applyFont="1" applyFill="1" applyBorder="1" applyAlignment="1">
      <alignment horizontal="center"/>
    </xf>
    <xf numFmtId="0" fontId="12" fillId="0" borderId="16" xfId="0" applyFont="1" applyFill="1" applyBorder="1" applyAlignment="1">
      <alignment vertical="center"/>
    </xf>
    <xf numFmtId="0" fontId="12" fillId="0" borderId="16" xfId="0" applyFont="1" applyFill="1" applyBorder="1" applyAlignment="1">
      <alignment horizontal="center" vertical="center"/>
    </xf>
    <xf numFmtId="0" fontId="12" fillId="0" borderId="21" xfId="0" applyFont="1" applyFill="1" applyBorder="1"/>
    <xf numFmtId="0" fontId="9" fillId="0" borderId="20" xfId="0" applyFont="1" applyFill="1" applyBorder="1" applyAlignment="1">
      <alignment horizontal="center" vertical="center" textRotation="90" wrapText="1"/>
    </xf>
    <xf numFmtId="164" fontId="9" fillId="0" borderId="21" xfId="2" applyNumberFormat="1" applyFont="1" applyFill="1" applyBorder="1" applyAlignment="1">
      <alignment horizontal="center" vertical="center" textRotation="90" wrapText="1"/>
    </xf>
    <xf numFmtId="164" fontId="9" fillId="0" borderId="20" xfId="2" applyNumberFormat="1" applyFont="1" applyFill="1" applyBorder="1" applyAlignment="1">
      <alignment horizontal="center" vertical="center" textRotation="90" wrapText="1"/>
    </xf>
    <xf numFmtId="164" fontId="9" fillId="0" borderId="16" xfId="2" applyNumberFormat="1" applyFont="1" applyFill="1" applyBorder="1" applyAlignment="1">
      <alignment horizontal="center" vertical="center" textRotation="90" wrapText="1"/>
    </xf>
    <xf numFmtId="0" fontId="13" fillId="0" borderId="16" xfId="0" applyFont="1" applyFill="1" applyBorder="1"/>
    <xf numFmtId="1" fontId="14" fillId="0" borderId="22" xfId="0" applyNumberFormat="1" applyFont="1" applyFill="1" applyBorder="1" applyAlignment="1">
      <alignment horizontal="center" vertical="center" wrapText="1"/>
    </xf>
    <xf numFmtId="164" fontId="15" fillId="0" borderId="22" xfId="2" applyNumberFormat="1" applyFont="1" applyFill="1" applyBorder="1" applyAlignment="1">
      <alignment vertical="center"/>
    </xf>
    <xf numFmtId="164" fontId="14" fillId="0" borderId="22" xfId="2" applyNumberFormat="1" applyFont="1" applyFill="1" applyBorder="1" applyAlignment="1">
      <alignment horizontal="center" vertical="center"/>
    </xf>
    <xf numFmtId="164" fontId="9" fillId="0" borderId="22" xfId="2" applyNumberFormat="1" applyFont="1" applyFill="1" applyBorder="1" applyAlignment="1">
      <alignment horizontal="center" vertical="center" textRotation="90" wrapText="1"/>
    </xf>
    <xf numFmtId="49" fontId="10" fillId="0" borderId="22" xfId="0" applyNumberFormat="1" applyFont="1" applyFill="1" applyBorder="1" applyAlignment="1">
      <alignment horizontal="center" vertical="center" textRotation="90" wrapText="1"/>
    </xf>
    <xf numFmtId="164" fontId="15" fillId="0" borderId="22" xfId="2" applyNumberFormat="1" applyFont="1" applyFill="1" applyBorder="1" applyAlignment="1">
      <alignment horizontal="center" vertical="center"/>
    </xf>
    <xf numFmtId="1" fontId="14" fillId="0" borderId="22" xfId="0" applyNumberFormat="1" applyFont="1" applyFill="1" applyBorder="1" applyAlignment="1">
      <alignment horizontal="center" vertical="center" wrapText="1"/>
    </xf>
    <xf numFmtId="0" fontId="12" fillId="0" borderId="22" xfId="0" applyFont="1" applyFill="1" applyBorder="1"/>
    <xf numFmtId="0" fontId="12" fillId="0" borderId="22" xfId="0" applyFont="1" applyFill="1" applyBorder="1" applyAlignment="1">
      <alignment horizontal="center"/>
    </xf>
    <xf numFmtId="0" fontId="12" fillId="0" borderId="22" xfId="0" applyFont="1" applyFill="1" applyBorder="1" applyAlignment="1">
      <alignment vertical="center"/>
    </xf>
    <xf numFmtId="164" fontId="14" fillId="0" borderId="22" xfId="2" applyNumberFormat="1" applyFont="1" applyFill="1" applyBorder="1" applyAlignment="1">
      <alignment vertical="center"/>
    </xf>
    <xf numFmtId="164" fontId="16" fillId="0" borderId="22" xfId="2" applyNumberFormat="1" applyFont="1" applyFill="1" applyBorder="1" applyAlignment="1">
      <alignment vertical="center"/>
    </xf>
    <xf numFmtId="164" fontId="10" fillId="0" borderId="22" xfId="2" applyNumberFormat="1" applyFont="1" applyFill="1" applyBorder="1" applyAlignment="1">
      <alignment horizontal="center" vertical="center"/>
    </xf>
    <xf numFmtId="164" fontId="14" fillId="0" borderId="22" xfId="2" applyNumberFormat="1" applyFont="1" applyFill="1" applyBorder="1"/>
    <xf numFmtId="0" fontId="10" fillId="0" borderId="40" xfId="0" applyFont="1" applyFill="1" applyBorder="1" applyAlignment="1">
      <alignment horizontal="center" vertical="center" wrapText="1"/>
    </xf>
    <xf numFmtId="1" fontId="14" fillId="0" borderId="41" xfId="0" applyNumberFormat="1" applyFont="1" applyFill="1" applyBorder="1" applyAlignment="1">
      <alignment horizontal="center" vertical="center" wrapText="1"/>
    </xf>
    <xf numFmtId="164" fontId="15" fillId="0" borderId="41" xfId="2" applyNumberFormat="1" applyFont="1" applyFill="1" applyBorder="1" applyAlignment="1">
      <alignment vertical="center"/>
    </xf>
    <xf numFmtId="164" fontId="14" fillId="0" borderId="41" xfId="2" applyNumberFormat="1" applyFont="1" applyFill="1" applyBorder="1" applyAlignment="1">
      <alignment horizontal="center" vertical="center"/>
    </xf>
    <xf numFmtId="164" fontId="9" fillId="0" borderId="41" xfId="2" applyNumberFormat="1" applyFont="1" applyFill="1" applyBorder="1" applyAlignment="1">
      <alignment horizontal="center" vertical="center" textRotation="90" wrapText="1"/>
    </xf>
    <xf numFmtId="49" fontId="10" fillId="0" borderId="41" xfId="0" applyNumberFormat="1" applyFont="1" applyFill="1" applyBorder="1" applyAlignment="1">
      <alignment horizontal="center" vertical="center" textRotation="90" wrapText="1"/>
    </xf>
    <xf numFmtId="0" fontId="10" fillId="0" borderId="64" xfId="0" applyFont="1" applyFill="1" applyBorder="1" applyAlignment="1">
      <alignment horizontal="center" vertical="center" wrapText="1"/>
    </xf>
    <xf numFmtId="0" fontId="12" fillId="0" borderId="64" xfId="0" applyFont="1" applyFill="1" applyBorder="1"/>
    <xf numFmtId="0" fontId="10" fillId="0" borderId="76" xfId="0" applyFont="1" applyFill="1" applyBorder="1" applyAlignment="1">
      <alignment horizontal="center" vertical="center" wrapText="1"/>
    </xf>
    <xf numFmtId="1" fontId="10" fillId="0" borderId="57" xfId="0" applyNumberFormat="1" applyFont="1" applyFill="1" applyBorder="1" applyAlignment="1">
      <alignment vertical="center"/>
    </xf>
    <xf numFmtId="164" fontId="15" fillId="0" borderId="57" xfId="2" applyNumberFormat="1" applyFont="1" applyFill="1" applyBorder="1" applyAlignment="1">
      <alignment vertical="center"/>
    </xf>
    <xf numFmtId="164" fontId="14" fillId="0" borderId="57" xfId="2" applyNumberFormat="1" applyFont="1" applyFill="1" applyBorder="1" applyAlignment="1">
      <alignment horizontal="center" vertical="center"/>
    </xf>
    <xf numFmtId="164" fontId="9" fillId="0" borderId="57" xfId="2" applyNumberFormat="1" applyFont="1" applyFill="1" applyBorder="1" applyAlignment="1">
      <alignment horizontal="center" vertical="center" textRotation="90" wrapText="1"/>
    </xf>
    <xf numFmtId="164" fontId="14" fillId="0" borderId="57" xfId="2" applyNumberFormat="1" applyFont="1" applyFill="1" applyBorder="1" applyAlignment="1">
      <alignment vertical="center"/>
    </xf>
    <xf numFmtId="0" fontId="34" fillId="0" borderId="0" xfId="0" applyFont="1" applyFill="1" applyAlignment="1">
      <alignment vertical="center"/>
    </xf>
    <xf numFmtId="0" fontId="9" fillId="0" borderId="32" xfId="0" applyFont="1" applyFill="1" applyBorder="1" applyAlignment="1">
      <alignment horizontal="center" vertical="center"/>
    </xf>
    <xf numFmtId="0" fontId="35" fillId="0" borderId="33" xfId="0" applyFont="1" applyFill="1" applyBorder="1" applyAlignment="1">
      <alignment vertical="center"/>
    </xf>
    <xf numFmtId="0" fontId="35" fillId="0" borderId="89" xfId="0" applyFont="1" applyFill="1" applyBorder="1" applyAlignment="1">
      <alignment vertical="center"/>
    </xf>
    <xf numFmtId="164" fontId="9" fillId="0" borderId="90" xfId="2" applyNumberFormat="1" applyFont="1" applyFill="1" applyBorder="1" applyAlignment="1">
      <alignment vertical="center"/>
    </xf>
    <xf numFmtId="3" fontId="9" fillId="0" borderId="91" xfId="0" applyNumberFormat="1" applyFont="1" applyFill="1" applyBorder="1" applyAlignment="1">
      <alignment vertical="center"/>
    </xf>
    <xf numFmtId="3" fontId="9" fillId="0" borderId="92" xfId="0" applyNumberFormat="1" applyFont="1" applyFill="1" applyBorder="1" applyAlignment="1">
      <alignment vertical="center"/>
    </xf>
    <xf numFmtId="0" fontId="33" fillId="0" borderId="66" xfId="5" applyFont="1" applyBorder="1" applyAlignment="1">
      <alignment horizontal="center"/>
    </xf>
    <xf numFmtId="0" fontId="33" fillId="0" borderId="70" xfId="5" applyFont="1" applyBorder="1" applyAlignment="1">
      <alignment horizontal="center"/>
    </xf>
    <xf numFmtId="0" fontId="33" fillId="0" borderId="71" xfId="5" applyFont="1" applyBorder="1" applyAlignment="1">
      <alignment horizontal="center"/>
    </xf>
    <xf numFmtId="0" fontId="33" fillId="0" borderId="68" xfId="5" applyFont="1" applyBorder="1" applyAlignment="1">
      <alignment horizontal="center"/>
    </xf>
    <xf numFmtId="0" fontId="33" fillId="0" borderId="73" xfId="5" applyFont="1" applyBorder="1" applyAlignment="1">
      <alignment horizontal="center"/>
    </xf>
    <xf numFmtId="0" fontId="33" fillId="0" borderId="74" xfId="5" applyFont="1" applyBorder="1" applyAlignment="1">
      <alignment horizontal="center"/>
    </xf>
    <xf numFmtId="0" fontId="17" fillId="0" borderId="26" xfId="5" applyFont="1" applyBorder="1" applyAlignment="1">
      <alignment horizontal="left"/>
    </xf>
    <xf numFmtId="0" fontId="17" fillId="0" borderId="72" xfId="5" applyFont="1" applyBorder="1" applyAlignment="1">
      <alignment horizontal="left"/>
    </xf>
    <xf numFmtId="0" fontId="17" fillId="0" borderId="23" xfId="5" applyFont="1" applyBorder="1" applyAlignment="1">
      <alignment horizontal="left"/>
    </xf>
    <xf numFmtId="0" fontId="37" fillId="0" borderId="22" xfId="0" applyFont="1" applyFill="1" applyBorder="1" applyAlignment="1">
      <alignment vertical="center" wrapText="1"/>
    </xf>
    <xf numFmtId="1" fontId="37" fillId="0" borderId="22" xfId="0" applyNumberFormat="1" applyFont="1" applyFill="1" applyBorder="1" applyAlignment="1">
      <alignment horizontal="center" vertical="center" wrapText="1"/>
    </xf>
    <xf numFmtId="0" fontId="37" fillId="0" borderId="22" xfId="0" applyFont="1" applyFill="1" applyBorder="1" applyAlignment="1">
      <alignment horizontal="center" vertical="center" wrapText="1"/>
    </xf>
    <xf numFmtId="166" fontId="38" fillId="0" borderId="22" xfId="4" applyNumberFormat="1" applyFont="1" applyFill="1" applyBorder="1" applyAlignment="1">
      <alignment vertical="center" wrapText="1"/>
    </xf>
    <xf numFmtId="0" fontId="37" fillId="0" borderId="22" xfId="0" applyFont="1" applyFill="1" applyBorder="1" applyAlignment="1">
      <alignment vertical="center"/>
    </xf>
    <xf numFmtId="166" fontId="39" fillId="0" borderId="22" xfId="4" applyNumberFormat="1"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2" xfId="0" applyFont="1" applyFill="1" applyBorder="1"/>
    <xf numFmtId="0" fontId="37" fillId="0" borderId="22" xfId="0" applyFont="1" applyFill="1" applyBorder="1" applyAlignment="1">
      <alignment wrapText="1"/>
    </xf>
    <xf numFmtId="166" fontId="39" fillId="0" borderId="22" xfId="4" applyNumberFormat="1" applyFont="1" applyFill="1" applyBorder="1"/>
    <xf numFmtId="166" fontId="39" fillId="0" borderId="22" xfId="4" applyNumberFormat="1" applyFont="1" applyFill="1" applyBorder="1" applyAlignment="1">
      <alignment vertical="center" wrapText="1"/>
    </xf>
    <xf numFmtId="1" fontId="37" fillId="0" borderId="22" xfId="0" applyNumberFormat="1" applyFont="1" applyFill="1" applyBorder="1" applyAlignment="1">
      <alignment vertical="center" wrapText="1"/>
    </xf>
    <xf numFmtId="166" fontId="38" fillId="0" borderId="22" xfId="4" applyNumberFormat="1" applyFont="1" applyFill="1" applyBorder="1"/>
    <xf numFmtId="0" fontId="37" fillId="0" borderId="25" xfId="0" applyFont="1" applyFill="1" applyBorder="1" applyAlignment="1">
      <alignment horizontal="center" vertical="center" wrapText="1"/>
    </xf>
    <xf numFmtId="0" fontId="37" fillId="0" borderId="24" xfId="0" applyFont="1" applyFill="1" applyBorder="1" applyAlignment="1">
      <alignment horizontal="center" vertical="center" wrapText="1"/>
    </xf>
    <xf numFmtId="1" fontId="37" fillId="0" borderId="22" xfId="3" applyNumberFormat="1" applyFont="1" applyFill="1" applyBorder="1" applyAlignment="1">
      <alignment horizontal="center" vertical="center" wrapText="1"/>
    </xf>
    <xf numFmtId="1" fontId="37" fillId="0" borderId="25" xfId="0" applyNumberFormat="1" applyFont="1" applyFill="1" applyBorder="1" applyAlignment="1">
      <alignment horizontal="center" vertical="center" wrapText="1"/>
    </xf>
    <xf numFmtId="1" fontId="37" fillId="0" borderId="24" xfId="0" applyNumberFormat="1" applyFont="1" applyFill="1" applyBorder="1" applyAlignment="1">
      <alignment horizontal="center" vertical="center" wrapText="1"/>
    </xf>
    <xf numFmtId="167" fontId="37" fillId="0" borderId="22" xfId="0" applyNumberFormat="1" applyFont="1" applyFill="1" applyBorder="1" applyAlignment="1">
      <alignment wrapText="1"/>
    </xf>
    <xf numFmtId="0" fontId="37" fillId="0" borderId="22" xfId="0" applyFont="1" applyFill="1" applyBorder="1" applyAlignment="1">
      <alignment horizontal="center"/>
    </xf>
    <xf numFmtId="3" fontId="37" fillId="0" borderId="22" xfId="0" applyNumberFormat="1" applyFont="1" applyFill="1" applyBorder="1" applyAlignment="1">
      <alignment horizontal="center" vertical="center" wrapText="1"/>
    </xf>
    <xf numFmtId="3" fontId="37" fillId="0" borderId="22" xfId="0" applyNumberFormat="1" applyFont="1" applyFill="1" applyBorder="1" applyAlignment="1">
      <alignment vertical="center" wrapText="1"/>
    </xf>
    <xf numFmtId="3" fontId="37" fillId="0" borderId="22" xfId="0" applyNumberFormat="1" applyFont="1" applyFill="1" applyBorder="1" applyAlignment="1">
      <alignment horizontal="right" vertical="center" wrapText="1"/>
    </xf>
    <xf numFmtId="0" fontId="34" fillId="0" borderId="22" xfId="0" applyFont="1" applyFill="1" applyBorder="1" applyAlignment="1">
      <alignment wrapText="1"/>
    </xf>
    <xf numFmtId="0" fontId="40" fillId="0" borderId="22" xfId="0" applyFont="1" applyFill="1" applyBorder="1" applyAlignment="1">
      <alignment horizontal="center" vertical="center" wrapText="1"/>
    </xf>
    <xf numFmtId="0" fontId="37" fillId="0" borderId="40" xfId="0" applyFont="1" applyFill="1" applyBorder="1" applyAlignment="1">
      <alignment vertical="center" wrapText="1"/>
    </xf>
    <xf numFmtId="0" fontId="37" fillId="0" borderId="41" xfId="0" applyFont="1" applyFill="1" applyBorder="1" applyAlignment="1">
      <alignment vertical="center" wrapText="1"/>
    </xf>
    <xf numFmtId="1" fontId="37" fillId="0" borderId="41" xfId="0" applyNumberFormat="1" applyFont="1" applyFill="1" applyBorder="1" applyAlignment="1">
      <alignment horizontal="center" vertical="center" wrapText="1"/>
    </xf>
    <xf numFmtId="0" fontId="37" fillId="0" borderId="41" xfId="0" applyFont="1" applyFill="1" applyBorder="1" applyAlignment="1">
      <alignment horizontal="center" vertical="center" wrapText="1"/>
    </xf>
    <xf numFmtId="166" fontId="38" fillId="0" borderId="41" xfId="4" applyNumberFormat="1" applyFont="1" applyFill="1" applyBorder="1" applyAlignment="1">
      <alignment vertical="center" wrapText="1"/>
    </xf>
    <xf numFmtId="0" fontId="37" fillId="0" borderId="41" xfId="0" applyFont="1" applyFill="1" applyBorder="1" applyAlignment="1">
      <alignment vertical="center"/>
    </xf>
    <xf numFmtId="166" fontId="39" fillId="0" borderId="41" xfId="4" applyNumberFormat="1" applyFont="1" applyFill="1" applyBorder="1" applyAlignment="1">
      <alignment horizontal="center" vertical="center" wrapText="1"/>
    </xf>
    <xf numFmtId="0" fontId="37" fillId="0" borderId="42" xfId="0" applyFont="1" applyFill="1" applyBorder="1" applyAlignment="1">
      <alignment vertical="center" wrapText="1"/>
    </xf>
    <xf numFmtId="0" fontId="37" fillId="0" borderId="64" xfId="0" applyFont="1" applyFill="1" applyBorder="1" applyAlignment="1">
      <alignment vertical="center" wrapText="1"/>
    </xf>
    <xf numFmtId="0" fontId="37" fillId="0" borderId="56" xfId="0" applyFont="1" applyFill="1" applyBorder="1" applyAlignment="1">
      <alignment vertical="center" wrapText="1"/>
    </xf>
    <xf numFmtId="0" fontId="37" fillId="0" borderId="64"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34" fillId="0" borderId="64" xfId="0" applyFont="1" applyFill="1" applyBorder="1" applyAlignment="1">
      <alignment horizontal="center" vertical="center" wrapText="1"/>
    </xf>
    <xf numFmtId="0" fontId="34" fillId="0" borderId="76" xfId="0" applyFont="1" applyFill="1" applyBorder="1" applyAlignment="1">
      <alignment horizontal="center" vertical="center" wrapText="1"/>
    </xf>
    <xf numFmtId="1" fontId="37" fillId="0" borderId="57" xfId="3" applyNumberFormat="1" applyFont="1" applyFill="1" applyBorder="1" applyAlignment="1">
      <alignment horizontal="center" vertical="center" wrapText="1"/>
    </xf>
    <xf numFmtId="0" fontId="37" fillId="0" borderId="57" xfId="0" applyFont="1" applyFill="1" applyBorder="1" applyAlignment="1">
      <alignment horizontal="center" vertical="center" wrapText="1"/>
    </xf>
    <xf numFmtId="1" fontId="37" fillId="0" borderId="57" xfId="0" applyNumberFormat="1" applyFont="1" applyFill="1" applyBorder="1" applyAlignment="1">
      <alignment horizontal="center" vertical="center" wrapText="1"/>
    </xf>
    <xf numFmtId="0" fontId="40" fillId="0" borderId="57" xfId="0" applyFont="1" applyFill="1" applyBorder="1" applyAlignment="1">
      <alignment horizontal="center" vertical="center" wrapText="1"/>
    </xf>
    <xf numFmtId="166" fontId="38" fillId="0" borderId="57" xfId="4" applyNumberFormat="1" applyFont="1" applyFill="1" applyBorder="1"/>
    <xf numFmtId="0" fontId="37" fillId="0" borderId="57" xfId="0" applyFont="1" applyFill="1" applyBorder="1" applyAlignment="1">
      <alignment vertical="center" wrapText="1"/>
    </xf>
    <xf numFmtId="166" fontId="39" fillId="0" borderId="57" xfId="4" applyNumberFormat="1" applyFont="1" applyFill="1" applyBorder="1"/>
    <xf numFmtId="0" fontId="37" fillId="0" borderId="58" xfId="0" applyFont="1" applyFill="1" applyBorder="1" applyAlignment="1">
      <alignment vertical="center" wrapText="1"/>
    </xf>
    <xf numFmtId="0" fontId="0" fillId="0" borderId="0" xfId="0" applyAlignment="1">
      <alignment horizontal="center" wrapText="1"/>
    </xf>
    <xf numFmtId="0" fontId="33" fillId="0" borderId="0" xfId="0" applyFont="1" applyFill="1" applyAlignment="1">
      <alignment horizontal="center" wrapText="1"/>
    </xf>
    <xf numFmtId="1" fontId="37" fillId="0" borderId="41" xfId="3" applyNumberFormat="1" applyFont="1" applyFill="1" applyBorder="1" applyAlignment="1">
      <alignment horizontal="center" vertical="center" wrapText="1"/>
    </xf>
    <xf numFmtId="0" fontId="10" fillId="0" borderId="22" xfId="2" applyNumberFormat="1" applyFont="1" applyFill="1" applyBorder="1" applyAlignment="1">
      <alignment horizontal="center" vertical="center" wrapText="1"/>
    </xf>
    <xf numFmtId="3" fontId="9" fillId="0" borderId="24" xfId="0" applyNumberFormat="1" applyFont="1" applyFill="1" applyBorder="1" applyAlignment="1">
      <alignment horizontal="right" vertical="center" wrapText="1"/>
    </xf>
    <xf numFmtId="3" fontId="10" fillId="0" borderId="24" xfId="0" applyNumberFormat="1" applyFont="1" applyFill="1" applyBorder="1" applyAlignment="1">
      <alignment horizontal="right" vertical="center" wrapText="1"/>
    </xf>
    <xf numFmtId="0" fontId="10" fillId="0" borderId="57" xfId="2" applyNumberFormat="1" applyFont="1" applyFill="1" applyBorder="1" applyAlignment="1">
      <alignment horizontal="center" vertical="center" wrapText="1"/>
    </xf>
    <xf numFmtId="49" fontId="9" fillId="0" borderId="82" xfId="0" applyNumberFormat="1" applyFont="1" applyFill="1" applyBorder="1" applyAlignment="1">
      <alignment horizontal="center" vertical="center" textRotation="90" wrapText="1"/>
    </xf>
    <xf numFmtId="0" fontId="9" fillId="0" borderId="52" xfId="0" applyFont="1" applyFill="1" applyBorder="1" applyAlignment="1">
      <alignment horizontal="center" vertical="center" textRotation="90" wrapText="1"/>
    </xf>
    <xf numFmtId="3" fontId="9" fillId="0" borderId="84" xfId="0" applyNumberFormat="1" applyFont="1" applyFill="1" applyBorder="1"/>
    <xf numFmtId="3" fontId="9" fillId="0" borderId="81" xfId="0" applyNumberFormat="1" applyFont="1" applyFill="1" applyBorder="1"/>
    <xf numFmtId="0" fontId="0" fillId="0" borderId="22" xfId="0" applyFill="1" applyBorder="1" applyAlignment="1">
      <alignment horizontal="center" vertical="center"/>
    </xf>
    <xf numFmtId="1" fontId="10" fillId="0" borderId="22" xfId="0" applyNumberFormat="1" applyFont="1" applyFill="1" applyBorder="1" applyAlignment="1">
      <alignment horizontal="left" vertical="center" wrapText="1"/>
    </xf>
    <xf numFmtId="171" fontId="9" fillId="0" borderId="22" xfId="0" applyNumberFormat="1" applyFont="1" applyFill="1" applyBorder="1" applyAlignment="1">
      <alignment horizontal="right" vertical="center" wrapText="1"/>
    </xf>
    <xf numFmtId="171" fontId="9" fillId="0" borderId="22" xfId="0" applyNumberFormat="1" applyFont="1" applyFill="1" applyBorder="1" applyAlignment="1">
      <alignment horizontal="center" vertical="center" wrapText="1"/>
    </xf>
    <xf numFmtId="0" fontId="0" fillId="0" borderId="22" xfId="0" applyFill="1" applyBorder="1" applyAlignment="1">
      <alignment horizontal="left" vertical="center"/>
    </xf>
    <xf numFmtId="1" fontId="10" fillId="0" borderId="41" xfId="0" applyNumberFormat="1" applyFont="1" applyFill="1" applyBorder="1" applyAlignment="1">
      <alignment horizontal="center"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1" fontId="10" fillId="0" borderId="57" xfId="0" applyNumberFormat="1" applyFont="1" applyFill="1" applyBorder="1" applyAlignment="1">
      <alignment horizontal="right" vertical="center"/>
    </xf>
    <xf numFmtId="171" fontId="9" fillId="0" borderId="57" xfId="0" applyNumberFormat="1" applyFont="1" applyFill="1" applyBorder="1" applyAlignment="1">
      <alignment horizontal="right" vertical="center" wrapText="1"/>
    </xf>
    <xf numFmtId="166" fontId="9" fillId="0" borderId="57" xfId="4" applyNumberFormat="1" applyFont="1" applyBorder="1" applyAlignment="1">
      <alignment vertical="center"/>
    </xf>
    <xf numFmtId="0" fontId="33" fillId="0" borderId="40" xfId="5" applyFont="1" applyBorder="1" applyAlignment="1">
      <alignment horizontal="center"/>
    </xf>
    <xf numFmtId="0" fontId="33" fillId="0" borderId="41" xfId="5" applyFont="1" applyBorder="1" applyAlignment="1">
      <alignment horizontal="center"/>
    </xf>
    <xf numFmtId="0" fontId="33" fillId="0" borderId="93" xfId="5" applyFont="1" applyBorder="1" applyAlignment="1">
      <alignment horizontal="center" vertical="center"/>
    </xf>
    <xf numFmtId="0" fontId="33" fillId="0" borderId="83" xfId="5" applyFont="1" applyBorder="1" applyAlignment="1">
      <alignment horizontal="center" vertical="center"/>
    </xf>
    <xf numFmtId="0" fontId="33" fillId="0" borderId="37" xfId="5" applyFont="1" applyBorder="1" applyAlignment="1">
      <alignment horizontal="center" vertical="center"/>
    </xf>
    <xf numFmtId="0" fontId="29" fillId="0" borderId="75" xfId="0" applyFont="1" applyBorder="1" applyAlignment="1">
      <alignment horizontal="left" vertical="center" wrapText="1"/>
    </xf>
    <xf numFmtId="0" fontId="29" fillId="0" borderId="78" xfId="0" applyFont="1" applyBorder="1" applyAlignment="1">
      <alignment horizontal="left" vertical="center" wrapText="1"/>
    </xf>
    <xf numFmtId="0" fontId="29" fillId="0" borderId="80" xfId="0" applyFont="1" applyBorder="1" applyAlignment="1">
      <alignment horizontal="left" vertical="center" wrapText="1"/>
    </xf>
    <xf numFmtId="0" fontId="33" fillId="0" borderId="42" xfId="5" applyFont="1" applyBorder="1" applyAlignment="1">
      <alignment horizontal="center"/>
    </xf>
    <xf numFmtId="0" fontId="33" fillId="0" borderId="64" xfId="5" applyFont="1" applyBorder="1" applyAlignment="1">
      <alignment horizontal="center"/>
    </xf>
    <xf numFmtId="0" fontId="33" fillId="0" borderId="56" xfId="5" applyFont="1" applyBorder="1" applyAlignment="1">
      <alignment horizontal="center"/>
    </xf>
    <xf numFmtId="0" fontId="33" fillId="0" borderId="76" xfId="5" applyFont="1" applyBorder="1" applyAlignment="1">
      <alignment horizontal="center"/>
    </xf>
    <xf numFmtId="0" fontId="33" fillId="0" borderId="57" xfId="5" applyFont="1" applyBorder="1" applyAlignment="1">
      <alignment horizontal="center"/>
    </xf>
    <xf numFmtId="0" fontId="33" fillId="0" borderId="65" xfId="5" applyFont="1" applyBorder="1" applyAlignment="1">
      <alignment horizontal="center" vertical="center"/>
    </xf>
    <xf numFmtId="0" fontId="33" fillId="0" borderId="31" xfId="5" applyFont="1" applyBorder="1" applyAlignment="1">
      <alignment horizontal="center" vertical="center"/>
    </xf>
    <xf numFmtId="0" fontId="33" fillId="0" borderId="61" xfId="5" applyFont="1" applyBorder="1" applyAlignment="1">
      <alignment horizontal="center" vertical="center"/>
    </xf>
    <xf numFmtId="0" fontId="32" fillId="0" borderId="77" xfId="0" applyFont="1" applyBorder="1" applyAlignment="1">
      <alignment horizontal="left" vertical="center" wrapText="1"/>
    </xf>
    <xf numFmtId="0" fontId="32" fillId="0" borderId="94" xfId="0" applyFont="1" applyBorder="1" applyAlignment="1">
      <alignment horizontal="left" vertical="center" wrapText="1"/>
    </xf>
    <xf numFmtId="0" fontId="32" fillId="0" borderId="95" xfId="0" applyFont="1" applyBorder="1" applyAlignment="1">
      <alignment horizontal="left" vertical="center" wrapText="1"/>
    </xf>
    <xf numFmtId="0" fontId="33" fillId="0" borderId="58" xfId="5" applyFont="1" applyBorder="1" applyAlignment="1">
      <alignment horizontal="center"/>
    </xf>
    <xf numFmtId="0" fontId="17" fillId="0" borderId="40" xfId="5" applyFont="1" applyBorder="1" applyAlignment="1">
      <alignment horizontal="left"/>
    </xf>
    <xf numFmtId="0" fontId="17" fillId="0" borderId="41" xfId="5" applyFont="1" applyBorder="1" applyAlignment="1">
      <alignment horizontal="left"/>
    </xf>
    <xf numFmtId="0" fontId="17" fillId="0" borderId="42" xfId="5" applyFont="1" applyBorder="1" applyAlignment="1">
      <alignment horizontal="left"/>
    </xf>
    <xf numFmtId="0" fontId="17" fillId="0" borderId="64" xfId="5" applyFont="1" applyBorder="1" applyAlignment="1">
      <alignment horizontal="left"/>
    </xf>
    <xf numFmtId="0" fontId="17" fillId="0" borderId="56" xfId="5" applyFont="1" applyBorder="1" applyAlignment="1">
      <alignment horizontal="left"/>
    </xf>
    <xf numFmtId="0" fontId="17" fillId="0" borderId="76" xfId="5" applyFont="1" applyBorder="1" applyAlignment="1">
      <alignment horizontal="left"/>
    </xf>
    <xf numFmtId="0" fontId="17" fillId="0" borderId="57" xfId="5" applyFont="1" applyBorder="1" applyAlignment="1">
      <alignment horizontal="left"/>
    </xf>
    <xf numFmtId="0" fontId="17" fillId="0" borderId="58" xfId="5" applyFont="1" applyBorder="1" applyAlignment="1">
      <alignment horizontal="left"/>
    </xf>
    <xf numFmtId="0" fontId="10" fillId="0" borderId="23" xfId="0" applyFont="1" applyFill="1" applyBorder="1"/>
    <xf numFmtId="0" fontId="24" fillId="0" borderId="23" xfId="0" applyFont="1" applyFill="1" applyBorder="1"/>
    <xf numFmtId="0" fontId="24" fillId="0" borderId="23" xfId="0" applyFont="1" applyFill="1" applyBorder="1" applyAlignment="1">
      <alignment vertical="center"/>
    </xf>
    <xf numFmtId="0" fontId="24" fillId="0" borderId="23" xfId="0" applyFont="1" applyFill="1" applyBorder="1" applyAlignment="1"/>
    <xf numFmtId="1" fontId="10" fillId="0" borderId="22" xfId="0" applyNumberFormat="1" applyFont="1" applyFill="1" applyBorder="1" applyAlignment="1">
      <alignment horizontal="center" vertical="center"/>
    </xf>
    <xf numFmtId="0" fontId="10" fillId="0" borderId="26" xfId="0" applyFont="1" applyFill="1" applyBorder="1"/>
    <xf numFmtId="0" fontId="24" fillId="0" borderId="26" xfId="0" applyFont="1" applyFill="1" applyBorder="1"/>
    <xf numFmtId="0" fontId="24" fillId="0" borderId="26" xfId="0" applyFont="1" applyFill="1" applyBorder="1" applyAlignment="1"/>
    <xf numFmtId="1" fontId="10" fillId="0" borderId="41" xfId="0" applyNumberFormat="1" applyFont="1" applyFill="1" applyBorder="1" applyAlignment="1">
      <alignment horizontal="left" vertical="center" wrapText="1"/>
    </xf>
    <xf numFmtId="0" fontId="25" fillId="0" borderId="4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10" fillId="0" borderId="56" xfId="0" applyFont="1" applyFill="1" applyBorder="1"/>
    <xf numFmtId="3" fontId="9" fillId="0" borderId="22" xfId="0" applyNumberFormat="1" applyFont="1" applyFill="1" applyBorder="1" applyAlignment="1">
      <alignment horizontal="right"/>
    </xf>
    <xf numFmtId="3" fontId="9" fillId="0" borderId="22" xfId="0" applyNumberFormat="1" applyFont="1" applyFill="1" applyBorder="1" applyAlignment="1">
      <alignment horizontal="right" vertical="center"/>
    </xf>
    <xf numFmtId="0" fontId="9" fillId="0" borderId="22" xfId="0" applyFont="1" applyFill="1" applyBorder="1" applyAlignment="1">
      <alignment horizontal="center" vertical="center" wrapText="1"/>
    </xf>
    <xf numFmtId="3" fontId="9" fillId="0" borderId="22" xfId="0" applyNumberFormat="1" applyFont="1" applyFill="1" applyBorder="1" applyAlignment="1">
      <alignment vertical="center"/>
    </xf>
    <xf numFmtId="0" fontId="10" fillId="0" borderId="56" xfId="0" applyFont="1" applyFill="1" applyBorder="1" applyAlignment="1">
      <alignment vertical="center"/>
    </xf>
    <xf numFmtId="3" fontId="9" fillId="0" borderId="22" xfId="0" applyNumberFormat="1" applyFont="1" applyFill="1" applyBorder="1" applyAlignment="1"/>
    <xf numFmtId="0" fontId="10" fillId="0" borderId="56" xfId="0" applyFont="1" applyFill="1" applyBorder="1" applyAlignment="1"/>
    <xf numFmtId="1" fontId="10" fillId="0" borderId="41" xfId="0" applyNumberFormat="1" applyFont="1" applyFill="1" applyBorder="1" applyAlignment="1">
      <alignment horizontal="right" vertical="center" wrapText="1"/>
    </xf>
    <xf numFmtId="1" fontId="10" fillId="0" borderId="41" xfId="0" applyNumberFormat="1" applyFont="1" applyFill="1" applyBorder="1" applyAlignment="1">
      <alignment horizontal="justify" vertical="center" wrapText="1"/>
    </xf>
    <xf numFmtId="3" fontId="10" fillId="0" borderId="41" xfId="0" applyNumberFormat="1" applyFont="1" applyFill="1" applyBorder="1" applyAlignment="1">
      <alignment horizontal="right" wrapText="1"/>
    </xf>
    <xf numFmtId="3" fontId="10" fillId="0" borderId="22" xfId="0" applyNumberFormat="1" applyFont="1" applyFill="1" applyBorder="1" applyAlignment="1">
      <alignment horizontal="right" wrapText="1"/>
    </xf>
    <xf numFmtId="0" fontId="10" fillId="0" borderId="22" xfId="0" applyFont="1" applyFill="1" applyBorder="1" applyAlignment="1">
      <alignment horizontal="right" vertical="center"/>
    </xf>
    <xf numFmtId="0" fontId="8" fillId="0" borderId="22" xfId="0" applyFont="1" applyFill="1" applyBorder="1" applyAlignment="1">
      <alignment horizontal="right"/>
    </xf>
    <xf numFmtId="4" fontId="10" fillId="0" borderId="22" xfId="0" applyNumberFormat="1" applyFont="1" applyFill="1" applyBorder="1" applyAlignment="1">
      <alignment horizontal="justify" wrapText="1"/>
    </xf>
    <xf numFmtId="4" fontId="10" fillId="0" borderId="22" xfId="0" applyNumberFormat="1" applyFont="1" applyFill="1" applyBorder="1" applyAlignment="1">
      <alignment horizontal="justify" vertical="center" wrapText="1"/>
    </xf>
    <xf numFmtId="4" fontId="10" fillId="0" borderId="22" xfId="0" applyNumberFormat="1" applyFont="1" applyFill="1" applyBorder="1" applyAlignment="1">
      <alignment horizontal="right" wrapText="1"/>
    </xf>
    <xf numFmtId="4" fontId="10" fillId="0" borderId="22" xfId="0" applyNumberFormat="1" applyFont="1" applyFill="1" applyBorder="1" applyAlignment="1">
      <alignment horizontal="right" vertical="center" wrapText="1"/>
    </xf>
    <xf numFmtId="1" fontId="10" fillId="0" borderId="22" xfId="0" applyNumberFormat="1" applyFont="1" applyFill="1" applyBorder="1" applyAlignment="1">
      <alignment vertical="justify" wrapText="1"/>
    </xf>
    <xf numFmtId="4" fontId="8" fillId="0" borderId="22" xfId="0" applyNumberFormat="1" applyFont="1" applyFill="1" applyBorder="1" applyAlignment="1">
      <alignment horizontal="justify" vertical="center" wrapText="1"/>
    </xf>
    <xf numFmtId="0" fontId="10" fillId="0" borderId="64" xfId="0" applyFont="1" applyFill="1" applyBorder="1" applyAlignment="1">
      <alignment wrapText="1"/>
    </xf>
    <xf numFmtId="0" fontId="10" fillId="0" borderId="22" xfId="0" applyFont="1" applyFill="1" applyBorder="1" applyAlignment="1">
      <alignment horizontal="right"/>
    </xf>
    <xf numFmtId="0" fontId="10" fillId="0" borderId="22" xfId="0" applyFont="1" applyFill="1" applyBorder="1" applyAlignment="1">
      <alignment horizontal="right" vertical="center" wrapText="1"/>
    </xf>
    <xf numFmtId="0" fontId="34" fillId="0" borderId="22" xfId="0" applyFont="1" applyFill="1" applyBorder="1" applyAlignment="1">
      <alignment vertical="center" wrapText="1"/>
    </xf>
    <xf numFmtId="0" fontId="10" fillId="0" borderId="76" xfId="0" applyFont="1" applyFill="1" applyBorder="1" applyAlignment="1">
      <alignment wrapText="1"/>
    </xf>
    <xf numFmtId="0" fontId="10" fillId="0" borderId="57" xfId="0" applyFont="1" applyFill="1" applyBorder="1"/>
    <xf numFmtId="0" fontId="10" fillId="0" borderId="57" xfId="0" applyFont="1" applyFill="1" applyBorder="1" applyAlignment="1">
      <alignment horizontal="left" vertical="center" wrapText="1"/>
    </xf>
    <xf numFmtId="0" fontId="10" fillId="0" borderId="57" xfId="0" applyFont="1" applyFill="1" applyBorder="1" applyAlignment="1">
      <alignment horizontal="left" wrapText="1"/>
    </xf>
    <xf numFmtId="1" fontId="10" fillId="0" borderId="57" xfId="0" applyNumberFormat="1" applyFont="1" applyFill="1" applyBorder="1" applyAlignment="1">
      <alignment horizontal="right" vertical="center" wrapText="1"/>
    </xf>
    <xf numFmtId="1" fontId="10" fillId="0" borderId="57" xfId="0" applyNumberFormat="1" applyFont="1" applyFill="1" applyBorder="1" applyAlignment="1">
      <alignment horizontal="left" vertical="center" wrapText="1"/>
    </xf>
    <xf numFmtId="3" fontId="9" fillId="0" borderId="57" xfId="0" applyNumberFormat="1" applyFont="1" applyFill="1" applyBorder="1" applyAlignment="1">
      <alignment horizontal="right"/>
    </xf>
    <xf numFmtId="3" fontId="9" fillId="0" borderId="57" xfId="0" applyNumberFormat="1" applyFont="1" applyFill="1" applyBorder="1"/>
    <xf numFmtId="0" fontId="10" fillId="0" borderId="58" xfId="0" applyFont="1" applyFill="1" applyBorder="1"/>
    <xf numFmtId="3" fontId="9" fillId="0" borderId="88" xfId="0" applyNumberFormat="1" applyFont="1" applyFill="1" applyBorder="1"/>
    <xf numFmtId="0" fontId="33" fillId="0" borderId="0" xfId="5" applyFont="1" applyFill="1"/>
    <xf numFmtId="1" fontId="10" fillId="0" borderId="22" xfId="3" applyNumberFormat="1" applyFont="1" applyFill="1" applyBorder="1" applyAlignment="1">
      <alignment horizontal="center" vertical="center" wrapText="1"/>
    </xf>
    <xf numFmtId="1" fontId="10" fillId="0" borderId="22" xfId="0" applyNumberFormat="1" applyFont="1" applyFill="1" applyBorder="1" applyAlignment="1">
      <alignment horizontal="justify" vertical="center" wrapText="1"/>
    </xf>
    <xf numFmtId="169" fontId="10" fillId="0" borderId="22" xfId="0" applyNumberFormat="1" applyFont="1" applyFill="1" applyBorder="1" applyAlignment="1">
      <alignment horizontal="right" vertical="center" wrapText="1"/>
    </xf>
    <xf numFmtId="3" fontId="10" fillId="0" borderId="22" xfId="0" applyNumberFormat="1" applyFont="1" applyFill="1" applyBorder="1" applyAlignment="1">
      <alignment horizontal="center" vertical="center" wrapText="1"/>
    </xf>
    <xf numFmtId="169" fontId="10" fillId="0" borderId="22" xfId="0" applyNumberFormat="1" applyFont="1" applyFill="1" applyBorder="1" applyAlignment="1">
      <alignment horizontal="center" vertical="center" wrapText="1"/>
    </xf>
    <xf numFmtId="0" fontId="10" fillId="0" borderId="26" xfId="0" applyFont="1" applyFill="1" applyBorder="1" applyAlignment="1">
      <alignment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1" fontId="10" fillId="0" borderId="41" xfId="3" applyNumberFormat="1" applyFont="1" applyFill="1" applyBorder="1" applyAlignment="1">
      <alignment horizontal="center" vertical="center" wrapText="1"/>
    </xf>
    <xf numFmtId="0" fontId="10" fillId="0" borderId="41" xfId="0" applyFont="1" applyFill="1" applyBorder="1" applyAlignment="1">
      <alignment horizontal="left" vertical="center" wrapText="1"/>
    </xf>
    <xf numFmtId="1" fontId="10" fillId="0" borderId="41" xfId="0" applyNumberFormat="1" applyFont="1" applyFill="1" applyBorder="1" applyAlignment="1">
      <alignment horizontal="justify" vertical="center" wrapText="1"/>
    </xf>
    <xf numFmtId="169" fontId="10" fillId="0" borderId="41" xfId="0" applyNumberFormat="1" applyFont="1" applyFill="1" applyBorder="1" applyAlignment="1">
      <alignment horizontal="right" vertical="center" wrapText="1"/>
    </xf>
    <xf numFmtId="0" fontId="9" fillId="0" borderId="4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24" fillId="0" borderId="56"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57" xfId="0" applyFont="1" applyFill="1" applyBorder="1" applyAlignment="1">
      <alignment horizontal="center" vertical="center"/>
    </xf>
    <xf numFmtId="1" fontId="10" fillId="0" borderId="57" xfId="0" applyNumberFormat="1" applyFont="1" applyFill="1" applyBorder="1" applyAlignment="1">
      <alignment horizontal="center" vertical="center" wrapText="1"/>
    </xf>
    <xf numFmtId="1" fontId="25" fillId="0" borderId="57" xfId="0" applyNumberFormat="1" applyFont="1" applyFill="1" applyBorder="1" applyAlignment="1">
      <alignment vertical="center" wrapText="1"/>
    </xf>
    <xf numFmtId="0" fontId="25" fillId="0" borderId="57" xfId="0" applyFont="1" applyFill="1" applyBorder="1" applyAlignment="1">
      <alignment horizontal="center" vertical="center" wrapText="1"/>
    </xf>
    <xf numFmtId="169" fontId="10" fillId="0" borderId="57" xfId="0" applyNumberFormat="1" applyFont="1" applyFill="1" applyBorder="1" applyAlignment="1">
      <alignment vertical="center"/>
    </xf>
    <xf numFmtId="0" fontId="10" fillId="0" borderId="57" xfId="0" applyFont="1" applyFill="1" applyBorder="1" applyAlignment="1">
      <alignment vertical="center"/>
    </xf>
    <xf numFmtId="0" fontId="24" fillId="0" borderId="58"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9" fillId="0" borderId="76" xfId="0" applyNumberFormat="1" applyFont="1" applyFill="1" applyBorder="1" applyAlignment="1">
      <alignment horizontal="center" vertical="center" textRotation="90"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xf>
    <xf numFmtId="0" fontId="10" fillId="0" borderId="47" xfId="0" applyFont="1" applyBorder="1" applyAlignment="1">
      <alignment horizontal="center" vertical="center" wrapText="1"/>
    </xf>
    <xf numFmtId="1" fontId="10" fillId="0" borderId="47" xfId="0" applyNumberFormat="1" applyFont="1" applyBorder="1" applyAlignment="1">
      <alignment horizontal="center" vertical="center" wrapText="1"/>
    </xf>
    <xf numFmtId="170" fontId="10" fillId="0" borderId="47" xfId="2" applyNumberFormat="1" applyFont="1" applyFill="1" applyBorder="1" applyAlignment="1">
      <alignment horizontal="center" vertical="center" wrapText="1"/>
    </xf>
    <xf numFmtId="0" fontId="10" fillId="0" borderId="47" xfId="0" applyFont="1" applyFill="1" applyBorder="1"/>
    <xf numFmtId="0" fontId="10" fillId="0" borderId="47" xfId="0" applyFont="1" applyFill="1" applyBorder="1" applyAlignment="1">
      <alignment vertical="center" wrapText="1"/>
    </xf>
    <xf numFmtId="44" fontId="10" fillId="0" borderId="47" xfId="2" applyFont="1" applyFill="1" applyBorder="1" applyAlignment="1">
      <alignment horizontal="center" vertical="center"/>
    </xf>
    <xf numFmtId="170" fontId="21" fillId="5" borderId="47" xfId="2" applyNumberFormat="1" applyFont="1" applyFill="1" applyBorder="1" applyAlignment="1">
      <alignment horizontal="center" vertical="center"/>
    </xf>
    <xf numFmtId="0" fontId="10" fillId="0" borderId="46" xfId="0" applyFont="1" applyFill="1" applyBorder="1"/>
    <xf numFmtId="168" fontId="9" fillId="0" borderId="25" xfId="1" applyNumberFormat="1" applyFont="1" applyFill="1" applyBorder="1" applyAlignment="1">
      <alignment horizontal="center" vertical="center" textRotation="90" wrapText="1"/>
    </xf>
    <xf numFmtId="168" fontId="10" fillId="0" borderId="57" xfId="1" applyNumberFormat="1" applyFont="1" applyFill="1" applyBorder="1" applyAlignment="1">
      <alignment vertical="center" wrapText="1"/>
    </xf>
    <xf numFmtId="0" fontId="39" fillId="0" borderId="0" xfId="0" applyFont="1" applyAlignment="1">
      <alignment wrapText="1"/>
    </xf>
    <xf numFmtId="0" fontId="36" fillId="5" borderId="40" xfId="0" applyFont="1" applyFill="1" applyBorder="1" applyAlignment="1">
      <alignment vertical="center" wrapText="1"/>
    </xf>
    <xf numFmtId="0" fontId="36" fillId="5" borderId="41" xfId="0" applyFont="1" applyFill="1" applyBorder="1" applyAlignment="1">
      <alignment vertical="center" wrapText="1"/>
    </xf>
    <xf numFmtId="0" fontId="39" fillId="0" borderId="41" xfId="0" applyFont="1" applyBorder="1" applyAlignment="1">
      <alignment horizontal="center" vertical="center" wrapText="1"/>
    </xf>
    <xf numFmtId="0" fontId="36" fillId="5" borderId="41" xfId="0" applyFont="1" applyFill="1" applyBorder="1" applyAlignment="1">
      <alignment wrapText="1"/>
    </xf>
    <xf numFmtId="1" fontId="39" fillId="0" borderId="41" xfId="0" applyNumberFormat="1" applyFont="1" applyBorder="1" applyAlignment="1">
      <alignment horizontal="center" vertical="center" wrapText="1"/>
    </xf>
    <xf numFmtId="1" fontId="39" fillId="0" borderId="41" xfId="0" applyNumberFormat="1" applyFont="1" applyBorder="1" applyAlignment="1">
      <alignment horizontal="left" vertical="center" wrapText="1"/>
    </xf>
    <xf numFmtId="0" fontId="36" fillId="5" borderId="41" xfId="0" applyFont="1" applyFill="1" applyBorder="1" applyAlignment="1">
      <alignment horizontal="center" vertical="center" wrapText="1"/>
    </xf>
    <xf numFmtId="0" fontId="34" fillId="0" borderId="41" xfId="0" applyFont="1" applyBorder="1" applyAlignment="1">
      <alignment horizontal="left" vertical="center" wrapText="1"/>
    </xf>
    <xf numFmtId="3" fontId="36" fillId="5" borderId="41" xfId="0" applyNumberFormat="1" applyFont="1" applyFill="1" applyBorder="1" applyAlignment="1">
      <alignment horizontal="center" vertical="center" wrapText="1"/>
    </xf>
    <xf numFmtId="3" fontId="36" fillId="0" borderId="41" xfId="0" applyNumberFormat="1" applyFont="1" applyBorder="1" applyAlignment="1">
      <alignment vertical="center" wrapText="1"/>
    </xf>
    <xf numFmtId="3" fontId="36" fillId="5" borderId="41" xfId="0" applyNumberFormat="1" applyFont="1" applyFill="1" applyBorder="1" applyAlignment="1">
      <alignment vertical="center" wrapText="1"/>
    </xf>
    <xf numFmtId="3" fontId="39" fillId="0" borderId="41" xfId="0" applyNumberFormat="1" applyFont="1" applyBorder="1" applyAlignment="1">
      <alignment horizontal="right" vertical="center" wrapText="1"/>
    </xf>
    <xf numFmtId="0" fontId="39" fillId="0" borderId="41" xfId="0" applyFont="1" applyBorder="1" applyAlignment="1">
      <alignment vertical="center" wrapText="1"/>
    </xf>
    <xf numFmtId="0" fontId="39" fillId="0" borderId="42" xfId="0" applyFont="1" applyBorder="1" applyAlignment="1">
      <alignment vertical="center" wrapText="1"/>
    </xf>
    <xf numFmtId="0" fontId="36" fillId="5" borderId="64" xfId="0" applyFont="1" applyFill="1" applyBorder="1" applyAlignment="1">
      <alignment vertical="center" wrapText="1"/>
    </xf>
    <xf numFmtId="0" fontId="36" fillId="5" borderId="22" xfId="0" applyFont="1" applyFill="1" applyBorder="1" applyAlignment="1">
      <alignment vertical="center" wrapText="1"/>
    </xf>
    <xf numFmtId="0" fontId="39" fillId="0" borderId="22" xfId="0" applyFont="1" applyBorder="1" applyAlignment="1">
      <alignment horizontal="center" vertical="center" wrapText="1"/>
    </xf>
    <xf numFmtId="0" fontId="36" fillId="5" borderId="22" xfId="0" applyFont="1" applyFill="1" applyBorder="1" applyAlignment="1">
      <alignment wrapText="1"/>
    </xf>
    <xf numFmtId="1" fontId="39" fillId="0" borderId="22" xfId="0" applyNumberFormat="1" applyFont="1" applyBorder="1" applyAlignment="1">
      <alignment horizontal="center" vertical="center" wrapText="1"/>
    </xf>
    <xf numFmtId="1" fontId="39" fillId="0" borderId="22" xfId="0" applyNumberFormat="1" applyFont="1" applyBorder="1" applyAlignment="1">
      <alignment horizontal="left" vertical="center" wrapText="1"/>
    </xf>
    <xf numFmtId="0" fontId="41" fillId="0" borderId="22" xfId="0" applyFont="1" applyBorder="1" applyAlignment="1">
      <alignment horizontal="center" vertical="center" wrapText="1"/>
    </xf>
    <xf numFmtId="0" fontId="36" fillId="5" borderId="22" xfId="0" applyFont="1" applyFill="1" applyBorder="1" applyAlignment="1">
      <alignment horizontal="center" vertical="center" wrapText="1"/>
    </xf>
    <xf numFmtId="3" fontId="36" fillId="5" borderId="22" xfId="0" applyNumberFormat="1" applyFont="1" applyFill="1" applyBorder="1" applyAlignment="1">
      <alignment horizontal="center" vertical="center" wrapText="1"/>
    </xf>
    <xf numFmtId="3" fontId="36" fillId="0" borderId="22" xfId="0" applyNumberFormat="1" applyFont="1" applyBorder="1" applyAlignment="1">
      <alignment vertical="center" wrapText="1"/>
    </xf>
    <xf numFmtId="3" fontId="36" fillId="5" borderId="22" xfId="0" applyNumberFormat="1" applyFont="1" applyFill="1" applyBorder="1" applyAlignment="1">
      <alignment vertical="center" wrapText="1"/>
    </xf>
    <xf numFmtId="3" fontId="39" fillId="0" borderId="22" xfId="0" applyNumberFormat="1" applyFont="1" applyBorder="1" applyAlignment="1">
      <alignment horizontal="right" vertical="center" wrapText="1"/>
    </xf>
    <xf numFmtId="0" fontId="39" fillId="0" borderId="22" xfId="0" applyFont="1" applyBorder="1" applyAlignment="1">
      <alignment vertical="center" wrapText="1"/>
    </xf>
    <xf numFmtId="0" fontId="39" fillId="0" borderId="56" xfId="0" applyFont="1" applyBorder="1" applyAlignment="1">
      <alignment vertical="center" wrapText="1"/>
    </xf>
    <xf numFmtId="0" fontId="34" fillId="0" borderId="22" xfId="0" applyFont="1" applyBorder="1" applyAlignment="1">
      <alignment horizontal="left" vertical="center" wrapText="1"/>
    </xf>
    <xf numFmtId="167" fontId="34" fillId="0" borderId="22" xfId="0" applyNumberFormat="1" applyFont="1" applyBorder="1" applyAlignment="1">
      <alignment horizontal="left" wrapText="1"/>
    </xf>
    <xf numFmtId="0" fontId="41" fillId="10" borderId="22" xfId="0" applyFont="1" applyFill="1" applyBorder="1" applyAlignment="1">
      <alignment horizontal="center" vertical="center" wrapText="1"/>
    </xf>
    <xf numFmtId="0" fontId="42" fillId="0" borderId="22" xfId="0" applyFont="1" applyBorder="1" applyAlignment="1">
      <alignment horizontal="center" vertical="center" wrapText="1"/>
    </xf>
    <xf numFmtId="0" fontId="39" fillId="0" borderId="56" xfId="0" applyFont="1" applyBorder="1" applyAlignment="1">
      <alignment horizontal="center" vertical="center" wrapText="1"/>
    </xf>
    <xf numFmtId="3" fontId="39" fillId="0" borderId="22" xfId="0" applyNumberFormat="1" applyFont="1" applyBorder="1" applyAlignment="1">
      <alignment vertical="center" wrapText="1"/>
    </xf>
    <xf numFmtId="0" fontId="36" fillId="5" borderId="76" xfId="0" applyFont="1" applyFill="1" applyBorder="1" applyAlignment="1">
      <alignment vertical="center" wrapText="1"/>
    </xf>
    <xf numFmtId="0" fontId="36" fillId="5" borderId="57" xfId="0" applyFont="1" applyFill="1" applyBorder="1" applyAlignment="1">
      <alignment vertical="center" wrapText="1"/>
    </xf>
    <xf numFmtId="0" fontId="39" fillId="0" borderId="57" xfId="0" applyFont="1" applyBorder="1" applyAlignment="1">
      <alignment horizontal="center" vertical="center" wrapText="1"/>
    </xf>
    <xf numFmtId="0" fontId="36" fillId="5" borderId="57" xfId="0" applyFont="1" applyFill="1" applyBorder="1" applyAlignment="1">
      <alignment wrapText="1"/>
    </xf>
    <xf numFmtId="1" fontId="39" fillId="0" borderId="57" xfId="0" applyNumberFormat="1" applyFont="1" applyBorder="1" applyAlignment="1">
      <alignment horizontal="center" vertical="center" wrapText="1"/>
    </xf>
    <xf numFmtId="1" fontId="39" fillId="0" borderId="57" xfId="0" applyNumberFormat="1" applyFont="1" applyBorder="1" applyAlignment="1">
      <alignment horizontal="left" vertical="center" wrapText="1"/>
    </xf>
    <xf numFmtId="0" fontId="41" fillId="0" borderId="57" xfId="0" applyFont="1" applyBorder="1" applyAlignment="1">
      <alignment horizontal="center" vertical="center" wrapText="1"/>
    </xf>
    <xf numFmtId="0" fontId="36" fillId="5" borderId="57" xfId="0" applyFont="1" applyFill="1" applyBorder="1" applyAlignment="1">
      <alignment horizontal="center" vertical="center" wrapText="1"/>
    </xf>
    <xf numFmtId="0" fontId="41" fillId="10" borderId="57" xfId="0" applyFont="1" applyFill="1" applyBorder="1" applyAlignment="1">
      <alignment horizontal="center" vertical="center" wrapText="1"/>
    </xf>
    <xf numFmtId="0" fontId="34" fillId="0" borderId="57" xfId="0" applyFont="1" applyBorder="1" applyAlignment="1">
      <alignment horizontal="left" vertical="center" wrapText="1"/>
    </xf>
    <xf numFmtId="3" fontId="36" fillId="5" borderId="57" xfId="0" applyNumberFormat="1" applyFont="1" applyFill="1" applyBorder="1" applyAlignment="1">
      <alignment horizontal="center" vertical="center" wrapText="1"/>
    </xf>
    <xf numFmtId="3" fontId="36" fillId="0" borderId="57" xfId="0" applyNumberFormat="1" applyFont="1" applyBorder="1" applyAlignment="1">
      <alignment vertical="center" wrapText="1"/>
    </xf>
    <xf numFmtId="3" fontId="36" fillId="5" borderId="57" xfId="0" applyNumberFormat="1" applyFont="1" applyFill="1" applyBorder="1" applyAlignment="1">
      <alignment vertical="center" wrapText="1"/>
    </xf>
    <xf numFmtId="3" fontId="39" fillId="0" borderId="57" xfId="0" applyNumberFormat="1" applyFont="1" applyBorder="1" applyAlignment="1">
      <alignment horizontal="right" vertical="center" wrapText="1"/>
    </xf>
    <xf numFmtId="0" fontId="39" fillId="0" borderId="57" xfId="0" applyFont="1" applyBorder="1" applyAlignment="1">
      <alignment vertical="center" wrapText="1"/>
    </xf>
    <xf numFmtId="3" fontId="39" fillId="0" borderId="57" xfId="0" applyNumberFormat="1" applyFont="1" applyBorder="1" applyAlignment="1">
      <alignment vertical="center" wrapText="1"/>
    </xf>
    <xf numFmtId="0" fontId="39" fillId="0" borderId="58" xfId="0" applyFont="1" applyBorder="1" applyAlignment="1">
      <alignment vertical="center" wrapText="1"/>
    </xf>
    <xf numFmtId="168" fontId="10" fillId="0" borderId="0" xfId="1" applyNumberFormat="1" applyFont="1" applyFill="1" applyAlignment="1">
      <alignment horizontal="center" vertical="center" wrapText="1"/>
    </xf>
    <xf numFmtId="0" fontId="33" fillId="0" borderId="0" xfId="0" applyFont="1" applyFill="1" applyAlignment="1">
      <alignment horizontal="center" vertical="center"/>
    </xf>
    <xf numFmtId="0" fontId="9" fillId="0" borderId="32" xfId="0" applyFont="1" applyFill="1" applyBorder="1" applyAlignment="1">
      <alignment horizontal="center" wrapText="1"/>
    </xf>
    <xf numFmtId="0" fontId="9" fillId="0" borderId="33" xfId="0" applyFont="1" applyFill="1" applyBorder="1" applyAlignment="1">
      <alignment horizontal="center" wrapText="1"/>
    </xf>
    <xf numFmtId="0" fontId="9" fillId="0" borderId="34" xfId="0" applyFont="1" applyFill="1" applyBorder="1" applyAlignment="1">
      <alignment horizontal="center" wrapText="1"/>
    </xf>
    <xf numFmtId="170" fontId="0" fillId="0" borderId="41" xfId="2" applyNumberFormat="1" applyFont="1" applyFill="1" applyBorder="1" applyAlignment="1">
      <alignment vertical="center" wrapText="1"/>
    </xf>
    <xf numFmtId="170" fontId="9" fillId="0" borderId="41" xfId="2" applyNumberFormat="1" applyFont="1" applyFill="1" applyBorder="1" applyAlignment="1">
      <alignment horizontal="center" vertical="center" wrapText="1"/>
    </xf>
    <xf numFmtId="164" fontId="0" fillId="0" borderId="41" xfId="0" applyNumberFormat="1" applyFill="1" applyBorder="1" applyAlignment="1">
      <alignment wrapText="1"/>
    </xf>
    <xf numFmtId="170" fontId="9" fillId="0" borderId="22" xfId="2" applyNumberFormat="1" applyFont="1" applyFill="1" applyBorder="1" applyAlignment="1">
      <alignment horizontal="center" vertical="center" wrapText="1"/>
    </xf>
    <xf numFmtId="170" fontId="0" fillId="0" borderId="22" xfId="2" applyNumberFormat="1" applyFont="1" applyFill="1" applyBorder="1" applyAlignment="1">
      <alignment vertical="center" wrapText="1"/>
    </xf>
    <xf numFmtId="6" fontId="0" fillId="0" borderId="22" xfId="2" applyNumberFormat="1" applyFont="1" applyFill="1" applyBorder="1"/>
    <xf numFmtId="44" fontId="0" fillId="0" borderId="22" xfId="2" applyFont="1" applyFill="1" applyBorder="1" applyAlignment="1">
      <alignment wrapText="1"/>
    </xf>
    <xf numFmtId="164" fontId="7" fillId="0" borderId="22" xfId="0" applyNumberFormat="1" applyFont="1" applyFill="1" applyBorder="1" applyAlignment="1">
      <alignment wrapText="1"/>
    </xf>
    <xf numFmtId="170" fontId="0" fillId="0" borderId="22" xfId="2" applyNumberFormat="1" applyFont="1" applyFill="1" applyBorder="1" applyAlignment="1">
      <alignment wrapText="1"/>
    </xf>
    <xf numFmtId="164" fontId="0" fillId="0" borderId="22" xfId="0" applyNumberFormat="1" applyFill="1" applyBorder="1" applyAlignment="1">
      <alignment horizontal="center" vertical="center" wrapText="1"/>
    </xf>
    <xf numFmtId="0" fontId="25" fillId="0" borderId="57" xfId="0" applyFont="1" applyFill="1" applyBorder="1" applyAlignment="1">
      <alignment horizontal="center" vertical="center" wrapText="1"/>
    </xf>
    <xf numFmtId="164" fontId="0" fillId="0" borderId="57" xfId="0" applyNumberFormat="1" applyFill="1" applyBorder="1" applyAlignment="1">
      <alignment wrapText="1"/>
    </xf>
    <xf numFmtId="44" fontId="9" fillId="0" borderId="33" xfId="2" applyFont="1" applyFill="1" applyBorder="1" applyAlignment="1">
      <alignment horizontal="center" vertical="center" wrapText="1"/>
    </xf>
    <xf numFmtId="44" fontId="9" fillId="0" borderId="34" xfId="2" applyFont="1" applyFill="1" applyBorder="1" applyAlignment="1">
      <alignment horizontal="center" vertical="center" wrapText="1"/>
    </xf>
    <xf numFmtId="0" fontId="9" fillId="0" borderId="31" xfId="0" applyFont="1" applyFill="1" applyBorder="1" applyAlignment="1">
      <alignment horizontal="left" vertical="center" wrapText="1"/>
    </xf>
    <xf numFmtId="1" fontId="9" fillId="0" borderId="0" xfId="0" applyNumberFormat="1" applyFont="1" applyFill="1" applyAlignment="1">
      <alignment horizontal="left" vertical="center" wrapText="1"/>
    </xf>
    <xf numFmtId="0" fontId="10" fillId="0" borderId="41" xfId="0" applyFont="1" applyFill="1" applyBorder="1" applyAlignment="1">
      <alignment horizontal="center" wrapText="1"/>
    </xf>
    <xf numFmtId="0" fontId="10" fillId="0" borderId="22" xfId="0" applyFont="1" applyFill="1" applyBorder="1" applyAlignment="1">
      <alignment vertical="center" wrapText="1"/>
    </xf>
    <xf numFmtId="170" fontId="10" fillId="0" borderId="22" xfId="2" applyNumberFormat="1" applyFont="1" applyFill="1" applyBorder="1" applyAlignment="1">
      <alignment horizontal="center"/>
    </xf>
    <xf numFmtId="44" fontId="10" fillId="0" borderId="22" xfId="2" applyFont="1" applyFill="1" applyBorder="1" applyAlignment="1">
      <alignment horizontal="center"/>
    </xf>
    <xf numFmtId="3" fontId="10" fillId="0" borderId="22" xfId="0" applyNumberFormat="1" applyFont="1" applyFill="1" applyBorder="1" applyAlignment="1">
      <alignment horizontal="center"/>
    </xf>
    <xf numFmtId="0" fontId="10" fillId="0" borderId="73" xfId="0" applyFont="1" applyFill="1" applyBorder="1" applyAlignment="1">
      <alignment horizontal="center"/>
    </xf>
    <xf numFmtId="170" fontId="10" fillId="0" borderId="22" xfId="2" applyNumberFormat="1" applyFont="1" applyFill="1" applyBorder="1"/>
    <xf numFmtId="166" fontId="43" fillId="0" borderId="0" xfId="0" applyNumberFormat="1" applyFont="1"/>
    <xf numFmtId="170" fontId="10" fillId="0" borderId="0" xfId="0" applyNumberFormat="1" applyFont="1" applyFill="1"/>
    <xf numFmtId="0" fontId="9" fillId="0" borderId="84" xfId="0" applyFont="1" applyFill="1" applyBorder="1" applyAlignment="1">
      <alignment horizontal="center"/>
    </xf>
    <xf numFmtId="0" fontId="9" fillId="0" borderId="62" xfId="0" applyFont="1" applyFill="1" applyBorder="1" applyAlignment="1">
      <alignment horizontal="center"/>
    </xf>
    <xf numFmtId="0" fontId="10" fillId="0" borderId="41" xfId="0" applyFont="1" applyFill="1" applyBorder="1" applyAlignment="1">
      <alignment wrapText="1"/>
    </xf>
    <xf numFmtId="170" fontId="10" fillId="0" borderId="56" xfId="2" applyNumberFormat="1" applyFont="1" applyFill="1" applyBorder="1" applyAlignment="1">
      <alignment horizontal="center" vertical="center" wrapText="1"/>
    </xf>
    <xf numFmtId="0" fontId="8" fillId="0" borderId="57" xfId="0" applyFont="1" applyFill="1" applyBorder="1" applyAlignment="1">
      <alignment horizontal="center" vertical="center" wrapText="1"/>
    </xf>
    <xf numFmtId="0" fontId="10" fillId="0" borderId="57" xfId="0" applyFont="1" applyFill="1" applyBorder="1" applyAlignment="1">
      <alignment wrapText="1"/>
    </xf>
    <xf numFmtId="166" fontId="10" fillId="0" borderId="57" xfId="0" applyNumberFormat="1" applyFont="1" applyFill="1" applyBorder="1" applyAlignment="1">
      <alignment horizontal="center"/>
    </xf>
    <xf numFmtId="0" fontId="14" fillId="0" borderId="41" xfId="0" applyFont="1" applyFill="1" applyBorder="1" applyAlignment="1">
      <alignment wrapText="1"/>
    </xf>
    <xf numFmtId="0" fontId="14" fillId="0" borderId="22" xfId="0" applyFont="1" applyFill="1" applyBorder="1" applyAlignment="1">
      <alignment wrapText="1"/>
    </xf>
    <xf numFmtId="0" fontId="14" fillId="0" borderId="22" xfId="0" applyFont="1" applyFill="1" applyBorder="1" applyAlignment="1">
      <alignment horizontal="center" vertical="center" wrapText="1"/>
    </xf>
    <xf numFmtId="0" fontId="14" fillId="0" borderId="22" xfId="0" applyFont="1" applyFill="1" applyBorder="1" applyAlignment="1">
      <alignment vertical="center" wrapText="1"/>
    </xf>
    <xf numFmtId="0" fontId="14" fillId="0" borderId="22" xfId="0" applyFont="1" applyFill="1" applyBorder="1"/>
    <xf numFmtId="0" fontId="14" fillId="0" borderId="22" xfId="0" applyFont="1" applyFill="1" applyBorder="1" applyAlignment="1">
      <alignment vertical="center"/>
    </xf>
    <xf numFmtId="0" fontId="14" fillId="0" borderId="22" xfId="0" applyFont="1" applyFill="1" applyBorder="1" applyAlignment="1">
      <alignment horizontal="center" vertical="center" wrapText="1"/>
    </xf>
    <xf numFmtId="1" fontId="14" fillId="0" borderId="22" xfId="0" applyNumberFormat="1" applyFont="1" applyFill="1" applyBorder="1"/>
    <xf numFmtId="1" fontId="14" fillId="0" borderId="57" xfId="0" applyNumberFormat="1"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7" xfId="0" applyFont="1" applyFill="1" applyBorder="1" applyAlignment="1">
      <alignment wrapText="1"/>
    </xf>
    <xf numFmtId="0" fontId="14" fillId="0" borderId="57" xfId="0" applyFont="1" applyFill="1" applyBorder="1"/>
    <xf numFmtId="166" fontId="14" fillId="0" borderId="57" xfId="4" applyNumberFormat="1" applyFont="1" applyFill="1" applyBorder="1"/>
    <xf numFmtId="0" fontId="14" fillId="0" borderId="41"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2" xfId="0" applyFont="1" applyFill="1" applyBorder="1" applyAlignment="1">
      <alignment horizontal="center" vertical="center"/>
    </xf>
    <xf numFmtId="3" fontId="14" fillId="0" borderId="22" xfId="0" applyNumberFormat="1" applyFont="1" applyFill="1" applyBorder="1"/>
    <xf numFmtId="0" fontId="14" fillId="0" borderId="64" xfId="0" applyFont="1" applyFill="1" applyBorder="1" applyAlignment="1">
      <alignment horizontal="center" vertical="center" wrapText="1"/>
    </xf>
    <xf numFmtId="3" fontId="14" fillId="0" borderId="22" xfId="0" applyNumberFormat="1" applyFont="1" applyFill="1" applyBorder="1" applyAlignment="1">
      <alignment horizontal="center" vertical="center"/>
    </xf>
    <xf numFmtId="3" fontId="14" fillId="0" borderId="22" xfId="0" applyNumberFormat="1" applyFont="1" applyFill="1" applyBorder="1" applyAlignment="1">
      <alignment horizontal="center" vertical="center"/>
    </xf>
    <xf numFmtId="0" fontId="14" fillId="0" borderId="76" xfId="0" applyFont="1" applyFill="1" applyBorder="1" applyAlignment="1">
      <alignment horizontal="center" vertical="center" wrapText="1"/>
    </xf>
    <xf numFmtId="0" fontId="14" fillId="0" borderId="57" xfId="0" applyFont="1" applyFill="1" applyBorder="1" applyAlignment="1">
      <alignment horizontal="center" vertical="center"/>
    </xf>
    <xf numFmtId="3" fontId="14" fillId="0" borderId="57" xfId="0" applyNumberFormat="1" applyFont="1" applyFill="1" applyBorder="1"/>
    <xf numFmtId="0" fontId="10" fillId="0" borderId="41" xfId="0" applyFont="1" applyFill="1" applyBorder="1" applyAlignment="1">
      <alignment horizontal="center" vertical="center"/>
    </xf>
    <xf numFmtId="0" fontId="14" fillId="0" borderId="57" xfId="0" applyFont="1" applyFill="1" applyBorder="1" applyAlignment="1">
      <alignment horizontal="center" vertical="center"/>
    </xf>
    <xf numFmtId="0" fontId="17" fillId="0" borderId="0" xfId="5" applyFont="1" applyBorder="1" applyAlignment="1">
      <alignment horizontal="left"/>
    </xf>
    <xf numFmtId="0" fontId="17" fillId="0" borderId="73" xfId="5" applyFont="1" applyBorder="1" applyAlignment="1">
      <alignment horizontal="left"/>
    </xf>
    <xf numFmtId="0" fontId="17" fillId="0" borderId="69" xfId="5" applyFont="1" applyBorder="1" applyAlignment="1">
      <alignment horizontal="left"/>
    </xf>
    <xf numFmtId="0" fontId="17" fillId="0" borderId="49" xfId="5" applyFont="1" applyBorder="1" applyAlignment="1">
      <alignment horizontal="left"/>
    </xf>
    <xf numFmtId="169" fontId="10" fillId="0" borderId="32" xfId="0" applyNumberFormat="1" applyFont="1" applyFill="1" applyBorder="1" applyAlignment="1">
      <alignment vertical="center"/>
    </xf>
    <xf numFmtId="169" fontId="10" fillId="0" borderId="33" xfId="0" applyNumberFormat="1" applyFont="1" applyFill="1" applyBorder="1" applyAlignment="1">
      <alignment vertical="center"/>
    </xf>
    <xf numFmtId="169" fontId="10" fillId="0" borderId="34" xfId="0" applyNumberFormat="1" applyFont="1" applyFill="1" applyBorder="1" applyAlignment="1">
      <alignment vertical="center"/>
    </xf>
    <xf numFmtId="0" fontId="28" fillId="0" borderId="0" xfId="0" applyFont="1" applyFill="1" applyBorder="1"/>
    <xf numFmtId="49" fontId="45" fillId="0" borderId="49" xfId="0" applyNumberFormat="1" applyFont="1" applyFill="1" applyBorder="1" applyAlignment="1">
      <alignment horizontal="center" vertical="center" textRotation="90" wrapText="1"/>
    </xf>
    <xf numFmtId="49" fontId="45" fillId="0" borderId="54" xfId="0" applyNumberFormat="1" applyFont="1" applyFill="1" applyBorder="1" applyAlignment="1">
      <alignment horizontal="center" vertical="center" textRotation="90" wrapText="1"/>
    </xf>
    <xf numFmtId="0" fontId="28" fillId="0" borderId="0" xfId="0" applyFont="1" applyFill="1"/>
    <xf numFmtId="44" fontId="28" fillId="0" borderId="22" xfId="2" applyFont="1" applyFill="1" applyBorder="1" applyAlignment="1">
      <alignment horizontal="center" vertical="center" wrapText="1"/>
    </xf>
    <xf numFmtId="44" fontId="28" fillId="0" borderId="0" xfId="0" applyNumberFormat="1" applyFont="1" applyFill="1" applyBorder="1"/>
    <xf numFmtId="0" fontId="33" fillId="0" borderId="0" xfId="5" applyFont="1" applyAlignment="1">
      <alignment horizontal="center"/>
    </xf>
    <xf numFmtId="0" fontId="44" fillId="11" borderId="25" xfId="0" applyFont="1" applyFill="1" applyBorder="1" applyAlignment="1">
      <alignment horizontal="center" vertical="center" wrapText="1"/>
    </xf>
    <xf numFmtId="49" fontId="28" fillId="0" borderId="25" xfId="0" applyNumberFormat="1" applyFont="1" applyFill="1" applyBorder="1" applyAlignment="1">
      <alignment horizontal="center" vertical="center" textRotation="90" wrapText="1"/>
    </xf>
    <xf numFmtId="0" fontId="44" fillId="5" borderId="25" xfId="0" applyFont="1" applyFill="1" applyBorder="1" applyAlignment="1">
      <alignment horizontal="center" vertical="center" wrapText="1"/>
    </xf>
    <xf numFmtId="0" fontId="28" fillId="0" borderId="25" xfId="0" applyFont="1" applyFill="1" applyBorder="1" applyAlignment="1">
      <alignment horizontal="center" vertical="center" textRotation="90" wrapText="1"/>
    </xf>
    <xf numFmtId="0" fontId="44" fillId="0" borderId="25" xfId="0" applyFont="1" applyFill="1" applyBorder="1" applyAlignment="1">
      <alignment horizontal="center" vertical="center" wrapText="1"/>
    </xf>
    <xf numFmtId="49" fontId="45" fillId="0" borderId="25" xfId="0" applyNumberFormat="1" applyFont="1" applyFill="1" applyBorder="1" applyAlignment="1">
      <alignment horizontal="center" vertical="center" textRotation="90" wrapText="1"/>
    </xf>
    <xf numFmtId="3" fontId="21" fillId="0" borderId="25" xfId="0" applyNumberFormat="1" applyFont="1" applyFill="1" applyBorder="1" applyAlignment="1">
      <alignment vertical="center"/>
    </xf>
    <xf numFmtId="3" fontId="44" fillId="5" borderId="25" xfId="0" applyNumberFormat="1" applyFont="1" applyFill="1" applyBorder="1" applyAlignment="1">
      <alignment horizontal="center" vertical="center"/>
    </xf>
    <xf numFmtId="44" fontId="45" fillId="6" borderId="25" xfId="2" applyFont="1" applyFill="1" applyBorder="1" applyAlignment="1">
      <alignment horizontal="center" vertical="center" wrapText="1"/>
    </xf>
    <xf numFmtId="44" fontId="45" fillId="0" borderId="25" xfId="2" applyFont="1" applyFill="1" applyBorder="1" applyAlignment="1">
      <alignment horizontal="center" vertical="center" wrapText="1"/>
    </xf>
    <xf numFmtId="0" fontId="14" fillId="11" borderId="40" xfId="0" applyFont="1" applyFill="1" applyBorder="1" applyAlignment="1">
      <alignment horizontal="center" vertical="center" wrapText="1"/>
    </xf>
    <xf numFmtId="49" fontId="10" fillId="0" borderId="41" xfId="0" applyNumberFormat="1" applyFont="1" applyFill="1" applyBorder="1" applyAlignment="1">
      <alignment horizontal="center" vertical="center" textRotation="90" wrapText="1"/>
    </xf>
    <xf numFmtId="0" fontId="14" fillId="5" borderId="41" xfId="0" applyFont="1" applyFill="1" applyBorder="1" applyAlignment="1">
      <alignment horizontal="center" vertical="center" wrapText="1"/>
    </xf>
    <xf numFmtId="0" fontId="10" fillId="0" borderId="41" xfId="0" applyFont="1" applyFill="1" applyBorder="1" applyAlignment="1">
      <alignment horizontal="center" vertical="center" textRotation="90" wrapText="1"/>
    </xf>
    <xf numFmtId="0" fontId="14" fillId="0" borderId="41" xfId="0" applyFont="1" applyFill="1" applyBorder="1" applyAlignment="1">
      <alignment horizontal="center" vertical="center" wrapText="1"/>
    </xf>
    <xf numFmtId="0" fontId="14" fillId="0" borderId="41" xfId="0" applyFont="1" applyFill="1" applyBorder="1" applyAlignment="1">
      <alignment horizontal="center" vertical="center" wrapText="1"/>
    </xf>
    <xf numFmtId="3" fontId="10" fillId="5" borderId="41" xfId="0" applyNumberFormat="1" applyFont="1" applyFill="1" applyBorder="1" applyAlignment="1">
      <alignment horizontal="center" vertical="center"/>
    </xf>
    <xf numFmtId="44" fontId="9" fillId="6" borderId="41" xfId="2" applyFont="1" applyFill="1" applyBorder="1" applyAlignment="1">
      <alignment horizontal="center" vertical="center" wrapText="1"/>
    </xf>
    <xf numFmtId="44" fontId="9" fillId="0" borderId="41" xfId="2" applyFont="1" applyFill="1" applyBorder="1" applyAlignment="1">
      <alignment horizontal="center" vertical="center" wrapText="1"/>
    </xf>
    <xf numFmtId="44" fontId="10" fillId="0" borderId="41" xfId="2" applyFont="1" applyFill="1" applyBorder="1" applyAlignment="1">
      <alignment horizontal="center" vertical="center" wrapText="1"/>
    </xf>
    <xf numFmtId="0" fontId="14" fillId="11" borderId="64" xfId="0" applyFont="1" applyFill="1" applyBorder="1" applyAlignment="1">
      <alignment horizontal="center" vertical="center" wrapText="1"/>
    </xf>
    <xf numFmtId="49" fontId="10" fillId="0" borderId="22" xfId="0" applyNumberFormat="1" applyFont="1" applyFill="1" applyBorder="1" applyAlignment="1">
      <alignment horizontal="center" vertical="center" textRotation="90" wrapText="1"/>
    </xf>
    <xf numFmtId="0" fontId="14" fillId="5" borderId="22" xfId="0" applyFont="1" applyFill="1" applyBorder="1" applyAlignment="1">
      <alignment horizontal="center" vertical="center" wrapText="1"/>
    </xf>
    <xf numFmtId="0" fontId="10" fillId="0" borderId="22" xfId="0" applyFont="1" applyFill="1" applyBorder="1" applyAlignment="1">
      <alignment horizontal="center" vertical="center" textRotation="90" wrapText="1"/>
    </xf>
    <xf numFmtId="3" fontId="10" fillId="5" borderId="22" xfId="0" applyNumberFormat="1" applyFont="1" applyFill="1" applyBorder="1" applyAlignment="1">
      <alignment horizontal="center" vertical="center"/>
    </xf>
    <xf numFmtId="44" fontId="10" fillId="0" borderId="22" xfId="2" applyFont="1" applyFill="1" applyBorder="1" applyAlignment="1">
      <alignment horizontal="center" vertical="center" wrapText="1"/>
    </xf>
    <xf numFmtId="3" fontId="14" fillId="5" borderId="22" xfId="0" applyNumberFormat="1" applyFont="1" applyFill="1" applyBorder="1" applyAlignment="1">
      <alignment horizontal="center" vertical="center"/>
    </xf>
    <xf numFmtId="0" fontId="14" fillId="11"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0" fillId="0" borderId="22" xfId="0" applyFont="1" applyFill="1" applyBorder="1" applyAlignment="1">
      <alignment horizontal="center" vertical="center" textRotation="90" wrapText="1"/>
    </xf>
    <xf numFmtId="3" fontId="14" fillId="5" borderId="22" xfId="0" applyNumberFormat="1" applyFont="1" applyFill="1" applyBorder="1" applyAlignment="1">
      <alignment horizontal="center" vertical="center"/>
    </xf>
    <xf numFmtId="3" fontId="16" fillId="0" borderId="22" xfId="0" applyNumberFormat="1" applyFont="1" applyFill="1" applyBorder="1" applyAlignment="1">
      <alignment vertical="center"/>
    </xf>
    <xf numFmtId="3" fontId="10" fillId="5" borderId="22" xfId="0" applyNumberFormat="1" applyFont="1" applyFill="1" applyBorder="1" applyAlignment="1">
      <alignment horizontal="center" vertical="center"/>
    </xf>
    <xf numFmtId="49" fontId="10" fillId="0" borderId="22" xfId="0" applyNumberFormat="1" applyFont="1" applyFill="1" applyBorder="1" applyAlignment="1">
      <alignment vertical="center" textRotation="90" wrapText="1"/>
    </xf>
    <xf numFmtId="0" fontId="10" fillId="0" borderId="22" xfId="0" applyFont="1" applyFill="1" applyBorder="1" applyAlignment="1">
      <alignment vertical="center" textRotation="90" wrapText="1"/>
    </xf>
    <xf numFmtId="3" fontId="46" fillId="5" borderId="22" xfId="0" applyNumberFormat="1" applyFont="1" applyFill="1" applyBorder="1" applyAlignment="1">
      <alignment horizontal="center" vertical="center"/>
    </xf>
    <xf numFmtId="3" fontId="46" fillId="5" borderId="22" xfId="0" applyNumberFormat="1" applyFont="1" applyFill="1" applyBorder="1" applyAlignment="1">
      <alignment horizontal="center" vertical="center"/>
    </xf>
    <xf numFmtId="0" fontId="14" fillId="11" borderId="76" xfId="0" applyFont="1" applyFill="1" applyBorder="1" applyAlignment="1">
      <alignment horizontal="center" vertical="center" wrapText="1"/>
    </xf>
    <xf numFmtId="49" fontId="10" fillId="0" borderId="57" xfId="0" applyNumberFormat="1" applyFont="1" applyFill="1" applyBorder="1" applyAlignment="1">
      <alignment horizontal="center" vertical="center" textRotation="90" wrapText="1"/>
    </xf>
    <xf numFmtId="0" fontId="14" fillId="5" borderId="57" xfId="0" applyFont="1" applyFill="1" applyBorder="1" applyAlignment="1">
      <alignment horizontal="center" vertical="center" wrapText="1"/>
    </xf>
    <xf numFmtId="0" fontId="10" fillId="0" borderId="57" xfId="0" applyFont="1" applyFill="1" applyBorder="1" applyAlignment="1">
      <alignment horizontal="center" vertical="center" textRotation="90" wrapText="1"/>
    </xf>
    <xf numFmtId="0" fontId="14" fillId="0" borderId="57" xfId="0" applyFont="1" applyFill="1" applyBorder="1" applyAlignment="1">
      <alignment horizontal="center" vertical="center" wrapText="1"/>
    </xf>
    <xf numFmtId="3" fontId="14" fillId="5" borderId="57" xfId="0" applyNumberFormat="1" applyFont="1" applyFill="1" applyBorder="1" applyAlignment="1">
      <alignment horizontal="center" vertical="center"/>
    </xf>
    <xf numFmtId="44" fontId="9" fillId="6" borderId="57" xfId="2" applyFont="1" applyFill="1" applyBorder="1" applyAlignment="1">
      <alignment horizontal="center" vertical="center" wrapText="1"/>
    </xf>
    <xf numFmtId="44" fontId="9" fillId="0" borderId="57" xfId="2" applyFont="1" applyFill="1" applyBorder="1" applyAlignment="1">
      <alignment horizontal="center" vertical="center" wrapText="1"/>
    </xf>
    <xf numFmtId="44" fontId="10" fillId="0" borderId="57" xfId="2" applyFont="1" applyFill="1" applyBorder="1" applyAlignment="1">
      <alignment horizontal="center" vertical="center" wrapText="1"/>
    </xf>
    <xf numFmtId="3" fontId="9" fillId="0" borderId="31" xfId="0" applyNumberFormat="1" applyFont="1" applyFill="1" applyBorder="1"/>
    <xf numFmtId="0" fontId="18" fillId="7" borderId="41" xfId="0" applyFont="1" applyFill="1" applyBorder="1" applyAlignment="1">
      <alignment horizontal="center" vertical="center" wrapText="1"/>
    </xf>
    <xf numFmtId="0" fontId="18" fillId="7" borderId="42" xfId="0" applyFont="1" applyFill="1" applyBorder="1" applyAlignment="1">
      <alignment horizontal="center" vertical="center" wrapText="1"/>
    </xf>
    <xf numFmtId="168" fontId="18" fillId="0" borderId="56" xfId="1" applyNumberFormat="1" applyFont="1" applyFill="1" applyBorder="1" applyAlignment="1">
      <alignment horizontal="center" vertical="center" textRotation="90" wrapText="1"/>
    </xf>
    <xf numFmtId="168" fontId="10" fillId="0" borderId="56" xfId="1" applyNumberFormat="1" applyFont="1" applyFill="1" applyBorder="1" applyAlignment="1">
      <alignment vertical="center" wrapText="1"/>
    </xf>
    <xf numFmtId="168" fontId="10" fillId="0" borderId="56" xfId="1" applyNumberFormat="1" applyFont="1" applyFill="1" applyBorder="1" applyAlignment="1">
      <alignment horizontal="center" vertical="center" wrapText="1"/>
    </xf>
    <xf numFmtId="0" fontId="10" fillId="0" borderId="57" xfId="1" applyNumberFormat="1" applyFont="1" applyFill="1" applyBorder="1" applyAlignment="1">
      <alignment horizontal="center" vertical="center" wrapText="1"/>
    </xf>
    <xf numFmtId="168" fontId="10" fillId="0" borderId="58" xfId="1" applyNumberFormat="1" applyFont="1" applyFill="1" applyBorder="1" applyAlignment="1">
      <alignment vertical="center" wrapText="1"/>
    </xf>
    <xf numFmtId="0" fontId="18" fillId="6" borderId="80" xfId="0" applyFont="1" applyFill="1" applyBorder="1" applyAlignment="1">
      <alignment horizontal="center" vertical="center" textRotation="90" wrapText="1"/>
    </xf>
    <xf numFmtId="0" fontId="18" fillId="0" borderId="63" xfId="0" applyFont="1" applyFill="1" applyBorder="1" applyAlignment="1">
      <alignment horizontal="center" vertical="center" textRotation="90" wrapText="1"/>
    </xf>
    <xf numFmtId="49" fontId="18" fillId="0" borderId="24" xfId="0" applyNumberFormat="1" applyFont="1" applyFill="1" applyBorder="1" applyAlignment="1">
      <alignment horizontal="center" vertical="center" textRotation="90" wrapText="1"/>
    </xf>
    <xf numFmtId="0" fontId="18" fillId="0" borderId="24" xfId="0" applyFont="1" applyFill="1" applyBorder="1" applyAlignment="1">
      <alignment horizontal="center" vertical="center" textRotation="90" wrapText="1"/>
    </xf>
    <xf numFmtId="49" fontId="18" fillId="7" borderId="45" xfId="0" applyNumberFormat="1" applyFont="1" applyFill="1" applyBorder="1" applyAlignment="1">
      <alignment horizontal="center" vertical="center" wrapText="1"/>
    </xf>
    <xf numFmtId="49" fontId="18" fillId="7" borderId="47" xfId="0" applyNumberFormat="1" applyFont="1" applyFill="1" applyBorder="1" applyAlignment="1">
      <alignment horizontal="center" vertical="center" wrapText="1"/>
    </xf>
    <xf numFmtId="49" fontId="18" fillId="7" borderId="46" xfId="0" applyNumberFormat="1" applyFont="1" applyFill="1" applyBorder="1" applyAlignment="1">
      <alignment horizontal="center" vertical="center" wrapText="1"/>
    </xf>
    <xf numFmtId="0" fontId="9" fillId="0" borderId="45" xfId="0" applyFont="1" applyFill="1" applyBorder="1" applyAlignment="1">
      <alignment horizontal="center"/>
    </xf>
    <xf numFmtId="0" fontId="9" fillId="0" borderId="47" xfId="0" applyFont="1" applyFill="1" applyBorder="1" applyAlignment="1">
      <alignment horizontal="center"/>
    </xf>
    <xf numFmtId="168" fontId="9" fillId="0" borderId="46" xfId="1" applyNumberFormat="1" applyFont="1" applyFill="1" applyBorder="1"/>
    <xf numFmtId="0" fontId="10" fillId="0" borderId="24" xfId="1" applyNumberFormat="1" applyFont="1" applyFill="1" applyBorder="1" applyAlignment="1">
      <alignment horizontal="center" vertical="center" wrapText="1"/>
    </xf>
    <xf numFmtId="168" fontId="10" fillId="0" borderId="24" xfId="1" applyNumberFormat="1" applyFont="1" applyFill="1" applyBorder="1"/>
    <xf numFmtId="168" fontId="10" fillId="0" borderId="55" xfId="1" applyNumberFormat="1" applyFont="1" applyFill="1" applyBorder="1" applyAlignment="1">
      <alignment vertical="center" wrapText="1"/>
    </xf>
    <xf numFmtId="0" fontId="18" fillId="0" borderId="76" xfId="0" applyFont="1" applyFill="1" applyBorder="1" applyAlignment="1">
      <alignment horizontal="center" vertical="center" textRotation="90" wrapText="1"/>
    </xf>
    <xf numFmtId="49" fontId="18" fillId="0" borderId="57" xfId="0" applyNumberFormat="1" applyFont="1" applyFill="1" applyBorder="1" applyAlignment="1">
      <alignment horizontal="center" vertical="center" textRotation="90" wrapText="1"/>
    </xf>
    <xf numFmtId="0" fontId="18" fillId="0" borderId="57" xfId="0" applyFont="1" applyFill="1" applyBorder="1" applyAlignment="1">
      <alignment horizontal="center" vertical="center" textRotation="90" wrapText="1"/>
    </xf>
    <xf numFmtId="0" fontId="18" fillId="6" borderId="57" xfId="0" applyFont="1" applyFill="1" applyBorder="1" applyAlignment="1">
      <alignment horizontal="center" vertical="center" textRotation="90" wrapText="1"/>
    </xf>
    <xf numFmtId="0" fontId="18" fillId="0" borderId="57" xfId="0" applyFont="1" applyFill="1" applyBorder="1" applyAlignment="1">
      <alignment horizontal="center" vertical="center" textRotation="90" wrapText="1"/>
    </xf>
    <xf numFmtId="168" fontId="18" fillId="0" borderId="58" xfId="1" applyNumberFormat="1" applyFont="1" applyFill="1" applyBorder="1" applyAlignment="1">
      <alignment horizontal="center" vertical="center" textRotation="90" wrapText="1"/>
    </xf>
  </cellXfs>
  <cellStyles count="7">
    <cellStyle name="Millares" xfId="1" builtinId="3"/>
    <cellStyle name="Millares 2" xfId="4"/>
    <cellStyle name="Moneda" xfId="2" builtinId="4"/>
    <cellStyle name="Nivel 7" xfId="6"/>
    <cellStyle name="Normal" xfId="0" builtinId="0"/>
    <cellStyle name="Normal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28700710" cy="396199"/>
    <xdr:sp macro="" textlink="">
      <xdr:nvSpPr>
        <xdr:cNvPr id="2" name="1 Rectángulo"/>
        <xdr:cNvSpPr/>
      </xdr:nvSpPr>
      <xdr:spPr>
        <a:xfrm>
          <a:off x="190500" y="0"/>
          <a:ext cx="2870071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1238249</xdr:colOff>
      <xdr:row>0</xdr:row>
      <xdr:rowOff>127002</xdr:rowOff>
    </xdr:from>
    <xdr:to>
      <xdr:col>3</xdr:col>
      <xdr:colOff>821267</xdr:colOff>
      <xdr:row>4</xdr:row>
      <xdr:rowOff>196529</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428749" y="127002"/>
          <a:ext cx="3117851" cy="87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387350</xdr:colOff>
      <xdr:row>1</xdr:row>
      <xdr:rowOff>80433</xdr:rowOff>
    </xdr:from>
    <xdr:to>
      <xdr:col>19</xdr:col>
      <xdr:colOff>625475</xdr:colOff>
      <xdr:row>4</xdr:row>
      <xdr:rowOff>147108</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00683" y="270933"/>
          <a:ext cx="809625" cy="66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1248833</xdr:colOff>
      <xdr:row>0</xdr:row>
      <xdr:rowOff>42333</xdr:rowOff>
    </xdr:from>
    <xdr:to>
      <xdr:col>3</xdr:col>
      <xdr:colOff>377823</xdr:colOff>
      <xdr:row>5</xdr:row>
      <xdr:rowOff>61143</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439333" y="42333"/>
          <a:ext cx="3690407" cy="981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114301</xdr:colOff>
      <xdr:row>1</xdr:row>
      <xdr:rowOff>38100</xdr:rowOff>
    </xdr:from>
    <xdr:to>
      <xdr:col>19</xdr:col>
      <xdr:colOff>990600</xdr:colOff>
      <xdr:row>4</xdr:row>
      <xdr:rowOff>180975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1" y="38100"/>
          <a:ext cx="87629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28575</xdr:colOff>
      <xdr:row>9</xdr:row>
      <xdr:rowOff>9525</xdr:rowOff>
    </xdr:from>
    <xdr:ext cx="28636464" cy="412370"/>
    <xdr:sp macro="" textlink="">
      <xdr:nvSpPr>
        <xdr:cNvPr id="2" name="1 Rectángulo"/>
        <xdr:cNvSpPr/>
      </xdr:nvSpPr>
      <xdr:spPr>
        <a:xfrm>
          <a:off x="219075" y="1971675"/>
          <a:ext cx="28636464" cy="412370"/>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1047750</xdr:colOff>
      <xdr:row>0</xdr:row>
      <xdr:rowOff>158750</xdr:rowOff>
    </xdr:from>
    <xdr:to>
      <xdr:col>4</xdr:col>
      <xdr:colOff>293157</xdr:colOff>
      <xdr:row>4</xdr:row>
      <xdr:rowOff>200439</xdr:rowOff>
    </xdr:to>
    <xdr:pic>
      <xdr:nvPicPr>
        <xdr:cNvPr id="6"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238250" y="158750"/>
          <a:ext cx="2430990" cy="83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19</xdr:col>
      <xdr:colOff>561975</xdr:colOff>
      <xdr:row>4</xdr:row>
      <xdr:rowOff>219075</xdr:rowOff>
    </xdr:to>
    <xdr:pic>
      <xdr:nvPicPr>
        <xdr:cNvPr id="7"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83325" y="133350"/>
          <a:ext cx="781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9</xdr:row>
      <xdr:rowOff>0</xdr:rowOff>
    </xdr:from>
    <xdr:ext cx="28735490" cy="396199"/>
    <xdr:sp macro="" textlink="">
      <xdr:nvSpPr>
        <xdr:cNvPr id="3" name="1 Rectángulo"/>
        <xdr:cNvSpPr/>
      </xdr:nvSpPr>
      <xdr:spPr>
        <a:xfrm>
          <a:off x="2038350" y="0"/>
          <a:ext cx="2873549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2</xdr:col>
      <xdr:colOff>398992</xdr:colOff>
      <xdr:row>0</xdr:row>
      <xdr:rowOff>52918</xdr:rowOff>
    </xdr:from>
    <xdr:to>
      <xdr:col>5</xdr:col>
      <xdr:colOff>1248833</xdr:colOff>
      <xdr:row>5</xdr:row>
      <xdr:rowOff>86201</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594909" y="52918"/>
          <a:ext cx="3506257" cy="110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323850</xdr:colOff>
      <xdr:row>1</xdr:row>
      <xdr:rowOff>133350</xdr:rowOff>
    </xdr:from>
    <xdr:to>
      <xdr:col>20</xdr:col>
      <xdr:colOff>561975</xdr:colOff>
      <xdr:row>4</xdr:row>
      <xdr:rowOff>219075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79325" y="133350"/>
          <a:ext cx="809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9</xdr:row>
      <xdr:rowOff>0</xdr:rowOff>
    </xdr:from>
    <xdr:ext cx="28710528" cy="386766"/>
    <xdr:sp macro="" textlink="">
      <xdr:nvSpPr>
        <xdr:cNvPr id="2" name="1 Rectángulo"/>
        <xdr:cNvSpPr/>
      </xdr:nvSpPr>
      <xdr:spPr>
        <a:xfrm>
          <a:off x="190500" y="0"/>
          <a:ext cx="28710528"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657225</xdr:colOff>
      <xdr:row>31</xdr:row>
      <xdr:rowOff>9525</xdr:rowOff>
    </xdr:from>
    <xdr:to>
      <xdr:col>4</xdr:col>
      <xdr:colOff>361950</xdr:colOff>
      <xdr:row>34</xdr:row>
      <xdr:rowOff>133350</xdr:rowOff>
    </xdr:to>
    <xdr:pic>
      <xdr:nvPicPr>
        <xdr:cNvPr id="4" name="image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9402425"/>
          <a:ext cx="1990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1076324</xdr:colOff>
      <xdr:row>0</xdr:row>
      <xdr:rowOff>123826</xdr:rowOff>
    </xdr:from>
    <xdr:to>
      <xdr:col>4</xdr:col>
      <xdr:colOff>590549</xdr:colOff>
      <xdr:row>4</xdr:row>
      <xdr:rowOff>177564</xdr:rowOff>
    </xdr:to>
    <xdr:pic>
      <xdr:nvPicPr>
        <xdr:cNvPr id="5" name="1 Imagen" descr="Membretes_2024_2-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618" r="64233" b="22049"/>
        <a:stretch>
          <a:fillRect/>
        </a:stretch>
      </xdr:blipFill>
      <xdr:spPr bwMode="auto">
        <a:xfrm>
          <a:off x="1266824" y="123826"/>
          <a:ext cx="3152775" cy="81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19</xdr:col>
      <xdr:colOff>561975</xdr:colOff>
      <xdr:row>4</xdr:row>
      <xdr:rowOff>219075</xdr:rowOff>
    </xdr:to>
    <xdr:pic>
      <xdr:nvPicPr>
        <xdr:cNvPr id="6" name="Imagen 1" descr="CAPITA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983325" y="133350"/>
          <a:ext cx="781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111125</xdr:colOff>
      <xdr:row>0</xdr:row>
      <xdr:rowOff>119591</xdr:rowOff>
    </xdr:from>
    <xdr:to>
      <xdr:col>5</xdr:col>
      <xdr:colOff>434976</xdr:colOff>
      <xdr:row>5</xdr:row>
      <xdr:rowOff>39636</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597958" y="119591"/>
          <a:ext cx="2747434" cy="988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128587</xdr:colOff>
      <xdr:row>1</xdr:row>
      <xdr:rowOff>216694</xdr:rowOff>
    </xdr:from>
    <xdr:to>
      <xdr:col>23</xdr:col>
      <xdr:colOff>1033461</xdr:colOff>
      <xdr:row>5</xdr:row>
      <xdr:rowOff>158863</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68287" y="216694"/>
          <a:ext cx="904874" cy="91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10</xdr:row>
      <xdr:rowOff>0</xdr:rowOff>
    </xdr:from>
    <xdr:ext cx="28698825" cy="390525"/>
    <xdr:sp macro="" textlink="">
      <xdr:nvSpPr>
        <xdr:cNvPr id="2" name="1 Rectángulo">
          <a:extLst>
            <a:ext uri="{FF2B5EF4-FFF2-40B4-BE49-F238E27FC236}">
              <a16:creationId xmlns:a16="http://schemas.microsoft.com/office/drawing/2014/main" id="{00000000-0008-0000-0700-000002000000}"/>
            </a:ext>
          </a:extLst>
        </xdr:cNvPr>
        <xdr:cNvSpPr/>
      </xdr:nvSpPr>
      <xdr:spPr>
        <a:xfrm>
          <a:off x="361950" y="1104900"/>
          <a:ext cx="28698825" cy="390525"/>
        </a:xfrm>
        <a:prstGeom prst="rect">
          <a:avLst/>
        </a:prstGeom>
        <a:noFill/>
      </xdr:spPr>
      <xdr:txBody>
        <a:bodyPr wrap="square" lIns="91440" tIns="45720" rIns="91440" bIns="45720">
          <a:spAutoFit/>
        </a:bodyPr>
        <a:lstStyle/>
        <a:p>
          <a:pPr lvl="0" algn="ctr">
            <a:lnSpc>
              <a:spcPts val="2300"/>
            </a:lnSpc>
          </a:pPr>
          <a:r>
            <a:rPr lang="es-ES" sz="2400" b="1" cap="none" spc="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fLocksWithSheet="0"/>
  </xdr:oneCellAnchor>
  <xdr:twoCellAnchor editAs="oneCell">
    <xdr:from>
      <xdr:col>1</xdr:col>
      <xdr:colOff>381001</xdr:colOff>
      <xdr:row>0</xdr:row>
      <xdr:rowOff>116417</xdr:rowOff>
    </xdr:from>
    <xdr:to>
      <xdr:col>4</xdr:col>
      <xdr:colOff>638175</xdr:colOff>
      <xdr:row>5</xdr:row>
      <xdr:rowOff>101755</xdr:rowOff>
    </xdr:to>
    <xdr:pic>
      <xdr:nvPicPr>
        <xdr:cNvPr id="6"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740834" y="116417"/>
          <a:ext cx="3887258" cy="96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158749</xdr:colOff>
      <xdr:row>1</xdr:row>
      <xdr:rowOff>133351</xdr:rowOff>
    </xdr:from>
    <xdr:to>
      <xdr:col>20</xdr:col>
      <xdr:colOff>206375</xdr:colOff>
      <xdr:row>4</xdr:row>
      <xdr:rowOff>201119</xdr:rowOff>
    </xdr:to>
    <xdr:pic>
      <xdr:nvPicPr>
        <xdr:cNvPr id="7"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9749" y="133351"/>
          <a:ext cx="873126" cy="8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10</xdr:row>
      <xdr:rowOff>0</xdr:rowOff>
    </xdr:from>
    <xdr:ext cx="28710515" cy="396199"/>
    <xdr:sp macro="" textlink="">
      <xdr:nvSpPr>
        <xdr:cNvPr id="2" name="1 Rectángulo"/>
        <xdr:cNvSpPr/>
      </xdr:nvSpPr>
      <xdr:spPr>
        <a:xfrm>
          <a:off x="190500" y="0"/>
          <a:ext cx="28710515"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867834</xdr:colOff>
      <xdr:row>0</xdr:row>
      <xdr:rowOff>84667</xdr:rowOff>
    </xdr:from>
    <xdr:to>
      <xdr:col>4</xdr:col>
      <xdr:colOff>252942</xdr:colOff>
      <xdr:row>5</xdr:row>
      <xdr:rowOff>85854</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058334" y="84667"/>
          <a:ext cx="3269191" cy="96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158749</xdr:colOff>
      <xdr:row>1</xdr:row>
      <xdr:rowOff>133351</xdr:rowOff>
    </xdr:from>
    <xdr:to>
      <xdr:col>20</xdr:col>
      <xdr:colOff>206375</xdr:colOff>
      <xdr:row>4</xdr:row>
      <xdr:rowOff>201119</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76099" y="314326"/>
          <a:ext cx="866776" cy="667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133350</xdr:colOff>
      <xdr:row>8</xdr:row>
      <xdr:rowOff>209550</xdr:rowOff>
    </xdr:from>
    <xdr:ext cx="28738143" cy="396199"/>
    <xdr:sp macro="" textlink="">
      <xdr:nvSpPr>
        <xdr:cNvPr id="2" name="1 Rectángulo"/>
        <xdr:cNvSpPr/>
      </xdr:nvSpPr>
      <xdr:spPr>
        <a:xfrm>
          <a:off x="133350" y="1914525"/>
          <a:ext cx="2873814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613833</xdr:colOff>
      <xdr:row>0</xdr:row>
      <xdr:rowOff>95251</xdr:rowOff>
    </xdr:from>
    <xdr:to>
      <xdr:col>4</xdr:col>
      <xdr:colOff>823383</xdr:colOff>
      <xdr:row>4</xdr:row>
      <xdr:rowOff>177638</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804333" y="95251"/>
          <a:ext cx="3395133" cy="85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333376</xdr:colOff>
      <xdr:row>1</xdr:row>
      <xdr:rowOff>47625</xdr:rowOff>
    </xdr:from>
    <xdr:to>
      <xdr:col>19</xdr:col>
      <xdr:colOff>666750</xdr:colOff>
      <xdr:row>4</xdr:row>
      <xdr:rowOff>190500</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78551" y="47625"/>
          <a:ext cx="90487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9</xdr:row>
      <xdr:rowOff>0</xdr:rowOff>
    </xdr:from>
    <xdr:ext cx="28642167" cy="396199"/>
    <xdr:sp macro="" textlink="">
      <xdr:nvSpPr>
        <xdr:cNvPr id="2" name="1 Rectángulo">
          <a:extLst>
            <a:ext uri="{FF2B5EF4-FFF2-40B4-BE49-F238E27FC236}">
              <a16:creationId xmlns:a16="http://schemas.microsoft.com/office/drawing/2014/main" id="{74F8039D-0A6B-5836-F11E-B2BE3673214E}"/>
            </a:ext>
          </a:extLst>
        </xdr:cNvPr>
        <xdr:cNvSpPr/>
      </xdr:nvSpPr>
      <xdr:spPr>
        <a:xfrm>
          <a:off x="190500" y="0"/>
          <a:ext cx="28642167"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656167</xdr:colOff>
      <xdr:row>0</xdr:row>
      <xdr:rowOff>169334</xdr:rowOff>
    </xdr:from>
    <xdr:to>
      <xdr:col>5</xdr:col>
      <xdr:colOff>116416</xdr:colOff>
      <xdr:row>5</xdr:row>
      <xdr:rowOff>13101</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973667" y="169334"/>
          <a:ext cx="3418416" cy="8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114301</xdr:colOff>
      <xdr:row>1</xdr:row>
      <xdr:rowOff>38100</xdr:rowOff>
    </xdr:from>
    <xdr:to>
      <xdr:col>19</xdr:col>
      <xdr:colOff>990600</xdr:colOff>
      <xdr:row>4</xdr:row>
      <xdr:rowOff>180975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1" y="38100"/>
          <a:ext cx="87629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9</xdr:row>
      <xdr:rowOff>0</xdr:rowOff>
    </xdr:from>
    <xdr:ext cx="28718145" cy="386536"/>
    <xdr:sp macro="" textlink="">
      <xdr:nvSpPr>
        <xdr:cNvPr id="2" name="1 Rectángulo"/>
        <xdr:cNvSpPr/>
      </xdr:nvSpPr>
      <xdr:spPr>
        <a:xfrm>
          <a:off x="190500" y="0"/>
          <a:ext cx="28718145" cy="38653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1576916</xdr:colOff>
      <xdr:row>0</xdr:row>
      <xdr:rowOff>91018</xdr:rowOff>
    </xdr:from>
    <xdr:to>
      <xdr:col>3</xdr:col>
      <xdr:colOff>1607607</xdr:colOff>
      <xdr:row>5</xdr:row>
      <xdr:rowOff>45326</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767416" y="91018"/>
          <a:ext cx="2888191" cy="917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19</xdr:col>
      <xdr:colOff>561975</xdr:colOff>
      <xdr:row>4</xdr:row>
      <xdr:rowOff>219075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89825" y="133350"/>
          <a:ext cx="809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10</xdr:row>
      <xdr:rowOff>0</xdr:rowOff>
    </xdr:from>
    <xdr:ext cx="28667903" cy="396199"/>
    <xdr:sp macro="" textlink="">
      <xdr:nvSpPr>
        <xdr:cNvPr id="2" name="1 Rectángulo">
          <a:extLst>
            <a:ext uri="{FF2B5EF4-FFF2-40B4-BE49-F238E27FC236}">
              <a16:creationId xmlns:a16="http://schemas.microsoft.com/office/drawing/2014/main" id="{65579C44-0895-41EA-94F7-5FEC2A222C0D}"/>
            </a:ext>
          </a:extLst>
        </xdr:cNvPr>
        <xdr:cNvSpPr/>
      </xdr:nvSpPr>
      <xdr:spPr>
        <a:xfrm>
          <a:off x="219075" y="0"/>
          <a:ext cx="286679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1005417</xdr:colOff>
      <xdr:row>0</xdr:row>
      <xdr:rowOff>116417</xdr:rowOff>
    </xdr:from>
    <xdr:to>
      <xdr:col>4</xdr:col>
      <xdr:colOff>418041</xdr:colOff>
      <xdr:row>4</xdr:row>
      <xdr:rowOff>166513</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227667" y="116417"/>
          <a:ext cx="3042707" cy="822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333376</xdr:colOff>
      <xdr:row>1</xdr:row>
      <xdr:rowOff>47625</xdr:rowOff>
    </xdr:from>
    <xdr:to>
      <xdr:col>19</xdr:col>
      <xdr:colOff>666750</xdr:colOff>
      <xdr:row>4</xdr:row>
      <xdr:rowOff>190500</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93351" y="47625"/>
          <a:ext cx="90487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9</xdr:row>
      <xdr:rowOff>0</xdr:rowOff>
    </xdr:from>
    <xdr:ext cx="40871775" cy="400050"/>
    <xdr:sp macro="" textlink="">
      <xdr:nvSpPr>
        <xdr:cNvPr id="3" name="Shape 3"/>
        <xdr:cNvSpPr/>
      </xdr:nvSpPr>
      <xdr:spPr>
        <a:xfrm>
          <a:off x="0" y="3584738"/>
          <a:ext cx="10692000" cy="3905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i="0" u="none" strike="noStrike">
              <a:solidFill>
                <a:srgbClr val="333399"/>
              </a:solidFill>
              <a:latin typeface="Calibri"/>
              <a:ea typeface="Calibri"/>
              <a:cs typeface="Calibri"/>
              <a:sym typeface="Calibri"/>
            </a:rPr>
            <a:t> </a:t>
          </a:r>
          <a:endParaRPr sz="1400"/>
        </a:p>
      </xdr:txBody>
    </xdr:sp>
    <xdr:clientData fLocksWithSheet="0"/>
  </xdr:oneCellAnchor>
  <xdr:twoCellAnchor editAs="oneCell">
    <xdr:from>
      <xdr:col>1</xdr:col>
      <xdr:colOff>105832</xdr:colOff>
      <xdr:row>1</xdr:row>
      <xdr:rowOff>10585</xdr:rowOff>
    </xdr:from>
    <xdr:to>
      <xdr:col>5</xdr:col>
      <xdr:colOff>803273</xdr:colOff>
      <xdr:row>4</xdr:row>
      <xdr:rowOff>510467</xdr:rowOff>
    </xdr:to>
    <xdr:pic>
      <xdr:nvPicPr>
        <xdr:cNvPr id="5"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740832" y="201085"/>
          <a:ext cx="3565525" cy="1103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158749</xdr:colOff>
      <xdr:row>1</xdr:row>
      <xdr:rowOff>133351</xdr:rowOff>
    </xdr:from>
    <xdr:to>
      <xdr:col>20</xdr:col>
      <xdr:colOff>206375</xdr:colOff>
      <xdr:row>4</xdr:row>
      <xdr:rowOff>201119</xdr:rowOff>
    </xdr:to>
    <xdr:pic>
      <xdr:nvPicPr>
        <xdr:cNvPr id="6"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76099" y="133351"/>
          <a:ext cx="866776" cy="83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9</xdr:row>
      <xdr:rowOff>0</xdr:rowOff>
    </xdr:from>
    <xdr:ext cx="28707803" cy="396199"/>
    <xdr:sp macro="" textlink="">
      <xdr:nvSpPr>
        <xdr:cNvPr id="2" name="1 Rectángulo"/>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1746249</xdr:colOff>
      <xdr:row>0</xdr:row>
      <xdr:rowOff>95250</xdr:rowOff>
    </xdr:from>
    <xdr:to>
      <xdr:col>3</xdr:col>
      <xdr:colOff>1082674</xdr:colOff>
      <xdr:row>4</xdr:row>
      <xdr:rowOff>209984</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1936749" y="95250"/>
          <a:ext cx="2193925" cy="887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323850</xdr:colOff>
      <xdr:row>1</xdr:row>
      <xdr:rowOff>133350</xdr:rowOff>
    </xdr:from>
    <xdr:to>
      <xdr:col>19</xdr:col>
      <xdr:colOff>561975</xdr:colOff>
      <xdr:row>4</xdr:row>
      <xdr:rowOff>219075</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17075" y="133350"/>
          <a:ext cx="809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466724</xdr:colOff>
      <xdr:row>0</xdr:row>
      <xdr:rowOff>85725</xdr:rowOff>
    </xdr:from>
    <xdr:to>
      <xdr:col>4</xdr:col>
      <xdr:colOff>571499</xdr:colOff>
      <xdr:row>5</xdr:row>
      <xdr:rowOff>31124</xdr:rowOff>
    </xdr:to>
    <xdr:pic>
      <xdr:nvPicPr>
        <xdr:cNvPr id="2"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657224" y="85725"/>
          <a:ext cx="2543175" cy="907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333376</xdr:colOff>
      <xdr:row>1</xdr:row>
      <xdr:rowOff>47625</xdr:rowOff>
    </xdr:from>
    <xdr:to>
      <xdr:col>19</xdr:col>
      <xdr:colOff>666750</xdr:colOff>
      <xdr:row>4</xdr:row>
      <xdr:rowOff>190500</xdr:rowOff>
    </xdr:to>
    <xdr:pic>
      <xdr:nvPicPr>
        <xdr:cNvPr id="3"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7151" y="47625"/>
          <a:ext cx="90487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0</xdr:colOff>
      <xdr:row>9</xdr:row>
      <xdr:rowOff>0</xdr:rowOff>
    </xdr:from>
    <xdr:ext cx="28707803" cy="386766"/>
    <xdr:sp macro="" textlink="">
      <xdr:nvSpPr>
        <xdr:cNvPr id="2" name="1 Rectángulo"/>
        <xdr:cNvSpPr/>
      </xdr:nvSpPr>
      <xdr:spPr>
        <a:xfrm>
          <a:off x="190500" y="0"/>
          <a:ext cx="28707803"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twoCellAnchor editAs="oneCell">
    <xdr:from>
      <xdr:col>1</xdr:col>
      <xdr:colOff>507999</xdr:colOff>
      <xdr:row>0</xdr:row>
      <xdr:rowOff>116417</xdr:rowOff>
    </xdr:from>
    <xdr:to>
      <xdr:col>4</xdr:col>
      <xdr:colOff>285749</xdr:colOff>
      <xdr:row>4</xdr:row>
      <xdr:rowOff>196771</xdr:rowOff>
    </xdr:to>
    <xdr:pic>
      <xdr:nvPicPr>
        <xdr:cNvPr id="4" name="1 Imagen" descr="Membretes_2024_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618" r="64233" b="22049"/>
        <a:stretch>
          <a:fillRect/>
        </a:stretch>
      </xdr:blipFill>
      <xdr:spPr bwMode="auto">
        <a:xfrm>
          <a:off x="698499" y="116417"/>
          <a:ext cx="2963333" cy="84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333376</xdr:colOff>
      <xdr:row>1</xdr:row>
      <xdr:rowOff>47625</xdr:rowOff>
    </xdr:from>
    <xdr:to>
      <xdr:col>19</xdr:col>
      <xdr:colOff>666750</xdr:colOff>
      <xdr:row>4</xdr:row>
      <xdr:rowOff>190500</xdr:rowOff>
    </xdr:to>
    <xdr:pic>
      <xdr:nvPicPr>
        <xdr:cNvPr id="5" name="Imagen 1" descr="CAPIT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7151" y="47625"/>
          <a:ext cx="90487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2036/Downloads/DETALLE%20DEL%20GASTO%202025%20-%2029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INFRAESTRUCTURA"/>
    </sheetNames>
    <sheetDataSet>
      <sheetData sheetId="0" refreshError="1"/>
      <sheetData sheetId="1" refreshError="1"/>
      <sheetData sheetId="2" refreshError="1"/>
      <sheetData sheetId="3" refreshError="1">
        <row r="2">
          <cell r="R2">
            <v>179188314124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5"/>
  <sheetViews>
    <sheetView tabSelected="1" zoomScale="90" zoomScaleNormal="90" workbookViewId="0">
      <selection activeCell="F15" sqref="F15"/>
    </sheetView>
  </sheetViews>
  <sheetFormatPr baseColWidth="10" defaultRowHeight="12.75"/>
  <cols>
    <col min="1" max="1" width="2.85546875" style="36" customWidth="1"/>
    <col min="2" max="2" width="42.42578125" style="18" customWidth="1"/>
    <col min="3" max="3" width="10.5703125" style="20" customWidth="1"/>
    <col min="4" max="4" width="16.28515625" style="19" customWidth="1"/>
    <col min="5" max="5" width="14.7109375" style="19" customWidth="1"/>
    <col min="6" max="6" width="30.28515625" style="19" customWidth="1"/>
    <col min="7" max="7" width="19.85546875" style="19" customWidth="1"/>
    <col min="8" max="8" width="40.140625" style="19" customWidth="1"/>
    <col min="9" max="9" width="16.5703125" style="19" hidden="1" customWidth="1"/>
    <col min="10" max="10" width="35.85546875" style="37" customWidth="1"/>
    <col min="11" max="11" width="33.140625" style="37" customWidth="1"/>
    <col min="12" max="12" width="16.7109375" style="19" hidden="1" customWidth="1"/>
    <col min="13" max="13" width="39.7109375" style="19" hidden="1" customWidth="1"/>
    <col min="14" max="14" width="13.7109375" style="19" customWidth="1"/>
    <col min="15" max="15" width="19" style="19" customWidth="1"/>
    <col min="16" max="17" width="16.28515625" style="19" customWidth="1"/>
    <col min="18" max="18" width="18.42578125" style="19" bestFit="1" customWidth="1"/>
    <col min="19" max="19" width="8.5703125" style="19" customWidth="1"/>
    <col min="20" max="22" width="11.42578125" style="19"/>
    <col min="23" max="23" width="16.42578125" style="19" bestFit="1" customWidth="1"/>
    <col min="24" max="24" width="10" style="19" customWidth="1"/>
    <col min="25" max="25" width="8.42578125" style="19" customWidth="1"/>
    <col min="26" max="26" width="8.85546875" style="19" customWidth="1"/>
    <col min="27" max="27" width="9.42578125" style="19" customWidth="1"/>
    <col min="28" max="28" width="16.42578125" style="90" bestFit="1" customWidth="1"/>
    <col min="29" max="190" width="11.42578125" style="36"/>
    <col min="191" max="256" width="11.42578125" style="19"/>
    <col min="257" max="257" width="2.85546875" style="19" customWidth="1"/>
    <col min="258" max="263" width="0" style="19" hidden="1" customWidth="1"/>
    <col min="264" max="264" width="40.140625" style="19" customWidth="1"/>
    <col min="265" max="265" width="0" style="19" hidden="1" customWidth="1"/>
    <col min="266" max="266" width="35.85546875" style="19" customWidth="1"/>
    <col min="267" max="267" width="33.140625" style="19" customWidth="1"/>
    <col min="268" max="269" width="0" style="19" hidden="1" customWidth="1"/>
    <col min="270" max="270" width="13.7109375" style="19" customWidth="1"/>
    <col min="271" max="271" width="19" style="19" customWidth="1"/>
    <col min="272" max="273" width="16.28515625" style="19" customWidth="1"/>
    <col min="274" max="274" width="18.42578125" style="19" bestFit="1" customWidth="1"/>
    <col min="275" max="275" width="8.5703125" style="19" customWidth="1"/>
    <col min="276" max="278" width="11.42578125" style="19"/>
    <col min="279" max="279" width="16.42578125" style="19" bestFit="1" customWidth="1"/>
    <col min="280" max="280" width="10" style="19" customWidth="1"/>
    <col min="281" max="281" width="8.42578125" style="19" customWidth="1"/>
    <col min="282" max="282" width="8.85546875" style="19" customWidth="1"/>
    <col min="283" max="283" width="9.42578125" style="19" customWidth="1"/>
    <col min="284" max="284" width="16.42578125" style="19" bestFit="1" customWidth="1"/>
    <col min="285" max="512" width="11.42578125" style="19"/>
    <col min="513" max="513" width="2.85546875" style="19" customWidth="1"/>
    <col min="514" max="519" width="0" style="19" hidden="1" customWidth="1"/>
    <col min="520" max="520" width="40.140625" style="19" customWidth="1"/>
    <col min="521" max="521" width="0" style="19" hidden="1" customWidth="1"/>
    <col min="522" max="522" width="35.85546875" style="19" customWidth="1"/>
    <col min="523" max="523" width="33.140625" style="19" customWidth="1"/>
    <col min="524" max="525" width="0" style="19" hidden="1" customWidth="1"/>
    <col min="526" max="526" width="13.7109375" style="19" customWidth="1"/>
    <col min="527" max="527" width="19" style="19" customWidth="1"/>
    <col min="528" max="529" width="16.28515625" style="19" customWidth="1"/>
    <col min="530" max="530" width="18.42578125" style="19" bestFit="1" customWidth="1"/>
    <col min="531" max="531" width="8.5703125" style="19" customWidth="1"/>
    <col min="532" max="534" width="11.42578125" style="19"/>
    <col min="535" max="535" width="16.42578125" style="19" bestFit="1" customWidth="1"/>
    <col min="536" max="536" width="10" style="19" customWidth="1"/>
    <col min="537" max="537" width="8.42578125" style="19" customWidth="1"/>
    <col min="538" max="538" width="8.85546875" style="19" customWidth="1"/>
    <col min="539" max="539" width="9.42578125" style="19" customWidth="1"/>
    <col min="540" max="540" width="16.42578125" style="19" bestFit="1" customWidth="1"/>
    <col min="541" max="768" width="11.42578125" style="19"/>
    <col min="769" max="769" width="2.85546875" style="19" customWidth="1"/>
    <col min="770" max="775" width="0" style="19" hidden="1" customWidth="1"/>
    <col min="776" max="776" width="40.140625" style="19" customWidth="1"/>
    <col min="777" max="777" width="0" style="19" hidden="1" customWidth="1"/>
    <col min="778" max="778" width="35.85546875" style="19" customWidth="1"/>
    <col min="779" max="779" width="33.140625" style="19" customWidth="1"/>
    <col min="780" max="781" width="0" style="19" hidden="1" customWidth="1"/>
    <col min="782" max="782" width="13.7109375" style="19" customWidth="1"/>
    <col min="783" max="783" width="19" style="19" customWidth="1"/>
    <col min="784" max="785" width="16.28515625" style="19" customWidth="1"/>
    <col min="786" max="786" width="18.42578125" style="19" bestFit="1" customWidth="1"/>
    <col min="787" max="787" width="8.5703125" style="19" customWidth="1"/>
    <col min="788" max="790" width="11.42578125" style="19"/>
    <col min="791" max="791" width="16.42578125" style="19" bestFit="1" customWidth="1"/>
    <col min="792" max="792" width="10" style="19" customWidth="1"/>
    <col min="793" max="793" width="8.42578125" style="19" customWidth="1"/>
    <col min="794" max="794" width="8.85546875" style="19" customWidth="1"/>
    <col min="795" max="795" width="9.42578125" style="19" customWidth="1"/>
    <col min="796" max="796" width="16.42578125" style="19" bestFit="1" customWidth="1"/>
    <col min="797" max="1024" width="11.42578125" style="19"/>
    <col min="1025" max="1025" width="2.85546875" style="19" customWidth="1"/>
    <col min="1026" max="1031" width="0" style="19" hidden="1" customWidth="1"/>
    <col min="1032" max="1032" width="40.140625" style="19" customWidth="1"/>
    <col min="1033" max="1033" width="0" style="19" hidden="1" customWidth="1"/>
    <col min="1034" max="1034" width="35.85546875" style="19" customWidth="1"/>
    <col min="1035" max="1035" width="33.140625" style="19" customWidth="1"/>
    <col min="1036" max="1037" width="0" style="19" hidden="1" customWidth="1"/>
    <col min="1038" max="1038" width="13.7109375" style="19" customWidth="1"/>
    <col min="1039" max="1039" width="19" style="19" customWidth="1"/>
    <col min="1040" max="1041" width="16.28515625" style="19" customWidth="1"/>
    <col min="1042" max="1042" width="18.42578125" style="19" bestFit="1" customWidth="1"/>
    <col min="1043" max="1043" width="8.5703125" style="19" customWidth="1"/>
    <col min="1044" max="1046" width="11.42578125" style="19"/>
    <col min="1047" max="1047" width="16.42578125" style="19" bestFit="1" customWidth="1"/>
    <col min="1048" max="1048" width="10" style="19" customWidth="1"/>
    <col min="1049" max="1049" width="8.42578125" style="19" customWidth="1"/>
    <col min="1050" max="1050" width="8.85546875" style="19" customWidth="1"/>
    <col min="1051" max="1051" width="9.42578125" style="19" customWidth="1"/>
    <col min="1052" max="1052" width="16.42578125" style="19" bestFit="1" customWidth="1"/>
    <col min="1053" max="1280" width="11.42578125" style="19"/>
    <col min="1281" max="1281" width="2.85546875" style="19" customWidth="1"/>
    <col min="1282" max="1287" width="0" style="19" hidden="1" customWidth="1"/>
    <col min="1288" max="1288" width="40.140625" style="19" customWidth="1"/>
    <col min="1289" max="1289" width="0" style="19" hidden="1" customWidth="1"/>
    <col min="1290" max="1290" width="35.85546875" style="19" customWidth="1"/>
    <col min="1291" max="1291" width="33.140625" style="19" customWidth="1"/>
    <col min="1292" max="1293" width="0" style="19" hidden="1" customWidth="1"/>
    <col min="1294" max="1294" width="13.7109375" style="19" customWidth="1"/>
    <col min="1295" max="1295" width="19" style="19" customWidth="1"/>
    <col min="1296" max="1297" width="16.28515625" style="19" customWidth="1"/>
    <col min="1298" max="1298" width="18.42578125" style="19" bestFit="1" customWidth="1"/>
    <col min="1299" max="1299" width="8.5703125" style="19" customWidth="1"/>
    <col min="1300" max="1302" width="11.42578125" style="19"/>
    <col min="1303" max="1303" width="16.42578125" style="19" bestFit="1" customWidth="1"/>
    <col min="1304" max="1304" width="10" style="19" customWidth="1"/>
    <col min="1305" max="1305" width="8.42578125" style="19" customWidth="1"/>
    <col min="1306" max="1306" width="8.85546875" style="19" customWidth="1"/>
    <col min="1307" max="1307" width="9.42578125" style="19" customWidth="1"/>
    <col min="1308" max="1308" width="16.42578125" style="19" bestFit="1" customWidth="1"/>
    <col min="1309" max="1536" width="11.42578125" style="19"/>
    <col min="1537" max="1537" width="2.85546875" style="19" customWidth="1"/>
    <col min="1538" max="1543" width="0" style="19" hidden="1" customWidth="1"/>
    <col min="1544" max="1544" width="40.140625" style="19" customWidth="1"/>
    <col min="1545" max="1545" width="0" style="19" hidden="1" customWidth="1"/>
    <col min="1546" max="1546" width="35.85546875" style="19" customWidth="1"/>
    <col min="1547" max="1547" width="33.140625" style="19" customWidth="1"/>
    <col min="1548" max="1549" width="0" style="19" hidden="1" customWidth="1"/>
    <col min="1550" max="1550" width="13.7109375" style="19" customWidth="1"/>
    <col min="1551" max="1551" width="19" style="19" customWidth="1"/>
    <col min="1552" max="1553" width="16.28515625" style="19" customWidth="1"/>
    <col min="1554" max="1554" width="18.42578125" style="19" bestFit="1" customWidth="1"/>
    <col min="1555" max="1555" width="8.5703125" style="19" customWidth="1"/>
    <col min="1556" max="1558" width="11.42578125" style="19"/>
    <col min="1559" max="1559" width="16.42578125" style="19" bestFit="1" customWidth="1"/>
    <col min="1560" max="1560" width="10" style="19" customWidth="1"/>
    <col min="1561" max="1561" width="8.42578125" style="19" customWidth="1"/>
    <col min="1562" max="1562" width="8.85546875" style="19" customWidth="1"/>
    <col min="1563" max="1563" width="9.42578125" style="19" customWidth="1"/>
    <col min="1564" max="1564" width="16.42578125" style="19" bestFit="1" customWidth="1"/>
    <col min="1565" max="1792" width="11.42578125" style="19"/>
    <col min="1793" max="1793" width="2.85546875" style="19" customWidth="1"/>
    <col min="1794" max="1799" width="0" style="19" hidden="1" customWidth="1"/>
    <col min="1800" max="1800" width="40.140625" style="19" customWidth="1"/>
    <col min="1801" max="1801" width="0" style="19" hidden="1" customWidth="1"/>
    <col min="1802" max="1802" width="35.85546875" style="19" customWidth="1"/>
    <col min="1803" max="1803" width="33.140625" style="19" customWidth="1"/>
    <col min="1804" max="1805" width="0" style="19" hidden="1" customWidth="1"/>
    <col min="1806" max="1806" width="13.7109375" style="19" customWidth="1"/>
    <col min="1807" max="1807" width="19" style="19" customWidth="1"/>
    <col min="1808" max="1809" width="16.28515625" style="19" customWidth="1"/>
    <col min="1810" max="1810" width="18.42578125" style="19" bestFit="1" customWidth="1"/>
    <col min="1811" max="1811" width="8.5703125" style="19" customWidth="1"/>
    <col min="1812" max="1814" width="11.42578125" style="19"/>
    <col min="1815" max="1815" width="16.42578125" style="19" bestFit="1" customWidth="1"/>
    <col min="1816" max="1816" width="10" style="19" customWidth="1"/>
    <col min="1817" max="1817" width="8.42578125" style="19" customWidth="1"/>
    <col min="1818" max="1818" width="8.85546875" style="19" customWidth="1"/>
    <col min="1819" max="1819" width="9.42578125" style="19" customWidth="1"/>
    <col min="1820" max="1820" width="16.42578125" style="19" bestFit="1" customWidth="1"/>
    <col min="1821" max="2048" width="11.42578125" style="19"/>
    <col min="2049" max="2049" width="2.85546875" style="19" customWidth="1"/>
    <col min="2050" max="2055" width="0" style="19" hidden="1" customWidth="1"/>
    <col min="2056" max="2056" width="40.140625" style="19" customWidth="1"/>
    <col min="2057" max="2057" width="0" style="19" hidden="1" customWidth="1"/>
    <col min="2058" max="2058" width="35.85546875" style="19" customWidth="1"/>
    <col min="2059" max="2059" width="33.140625" style="19" customWidth="1"/>
    <col min="2060" max="2061" width="0" style="19" hidden="1" customWidth="1"/>
    <col min="2062" max="2062" width="13.7109375" style="19" customWidth="1"/>
    <col min="2063" max="2063" width="19" style="19" customWidth="1"/>
    <col min="2064" max="2065" width="16.28515625" style="19" customWidth="1"/>
    <col min="2066" max="2066" width="18.42578125" style="19" bestFit="1" customWidth="1"/>
    <col min="2067" max="2067" width="8.5703125" style="19" customWidth="1"/>
    <col min="2068" max="2070" width="11.42578125" style="19"/>
    <col min="2071" max="2071" width="16.42578125" style="19" bestFit="1" customWidth="1"/>
    <col min="2072" max="2072" width="10" style="19" customWidth="1"/>
    <col min="2073" max="2073" width="8.42578125" style="19" customWidth="1"/>
    <col min="2074" max="2074" width="8.85546875" style="19" customWidth="1"/>
    <col min="2075" max="2075" width="9.42578125" style="19" customWidth="1"/>
    <col min="2076" max="2076" width="16.42578125" style="19" bestFit="1" customWidth="1"/>
    <col min="2077" max="2304" width="11.42578125" style="19"/>
    <col min="2305" max="2305" width="2.85546875" style="19" customWidth="1"/>
    <col min="2306" max="2311" width="0" style="19" hidden="1" customWidth="1"/>
    <col min="2312" max="2312" width="40.140625" style="19" customWidth="1"/>
    <col min="2313" max="2313" width="0" style="19" hidden="1" customWidth="1"/>
    <col min="2314" max="2314" width="35.85546875" style="19" customWidth="1"/>
    <col min="2315" max="2315" width="33.140625" style="19" customWidth="1"/>
    <col min="2316" max="2317" width="0" style="19" hidden="1" customWidth="1"/>
    <col min="2318" max="2318" width="13.7109375" style="19" customWidth="1"/>
    <col min="2319" max="2319" width="19" style="19" customWidth="1"/>
    <col min="2320" max="2321" width="16.28515625" style="19" customWidth="1"/>
    <col min="2322" max="2322" width="18.42578125" style="19" bestFit="1" customWidth="1"/>
    <col min="2323" max="2323" width="8.5703125" style="19" customWidth="1"/>
    <col min="2324" max="2326" width="11.42578125" style="19"/>
    <col min="2327" max="2327" width="16.42578125" style="19" bestFit="1" customWidth="1"/>
    <col min="2328" max="2328" width="10" style="19" customWidth="1"/>
    <col min="2329" max="2329" width="8.42578125" style="19" customWidth="1"/>
    <col min="2330" max="2330" width="8.85546875" style="19" customWidth="1"/>
    <col min="2331" max="2331" width="9.42578125" style="19" customWidth="1"/>
    <col min="2332" max="2332" width="16.42578125" style="19" bestFit="1" customWidth="1"/>
    <col min="2333" max="2560" width="11.42578125" style="19"/>
    <col min="2561" max="2561" width="2.85546875" style="19" customWidth="1"/>
    <col min="2562" max="2567" width="0" style="19" hidden="1" customWidth="1"/>
    <col min="2568" max="2568" width="40.140625" style="19" customWidth="1"/>
    <col min="2569" max="2569" width="0" style="19" hidden="1" customWidth="1"/>
    <col min="2570" max="2570" width="35.85546875" style="19" customWidth="1"/>
    <col min="2571" max="2571" width="33.140625" style="19" customWidth="1"/>
    <col min="2572" max="2573" width="0" style="19" hidden="1" customWidth="1"/>
    <col min="2574" max="2574" width="13.7109375" style="19" customWidth="1"/>
    <col min="2575" max="2575" width="19" style="19" customWidth="1"/>
    <col min="2576" max="2577" width="16.28515625" style="19" customWidth="1"/>
    <col min="2578" max="2578" width="18.42578125" style="19" bestFit="1" customWidth="1"/>
    <col min="2579" max="2579" width="8.5703125" style="19" customWidth="1"/>
    <col min="2580" max="2582" width="11.42578125" style="19"/>
    <col min="2583" max="2583" width="16.42578125" style="19" bestFit="1" customWidth="1"/>
    <col min="2584" max="2584" width="10" style="19" customWidth="1"/>
    <col min="2585" max="2585" width="8.42578125" style="19" customWidth="1"/>
    <col min="2586" max="2586" width="8.85546875" style="19" customWidth="1"/>
    <col min="2587" max="2587" width="9.42578125" style="19" customWidth="1"/>
    <col min="2588" max="2588" width="16.42578125" style="19" bestFit="1" customWidth="1"/>
    <col min="2589" max="2816" width="11.42578125" style="19"/>
    <col min="2817" max="2817" width="2.85546875" style="19" customWidth="1"/>
    <col min="2818" max="2823" width="0" style="19" hidden="1" customWidth="1"/>
    <col min="2824" max="2824" width="40.140625" style="19" customWidth="1"/>
    <col min="2825" max="2825" width="0" style="19" hidden="1" customWidth="1"/>
    <col min="2826" max="2826" width="35.85546875" style="19" customWidth="1"/>
    <col min="2827" max="2827" width="33.140625" style="19" customWidth="1"/>
    <col min="2828" max="2829" width="0" style="19" hidden="1" customWidth="1"/>
    <col min="2830" max="2830" width="13.7109375" style="19" customWidth="1"/>
    <col min="2831" max="2831" width="19" style="19" customWidth="1"/>
    <col min="2832" max="2833" width="16.28515625" style="19" customWidth="1"/>
    <col min="2834" max="2834" width="18.42578125" style="19" bestFit="1" customWidth="1"/>
    <col min="2835" max="2835" width="8.5703125" style="19" customWidth="1"/>
    <col min="2836" max="2838" width="11.42578125" style="19"/>
    <col min="2839" max="2839" width="16.42578125" style="19" bestFit="1" customWidth="1"/>
    <col min="2840" max="2840" width="10" style="19" customWidth="1"/>
    <col min="2841" max="2841" width="8.42578125" style="19" customWidth="1"/>
    <col min="2842" max="2842" width="8.85546875" style="19" customWidth="1"/>
    <col min="2843" max="2843" width="9.42578125" style="19" customWidth="1"/>
    <col min="2844" max="2844" width="16.42578125" style="19" bestFit="1" customWidth="1"/>
    <col min="2845" max="3072" width="11.42578125" style="19"/>
    <col min="3073" max="3073" width="2.85546875" style="19" customWidth="1"/>
    <col min="3074" max="3079" width="0" style="19" hidden="1" customWidth="1"/>
    <col min="3080" max="3080" width="40.140625" style="19" customWidth="1"/>
    <col min="3081" max="3081" width="0" style="19" hidden="1" customWidth="1"/>
    <col min="3082" max="3082" width="35.85546875" style="19" customWidth="1"/>
    <col min="3083" max="3083" width="33.140625" style="19" customWidth="1"/>
    <col min="3084" max="3085" width="0" style="19" hidden="1" customWidth="1"/>
    <col min="3086" max="3086" width="13.7109375" style="19" customWidth="1"/>
    <col min="3087" max="3087" width="19" style="19" customWidth="1"/>
    <col min="3088" max="3089" width="16.28515625" style="19" customWidth="1"/>
    <col min="3090" max="3090" width="18.42578125" style="19" bestFit="1" customWidth="1"/>
    <col min="3091" max="3091" width="8.5703125" style="19" customWidth="1"/>
    <col min="3092" max="3094" width="11.42578125" style="19"/>
    <col min="3095" max="3095" width="16.42578125" style="19" bestFit="1" customWidth="1"/>
    <col min="3096" max="3096" width="10" style="19" customWidth="1"/>
    <col min="3097" max="3097" width="8.42578125" style="19" customWidth="1"/>
    <col min="3098" max="3098" width="8.85546875" style="19" customWidth="1"/>
    <col min="3099" max="3099" width="9.42578125" style="19" customWidth="1"/>
    <col min="3100" max="3100" width="16.42578125" style="19" bestFit="1" customWidth="1"/>
    <col min="3101" max="3328" width="11.42578125" style="19"/>
    <col min="3329" max="3329" width="2.85546875" style="19" customWidth="1"/>
    <col min="3330" max="3335" width="0" style="19" hidden="1" customWidth="1"/>
    <col min="3336" max="3336" width="40.140625" style="19" customWidth="1"/>
    <col min="3337" max="3337" width="0" style="19" hidden="1" customWidth="1"/>
    <col min="3338" max="3338" width="35.85546875" style="19" customWidth="1"/>
    <col min="3339" max="3339" width="33.140625" style="19" customWidth="1"/>
    <col min="3340" max="3341" width="0" style="19" hidden="1" customWidth="1"/>
    <col min="3342" max="3342" width="13.7109375" style="19" customWidth="1"/>
    <col min="3343" max="3343" width="19" style="19" customWidth="1"/>
    <col min="3344" max="3345" width="16.28515625" style="19" customWidth="1"/>
    <col min="3346" max="3346" width="18.42578125" style="19" bestFit="1" customWidth="1"/>
    <col min="3347" max="3347" width="8.5703125" style="19" customWidth="1"/>
    <col min="3348" max="3350" width="11.42578125" style="19"/>
    <col min="3351" max="3351" width="16.42578125" style="19" bestFit="1" customWidth="1"/>
    <col min="3352" max="3352" width="10" style="19" customWidth="1"/>
    <col min="3353" max="3353" width="8.42578125" style="19" customWidth="1"/>
    <col min="3354" max="3354" width="8.85546875" style="19" customWidth="1"/>
    <col min="3355" max="3355" width="9.42578125" style="19" customWidth="1"/>
    <col min="3356" max="3356" width="16.42578125" style="19" bestFit="1" customWidth="1"/>
    <col min="3357" max="3584" width="11.42578125" style="19"/>
    <col min="3585" max="3585" width="2.85546875" style="19" customWidth="1"/>
    <col min="3586" max="3591" width="0" style="19" hidden="1" customWidth="1"/>
    <col min="3592" max="3592" width="40.140625" style="19" customWidth="1"/>
    <col min="3593" max="3593" width="0" style="19" hidden="1" customWidth="1"/>
    <col min="3594" max="3594" width="35.85546875" style="19" customWidth="1"/>
    <col min="3595" max="3595" width="33.140625" style="19" customWidth="1"/>
    <col min="3596" max="3597" width="0" style="19" hidden="1" customWidth="1"/>
    <col min="3598" max="3598" width="13.7109375" style="19" customWidth="1"/>
    <col min="3599" max="3599" width="19" style="19" customWidth="1"/>
    <col min="3600" max="3601" width="16.28515625" style="19" customWidth="1"/>
    <col min="3602" max="3602" width="18.42578125" style="19" bestFit="1" customWidth="1"/>
    <col min="3603" max="3603" width="8.5703125" style="19" customWidth="1"/>
    <col min="3604" max="3606" width="11.42578125" style="19"/>
    <col min="3607" max="3607" width="16.42578125" style="19" bestFit="1" customWidth="1"/>
    <col min="3608" max="3608" width="10" style="19" customWidth="1"/>
    <col min="3609" max="3609" width="8.42578125" style="19" customWidth="1"/>
    <col min="3610" max="3610" width="8.85546875" style="19" customWidth="1"/>
    <col min="3611" max="3611" width="9.42578125" style="19" customWidth="1"/>
    <col min="3612" max="3612" width="16.42578125" style="19" bestFit="1" customWidth="1"/>
    <col min="3613" max="3840" width="11.42578125" style="19"/>
    <col min="3841" max="3841" width="2.85546875" style="19" customWidth="1"/>
    <col min="3842" max="3847" width="0" style="19" hidden="1" customWidth="1"/>
    <col min="3848" max="3848" width="40.140625" style="19" customWidth="1"/>
    <col min="3849" max="3849" width="0" style="19" hidden="1" customWidth="1"/>
    <col min="3850" max="3850" width="35.85546875" style="19" customWidth="1"/>
    <col min="3851" max="3851" width="33.140625" style="19" customWidth="1"/>
    <col min="3852" max="3853" width="0" style="19" hidden="1" customWidth="1"/>
    <col min="3854" max="3854" width="13.7109375" style="19" customWidth="1"/>
    <col min="3855" max="3855" width="19" style="19" customWidth="1"/>
    <col min="3856" max="3857" width="16.28515625" style="19" customWidth="1"/>
    <col min="3858" max="3858" width="18.42578125" style="19" bestFit="1" customWidth="1"/>
    <col min="3859" max="3859" width="8.5703125" style="19" customWidth="1"/>
    <col min="3860" max="3862" width="11.42578125" style="19"/>
    <col min="3863" max="3863" width="16.42578125" style="19" bestFit="1" customWidth="1"/>
    <col min="3864" max="3864" width="10" style="19" customWidth="1"/>
    <col min="3865" max="3865" width="8.42578125" style="19" customWidth="1"/>
    <col min="3866" max="3866" width="8.85546875" style="19" customWidth="1"/>
    <col min="3867" max="3867" width="9.42578125" style="19" customWidth="1"/>
    <col min="3868" max="3868" width="16.42578125" style="19" bestFit="1" customWidth="1"/>
    <col min="3869" max="4096" width="11.42578125" style="19"/>
    <col min="4097" max="4097" width="2.85546875" style="19" customWidth="1"/>
    <col min="4098" max="4103" width="0" style="19" hidden="1" customWidth="1"/>
    <col min="4104" max="4104" width="40.140625" style="19" customWidth="1"/>
    <col min="4105" max="4105" width="0" style="19" hidden="1" customWidth="1"/>
    <col min="4106" max="4106" width="35.85546875" style="19" customWidth="1"/>
    <col min="4107" max="4107" width="33.140625" style="19" customWidth="1"/>
    <col min="4108" max="4109" width="0" style="19" hidden="1" customWidth="1"/>
    <col min="4110" max="4110" width="13.7109375" style="19" customWidth="1"/>
    <col min="4111" max="4111" width="19" style="19" customWidth="1"/>
    <col min="4112" max="4113" width="16.28515625" style="19" customWidth="1"/>
    <col min="4114" max="4114" width="18.42578125" style="19" bestFit="1" customWidth="1"/>
    <col min="4115" max="4115" width="8.5703125" style="19" customWidth="1"/>
    <col min="4116" max="4118" width="11.42578125" style="19"/>
    <col min="4119" max="4119" width="16.42578125" style="19" bestFit="1" customWidth="1"/>
    <col min="4120" max="4120" width="10" style="19" customWidth="1"/>
    <col min="4121" max="4121" width="8.42578125" style="19" customWidth="1"/>
    <col min="4122" max="4122" width="8.85546875" style="19" customWidth="1"/>
    <col min="4123" max="4123" width="9.42578125" style="19" customWidth="1"/>
    <col min="4124" max="4124" width="16.42578125" style="19" bestFit="1" customWidth="1"/>
    <col min="4125" max="4352" width="11.42578125" style="19"/>
    <col min="4353" max="4353" width="2.85546875" style="19" customWidth="1"/>
    <col min="4354" max="4359" width="0" style="19" hidden="1" customWidth="1"/>
    <col min="4360" max="4360" width="40.140625" style="19" customWidth="1"/>
    <col min="4361" max="4361" width="0" style="19" hidden="1" customWidth="1"/>
    <col min="4362" max="4362" width="35.85546875" style="19" customWidth="1"/>
    <col min="4363" max="4363" width="33.140625" style="19" customWidth="1"/>
    <col min="4364" max="4365" width="0" style="19" hidden="1" customWidth="1"/>
    <col min="4366" max="4366" width="13.7109375" style="19" customWidth="1"/>
    <col min="4367" max="4367" width="19" style="19" customWidth="1"/>
    <col min="4368" max="4369" width="16.28515625" style="19" customWidth="1"/>
    <col min="4370" max="4370" width="18.42578125" style="19" bestFit="1" customWidth="1"/>
    <col min="4371" max="4371" width="8.5703125" style="19" customWidth="1"/>
    <col min="4372" max="4374" width="11.42578125" style="19"/>
    <col min="4375" max="4375" width="16.42578125" style="19" bestFit="1" customWidth="1"/>
    <col min="4376" max="4376" width="10" style="19" customWidth="1"/>
    <col min="4377" max="4377" width="8.42578125" style="19" customWidth="1"/>
    <col min="4378" max="4378" width="8.85546875" style="19" customWidth="1"/>
    <col min="4379" max="4379" width="9.42578125" style="19" customWidth="1"/>
    <col min="4380" max="4380" width="16.42578125" style="19" bestFit="1" customWidth="1"/>
    <col min="4381" max="4608" width="11.42578125" style="19"/>
    <col min="4609" max="4609" width="2.85546875" style="19" customWidth="1"/>
    <col min="4610" max="4615" width="0" style="19" hidden="1" customWidth="1"/>
    <col min="4616" max="4616" width="40.140625" style="19" customWidth="1"/>
    <col min="4617" max="4617" width="0" style="19" hidden="1" customWidth="1"/>
    <col min="4618" max="4618" width="35.85546875" style="19" customWidth="1"/>
    <col min="4619" max="4619" width="33.140625" style="19" customWidth="1"/>
    <col min="4620" max="4621" width="0" style="19" hidden="1" customWidth="1"/>
    <col min="4622" max="4622" width="13.7109375" style="19" customWidth="1"/>
    <col min="4623" max="4623" width="19" style="19" customWidth="1"/>
    <col min="4624" max="4625" width="16.28515625" style="19" customWidth="1"/>
    <col min="4626" max="4626" width="18.42578125" style="19" bestFit="1" customWidth="1"/>
    <col min="4627" max="4627" width="8.5703125" style="19" customWidth="1"/>
    <col min="4628" max="4630" width="11.42578125" style="19"/>
    <col min="4631" max="4631" width="16.42578125" style="19" bestFit="1" customWidth="1"/>
    <col min="4632" max="4632" width="10" style="19" customWidth="1"/>
    <col min="4633" max="4633" width="8.42578125" style="19" customWidth="1"/>
    <col min="4634" max="4634" width="8.85546875" style="19" customWidth="1"/>
    <col min="4635" max="4635" width="9.42578125" style="19" customWidth="1"/>
    <col min="4636" max="4636" width="16.42578125" style="19" bestFit="1" customWidth="1"/>
    <col min="4637" max="4864" width="11.42578125" style="19"/>
    <col min="4865" max="4865" width="2.85546875" style="19" customWidth="1"/>
    <col min="4866" max="4871" width="0" style="19" hidden="1" customWidth="1"/>
    <col min="4872" max="4872" width="40.140625" style="19" customWidth="1"/>
    <col min="4873" max="4873" width="0" style="19" hidden="1" customWidth="1"/>
    <col min="4874" max="4874" width="35.85546875" style="19" customWidth="1"/>
    <col min="4875" max="4875" width="33.140625" style="19" customWidth="1"/>
    <col min="4876" max="4877" width="0" style="19" hidden="1" customWidth="1"/>
    <col min="4878" max="4878" width="13.7109375" style="19" customWidth="1"/>
    <col min="4879" max="4879" width="19" style="19" customWidth="1"/>
    <col min="4880" max="4881" width="16.28515625" style="19" customWidth="1"/>
    <col min="4882" max="4882" width="18.42578125" style="19" bestFit="1" customWidth="1"/>
    <col min="4883" max="4883" width="8.5703125" style="19" customWidth="1"/>
    <col min="4884" max="4886" width="11.42578125" style="19"/>
    <col min="4887" max="4887" width="16.42578125" style="19" bestFit="1" customWidth="1"/>
    <col min="4888" max="4888" width="10" style="19" customWidth="1"/>
    <col min="4889" max="4889" width="8.42578125" style="19" customWidth="1"/>
    <col min="4890" max="4890" width="8.85546875" style="19" customWidth="1"/>
    <col min="4891" max="4891" width="9.42578125" style="19" customWidth="1"/>
    <col min="4892" max="4892" width="16.42578125" style="19" bestFit="1" customWidth="1"/>
    <col min="4893" max="5120" width="11.42578125" style="19"/>
    <col min="5121" max="5121" width="2.85546875" style="19" customWidth="1"/>
    <col min="5122" max="5127" width="0" style="19" hidden="1" customWidth="1"/>
    <col min="5128" max="5128" width="40.140625" style="19" customWidth="1"/>
    <col min="5129" max="5129" width="0" style="19" hidden="1" customWidth="1"/>
    <col min="5130" max="5130" width="35.85546875" style="19" customWidth="1"/>
    <col min="5131" max="5131" width="33.140625" style="19" customWidth="1"/>
    <col min="5132" max="5133" width="0" style="19" hidden="1" customWidth="1"/>
    <col min="5134" max="5134" width="13.7109375" style="19" customWidth="1"/>
    <col min="5135" max="5135" width="19" style="19" customWidth="1"/>
    <col min="5136" max="5137" width="16.28515625" style="19" customWidth="1"/>
    <col min="5138" max="5138" width="18.42578125" style="19" bestFit="1" customWidth="1"/>
    <col min="5139" max="5139" width="8.5703125" style="19" customWidth="1"/>
    <col min="5140" max="5142" width="11.42578125" style="19"/>
    <col min="5143" max="5143" width="16.42578125" style="19" bestFit="1" customWidth="1"/>
    <col min="5144" max="5144" width="10" style="19" customWidth="1"/>
    <col min="5145" max="5145" width="8.42578125" style="19" customWidth="1"/>
    <col min="5146" max="5146" width="8.85546875" style="19" customWidth="1"/>
    <col min="5147" max="5147" width="9.42578125" style="19" customWidth="1"/>
    <col min="5148" max="5148" width="16.42578125" style="19" bestFit="1" customWidth="1"/>
    <col min="5149" max="5376" width="11.42578125" style="19"/>
    <col min="5377" max="5377" width="2.85546875" style="19" customWidth="1"/>
    <col min="5378" max="5383" width="0" style="19" hidden="1" customWidth="1"/>
    <col min="5384" max="5384" width="40.140625" style="19" customWidth="1"/>
    <col min="5385" max="5385" width="0" style="19" hidden="1" customWidth="1"/>
    <col min="5386" max="5386" width="35.85546875" style="19" customWidth="1"/>
    <col min="5387" max="5387" width="33.140625" style="19" customWidth="1"/>
    <col min="5388" max="5389" width="0" style="19" hidden="1" customWidth="1"/>
    <col min="5390" max="5390" width="13.7109375" style="19" customWidth="1"/>
    <col min="5391" max="5391" width="19" style="19" customWidth="1"/>
    <col min="5392" max="5393" width="16.28515625" style="19" customWidth="1"/>
    <col min="5394" max="5394" width="18.42578125" style="19" bestFit="1" customWidth="1"/>
    <col min="5395" max="5395" width="8.5703125" style="19" customWidth="1"/>
    <col min="5396" max="5398" width="11.42578125" style="19"/>
    <col min="5399" max="5399" width="16.42578125" style="19" bestFit="1" customWidth="1"/>
    <col min="5400" max="5400" width="10" style="19" customWidth="1"/>
    <col min="5401" max="5401" width="8.42578125" style="19" customWidth="1"/>
    <col min="5402" max="5402" width="8.85546875" style="19" customWidth="1"/>
    <col min="5403" max="5403" width="9.42578125" style="19" customWidth="1"/>
    <col min="5404" max="5404" width="16.42578125" style="19" bestFit="1" customWidth="1"/>
    <col min="5405" max="5632" width="11.42578125" style="19"/>
    <col min="5633" max="5633" width="2.85546875" style="19" customWidth="1"/>
    <col min="5634" max="5639" width="0" style="19" hidden="1" customWidth="1"/>
    <col min="5640" max="5640" width="40.140625" style="19" customWidth="1"/>
    <col min="5641" max="5641" width="0" style="19" hidden="1" customWidth="1"/>
    <col min="5642" max="5642" width="35.85546875" style="19" customWidth="1"/>
    <col min="5643" max="5643" width="33.140625" style="19" customWidth="1"/>
    <col min="5644" max="5645" width="0" style="19" hidden="1" customWidth="1"/>
    <col min="5646" max="5646" width="13.7109375" style="19" customWidth="1"/>
    <col min="5647" max="5647" width="19" style="19" customWidth="1"/>
    <col min="5648" max="5649" width="16.28515625" style="19" customWidth="1"/>
    <col min="5650" max="5650" width="18.42578125" style="19" bestFit="1" customWidth="1"/>
    <col min="5651" max="5651" width="8.5703125" style="19" customWidth="1"/>
    <col min="5652" max="5654" width="11.42578125" style="19"/>
    <col min="5655" max="5655" width="16.42578125" style="19" bestFit="1" customWidth="1"/>
    <col min="5656" max="5656" width="10" style="19" customWidth="1"/>
    <col min="5657" max="5657" width="8.42578125" style="19" customWidth="1"/>
    <col min="5658" max="5658" width="8.85546875" style="19" customWidth="1"/>
    <col min="5659" max="5659" width="9.42578125" style="19" customWidth="1"/>
    <col min="5660" max="5660" width="16.42578125" style="19" bestFit="1" customWidth="1"/>
    <col min="5661" max="5888" width="11.42578125" style="19"/>
    <col min="5889" max="5889" width="2.85546875" style="19" customWidth="1"/>
    <col min="5890" max="5895" width="0" style="19" hidden="1" customWidth="1"/>
    <col min="5896" max="5896" width="40.140625" style="19" customWidth="1"/>
    <col min="5897" max="5897" width="0" style="19" hidden="1" customWidth="1"/>
    <col min="5898" max="5898" width="35.85546875" style="19" customWidth="1"/>
    <col min="5899" max="5899" width="33.140625" style="19" customWidth="1"/>
    <col min="5900" max="5901" width="0" style="19" hidden="1" customWidth="1"/>
    <col min="5902" max="5902" width="13.7109375" style="19" customWidth="1"/>
    <col min="5903" max="5903" width="19" style="19" customWidth="1"/>
    <col min="5904" max="5905" width="16.28515625" style="19" customWidth="1"/>
    <col min="5906" max="5906" width="18.42578125" style="19" bestFit="1" customWidth="1"/>
    <col min="5907" max="5907" width="8.5703125" style="19" customWidth="1"/>
    <col min="5908" max="5910" width="11.42578125" style="19"/>
    <col min="5911" max="5911" width="16.42578125" style="19" bestFit="1" customWidth="1"/>
    <col min="5912" max="5912" width="10" style="19" customWidth="1"/>
    <col min="5913" max="5913" width="8.42578125" style="19" customWidth="1"/>
    <col min="5914" max="5914" width="8.85546875" style="19" customWidth="1"/>
    <col min="5915" max="5915" width="9.42578125" style="19" customWidth="1"/>
    <col min="5916" max="5916" width="16.42578125" style="19" bestFit="1" customWidth="1"/>
    <col min="5917" max="6144" width="11.42578125" style="19"/>
    <col min="6145" max="6145" width="2.85546875" style="19" customWidth="1"/>
    <col min="6146" max="6151" width="0" style="19" hidden="1" customWidth="1"/>
    <col min="6152" max="6152" width="40.140625" style="19" customWidth="1"/>
    <col min="6153" max="6153" width="0" style="19" hidden="1" customWidth="1"/>
    <col min="6154" max="6154" width="35.85546875" style="19" customWidth="1"/>
    <col min="6155" max="6155" width="33.140625" style="19" customWidth="1"/>
    <col min="6156" max="6157" width="0" style="19" hidden="1" customWidth="1"/>
    <col min="6158" max="6158" width="13.7109375" style="19" customWidth="1"/>
    <col min="6159" max="6159" width="19" style="19" customWidth="1"/>
    <col min="6160" max="6161" width="16.28515625" style="19" customWidth="1"/>
    <col min="6162" max="6162" width="18.42578125" style="19" bestFit="1" customWidth="1"/>
    <col min="6163" max="6163" width="8.5703125" style="19" customWidth="1"/>
    <col min="6164" max="6166" width="11.42578125" style="19"/>
    <col min="6167" max="6167" width="16.42578125" style="19" bestFit="1" customWidth="1"/>
    <col min="6168" max="6168" width="10" style="19" customWidth="1"/>
    <col min="6169" max="6169" width="8.42578125" style="19" customWidth="1"/>
    <col min="6170" max="6170" width="8.85546875" style="19" customWidth="1"/>
    <col min="6171" max="6171" width="9.42578125" style="19" customWidth="1"/>
    <col min="6172" max="6172" width="16.42578125" style="19" bestFit="1" customWidth="1"/>
    <col min="6173" max="6400" width="11.42578125" style="19"/>
    <col min="6401" max="6401" width="2.85546875" style="19" customWidth="1"/>
    <col min="6402" max="6407" width="0" style="19" hidden="1" customWidth="1"/>
    <col min="6408" max="6408" width="40.140625" style="19" customWidth="1"/>
    <col min="6409" max="6409" width="0" style="19" hidden="1" customWidth="1"/>
    <col min="6410" max="6410" width="35.85546875" style="19" customWidth="1"/>
    <col min="6411" max="6411" width="33.140625" style="19" customWidth="1"/>
    <col min="6412" max="6413" width="0" style="19" hidden="1" customWidth="1"/>
    <col min="6414" max="6414" width="13.7109375" style="19" customWidth="1"/>
    <col min="6415" max="6415" width="19" style="19" customWidth="1"/>
    <col min="6416" max="6417" width="16.28515625" style="19" customWidth="1"/>
    <col min="6418" max="6418" width="18.42578125" style="19" bestFit="1" customWidth="1"/>
    <col min="6419" max="6419" width="8.5703125" style="19" customWidth="1"/>
    <col min="6420" max="6422" width="11.42578125" style="19"/>
    <col min="6423" max="6423" width="16.42578125" style="19" bestFit="1" customWidth="1"/>
    <col min="6424" max="6424" width="10" style="19" customWidth="1"/>
    <col min="6425" max="6425" width="8.42578125" style="19" customWidth="1"/>
    <col min="6426" max="6426" width="8.85546875" style="19" customWidth="1"/>
    <col min="6427" max="6427" width="9.42578125" style="19" customWidth="1"/>
    <col min="6428" max="6428" width="16.42578125" style="19" bestFit="1" customWidth="1"/>
    <col min="6429" max="6656" width="11.42578125" style="19"/>
    <col min="6657" max="6657" width="2.85546875" style="19" customWidth="1"/>
    <col min="6658" max="6663" width="0" style="19" hidden="1" customWidth="1"/>
    <col min="6664" max="6664" width="40.140625" style="19" customWidth="1"/>
    <col min="6665" max="6665" width="0" style="19" hidden="1" customWidth="1"/>
    <col min="6666" max="6666" width="35.85546875" style="19" customWidth="1"/>
    <col min="6667" max="6667" width="33.140625" style="19" customWidth="1"/>
    <col min="6668" max="6669" width="0" style="19" hidden="1" customWidth="1"/>
    <col min="6670" max="6670" width="13.7109375" style="19" customWidth="1"/>
    <col min="6671" max="6671" width="19" style="19" customWidth="1"/>
    <col min="6672" max="6673" width="16.28515625" style="19" customWidth="1"/>
    <col min="6674" max="6674" width="18.42578125" style="19" bestFit="1" customWidth="1"/>
    <col min="6675" max="6675" width="8.5703125" style="19" customWidth="1"/>
    <col min="6676" max="6678" width="11.42578125" style="19"/>
    <col min="6679" max="6679" width="16.42578125" style="19" bestFit="1" customWidth="1"/>
    <col min="6680" max="6680" width="10" style="19" customWidth="1"/>
    <col min="6681" max="6681" width="8.42578125" style="19" customWidth="1"/>
    <col min="6682" max="6682" width="8.85546875" style="19" customWidth="1"/>
    <col min="6683" max="6683" width="9.42578125" style="19" customWidth="1"/>
    <col min="6684" max="6684" width="16.42578125" style="19" bestFit="1" customWidth="1"/>
    <col min="6685" max="6912" width="11.42578125" style="19"/>
    <col min="6913" max="6913" width="2.85546875" style="19" customWidth="1"/>
    <col min="6914" max="6919" width="0" style="19" hidden="1" customWidth="1"/>
    <col min="6920" max="6920" width="40.140625" style="19" customWidth="1"/>
    <col min="6921" max="6921" width="0" style="19" hidden="1" customWidth="1"/>
    <col min="6922" max="6922" width="35.85546875" style="19" customWidth="1"/>
    <col min="6923" max="6923" width="33.140625" style="19" customWidth="1"/>
    <col min="6924" max="6925" width="0" style="19" hidden="1" customWidth="1"/>
    <col min="6926" max="6926" width="13.7109375" style="19" customWidth="1"/>
    <col min="6927" max="6927" width="19" style="19" customWidth="1"/>
    <col min="6928" max="6929" width="16.28515625" style="19" customWidth="1"/>
    <col min="6930" max="6930" width="18.42578125" style="19" bestFit="1" customWidth="1"/>
    <col min="6931" max="6931" width="8.5703125" style="19" customWidth="1"/>
    <col min="6932" max="6934" width="11.42578125" style="19"/>
    <col min="6935" max="6935" width="16.42578125" style="19" bestFit="1" customWidth="1"/>
    <col min="6936" max="6936" width="10" style="19" customWidth="1"/>
    <col min="6937" max="6937" width="8.42578125" style="19" customWidth="1"/>
    <col min="6938" max="6938" width="8.85546875" style="19" customWidth="1"/>
    <col min="6939" max="6939" width="9.42578125" style="19" customWidth="1"/>
    <col min="6940" max="6940" width="16.42578125" style="19" bestFit="1" customWidth="1"/>
    <col min="6941" max="7168" width="11.42578125" style="19"/>
    <col min="7169" max="7169" width="2.85546875" style="19" customWidth="1"/>
    <col min="7170" max="7175" width="0" style="19" hidden="1" customWidth="1"/>
    <col min="7176" max="7176" width="40.140625" style="19" customWidth="1"/>
    <col min="7177" max="7177" width="0" style="19" hidden="1" customWidth="1"/>
    <col min="7178" max="7178" width="35.85546875" style="19" customWidth="1"/>
    <col min="7179" max="7179" width="33.140625" style="19" customWidth="1"/>
    <col min="7180" max="7181" width="0" style="19" hidden="1" customWidth="1"/>
    <col min="7182" max="7182" width="13.7109375" style="19" customWidth="1"/>
    <col min="7183" max="7183" width="19" style="19" customWidth="1"/>
    <col min="7184" max="7185" width="16.28515625" style="19" customWidth="1"/>
    <col min="7186" max="7186" width="18.42578125" style="19" bestFit="1" customWidth="1"/>
    <col min="7187" max="7187" width="8.5703125" style="19" customWidth="1"/>
    <col min="7188" max="7190" width="11.42578125" style="19"/>
    <col min="7191" max="7191" width="16.42578125" style="19" bestFit="1" customWidth="1"/>
    <col min="7192" max="7192" width="10" style="19" customWidth="1"/>
    <col min="7193" max="7193" width="8.42578125" style="19" customWidth="1"/>
    <col min="7194" max="7194" width="8.85546875" style="19" customWidth="1"/>
    <col min="7195" max="7195" width="9.42578125" style="19" customWidth="1"/>
    <col min="7196" max="7196" width="16.42578125" style="19" bestFit="1" customWidth="1"/>
    <col min="7197" max="7424" width="11.42578125" style="19"/>
    <col min="7425" max="7425" width="2.85546875" style="19" customWidth="1"/>
    <col min="7426" max="7431" width="0" style="19" hidden="1" customWidth="1"/>
    <col min="7432" max="7432" width="40.140625" style="19" customWidth="1"/>
    <col min="7433" max="7433" width="0" style="19" hidden="1" customWidth="1"/>
    <col min="7434" max="7434" width="35.85546875" style="19" customWidth="1"/>
    <col min="7435" max="7435" width="33.140625" style="19" customWidth="1"/>
    <col min="7436" max="7437" width="0" style="19" hidden="1" customWidth="1"/>
    <col min="7438" max="7438" width="13.7109375" style="19" customWidth="1"/>
    <col min="7439" max="7439" width="19" style="19" customWidth="1"/>
    <col min="7440" max="7441" width="16.28515625" style="19" customWidth="1"/>
    <col min="7442" max="7442" width="18.42578125" style="19" bestFit="1" customWidth="1"/>
    <col min="7443" max="7443" width="8.5703125" style="19" customWidth="1"/>
    <col min="7444" max="7446" width="11.42578125" style="19"/>
    <col min="7447" max="7447" width="16.42578125" style="19" bestFit="1" customWidth="1"/>
    <col min="7448" max="7448" width="10" style="19" customWidth="1"/>
    <col min="7449" max="7449" width="8.42578125" style="19" customWidth="1"/>
    <col min="7450" max="7450" width="8.85546875" style="19" customWidth="1"/>
    <col min="7451" max="7451" width="9.42578125" style="19" customWidth="1"/>
    <col min="7452" max="7452" width="16.42578125" style="19" bestFit="1" customWidth="1"/>
    <col min="7453" max="7680" width="11.42578125" style="19"/>
    <col min="7681" max="7681" width="2.85546875" style="19" customWidth="1"/>
    <col min="7682" max="7687" width="0" style="19" hidden="1" customWidth="1"/>
    <col min="7688" max="7688" width="40.140625" style="19" customWidth="1"/>
    <col min="7689" max="7689" width="0" style="19" hidden="1" customWidth="1"/>
    <col min="7690" max="7690" width="35.85546875" style="19" customWidth="1"/>
    <col min="7691" max="7691" width="33.140625" style="19" customWidth="1"/>
    <col min="7692" max="7693" width="0" style="19" hidden="1" customWidth="1"/>
    <col min="7694" max="7694" width="13.7109375" style="19" customWidth="1"/>
    <col min="7695" max="7695" width="19" style="19" customWidth="1"/>
    <col min="7696" max="7697" width="16.28515625" style="19" customWidth="1"/>
    <col min="7698" max="7698" width="18.42578125" style="19" bestFit="1" customWidth="1"/>
    <col min="7699" max="7699" width="8.5703125" style="19" customWidth="1"/>
    <col min="7700" max="7702" width="11.42578125" style="19"/>
    <col min="7703" max="7703" width="16.42578125" style="19" bestFit="1" customWidth="1"/>
    <col min="7704" max="7704" width="10" style="19" customWidth="1"/>
    <col min="7705" max="7705" width="8.42578125" style="19" customWidth="1"/>
    <col min="7706" max="7706" width="8.85546875" style="19" customWidth="1"/>
    <col min="7707" max="7707" width="9.42578125" style="19" customWidth="1"/>
    <col min="7708" max="7708" width="16.42578125" style="19" bestFit="1" customWidth="1"/>
    <col min="7709" max="7936" width="11.42578125" style="19"/>
    <col min="7937" max="7937" width="2.85546875" style="19" customWidth="1"/>
    <col min="7938" max="7943" width="0" style="19" hidden="1" customWidth="1"/>
    <col min="7944" max="7944" width="40.140625" style="19" customWidth="1"/>
    <col min="7945" max="7945" width="0" style="19" hidden="1" customWidth="1"/>
    <col min="7946" max="7946" width="35.85546875" style="19" customWidth="1"/>
    <col min="7947" max="7947" width="33.140625" style="19" customWidth="1"/>
    <col min="7948" max="7949" width="0" style="19" hidden="1" customWidth="1"/>
    <col min="7950" max="7950" width="13.7109375" style="19" customWidth="1"/>
    <col min="7951" max="7951" width="19" style="19" customWidth="1"/>
    <col min="7952" max="7953" width="16.28515625" style="19" customWidth="1"/>
    <col min="7954" max="7954" width="18.42578125" style="19" bestFit="1" customWidth="1"/>
    <col min="7955" max="7955" width="8.5703125" style="19" customWidth="1"/>
    <col min="7956" max="7958" width="11.42578125" style="19"/>
    <col min="7959" max="7959" width="16.42578125" style="19" bestFit="1" customWidth="1"/>
    <col min="7960" max="7960" width="10" style="19" customWidth="1"/>
    <col min="7961" max="7961" width="8.42578125" style="19" customWidth="1"/>
    <col min="7962" max="7962" width="8.85546875" style="19" customWidth="1"/>
    <col min="7963" max="7963" width="9.42578125" style="19" customWidth="1"/>
    <col min="7964" max="7964" width="16.42578125" style="19" bestFit="1" customWidth="1"/>
    <col min="7965" max="8192" width="11.42578125" style="19"/>
    <col min="8193" max="8193" width="2.85546875" style="19" customWidth="1"/>
    <col min="8194" max="8199" width="0" style="19" hidden="1" customWidth="1"/>
    <col min="8200" max="8200" width="40.140625" style="19" customWidth="1"/>
    <col min="8201" max="8201" width="0" style="19" hidden="1" customWidth="1"/>
    <col min="8202" max="8202" width="35.85546875" style="19" customWidth="1"/>
    <col min="8203" max="8203" width="33.140625" style="19" customWidth="1"/>
    <col min="8204" max="8205" width="0" style="19" hidden="1" customWidth="1"/>
    <col min="8206" max="8206" width="13.7109375" style="19" customWidth="1"/>
    <col min="8207" max="8207" width="19" style="19" customWidth="1"/>
    <col min="8208" max="8209" width="16.28515625" style="19" customWidth="1"/>
    <col min="8210" max="8210" width="18.42578125" style="19" bestFit="1" customWidth="1"/>
    <col min="8211" max="8211" width="8.5703125" style="19" customWidth="1"/>
    <col min="8212" max="8214" width="11.42578125" style="19"/>
    <col min="8215" max="8215" width="16.42578125" style="19" bestFit="1" customWidth="1"/>
    <col min="8216" max="8216" width="10" style="19" customWidth="1"/>
    <col min="8217" max="8217" width="8.42578125" style="19" customWidth="1"/>
    <col min="8218" max="8218" width="8.85546875" style="19" customWidth="1"/>
    <col min="8219" max="8219" width="9.42578125" style="19" customWidth="1"/>
    <col min="8220" max="8220" width="16.42578125" style="19" bestFit="1" customWidth="1"/>
    <col min="8221" max="8448" width="11.42578125" style="19"/>
    <col min="8449" max="8449" width="2.85546875" style="19" customWidth="1"/>
    <col min="8450" max="8455" width="0" style="19" hidden="1" customWidth="1"/>
    <col min="8456" max="8456" width="40.140625" style="19" customWidth="1"/>
    <col min="8457" max="8457" width="0" style="19" hidden="1" customWidth="1"/>
    <col min="8458" max="8458" width="35.85546875" style="19" customWidth="1"/>
    <col min="8459" max="8459" width="33.140625" style="19" customWidth="1"/>
    <col min="8460" max="8461" width="0" style="19" hidden="1" customWidth="1"/>
    <col min="8462" max="8462" width="13.7109375" style="19" customWidth="1"/>
    <col min="8463" max="8463" width="19" style="19" customWidth="1"/>
    <col min="8464" max="8465" width="16.28515625" style="19" customWidth="1"/>
    <col min="8466" max="8466" width="18.42578125" style="19" bestFit="1" customWidth="1"/>
    <col min="8467" max="8467" width="8.5703125" style="19" customWidth="1"/>
    <col min="8468" max="8470" width="11.42578125" style="19"/>
    <col min="8471" max="8471" width="16.42578125" style="19" bestFit="1" customWidth="1"/>
    <col min="8472" max="8472" width="10" style="19" customWidth="1"/>
    <col min="8473" max="8473" width="8.42578125" style="19" customWidth="1"/>
    <col min="8474" max="8474" width="8.85546875" style="19" customWidth="1"/>
    <col min="8475" max="8475" width="9.42578125" style="19" customWidth="1"/>
    <col min="8476" max="8476" width="16.42578125" style="19" bestFit="1" customWidth="1"/>
    <col min="8477" max="8704" width="11.42578125" style="19"/>
    <col min="8705" max="8705" width="2.85546875" style="19" customWidth="1"/>
    <col min="8706" max="8711" width="0" style="19" hidden="1" customWidth="1"/>
    <col min="8712" max="8712" width="40.140625" style="19" customWidth="1"/>
    <col min="8713" max="8713" width="0" style="19" hidden="1" customWidth="1"/>
    <col min="8714" max="8714" width="35.85546875" style="19" customWidth="1"/>
    <col min="8715" max="8715" width="33.140625" style="19" customWidth="1"/>
    <col min="8716" max="8717" width="0" style="19" hidden="1" customWidth="1"/>
    <col min="8718" max="8718" width="13.7109375" style="19" customWidth="1"/>
    <col min="8719" max="8719" width="19" style="19" customWidth="1"/>
    <col min="8720" max="8721" width="16.28515625" style="19" customWidth="1"/>
    <col min="8722" max="8722" width="18.42578125" style="19" bestFit="1" customWidth="1"/>
    <col min="8723" max="8723" width="8.5703125" style="19" customWidth="1"/>
    <col min="8724" max="8726" width="11.42578125" style="19"/>
    <col min="8727" max="8727" width="16.42578125" style="19" bestFit="1" customWidth="1"/>
    <col min="8728" max="8728" width="10" style="19" customWidth="1"/>
    <col min="8729" max="8729" width="8.42578125" style="19" customWidth="1"/>
    <col min="8730" max="8730" width="8.85546875" style="19" customWidth="1"/>
    <col min="8731" max="8731" width="9.42578125" style="19" customWidth="1"/>
    <col min="8732" max="8732" width="16.42578125" style="19" bestFit="1" customWidth="1"/>
    <col min="8733" max="8960" width="11.42578125" style="19"/>
    <col min="8961" max="8961" width="2.85546875" style="19" customWidth="1"/>
    <col min="8962" max="8967" width="0" style="19" hidden="1" customWidth="1"/>
    <col min="8968" max="8968" width="40.140625" style="19" customWidth="1"/>
    <col min="8969" max="8969" width="0" style="19" hidden="1" customWidth="1"/>
    <col min="8970" max="8970" width="35.85546875" style="19" customWidth="1"/>
    <col min="8971" max="8971" width="33.140625" style="19" customWidth="1"/>
    <col min="8972" max="8973" width="0" style="19" hidden="1" customWidth="1"/>
    <col min="8974" max="8974" width="13.7109375" style="19" customWidth="1"/>
    <col min="8975" max="8975" width="19" style="19" customWidth="1"/>
    <col min="8976" max="8977" width="16.28515625" style="19" customWidth="1"/>
    <col min="8978" max="8978" width="18.42578125" style="19" bestFit="1" customWidth="1"/>
    <col min="8979" max="8979" width="8.5703125" style="19" customWidth="1"/>
    <col min="8980" max="8982" width="11.42578125" style="19"/>
    <col min="8983" max="8983" width="16.42578125" style="19" bestFit="1" customWidth="1"/>
    <col min="8984" max="8984" width="10" style="19" customWidth="1"/>
    <col min="8985" max="8985" width="8.42578125" style="19" customWidth="1"/>
    <col min="8986" max="8986" width="8.85546875" style="19" customWidth="1"/>
    <col min="8987" max="8987" width="9.42578125" style="19" customWidth="1"/>
    <col min="8988" max="8988" width="16.42578125" style="19" bestFit="1" customWidth="1"/>
    <col min="8989" max="9216" width="11.42578125" style="19"/>
    <col min="9217" max="9217" width="2.85546875" style="19" customWidth="1"/>
    <col min="9218" max="9223" width="0" style="19" hidden="1" customWidth="1"/>
    <col min="9224" max="9224" width="40.140625" style="19" customWidth="1"/>
    <col min="9225" max="9225" width="0" style="19" hidden="1" customWidth="1"/>
    <col min="9226" max="9226" width="35.85546875" style="19" customWidth="1"/>
    <col min="9227" max="9227" width="33.140625" style="19" customWidth="1"/>
    <col min="9228" max="9229" width="0" style="19" hidden="1" customWidth="1"/>
    <col min="9230" max="9230" width="13.7109375" style="19" customWidth="1"/>
    <col min="9231" max="9231" width="19" style="19" customWidth="1"/>
    <col min="9232" max="9233" width="16.28515625" style="19" customWidth="1"/>
    <col min="9234" max="9234" width="18.42578125" style="19" bestFit="1" customWidth="1"/>
    <col min="9235" max="9235" width="8.5703125" style="19" customWidth="1"/>
    <col min="9236" max="9238" width="11.42578125" style="19"/>
    <col min="9239" max="9239" width="16.42578125" style="19" bestFit="1" customWidth="1"/>
    <col min="9240" max="9240" width="10" style="19" customWidth="1"/>
    <col min="9241" max="9241" width="8.42578125" style="19" customWidth="1"/>
    <col min="9242" max="9242" width="8.85546875" style="19" customWidth="1"/>
    <col min="9243" max="9243" width="9.42578125" style="19" customWidth="1"/>
    <col min="9244" max="9244" width="16.42578125" style="19" bestFit="1" customWidth="1"/>
    <col min="9245" max="9472" width="11.42578125" style="19"/>
    <col min="9473" max="9473" width="2.85546875" style="19" customWidth="1"/>
    <col min="9474" max="9479" width="0" style="19" hidden="1" customWidth="1"/>
    <col min="9480" max="9480" width="40.140625" style="19" customWidth="1"/>
    <col min="9481" max="9481" width="0" style="19" hidden="1" customWidth="1"/>
    <col min="9482" max="9482" width="35.85546875" style="19" customWidth="1"/>
    <col min="9483" max="9483" width="33.140625" style="19" customWidth="1"/>
    <col min="9484" max="9485" width="0" style="19" hidden="1" customWidth="1"/>
    <col min="9486" max="9486" width="13.7109375" style="19" customWidth="1"/>
    <col min="9487" max="9487" width="19" style="19" customWidth="1"/>
    <col min="9488" max="9489" width="16.28515625" style="19" customWidth="1"/>
    <col min="9490" max="9490" width="18.42578125" style="19" bestFit="1" customWidth="1"/>
    <col min="9491" max="9491" width="8.5703125" style="19" customWidth="1"/>
    <col min="9492" max="9494" width="11.42578125" style="19"/>
    <col min="9495" max="9495" width="16.42578125" style="19" bestFit="1" customWidth="1"/>
    <col min="9496" max="9496" width="10" style="19" customWidth="1"/>
    <col min="9497" max="9497" width="8.42578125" style="19" customWidth="1"/>
    <col min="9498" max="9498" width="8.85546875" style="19" customWidth="1"/>
    <col min="9499" max="9499" width="9.42578125" style="19" customWidth="1"/>
    <col min="9500" max="9500" width="16.42578125" style="19" bestFit="1" customWidth="1"/>
    <col min="9501" max="9728" width="11.42578125" style="19"/>
    <col min="9729" max="9729" width="2.85546875" style="19" customWidth="1"/>
    <col min="9730" max="9735" width="0" style="19" hidden="1" customWidth="1"/>
    <col min="9736" max="9736" width="40.140625" style="19" customWidth="1"/>
    <col min="9737" max="9737" width="0" style="19" hidden="1" customWidth="1"/>
    <col min="9738" max="9738" width="35.85546875" style="19" customWidth="1"/>
    <col min="9739" max="9739" width="33.140625" style="19" customWidth="1"/>
    <col min="9740" max="9741" width="0" style="19" hidden="1" customWidth="1"/>
    <col min="9742" max="9742" width="13.7109375" style="19" customWidth="1"/>
    <col min="9743" max="9743" width="19" style="19" customWidth="1"/>
    <col min="9744" max="9745" width="16.28515625" style="19" customWidth="1"/>
    <col min="9746" max="9746" width="18.42578125" style="19" bestFit="1" customWidth="1"/>
    <col min="9747" max="9747" width="8.5703125" style="19" customWidth="1"/>
    <col min="9748" max="9750" width="11.42578125" style="19"/>
    <col min="9751" max="9751" width="16.42578125" style="19" bestFit="1" customWidth="1"/>
    <col min="9752" max="9752" width="10" style="19" customWidth="1"/>
    <col min="9753" max="9753" width="8.42578125" style="19" customWidth="1"/>
    <col min="9754" max="9754" width="8.85546875" style="19" customWidth="1"/>
    <col min="9755" max="9755" width="9.42578125" style="19" customWidth="1"/>
    <col min="9756" max="9756" width="16.42578125" style="19" bestFit="1" customWidth="1"/>
    <col min="9757" max="9984" width="11.42578125" style="19"/>
    <col min="9985" max="9985" width="2.85546875" style="19" customWidth="1"/>
    <col min="9986" max="9991" width="0" style="19" hidden="1" customWidth="1"/>
    <col min="9992" max="9992" width="40.140625" style="19" customWidth="1"/>
    <col min="9993" max="9993" width="0" style="19" hidden="1" customWidth="1"/>
    <col min="9994" max="9994" width="35.85546875" style="19" customWidth="1"/>
    <col min="9995" max="9995" width="33.140625" style="19" customWidth="1"/>
    <col min="9996" max="9997" width="0" style="19" hidden="1" customWidth="1"/>
    <col min="9998" max="9998" width="13.7109375" style="19" customWidth="1"/>
    <col min="9999" max="9999" width="19" style="19" customWidth="1"/>
    <col min="10000" max="10001" width="16.28515625" style="19" customWidth="1"/>
    <col min="10002" max="10002" width="18.42578125" style="19" bestFit="1" customWidth="1"/>
    <col min="10003" max="10003" width="8.5703125" style="19" customWidth="1"/>
    <col min="10004" max="10006" width="11.42578125" style="19"/>
    <col min="10007" max="10007" width="16.42578125" style="19" bestFit="1" customWidth="1"/>
    <col min="10008" max="10008" width="10" style="19" customWidth="1"/>
    <col min="10009" max="10009" width="8.42578125" style="19" customWidth="1"/>
    <col min="10010" max="10010" width="8.85546875" style="19" customWidth="1"/>
    <col min="10011" max="10011" width="9.42578125" style="19" customWidth="1"/>
    <col min="10012" max="10012" width="16.42578125" style="19" bestFit="1" customWidth="1"/>
    <col min="10013" max="10240" width="11.42578125" style="19"/>
    <col min="10241" max="10241" width="2.85546875" style="19" customWidth="1"/>
    <col min="10242" max="10247" width="0" style="19" hidden="1" customWidth="1"/>
    <col min="10248" max="10248" width="40.140625" style="19" customWidth="1"/>
    <col min="10249" max="10249" width="0" style="19" hidden="1" customWidth="1"/>
    <col min="10250" max="10250" width="35.85546875" style="19" customWidth="1"/>
    <col min="10251" max="10251" width="33.140625" style="19" customWidth="1"/>
    <col min="10252" max="10253" width="0" style="19" hidden="1" customWidth="1"/>
    <col min="10254" max="10254" width="13.7109375" style="19" customWidth="1"/>
    <col min="10255" max="10255" width="19" style="19" customWidth="1"/>
    <col min="10256" max="10257" width="16.28515625" style="19" customWidth="1"/>
    <col min="10258" max="10258" width="18.42578125" style="19" bestFit="1" customWidth="1"/>
    <col min="10259" max="10259" width="8.5703125" style="19" customWidth="1"/>
    <col min="10260" max="10262" width="11.42578125" style="19"/>
    <col min="10263" max="10263" width="16.42578125" style="19" bestFit="1" customWidth="1"/>
    <col min="10264" max="10264" width="10" style="19" customWidth="1"/>
    <col min="10265" max="10265" width="8.42578125" style="19" customWidth="1"/>
    <col min="10266" max="10266" width="8.85546875" style="19" customWidth="1"/>
    <col min="10267" max="10267" width="9.42578125" style="19" customWidth="1"/>
    <col min="10268" max="10268" width="16.42578125" style="19" bestFit="1" customWidth="1"/>
    <col min="10269" max="10496" width="11.42578125" style="19"/>
    <col min="10497" max="10497" width="2.85546875" style="19" customWidth="1"/>
    <col min="10498" max="10503" width="0" style="19" hidden="1" customWidth="1"/>
    <col min="10504" max="10504" width="40.140625" style="19" customWidth="1"/>
    <col min="10505" max="10505" width="0" style="19" hidden="1" customWidth="1"/>
    <col min="10506" max="10506" width="35.85546875" style="19" customWidth="1"/>
    <col min="10507" max="10507" width="33.140625" style="19" customWidth="1"/>
    <col min="10508" max="10509" width="0" style="19" hidden="1" customWidth="1"/>
    <col min="10510" max="10510" width="13.7109375" style="19" customWidth="1"/>
    <col min="10511" max="10511" width="19" style="19" customWidth="1"/>
    <col min="10512" max="10513" width="16.28515625" style="19" customWidth="1"/>
    <col min="10514" max="10514" width="18.42578125" style="19" bestFit="1" customWidth="1"/>
    <col min="10515" max="10515" width="8.5703125" style="19" customWidth="1"/>
    <col min="10516" max="10518" width="11.42578125" style="19"/>
    <col min="10519" max="10519" width="16.42578125" style="19" bestFit="1" customWidth="1"/>
    <col min="10520" max="10520" width="10" style="19" customWidth="1"/>
    <col min="10521" max="10521" width="8.42578125" style="19" customWidth="1"/>
    <col min="10522" max="10522" width="8.85546875" style="19" customWidth="1"/>
    <col min="10523" max="10523" width="9.42578125" style="19" customWidth="1"/>
    <col min="10524" max="10524" width="16.42578125" style="19" bestFit="1" customWidth="1"/>
    <col min="10525" max="10752" width="11.42578125" style="19"/>
    <col min="10753" max="10753" width="2.85546875" style="19" customWidth="1"/>
    <col min="10754" max="10759" width="0" style="19" hidden="1" customWidth="1"/>
    <col min="10760" max="10760" width="40.140625" style="19" customWidth="1"/>
    <col min="10761" max="10761" width="0" style="19" hidden="1" customWidth="1"/>
    <col min="10762" max="10762" width="35.85546875" style="19" customWidth="1"/>
    <col min="10763" max="10763" width="33.140625" style="19" customWidth="1"/>
    <col min="10764" max="10765" width="0" style="19" hidden="1" customWidth="1"/>
    <col min="10766" max="10766" width="13.7109375" style="19" customWidth="1"/>
    <col min="10767" max="10767" width="19" style="19" customWidth="1"/>
    <col min="10768" max="10769" width="16.28515625" style="19" customWidth="1"/>
    <col min="10770" max="10770" width="18.42578125" style="19" bestFit="1" customWidth="1"/>
    <col min="10771" max="10771" width="8.5703125" style="19" customWidth="1"/>
    <col min="10772" max="10774" width="11.42578125" style="19"/>
    <col min="10775" max="10775" width="16.42578125" style="19" bestFit="1" customWidth="1"/>
    <col min="10776" max="10776" width="10" style="19" customWidth="1"/>
    <col min="10777" max="10777" width="8.42578125" style="19" customWidth="1"/>
    <col min="10778" max="10778" width="8.85546875" style="19" customWidth="1"/>
    <col min="10779" max="10779" width="9.42578125" style="19" customWidth="1"/>
    <col min="10780" max="10780" width="16.42578125" style="19" bestFit="1" customWidth="1"/>
    <col min="10781" max="11008" width="11.42578125" style="19"/>
    <col min="11009" max="11009" width="2.85546875" style="19" customWidth="1"/>
    <col min="11010" max="11015" width="0" style="19" hidden="1" customWidth="1"/>
    <col min="11016" max="11016" width="40.140625" style="19" customWidth="1"/>
    <col min="11017" max="11017" width="0" style="19" hidden="1" customWidth="1"/>
    <col min="11018" max="11018" width="35.85546875" style="19" customWidth="1"/>
    <col min="11019" max="11019" width="33.140625" style="19" customWidth="1"/>
    <col min="11020" max="11021" width="0" style="19" hidden="1" customWidth="1"/>
    <col min="11022" max="11022" width="13.7109375" style="19" customWidth="1"/>
    <col min="11023" max="11023" width="19" style="19" customWidth="1"/>
    <col min="11024" max="11025" width="16.28515625" style="19" customWidth="1"/>
    <col min="11026" max="11026" width="18.42578125" style="19" bestFit="1" customWidth="1"/>
    <col min="11027" max="11027" width="8.5703125" style="19" customWidth="1"/>
    <col min="11028" max="11030" width="11.42578125" style="19"/>
    <col min="11031" max="11031" width="16.42578125" style="19" bestFit="1" customWidth="1"/>
    <col min="11032" max="11032" width="10" style="19" customWidth="1"/>
    <col min="11033" max="11033" width="8.42578125" style="19" customWidth="1"/>
    <col min="11034" max="11034" width="8.85546875" style="19" customWidth="1"/>
    <col min="11035" max="11035" width="9.42578125" style="19" customWidth="1"/>
    <col min="11036" max="11036" width="16.42578125" style="19" bestFit="1" customWidth="1"/>
    <col min="11037" max="11264" width="11.42578125" style="19"/>
    <col min="11265" max="11265" width="2.85546875" style="19" customWidth="1"/>
    <col min="11266" max="11271" width="0" style="19" hidden="1" customWidth="1"/>
    <col min="11272" max="11272" width="40.140625" style="19" customWidth="1"/>
    <col min="11273" max="11273" width="0" style="19" hidden="1" customWidth="1"/>
    <col min="11274" max="11274" width="35.85546875" style="19" customWidth="1"/>
    <col min="11275" max="11275" width="33.140625" style="19" customWidth="1"/>
    <col min="11276" max="11277" width="0" style="19" hidden="1" customWidth="1"/>
    <col min="11278" max="11278" width="13.7109375" style="19" customWidth="1"/>
    <col min="11279" max="11279" width="19" style="19" customWidth="1"/>
    <col min="11280" max="11281" width="16.28515625" style="19" customWidth="1"/>
    <col min="11282" max="11282" width="18.42578125" style="19" bestFit="1" customWidth="1"/>
    <col min="11283" max="11283" width="8.5703125" style="19" customWidth="1"/>
    <col min="11284" max="11286" width="11.42578125" style="19"/>
    <col min="11287" max="11287" width="16.42578125" style="19" bestFit="1" customWidth="1"/>
    <col min="11288" max="11288" width="10" style="19" customWidth="1"/>
    <col min="11289" max="11289" width="8.42578125" style="19" customWidth="1"/>
    <col min="11290" max="11290" width="8.85546875" style="19" customWidth="1"/>
    <col min="11291" max="11291" width="9.42578125" style="19" customWidth="1"/>
    <col min="11292" max="11292" width="16.42578125" style="19" bestFit="1" customWidth="1"/>
    <col min="11293" max="11520" width="11.42578125" style="19"/>
    <col min="11521" max="11521" width="2.85546875" style="19" customWidth="1"/>
    <col min="11522" max="11527" width="0" style="19" hidden="1" customWidth="1"/>
    <col min="11528" max="11528" width="40.140625" style="19" customWidth="1"/>
    <col min="11529" max="11529" width="0" style="19" hidden="1" customWidth="1"/>
    <col min="11530" max="11530" width="35.85546875" style="19" customWidth="1"/>
    <col min="11531" max="11531" width="33.140625" style="19" customWidth="1"/>
    <col min="11532" max="11533" width="0" style="19" hidden="1" customWidth="1"/>
    <col min="11534" max="11534" width="13.7109375" style="19" customWidth="1"/>
    <col min="11535" max="11535" width="19" style="19" customWidth="1"/>
    <col min="11536" max="11537" width="16.28515625" style="19" customWidth="1"/>
    <col min="11538" max="11538" width="18.42578125" style="19" bestFit="1" customWidth="1"/>
    <col min="11539" max="11539" width="8.5703125" style="19" customWidth="1"/>
    <col min="11540" max="11542" width="11.42578125" style="19"/>
    <col min="11543" max="11543" width="16.42578125" style="19" bestFit="1" customWidth="1"/>
    <col min="11544" max="11544" width="10" style="19" customWidth="1"/>
    <col min="11545" max="11545" width="8.42578125" style="19" customWidth="1"/>
    <col min="11546" max="11546" width="8.85546875" style="19" customWidth="1"/>
    <col min="11547" max="11547" width="9.42578125" style="19" customWidth="1"/>
    <col min="11548" max="11548" width="16.42578125" style="19" bestFit="1" customWidth="1"/>
    <col min="11549" max="11776" width="11.42578125" style="19"/>
    <col min="11777" max="11777" width="2.85546875" style="19" customWidth="1"/>
    <col min="11778" max="11783" width="0" style="19" hidden="1" customWidth="1"/>
    <col min="11784" max="11784" width="40.140625" style="19" customWidth="1"/>
    <col min="11785" max="11785" width="0" style="19" hidden="1" customWidth="1"/>
    <col min="11786" max="11786" width="35.85546875" style="19" customWidth="1"/>
    <col min="11787" max="11787" width="33.140625" style="19" customWidth="1"/>
    <col min="11788" max="11789" width="0" style="19" hidden="1" customWidth="1"/>
    <col min="11790" max="11790" width="13.7109375" style="19" customWidth="1"/>
    <col min="11791" max="11791" width="19" style="19" customWidth="1"/>
    <col min="11792" max="11793" width="16.28515625" style="19" customWidth="1"/>
    <col min="11794" max="11794" width="18.42578125" style="19" bestFit="1" customWidth="1"/>
    <col min="11795" max="11795" width="8.5703125" style="19" customWidth="1"/>
    <col min="11796" max="11798" width="11.42578125" style="19"/>
    <col min="11799" max="11799" width="16.42578125" style="19" bestFit="1" customWidth="1"/>
    <col min="11800" max="11800" width="10" style="19" customWidth="1"/>
    <col min="11801" max="11801" width="8.42578125" style="19" customWidth="1"/>
    <col min="11802" max="11802" width="8.85546875" style="19" customWidth="1"/>
    <col min="11803" max="11803" width="9.42578125" style="19" customWidth="1"/>
    <col min="11804" max="11804" width="16.42578125" style="19" bestFit="1" customWidth="1"/>
    <col min="11805" max="12032" width="11.42578125" style="19"/>
    <col min="12033" max="12033" width="2.85546875" style="19" customWidth="1"/>
    <col min="12034" max="12039" width="0" style="19" hidden="1" customWidth="1"/>
    <col min="12040" max="12040" width="40.140625" style="19" customWidth="1"/>
    <col min="12041" max="12041" width="0" style="19" hidden="1" customWidth="1"/>
    <col min="12042" max="12042" width="35.85546875" style="19" customWidth="1"/>
    <col min="12043" max="12043" width="33.140625" style="19" customWidth="1"/>
    <col min="12044" max="12045" width="0" style="19" hidden="1" customWidth="1"/>
    <col min="12046" max="12046" width="13.7109375" style="19" customWidth="1"/>
    <col min="12047" max="12047" width="19" style="19" customWidth="1"/>
    <col min="12048" max="12049" width="16.28515625" style="19" customWidth="1"/>
    <col min="12050" max="12050" width="18.42578125" style="19" bestFit="1" customWidth="1"/>
    <col min="12051" max="12051" width="8.5703125" style="19" customWidth="1"/>
    <col min="12052" max="12054" width="11.42578125" style="19"/>
    <col min="12055" max="12055" width="16.42578125" style="19" bestFit="1" customWidth="1"/>
    <col min="12056" max="12056" width="10" style="19" customWidth="1"/>
    <col min="12057" max="12057" width="8.42578125" style="19" customWidth="1"/>
    <col min="12058" max="12058" width="8.85546875" style="19" customWidth="1"/>
    <col min="12059" max="12059" width="9.42578125" style="19" customWidth="1"/>
    <col min="12060" max="12060" width="16.42578125" style="19" bestFit="1" customWidth="1"/>
    <col min="12061" max="12288" width="11.42578125" style="19"/>
    <col min="12289" max="12289" width="2.85546875" style="19" customWidth="1"/>
    <col min="12290" max="12295" width="0" style="19" hidden="1" customWidth="1"/>
    <col min="12296" max="12296" width="40.140625" style="19" customWidth="1"/>
    <col min="12297" max="12297" width="0" style="19" hidden="1" customWidth="1"/>
    <col min="12298" max="12298" width="35.85546875" style="19" customWidth="1"/>
    <col min="12299" max="12299" width="33.140625" style="19" customWidth="1"/>
    <col min="12300" max="12301" width="0" style="19" hidden="1" customWidth="1"/>
    <col min="12302" max="12302" width="13.7109375" style="19" customWidth="1"/>
    <col min="12303" max="12303" width="19" style="19" customWidth="1"/>
    <col min="12304" max="12305" width="16.28515625" style="19" customWidth="1"/>
    <col min="12306" max="12306" width="18.42578125" style="19" bestFit="1" customWidth="1"/>
    <col min="12307" max="12307" width="8.5703125" style="19" customWidth="1"/>
    <col min="12308" max="12310" width="11.42578125" style="19"/>
    <col min="12311" max="12311" width="16.42578125" style="19" bestFit="1" customWidth="1"/>
    <col min="12312" max="12312" width="10" style="19" customWidth="1"/>
    <col min="12313" max="12313" width="8.42578125" style="19" customWidth="1"/>
    <col min="12314" max="12314" width="8.85546875" style="19" customWidth="1"/>
    <col min="12315" max="12315" width="9.42578125" style="19" customWidth="1"/>
    <col min="12316" max="12316" width="16.42578125" style="19" bestFit="1" customWidth="1"/>
    <col min="12317" max="12544" width="11.42578125" style="19"/>
    <col min="12545" max="12545" width="2.85546875" style="19" customWidth="1"/>
    <col min="12546" max="12551" width="0" style="19" hidden="1" customWidth="1"/>
    <col min="12552" max="12552" width="40.140625" style="19" customWidth="1"/>
    <col min="12553" max="12553" width="0" style="19" hidden="1" customWidth="1"/>
    <col min="12554" max="12554" width="35.85546875" style="19" customWidth="1"/>
    <col min="12555" max="12555" width="33.140625" style="19" customWidth="1"/>
    <col min="12556" max="12557" width="0" style="19" hidden="1" customWidth="1"/>
    <col min="12558" max="12558" width="13.7109375" style="19" customWidth="1"/>
    <col min="12559" max="12559" width="19" style="19" customWidth="1"/>
    <col min="12560" max="12561" width="16.28515625" style="19" customWidth="1"/>
    <col min="12562" max="12562" width="18.42578125" style="19" bestFit="1" customWidth="1"/>
    <col min="12563" max="12563" width="8.5703125" style="19" customWidth="1"/>
    <col min="12564" max="12566" width="11.42578125" style="19"/>
    <col min="12567" max="12567" width="16.42578125" style="19" bestFit="1" customWidth="1"/>
    <col min="12568" max="12568" width="10" style="19" customWidth="1"/>
    <col min="12569" max="12569" width="8.42578125" style="19" customWidth="1"/>
    <col min="12570" max="12570" width="8.85546875" style="19" customWidth="1"/>
    <col min="12571" max="12571" width="9.42578125" style="19" customWidth="1"/>
    <col min="12572" max="12572" width="16.42578125" style="19" bestFit="1" customWidth="1"/>
    <col min="12573" max="12800" width="11.42578125" style="19"/>
    <col min="12801" max="12801" width="2.85546875" style="19" customWidth="1"/>
    <col min="12802" max="12807" width="0" style="19" hidden="1" customWidth="1"/>
    <col min="12808" max="12808" width="40.140625" style="19" customWidth="1"/>
    <col min="12809" max="12809" width="0" style="19" hidden="1" customWidth="1"/>
    <col min="12810" max="12810" width="35.85546875" style="19" customWidth="1"/>
    <col min="12811" max="12811" width="33.140625" style="19" customWidth="1"/>
    <col min="12812" max="12813" width="0" style="19" hidden="1" customWidth="1"/>
    <col min="12814" max="12814" width="13.7109375" style="19" customWidth="1"/>
    <col min="12815" max="12815" width="19" style="19" customWidth="1"/>
    <col min="12816" max="12817" width="16.28515625" style="19" customWidth="1"/>
    <col min="12818" max="12818" width="18.42578125" style="19" bestFit="1" customWidth="1"/>
    <col min="12819" max="12819" width="8.5703125" style="19" customWidth="1"/>
    <col min="12820" max="12822" width="11.42578125" style="19"/>
    <col min="12823" max="12823" width="16.42578125" style="19" bestFit="1" customWidth="1"/>
    <col min="12824" max="12824" width="10" style="19" customWidth="1"/>
    <col min="12825" max="12825" width="8.42578125" style="19" customWidth="1"/>
    <col min="12826" max="12826" width="8.85546875" style="19" customWidth="1"/>
    <col min="12827" max="12827" width="9.42578125" style="19" customWidth="1"/>
    <col min="12828" max="12828" width="16.42578125" style="19" bestFit="1" customWidth="1"/>
    <col min="12829" max="13056" width="11.42578125" style="19"/>
    <col min="13057" max="13057" width="2.85546875" style="19" customWidth="1"/>
    <col min="13058" max="13063" width="0" style="19" hidden="1" customWidth="1"/>
    <col min="13064" max="13064" width="40.140625" style="19" customWidth="1"/>
    <col min="13065" max="13065" width="0" style="19" hidden="1" customWidth="1"/>
    <col min="13066" max="13066" width="35.85546875" style="19" customWidth="1"/>
    <col min="13067" max="13067" width="33.140625" style="19" customWidth="1"/>
    <col min="13068" max="13069" width="0" style="19" hidden="1" customWidth="1"/>
    <col min="13070" max="13070" width="13.7109375" style="19" customWidth="1"/>
    <col min="13071" max="13071" width="19" style="19" customWidth="1"/>
    <col min="13072" max="13073" width="16.28515625" style="19" customWidth="1"/>
    <col min="13074" max="13074" width="18.42578125" style="19" bestFit="1" customWidth="1"/>
    <col min="13075" max="13075" width="8.5703125" style="19" customWidth="1"/>
    <col min="13076" max="13078" width="11.42578125" style="19"/>
    <col min="13079" max="13079" width="16.42578125" style="19" bestFit="1" customWidth="1"/>
    <col min="13080" max="13080" width="10" style="19" customWidth="1"/>
    <col min="13081" max="13081" width="8.42578125" style="19" customWidth="1"/>
    <col min="13082" max="13082" width="8.85546875" style="19" customWidth="1"/>
    <col min="13083" max="13083" width="9.42578125" style="19" customWidth="1"/>
    <col min="13084" max="13084" width="16.42578125" style="19" bestFit="1" customWidth="1"/>
    <col min="13085" max="13312" width="11.42578125" style="19"/>
    <col min="13313" max="13313" width="2.85546875" style="19" customWidth="1"/>
    <col min="13314" max="13319" width="0" style="19" hidden="1" customWidth="1"/>
    <col min="13320" max="13320" width="40.140625" style="19" customWidth="1"/>
    <col min="13321" max="13321" width="0" style="19" hidden="1" customWidth="1"/>
    <col min="13322" max="13322" width="35.85546875" style="19" customWidth="1"/>
    <col min="13323" max="13323" width="33.140625" style="19" customWidth="1"/>
    <col min="13324" max="13325" width="0" style="19" hidden="1" customWidth="1"/>
    <col min="13326" max="13326" width="13.7109375" style="19" customWidth="1"/>
    <col min="13327" max="13327" width="19" style="19" customWidth="1"/>
    <col min="13328" max="13329" width="16.28515625" style="19" customWidth="1"/>
    <col min="13330" max="13330" width="18.42578125" style="19" bestFit="1" customWidth="1"/>
    <col min="13331" max="13331" width="8.5703125" style="19" customWidth="1"/>
    <col min="13332" max="13334" width="11.42578125" style="19"/>
    <col min="13335" max="13335" width="16.42578125" style="19" bestFit="1" customWidth="1"/>
    <col min="13336" max="13336" width="10" style="19" customWidth="1"/>
    <col min="13337" max="13337" width="8.42578125" style="19" customWidth="1"/>
    <col min="13338" max="13338" width="8.85546875" style="19" customWidth="1"/>
    <col min="13339" max="13339" width="9.42578125" style="19" customWidth="1"/>
    <col min="13340" max="13340" width="16.42578125" style="19" bestFit="1" customWidth="1"/>
    <col min="13341" max="13568" width="11.42578125" style="19"/>
    <col min="13569" max="13569" width="2.85546875" style="19" customWidth="1"/>
    <col min="13570" max="13575" width="0" style="19" hidden="1" customWidth="1"/>
    <col min="13576" max="13576" width="40.140625" style="19" customWidth="1"/>
    <col min="13577" max="13577" width="0" style="19" hidden="1" customWidth="1"/>
    <col min="13578" max="13578" width="35.85546875" style="19" customWidth="1"/>
    <col min="13579" max="13579" width="33.140625" style="19" customWidth="1"/>
    <col min="13580" max="13581" width="0" style="19" hidden="1" customWidth="1"/>
    <col min="13582" max="13582" width="13.7109375" style="19" customWidth="1"/>
    <col min="13583" max="13583" width="19" style="19" customWidth="1"/>
    <col min="13584" max="13585" width="16.28515625" style="19" customWidth="1"/>
    <col min="13586" max="13586" width="18.42578125" style="19" bestFit="1" customWidth="1"/>
    <col min="13587" max="13587" width="8.5703125" style="19" customWidth="1"/>
    <col min="13588" max="13590" width="11.42578125" style="19"/>
    <col min="13591" max="13591" width="16.42578125" style="19" bestFit="1" customWidth="1"/>
    <col min="13592" max="13592" width="10" style="19" customWidth="1"/>
    <col min="13593" max="13593" width="8.42578125" style="19" customWidth="1"/>
    <col min="13594" max="13594" width="8.85546875" style="19" customWidth="1"/>
    <col min="13595" max="13595" width="9.42578125" style="19" customWidth="1"/>
    <col min="13596" max="13596" width="16.42578125" style="19" bestFit="1" customWidth="1"/>
    <col min="13597" max="13824" width="11.42578125" style="19"/>
    <col min="13825" max="13825" width="2.85546875" style="19" customWidth="1"/>
    <col min="13826" max="13831" width="0" style="19" hidden="1" customWidth="1"/>
    <col min="13832" max="13832" width="40.140625" style="19" customWidth="1"/>
    <col min="13833" max="13833" width="0" style="19" hidden="1" customWidth="1"/>
    <col min="13834" max="13834" width="35.85546875" style="19" customWidth="1"/>
    <col min="13835" max="13835" width="33.140625" style="19" customWidth="1"/>
    <col min="13836" max="13837" width="0" style="19" hidden="1" customWidth="1"/>
    <col min="13838" max="13838" width="13.7109375" style="19" customWidth="1"/>
    <col min="13839" max="13839" width="19" style="19" customWidth="1"/>
    <col min="13840" max="13841" width="16.28515625" style="19" customWidth="1"/>
    <col min="13842" max="13842" width="18.42578125" style="19" bestFit="1" customWidth="1"/>
    <col min="13843" max="13843" width="8.5703125" style="19" customWidth="1"/>
    <col min="13844" max="13846" width="11.42578125" style="19"/>
    <col min="13847" max="13847" width="16.42578125" style="19" bestFit="1" customWidth="1"/>
    <col min="13848" max="13848" width="10" style="19" customWidth="1"/>
    <col min="13849" max="13849" width="8.42578125" style="19" customWidth="1"/>
    <col min="13850" max="13850" width="8.85546875" style="19" customWidth="1"/>
    <col min="13851" max="13851" width="9.42578125" style="19" customWidth="1"/>
    <col min="13852" max="13852" width="16.42578125" style="19" bestFit="1" customWidth="1"/>
    <col min="13853" max="14080" width="11.42578125" style="19"/>
    <col min="14081" max="14081" width="2.85546875" style="19" customWidth="1"/>
    <col min="14082" max="14087" width="0" style="19" hidden="1" customWidth="1"/>
    <col min="14088" max="14088" width="40.140625" style="19" customWidth="1"/>
    <col min="14089" max="14089" width="0" style="19" hidden="1" customWidth="1"/>
    <col min="14090" max="14090" width="35.85546875" style="19" customWidth="1"/>
    <col min="14091" max="14091" width="33.140625" style="19" customWidth="1"/>
    <col min="14092" max="14093" width="0" style="19" hidden="1" customWidth="1"/>
    <col min="14094" max="14094" width="13.7109375" style="19" customWidth="1"/>
    <col min="14095" max="14095" width="19" style="19" customWidth="1"/>
    <col min="14096" max="14097" width="16.28515625" style="19" customWidth="1"/>
    <col min="14098" max="14098" width="18.42578125" style="19" bestFit="1" customWidth="1"/>
    <col min="14099" max="14099" width="8.5703125" style="19" customWidth="1"/>
    <col min="14100" max="14102" width="11.42578125" style="19"/>
    <col min="14103" max="14103" width="16.42578125" style="19" bestFit="1" customWidth="1"/>
    <col min="14104" max="14104" width="10" style="19" customWidth="1"/>
    <col min="14105" max="14105" width="8.42578125" style="19" customWidth="1"/>
    <col min="14106" max="14106" width="8.85546875" style="19" customWidth="1"/>
    <col min="14107" max="14107" width="9.42578125" style="19" customWidth="1"/>
    <col min="14108" max="14108" width="16.42578125" style="19" bestFit="1" customWidth="1"/>
    <col min="14109" max="14336" width="11.42578125" style="19"/>
    <col min="14337" max="14337" width="2.85546875" style="19" customWidth="1"/>
    <col min="14338" max="14343" width="0" style="19" hidden="1" customWidth="1"/>
    <col min="14344" max="14344" width="40.140625" style="19" customWidth="1"/>
    <col min="14345" max="14345" width="0" style="19" hidden="1" customWidth="1"/>
    <col min="14346" max="14346" width="35.85546875" style="19" customWidth="1"/>
    <col min="14347" max="14347" width="33.140625" style="19" customWidth="1"/>
    <col min="14348" max="14349" width="0" style="19" hidden="1" customWidth="1"/>
    <col min="14350" max="14350" width="13.7109375" style="19" customWidth="1"/>
    <col min="14351" max="14351" width="19" style="19" customWidth="1"/>
    <col min="14352" max="14353" width="16.28515625" style="19" customWidth="1"/>
    <col min="14354" max="14354" width="18.42578125" style="19" bestFit="1" customWidth="1"/>
    <col min="14355" max="14355" width="8.5703125" style="19" customWidth="1"/>
    <col min="14356" max="14358" width="11.42578125" style="19"/>
    <col min="14359" max="14359" width="16.42578125" style="19" bestFit="1" customWidth="1"/>
    <col min="14360" max="14360" width="10" style="19" customWidth="1"/>
    <col min="14361" max="14361" width="8.42578125" style="19" customWidth="1"/>
    <col min="14362" max="14362" width="8.85546875" style="19" customWidth="1"/>
    <col min="14363" max="14363" width="9.42578125" style="19" customWidth="1"/>
    <col min="14364" max="14364" width="16.42578125" style="19" bestFit="1" customWidth="1"/>
    <col min="14365" max="14592" width="11.42578125" style="19"/>
    <col min="14593" max="14593" width="2.85546875" style="19" customWidth="1"/>
    <col min="14594" max="14599" width="0" style="19" hidden="1" customWidth="1"/>
    <col min="14600" max="14600" width="40.140625" style="19" customWidth="1"/>
    <col min="14601" max="14601" width="0" style="19" hidden="1" customWidth="1"/>
    <col min="14602" max="14602" width="35.85546875" style="19" customWidth="1"/>
    <col min="14603" max="14603" width="33.140625" style="19" customWidth="1"/>
    <col min="14604" max="14605" width="0" style="19" hidden="1" customWidth="1"/>
    <col min="14606" max="14606" width="13.7109375" style="19" customWidth="1"/>
    <col min="14607" max="14607" width="19" style="19" customWidth="1"/>
    <col min="14608" max="14609" width="16.28515625" style="19" customWidth="1"/>
    <col min="14610" max="14610" width="18.42578125" style="19" bestFit="1" customWidth="1"/>
    <col min="14611" max="14611" width="8.5703125" style="19" customWidth="1"/>
    <col min="14612" max="14614" width="11.42578125" style="19"/>
    <col min="14615" max="14615" width="16.42578125" style="19" bestFit="1" customWidth="1"/>
    <col min="14616" max="14616" width="10" style="19" customWidth="1"/>
    <col min="14617" max="14617" width="8.42578125" style="19" customWidth="1"/>
    <col min="14618" max="14618" width="8.85546875" style="19" customWidth="1"/>
    <col min="14619" max="14619" width="9.42578125" style="19" customWidth="1"/>
    <col min="14620" max="14620" width="16.42578125" style="19" bestFit="1" customWidth="1"/>
    <col min="14621" max="14848" width="11.42578125" style="19"/>
    <col min="14849" max="14849" width="2.85546875" style="19" customWidth="1"/>
    <col min="14850" max="14855" width="0" style="19" hidden="1" customWidth="1"/>
    <col min="14856" max="14856" width="40.140625" style="19" customWidth="1"/>
    <col min="14857" max="14857" width="0" style="19" hidden="1" customWidth="1"/>
    <col min="14858" max="14858" width="35.85546875" style="19" customWidth="1"/>
    <col min="14859" max="14859" width="33.140625" style="19" customWidth="1"/>
    <col min="14860" max="14861" width="0" style="19" hidden="1" customWidth="1"/>
    <col min="14862" max="14862" width="13.7109375" style="19" customWidth="1"/>
    <col min="14863" max="14863" width="19" style="19" customWidth="1"/>
    <col min="14864" max="14865" width="16.28515625" style="19" customWidth="1"/>
    <col min="14866" max="14866" width="18.42578125" style="19" bestFit="1" customWidth="1"/>
    <col min="14867" max="14867" width="8.5703125" style="19" customWidth="1"/>
    <col min="14868" max="14870" width="11.42578125" style="19"/>
    <col min="14871" max="14871" width="16.42578125" style="19" bestFit="1" customWidth="1"/>
    <col min="14872" max="14872" width="10" style="19" customWidth="1"/>
    <col min="14873" max="14873" width="8.42578125" style="19" customWidth="1"/>
    <col min="14874" max="14874" width="8.85546875" style="19" customWidth="1"/>
    <col min="14875" max="14875" width="9.42578125" style="19" customWidth="1"/>
    <col min="14876" max="14876" width="16.42578125" style="19" bestFit="1" customWidth="1"/>
    <col min="14877" max="15104" width="11.42578125" style="19"/>
    <col min="15105" max="15105" width="2.85546875" style="19" customWidth="1"/>
    <col min="15106" max="15111" width="0" style="19" hidden="1" customWidth="1"/>
    <col min="15112" max="15112" width="40.140625" style="19" customWidth="1"/>
    <col min="15113" max="15113" width="0" style="19" hidden="1" customWidth="1"/>
    <col min="15114" max="15114" width="35.85546875" style="19" customWidth="1"/>
    <col min="15115" max="15115" width="33.140625" style="19" customWidth="1"/>
    <col min="15116" max="15117" width="0" style="19" hidden="1" customWidth="1"/>
    <col min="15118" max="15118" width="13.7109375" style="19" customWidth="1"/>
    <col min="15119" max="15119" width="19" style="19" customWidth="1"/>
    <col min="15120" max="15121" width="16.28515625" style="19" customWidth="1"/>
    <col min="15122" max="15122" width="18.42578125" style="19" bestFit="1" customWidth="1"/>
    <col min="15123" max="15123" width="8.5703125" style="19" customWidth="1"/>
    <col min="15124" max="15126" width="11.42578125" style="19"/>
    <col min="15127" max="15127" width="16.42578125" style="19" bestFit="1" customWidth="1"/>
    <col min="15128" max="15128" width="10" style="19" customWidth="1"/>
    <col min="15129" max="15129" width="8.42578125" style="19" customWidth="1"/>
    <col min="15130" max="15130" width="8.85546875" style="19" customWidth="1"/>
    <col min="15131" max="15131" width="9.42578125" style="19" customWidth="1"/>
    <col min="15132" max="15132" width="16.42578125" style="19" bestFit="1" customWidth="1"/>
    <col min="15133" max="15360" width="11.42578125" style="19"/>
    <col min="15361" max="15361" width="2.85546875" style="19" customWidth="1"/>
    <col min="15362" max="15367" width="0" style="19" hidden="1" customWidth="1"/>
    <col min="15368" max="15368" width="40.140625" style="19" customWidth="1"/>
    <col min="15369" max="15369" width="0" style="19" hidden="1" customWidth="1"/>
    <col min="15370" max="15370" width="35.85546875" style="19" customWidth="1"/>
    <col min="15371" max="15371" width="33.140625" style="19" customWidth="1"/>
    <col min="15372" max="15373" width="0" style="19" hidden="1" customWidth="1"/>
    <col min="15374" max="15374" width="13.7109375" style="19" customWidth="1"/>
    <col min="15375" max="15375" width="19" style="19" customWidth="1"/>
    <col min="15376" max="15377" width="16.28515625" style="19" customWidth="1"/>
    <col min="15378" max="15378" width="18.42578125" style="19" bestFit="1" customWidth="1"/>
    <col min="15379" max="15379" width="8.5703125" style="19" customWidth="1"/>
    <col min="15380" max="15382" width="11.42578125" style="19"/>
    <col min="15383" max="15383" width="16.42578125" style="19" bestFit="1" customWidth="1"/>
    <col min="15384" max="15384" width="10" style="19" customWidth="1"/>
    <col min="15385" max="15385" width="8.42578125" style="19" customWidth="1"/>
    <col min="15386" max="15386" width="8.85546875" style="19" customWidth="1"/>
    <col min="15387" max="15387" width="9.42578125" style="19" customWidth="1"/>
    <col min="15388" max="15388" width="16.42578125" style="19" bestFit="1" customWidth="1"/>
    <col min="15389" max="15616" width="11.42578125" style="19"/>
    <col min="15617" max="15617" width="2.85546875" style="19" customWidth="1"/>
    <col min="15618" max="15623" width="0" style="19" hidden="1" customWidth="1"/>
    <col min="15624" max="15624" width="40.140625" style="19" customWidth="1"/>
    <col min="15625" max="15625" width="0" style="19" hidden="1" customWidth="1"/>
    <col min="15626" max="15626" width="35.85546875" style="19" customWidth="1"/>
    <col min="15627" max="15627" width="33.140625" style="19" customWidth="1"/>
    <col min="15628" max="15629" width="0" style="19" hidden="1" customWidth="1"/>
    <col min="15630" max="15630" width="13.7109375" style="19" customWidth="1"/>
    <col min="15631" max="15631" width="19" style="19" customWidth="1"/>
    <col min="15632" max="15633" width="16.28515625" style="19" customWidth="1"/>
    <col min="15634" max="15634" width="18.42578125" style="19" bestFit="1" customWidth="1"/>
    <col min="15635" max="15635" width="8.5703125" style="19" customWidth="1"/>
    <col min="15636" max="15638" width="11.42578125" style="19"/>
    <col min="15639" max="15639" width="16.42578125" style="19" bestFit="1" customWidth="1"/>
    <col min="15640" max="15640" width="10" style="19" customWidth="1"/>
    <col min="15641" max="15641" width="8.42578125" style="19" customWidth="1"/>
    <col min="15642" max="15642" width="8.85546875" style="19" customWidth="1"/>
    <col min="15643" max="15643" width="9.42578125" style="19" customWidth="1"/>
    <col min="15644" max="15644" width="16.42578125" style="19" bestFit="1" customWidth="1"/>
    <col min="15645" max="15872" width="11.42578125" style="19"/>
    <col min="15873" max="15873" width="2.85546875" style="19" customWidth="1"/>
    <col min="15874" max="15879" width="0" style="19" hidden="1" customWidth="1"/>
    <col min="15880" max="15880" width="40.140625" style="19" customWidth="1"/>
    <col min="15881" max="15881" width="0" style="19" hidden="1" customWidth="1"/>
    <col min="15882" max="15882" width="35.85546875" style="19" customWidth="1"/>
    <col min="15883" max="15883" width="33.140625" style="19" customWidth="1"/>
    <col min="15884" max="15885" width="0" style="19" hidden="1" customWidth="1"/>
    <col min="15886" max="15886" width="13.7109375" style="19" customWidth="1"/>
    <col min="15887" max="15887" width="19" style="19" customWidth="1"/>
    <col min="15888" max="15889" width="16.28515625" style="19" customWidth="1"/>
    <col min="15890" max="15890" width="18.42578125" style="19" bestFit="1" customWidth="1"/>
    <col min="15891" max="15891" width="8.5703125" style="19" customWidth="1"/>
    <col min="15892" max="15894" width="11.42578125" style="19"/>
    <col min="15895" max="15895" width="16.42578125" style="19" bestFit="1" customWidth="1"/>
    <col min="15896" max="15896" width="10" style="19" customWidth="1"/>
    <col min="15897" max="15897" width="8.42578125" style="19" customWidth="1"/>
    <col min="15898" max="15898" width="8.85546875" style="19" customWidth="1"/>
    <col min="15899" max="15899" width="9.42578125" style="19" customWidth="1"/>
    <col min="15900" max="15900" width="16.42578125" style="19" bestFit="1" customWidth="1"/>
    <col min="15901" max="16128" width="11.42578125" style="19"/>
    <col min="16129" max="16129" width="2.85546875" style="19" customWidth="1"/>
    <col min="16130" max="16135" width="0" style="19" hidden="1" customWidth="1"/>
    <col min="16136" max="16136" width="40.140625" style="19" customWidth="1"/>
    <col min="16137" max="16137" width="0" style="19" hidden="1" customWidth="1"/>
    <col min="16138" max="16138" width="35.85546875" style="19" customWidth="1"/>
    <col min="16139" max="16139" width="33.140625" style="19" customWidth="1"/>
    <col min="16140" max="16141" width="0" style="19" hidden="1" customWidth="1"/>
    <col min="16142" max="16142" width="13.7109375" style="19" customWidth="1"/>
    <col min="16143" max="16143" width="19" style="19" customWidth="1"/>
    <col min="16144" max="16145" width="16.28515625" style="19" customWidth="1"/>
    <col min="16146" max="16146" width="18.42578125" style="19" bestFit="1" customWidth="1"/>
    <col min="16147" max="16147" width="8.5703125" style="19" customWidth="1"/>
    <col min="16148" max="16150" width="11.42578125" style="19"/>
    <col min="16151" max="16151" width="16.42578125" style="19" bestFit="1" customWidth="1"/>
    <col min="16152" max="16152" width="10" style="19" customWidth="1"/>
    <col min="16153" max="16153" width="8.42578125" style="19" customWidth="1"/>
    <col min="16154" max="16154" width="8.85546875" style="19" customWidth="1"/>
    <col min="16155" max="16155" width="9.42578125" style="19" customWidth="1"/>
    <col min="16156" max="16156" width="16.42578125" style="19" bestFit="1" customWidth="1"/>
    <col min="16157" max="16384" width="11.42578125" style="19"/>
  </cols>
  <sheetData>
    <row r="1" spans="1:190" s="251" customFormat="1" ht="15.75" thickBot="1">
      <c r="A1" s="248"/>
      <c r="B1" s="249"/>
      <c r="C1" s="250"/>
      <c r="J1" s="252"/>
      <c r="K1" s="252"/>
      <c r="AB1" s="253"/>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row>
    <row r="2" spans="1:190" s="254" customFormat="1" ht="15.75">
      <c r="B2" s="657"/>
      <c r="C2" s="658"/>
      <c r="D2" s="658"/>
      <c r="E2" s="658"/>
      <c r="F2" s="658"/>
      <c r="G2" s="659" t="s">
        <v>847</v>
      </c>
      <c r="H2" s="660"/>
      <c r="I2" s="660"/>
      <c r="J2" s="660"/>
      <c r="K2" s="660"/>
      <c r="L2" s="660"/>
      <c r="M2" s="660"/>
      <c r="N2" s="661"/>
      <c r="O2" s="662" t="s">
        <v>848</v>
      </c>
      <c r="P2" s="663"/>
      <c r="Q2" s="663"/>
      <c r="R2" s="664"/>
      <c r="S2" s="658"/>
      <c r="T2" s="658"/>
      <c r="U2" s="665"/>
    </row>
    <row r="3" spans="1:190" s="254" customFormat="1" ht="15.75">
      <c r="B3" s="666"/>
      <c r="C3" s="286"/>
      <c r="D3" s="286"/>
      <c r="E3" s="286"/>
      <c r="F3" s="286"/>
      <c r="G3" s="290"/>
      <c r="H3" s="291"/>
      <c r="I3" s="291"/>
      <c r="J3" s="291"/>
      <c r="K3" s="291"/>
      <c r="L3" s="291"/>
      <c r="M3" s="291"/>
      <c r="N3" s="292"/>
      <c r="O3" s="293" t="s">
        <v>829</v>
      </c>
      <c r="P3" s="294"/>
      <c r="Q3" s="294"/>
      <c r="R3" s="295"/>
      <c r="S3" s="286"/>
      <c r="T3" s="286"/>
      <c r="U3" s="667"/>
    </row>
    <row r="4" spans="1:190" s="254" customFormat="1" ht="15.75">
      <c r="B4" s="666"/>
      <c r="C4" s="286"/>
      <c r="D4" s="286"/>
      <c r="E4" s="286"/>
      <c r="F4" s="286"/>
      <c r="G4" s="287" t="s">
        <v>849</v>
      </c>
      <c r="H4" s="288"/>
      <c r="I4" s="288"/>
      <c r="J4" s="288"/>
      <c r="K4" s="288"/>
      <c r="L4" s="288"/>
      <c r="M4" s="288"/>
      <c r="N4" s="289"/>
      <c r="O4" s="293" t="s">
        <v>830</v>
      </c>
      <c r="P4" s="294"/>
      <c r="Q4" s="294"/>
      <c r="R4" s="295"/>
      <c r="S4" s="286"/>
      <c r="T4" s="286"/>
      <c r="U4" s="667"/>
    </row>
    <row r="5" spans="1:190" s="254" customFormat="1" ht="16.5" thickBot="1">
      <c r="B5" s="668"/>
      <c r="C5" s="669"/>
      <c r="D5" s="669"/>
      <c r="E5" s="669"/>
      <c r="F5" s="669"/>
      <c r="G5" s="670"/>
      <c r="H5" s="671"/>
      <c r="I5" s="671"/>
      <c r="J5" s="671"/>
      <c r="K5" s="671"/>
      <c r="L5" s="671"/>
      <c r="M5" s="671"/>
      <c r="N5" s="672"/>
      <c r="O5" s="673" t="s">
        <v>831</v>
      </c>
      <c r="P5" s="674"/>
      <c r="Q5" s="674"/>
      <c r="R5" s="675"/>
      <c r="S5" s="669"/>
      <c r="T5" s="669"/>
      <c r="U5" s="676"/>
    </row>
    <row r="6" spans="1:190" s="251" customFormat="1" ht="15.75" thickBo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677" t="s">
        <v>835</v>
      </c>
      <c r="C7" s="678"/>
      <c r="D7" s="678"/>
      <c r="E7" s="678"/>
      <c r="F7" s="678"/>
      <c r="G7" s="678"/>
      <c r="H7" s="678"/>
      <c r="I7" s="678"/>
      <c r="J7" s="678"/>
      <c r="K7" s="678"/>
      <c r="L7" s="678"/>
      <c r="M7" s="678"/>
      <c r="N7" s="678"/>
      <c r="O7" s="678"/>
      <c r="P7" s="678"/>
      <c r="Q7" s="678"/>
      <c r="R7" s="678"/>
      <c r="S7" s="678"/>
      <c r="T7" s="678"/>
      <c r="U7" s="679"/>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680" t="s">
        <v>838</v>
      </c>
      <c r="C8" s="301"/>
      <c r="D8" s="301"/>
      <c r="E8" s="301"/>
      <c r="F8" s="301"/>
      <c r="G8" s="301"/>
      <c r="H8" s="301"/>
      <c r="I8" s="301"/>
      <c r="J8" s="301"/>
      <c r="K8" s="301"/>
      <c r="L8" s="301"/>
      <c r="M8" s="301"/>
      <c r="N8" s="301"/>
      <c r="O8" s="301"/>
      <c r="P8" s="301"/>
      <c r="Q8" s="301"/>
      <c r="R8" s="301"/>
      <c r="S8" s="301"/>
      <c r="T8" s="301"/>
      <c r="U8" s="68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6.5" thickBot="1">
      <c r="A9" s="248"/>
      <c r="B9" s="682" t="s">
        <v>574</v>
      </c>
      <c r="C9" s="683"/>
      <c r="D9" s="683"/>
      <c r="E9" s="683"/>
      <c r="F9" s="683"/>
      <c r="G9" s="683"/>
      <c r="H9" s="683"/>
      <c r="I9" s="683"/>
      <c r="J9" s="683"/>
      <c r="K9" s="683"/>
      <c r="L9" s="683"/>
      <c r="M9" s="683"/>
      <c r="N9" s="683"/>
      <c r="O9" s="683"/>
      <c r="P9" s="683"/>
      <c r="Q9" s="683"/>
      <c r="R9" s="683"/>
      <c r="S9" s="683"/>
      <c r="T9" s="683"/>
      <c r="U9" s="684"/>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s="258" customFormat="1" ht="13.15" customHeight="1" thickBot="1">
      <c r="A11" s="257"/>
      <c r="B11" s="960" t="s">
        <v>0</v>
      </c>
      <c r="C11" s="961"/>
      <c r="D11" s="961"/>
      <c r="E11" s="961"/>
      <c r="F11" s="961"/>
      <c r="G11" s="961"/>
      <c r="H11" s="961"/>
      <c r="I11" s="961"/>
      <c r="J11" s="961"/>
      <c r="K11" s="961"/>
      <c r="L11" s="961"/>
      <c r="M11" s="961"/>
      <c r="N11" s="962"/>
      <c r="O11" s="956" t="s">
        <v>1</v>
      </c>
      <c r="P11" s="949" t="s">
        <v>2</v>
      </c>
      <c r="Q11" s="949"/>
      <c r="R11" s="949"/>
      <c r="S11" s="949"/>
      <c r="T11" s="949"/>
      <c r="U11" s="949"/>
      <c r="V11" s="949"/>
      <c r="W11" s="949"/>
      <c r="X11" s="949"/>
      <c r="Y11" s="949"/>
      <c r="Z11" s="949"/>
      <c r="AA11" s="949"/>
      <c r="AB11" s="950"/>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row>
    <row r="12" spans="1:190" s="258" customFormat="1" ht="12.75" customHeight="1">
      <c r="A12" s="257"/>
      <c r="B12" s="957" t="s">
        <v>3</v>
      </c>
      <c r="C12" s="958" t="s">
        <v>4</v>
      </c>
      <c r="D12" s="959" t="s">
        <v>5</v>
      </c>
      <c r="E12" s="959" t="s">
        <v>6</v>
      </c>
      <c r="F12" s="959" t="s">
        <v>7</v>
      </c>
      <c r="G12" s="958" t="s">
        <v>8</v>
      </c>
      <c r="H12" s="959" t="s">
        <v>9</v>
      </c>
      <c r="I12" s="958" t="s">
        <v>10</v>
      </c>
      <c r="J12" s="959" t="s">
        <v>11</v>
      </c>
      <c r="K12" s="959" t="s">
        <v>12</v>
      </c>
      <c r="L12" s="958" t="s">
        <v>13</v>
      </c>
      <c r="M12" s="958" t="s">
        <v>14</v>
      </c>
      <c r="N12" s="959" t="s">
        <v>15</v>
      </c>
      <c r="O12" s="302"/>
      <c r="P12" s="297" t="s">
        <v>16</v>
      </c>
      <c r="Q12" s="297"/>
      <c r="R12" s="297" t="s">
        <v>17</v>
      </c>
      <c r="S12" s="297"/>
      <c r="T12" s="297"/>
      <c r="U12" s="297"/>
      <c r="V12" s="297"/>
      <c r="W12" s="297"/>
      <c r="X12" s="297"/>
      <c r="Y12" s="296" t="s">
        <v>18</v>
      </c>
      <c r="Z12" s="296" t="s">
        <v>19</v>
      </c>
      <c r="AA12" s="296" t="s">
        <v>20</v>
      </c>
      <c r="AB12" s="951" t="s">
        <v>21</v>
      </c>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row>
    <row r="13" spans="1:190" s="258" customFormat="1" ht="100.5" customHeight="1" thickBot="1">
      <c r="A13" s="257"/>
      <c r="B13" s="969"/>
      <c r="C13" s="970"/>
      <c r="D13" s="971"/>
      <c r="E13" s="971"/>
      <c r="F13" s="971"/>
      <c r="G13" s="970"/>
      <c r="H13" s="971"/>
      <c r="I13" s="970"/>
      <c r="J13" s="971"/>
      <c r="K13" s="971"/>
      <c r="L13" s="970"/>
      <c r="M13" s="970"/>
      <c r="N13" s="971"/>
      <c r="O13" s="972"/>
      <c r="P13" s="973" t="s">
        <v>22</v>
      </c>
      <c r="Q13" s="973" t="s">
        <v>23</v>
      </c>
      <c r="R13" s="973" t="s">
        <v>24</v>
      </c>
      <c r="S13" s="973" t="s">
        <v>25</v>
      </c>
      <c r="T13" s="973" t="s">
        <v>26</v>
      </c>
      <c r="U13" s="973" t="s">
        <v>27</v>
      </c>
      <c r="V13" s="973" t="s">
        <v>28</v>
      </c>
      <c r="W13" s="973" t="s">
        <v>29</v>
      </c>
      <c r="X13" s="973" t="s">
        <v>30</v>
      </c>
      <c r="Y13" s="970"/>
      <c r="Z13" s="970"/>
      <c r="AA13" s="970"/>
      <c r="AB13" s="974"/>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row>
    <row r="14" spans="1:190" ht="38.25">
      <c r="B14" s="72" t="s">
        <v>241</v>
      </c>
      <c r="C14" s="966">
        <v>22</v>
      </c>
      <c r="D14" s="73" t="s">
        <v>378</v>
      </c>
      <c r="E14" s="274">
        <v>2201</v>
      </c>
      <c r="F14" s="73" t="s">
        <v>379</v>
      </c>
      <c r="G14" s="276" t="s">
        <v>380</v>
      </c>
      <c r="H14" s="276" t="s">
        <v>381</v>
      </c>
      <c r="I14" s="276" t="s">
        <v>382</v>
      </c>
      <c r="J14" s="276" t="s">
        <v>383</v>
      </c>
      <c r="K14" s="276" t="s">
        <v>384</v>
      </c>
      <c r="L14" s="275" t="s">
        <v>385</v>
      </c>
      <c r="M14" s="276" t="s">
        <v>381</v>
      </c>
      <c r="N14" s="274">
        <v>1</v>
      </c>
      <c r="O14" s="639">
        <f>SUM(P14:AB14)</f>
        <v>20000000</v>
      </c>
      <c r="P14" s="967"/>
      <c r="Q14" s="640">
        <v>20000000</v>
      </c>
      <c r="R14" s="242"/>
      <c r="S14" s="73"/>
      <c r="T14" s="73"/>
      <c r="U14" s="73"/>
      <c r="V14" s="73"/>
      <c r="W14" s="73"/>
      <c r="X14" s="73"/>
      <c r="Y14" s="73"/>
      <c r="Z14" s="73"/>
      <c r="AA14" s="73"/>
      <c r="AB14" s="968"/>
    </row>
    <row r="15" spans="1:190" ht="76.5">
      <c r="B15" s="74" t="s">
        <v>241</v>
      </c>
      <c r="C15" s="92">
        <v>22</v>
      </c>
      <c r="D15" s="55" t="s">
        <v>378</v>
      </c>
      <c r="E15" s="271">
        <v>2201</v>
      </c>
      <c r="F15" s="55" t="s">
        <v>379</v>
      </c>
      <c r="G15" s="56" t="s">
        <v>386</v>
      </c>
      <c r="H15" s="56" t="s">
        <v>387</v>
      </c>
      <c r="I15" s="93" t="s">
        <v>388</v>
      </c>
      <c r="J15" s="93" t="s">
        <v>389</v>
      </c>
      <c r="K15" s="93" t="s">
        <v>390</v>
      </c>
      <c r="L15" s="56" t="s">
        <v>391</v>
      </c>
      <c r="M15" s="56" t="s">
        <v>294</v>
      </c>
      <c r="N15" s="271">
        <v>37500</v>
      </c>
      <c r="O15" s="94">
        <f t="shared" ref="O15:O38" si="0">SUM(P15:AB15)</f>
        <v>16481750450</v>
      </c>
      <c r="P15" s="96">
        <v>13000000000</v>
      </c>
      <c r="Q15" s="95"/>
      <c r="R15" s="96">
        <v>2000000000</v>
      </c>
      <c r="S15" s="55"/>
      <c r="T15" s="55"/>
      <c r="U15" s="55"/>
      <c r="V15" s="55"/>
      <c r="W15" s="96">
        <v>1481750450</v>
      </c>
      <c r="X15" s="55"/>
      <c r="Y15" s="55"/>
      <c r="Z15" s="55"/>
      <c r="AA15" s="55"/>
      <c r="AB15" s="952"/>
    </row>
    <row r="16" spans="1:190" ht="38.25">
      <c r="B16" s="74" t="s">
        <v>241</v>
      </c>
      <c r="C16" s="92">
        <v>22</v>
      </c>
      <c r="D16" s="55" t="s">
        <v>378</v>
      </c>
      <c r="E16" s="271">
        <v>2201</v>
      </c>
      <c r="F16" s="55" t="s">
        <v>379</v>
      </c>
      <c r="G16" s="93" t="s">
        <v>380</v>
      </c>
      <c r="H16" s="93" t="s">
        <v>381</v>
      </c>
      <c r="I16" s="93" t="s">
        <v>392</v>
      </c>
      <c r="J16" s="93" t="s">
        <v>393</v>
      </c>
      <c r="K16" s="93" t="s">
        <v>394</v>
      </c>
      <c r="L16" s="273" t="s">
        <v>385</v>
      </c>
      <c r="M16" s="93" t="s">
        <v>381</v>
      </c>
      <c r="N16" s="271">
        <v>1</v>
      </c>
      <c r="O16" s="94">
        <f t="shared" si="0"/>
        <v>11123176568</v>
      </c>
      <c r="P16" s="96">
        <v>4692000000</v>
      </c>
      <c r="Q16" s="95"/>
      <c r="R16" s="96">
        <v>6431176568</v>
      </c>
      <c r="S16" s="55"/>
      <c r="T16" s="55"/>
      <c r="U16" s="55"/>
      <c r="V16" s="55"/>
      <c r="W16" s="55"/>
      <c r="X16" s="55"/>
      <c r="Y16" s="55"/>
      <c r="Z16" s="55"/>
      <c r="AA16" s="55"/>
      <c r="AB16" s="952"/>
    </row>
    <row r="17" spans="2:28" ht="51">
      <c r="B17" s="74" t="s">
        <v>241</v>
      </c>
      <c r="C17" s="92">
        <v>22</v>
      </c>
      <c r="D17" s="55" t="s">
        <v>378</v>
      </c>
      <c r="E17" s="271">
        <v>2201</v>
      </c>
      <c r="F17" s="55" t="s">
        <v>379</v>
      </c>
      <c r="G17" s="93" t="s">
        <v>395</v>
      </c>
      <c r="H17" s="93" t="s">
        <v>396</v>
      </c>
      <c r="I17" s="93" t="s">
        <v>397</v>
      </c>
      <c r="J17" s="93" t="s">
        <v>398</v>
      </c>
      <c r="K17" s="93" t="s">
        <v>399</v>
      </c>
      <c r="L17" s="56" t="s">
        <v>400</v>
      </c>
      <c r="M17" s="56" t="s">
        <v>169</v>
      </c>
      <c r="N17" s="59">
        <v>37</v>
      </c>
      <c r="O17" s="94">
        <f t="shared" si="0"/>
        <v>930000000</v>
      </c>
      <c r="P17" s="97"/>
      <c r="Q17" s="95">
        <v>580000000</v>
      </c>
      <c r="R17" s="98">
        <v>350000000</v>
      </c>
      <c r="S17" s="271"/>
      <c r="T17" s="271"/>
      <c r="U17" s="271"/>
      <c r="V17" s="271"/>
      <c r="W17" s="271"/>
      <c r="X17" s="271"/>
      <c r="Y17" s="271"/>
      <c r="Z17" s="271"/>
      <c r="AA17" s="271"/>
      <c r="AB17" s="953"/>
    </row>
    <row r="18" spans="2:28" ht="51">
      <c r="B18" s="74" t="s">
        <v>241</v>
      </c>
      <c r="C18" s="92">
        <v>22</v>
      </c>
      <c r="D18" s="55" t="s">
        <v>378</v>
      </c>
      <c r="E18" s="271">
        <v>2201</v>
      </c>
      <c r="F18" s="55" t="s">
        <v>379</v>
      </c>
      <c r="G18" s="93" t="s">
        <v>395</v>
      </c>
      <c r="H18" s="93" t="s">
        <v>396</v>
      </c>
      <c r="I18" s="93" t="s">
        <v>401</v>
      </c>
      <c r="J18" s="93" t="s">
        <v>402</v>
      </c>
      <c r="K18" s="93" t="s">
        <v>403</v>
      </c>
      <c r="L18" s="56" t="s">
        <v>400</v>
      </c>
      <c r="M18" s="56" t="s">
        <v>169</v>
      </c>
      <c r="N18" s="59">
        <v>3</v>
      </c>
      <c r="O18" s="94">
        <f t="shared" si="0"/>
        <v>5000000000</v>
      </c>
      <c r="P18" s="97"/>
      <c r="Q18" s="95"/>
      <c r="R18" s="98"/>
      <c r="S18" s="271"/>
      <c r="T18" s="271"/>
      <c r="U18" s="271"/>
      <c r="V18" s="271"/>
      <c r="W18" s="271"/>
      <c r="X18" s="271"/>
      <c r="Y18" s="271"/>
      <c r="Z18" s="271"/>
      <c r="AA18" s="271"/>
      <c r="AB18" s="953">
        <v>5000000000</v>
      </c>
    </row>
    <row r="19" spans="2:28" ht="38.25">
      <c r="B19" s="74" t="s">
        <v>241</v>
      </c>
      <c r="C19" s="92">
        <v>22</v>
      </c>
      <c r="D19" s="55" t="s">
        <v>378</v>
      </c>
      <c r="E19" s="271">
        <v>2201</v>
      </c>
      <c r="F19" s="55" t="s">
        <v>379</v>
      </c>
      <c r="G19" s="56" t="s">
        <v>404</v>
      </c>
      <c r="H19" s="56" t="s">
        <v>405</v>
      </c>
      <c r="I19" s="93" t="s">
        <v>406</v>
      </c>
      <c r="J19" s="93" t="s">
        <v>407</v>
      </c>
      <c r="K19" s="93" t="s">
        <v>408</v>
      </c>
      <c r="L19" s="56" t="s">
        <v>385</v>
      </c>
      <c r="M19" s="56" t="s">
        <v>40</v>
      </c>
      <c r="N19" s="59">
        <v>16300</v>
      </c>
      <c r="O19" s="94">
        <f t="shared" si="0"/>
        <v>80000000</v>
      </c>
      <c r="P19" s="97"/>
      <c r="Q19" s="95">
        <v>80000000</v>
      </c>
      <c r="R19" s="98"/>
      <c r="S19" s="271"/>
      <c r="T19" s="271"/>
      <c r="U19" s="271"/>
      <c r="V19" s="271"/>
      <c r="W19" s="271"/>
      <c r="X19" s="271"/>
      <c r="Y19" s="271"/>
      <c r="Z19" s="271"/>
      <c r="AA19" s="271"/>
      <c r="AB19" s="953"/>
    </row>
    <row r="20" spans="2:28" ht="51">
      <c r="B20" s="74" t="s">
        <v>241</v>
      </c>
      <c r="C20" s="92">
        <v>22</v>
      </c>
      <c r="D20" s="55" t="s">
        <v>378</v>
      </c>
      <c r="E20" s="271">
        <v>2201</v>
      </c>
      <c r="F20" s="55" t="s">
        <v>379</v>
      </c>
      <c r="G20" s="93" t="s">
        <v>395</v>
      </c>
      <c r="H20" s="93" t="s">
        <v>396</v>
      </c>
      <c r="I20" s="93" t="s">
        <v>409</v>
      </c>
      <c r="J20" s="93" t="s">
        <v>410</v>
      </c>
      <c r="K20" s="93" t="s">
        <v>411</v>
      </c>
      <c r="L20" s="56" t="s">
        <v>400</v>
      </c>
      <c r="M20" s="56" t="s">
        <v>169</v>
      </c>
      <c r="N20" s="59">
        <v>10</v>
      </c>
      <c r="O20" s="94">
        <f t="shared" si="0"/>
        <v>140000000</v>
      </c>
      <c r="P20" s="97"/>
      <c r="Q20" s="95">
        <v>40000000</v>
      </c>
      <c r="R20" s="98">
        <v>100000000</v>
      </c>
      <c r="S20" s="271"/>
      <c r="T20" s="271"/>
      <c r="U20" s="271"/>
      <c r="V20" s="271"/>
      <c r="W20" s="271"/>
      <c r="X20" s="271"/>
      <c r="Y20" s="271"/>
      <c r="Z20" s="271"/>
      <c r="AA20" s="271"/>
      <c r="AB20" s="953"/>
    </row>
    <row r="21" spans="2:28" ht="38.25">
      <c r="B21" s="74" t="s">
        <v>241</v>
      </c>
      <c r="C21" s="92">
        <v>22</v>
      </c>
      <c r="D21" s="55" t="s">
        <v>378</v>
      </c>
      <c r="E21" s="271">
        <v>2201</v>
      </c>
      <c r="F21" s="55" t="s">
        <v>379</v>
      </c>
      <c r="G21" s="56" t="s">
        <v>404</v>
      </c>
      <c r="H21" s="56" t="s">
        <v>405</v>
      </c>
      <c r="I21" s="93" t="s">
        <v>412</v>
      </c>
      <c r="J21" s="93" t="s">
        <v>413</v>
      </c>
      <c r="K21" s="93" t="s">
        <v>414</v>
      </c>
      <c r="L21" s="56" t="s">
        <v>385</v>
      </c>
      <c r="M21" s="56" t="s">
        <v>40</v>
      </c>
      <c r="N21" s="59">
        <v>400</v>
      </c>
      <c r="O21" s="94">
        <f t="shared" si="0"/>
        <v>75000000</v>
      </c>
      <c r="P21" s="97"/>
      <c r="Q21" s="95">
        <v>25000000</v>
      </c>
      <c r="R21" s="98">
        <v>50000000</v>
      </c>
      <c r="S21" s="271"/>
      <c r="T21" s="271"/>
      <c r="U21" s="271"/>
      <c r="V21" s="271"/>
      <c r="W21" s="271"/>
      <c r="X21" s="271"/>
      <c r="Y21" s="271"/>
      <c r="Z21" s="271"/>
      <c r="AA21" s="271"/>
      <c r="AB21" s="953"/>
    </row>
    <row r="22" spans="2:28" ht="38.25">
      <c r="B22" s="74" t="s">
        <v>241</v>
      </c>
      <c r="C22" s="92">
        <v>22</v>
      </c>
      <c r="D22" s="55" t="s">
        <v>378</v>
      </c>
      <c r="E22" s="271">
        <v>2201</v>
      </c>
      <c r="F22" s="55" t="s">
        <v>379</v>
      </c>
      <c r="G22" s="56" t="s">
        <v>404</v>
      </c>
      <c r="H22" s="56" t="s">
        <v>405</v>
      </c>
      <c r="I22" s="93" t="s">
        <v>415</v>
      </c>
      <c r="J22" s="93" t="s">
        <v>341</v>
      </c>
      <c r="K22" s="93" t="s">
        <v>416</v>
      </c>
      <c r="L22" s="56" t="s">
        <v>385</v>
      </c>
      <c r="M22" s="56" t="s">
        <v>40</v>
      </c>
      <c r="N22" s="59">
        <v>1</v>
      </c>
      <c r="O22" s="94">
        <f t="shared" si="0"/>
        <v>45000000</v>
      </c>
      <c r="P22" s="97"/>
      <c r="Q22" s="95">
        <v>15000000</v>
      </c>
      <c r="R22" s="98">
        <v>30000000</v>
      </c>
      <c r="S22" s="271"/>
      <c r="T22" s="271"/>
      <c r="U22" s="271"/>
      <c r="V22" s="271"/>
      <c r="W22" s="271"/>
      <c r="X22" s="271"/>
      <c r="Y22" s="271"/>
      <c r="Z22" s="271"/>
      <c r="AA22" s="271"/>
      <c r="AB22" s="953"/>
    </row>
    <row r="23" spans="2:28" ht="38.25">
      <c r="B23" s="74" t="s">
        <v>241</v>
      </c>
      <c r="C23" s="92">
        <v>22</v>
      </c>
      <c r="D23" s="55" t="s">
        <v>378</v>
      </c>
      <c r="E23" s="271">
        <v>2201</v>
      </c>
      <c r="F23" s="55" t="s">
        <v>379</v>
      </c>
      <c r="G23" s="56" t="s">
        <v>404</v>
      </c>
      <c r="H23" s="56" t="s">
        <v>405</v>
      </c>
      <c r="I23" s="93" t="s">
        <v>417</v>
      </c>
      <c r="J23" s="93" t="s">
        <v>418</v>
      </c>
      <c r="K23" s="93" t="s">
        <v>419</v>
      </c>
      <c r="L23" s="56" t="s">
        <v>385</v>
      </c>
      <c r="M23" s="56" t="s">
        <v>40</v>
      </c>
      <c r="N23" s="59">
        <v>125</v>
      </c>
      <c r="O23" s="94">
        <f t="shared" si="0"/>
        <v>225000000</v>
      </c>
      <c r="P23" s="97"/>
      <c r="Q23" s="95">
        <v>25000000</v>
      </c>
      <c r="R23" s="98">
        <v>200000000</v>
      </c>
      <c r="S23" s="271"/>
      <c r="T23" s="271"/>
      <c r="U23" s="271"/>
      <c r="V23" s="271"/>
      <c r="W23" s="271"/>
      <c r="X23" s="271"/>
      <c r="Y23" s="271"/>
      <c r="Z23" s="271"/>
      <c r="AA23" s="271"/>
      <c r="AB23" s="953"/>
    </row>
    <row r="24" spans="2:28" ht="38.25">
      <c r="B24" s="74" t="s">
        <v>241</v>
      </c>
      <c r="C24" s="92">
        <v>22</v>
      </c>
      <c r="D24" s="55" t="s">
        <v>378</v>
      </c>
      <c r="E24" s="271">
        <v>2201</v>
      </c>
      <c r="F24" s="55" t="s">
        <v>379</v>
      </c>
      <c r="G24" s="56" t="s">
        <v>404</v>
      </c>
      <c r="H24" s="56" t="s">
        <v>405</v>
      </c>
      <c r="I24" s="93" t="s">
        <v>420</v>
      </c>
      <c r="J24" s="93" t="s">
        <v>235</v>
      </c>
      <c r="K24" s="93" t="s">
        <v>421</v>
      </c>
      <c r="L24" s="56" t="s">
        <v>385</v>
      </c>
      <c r="M24" s="56" t="s">
        <v>40</v>
      </c>
      <c r="N24" s="59">
        <v>1</v>
      </c>
      <c r="O24" s="94">
        <f t="shared" si="0"/>
        <v>25000000</v>
      </c>
      <c r="P24" s="97"/>
      <c r="Q24" s="95">
        <v>15000000</v>
      </c>
      <c r="R24" s="98">
        <v>10000000</v>
      </c>
      <c r="S24" s="271"/>
      <c r="T24" s="271"/>
      <c r="U24" s="271"/>
      <c r="V24" s="271"/>
      <c r="W24" s="271"/>
      <c r="X24" s="271"/>
      <c r="Y24" s="271"/>
      <c r="Z24" s="271"/>
      <c r="AA24" s="271"/>
      <c r="AB24" s="953"/>
    </row>
    <row r="25" spans="2:28" ht="38.25">
      <c r="B25" s="74" t="s">
        <v>241</v>
      </c>
      <c r="C25" s="92">
        <v>22</v>
      </c>
      <c r="D25" s="55" t="s">
        <v>378</v>
      </c>
      <c r="E25" s="271">
        <v>2201</v>
      </c>
      <c r="F25" s="55" t="s">
        <v>379</v>
      </c>
      <c r="G25" s="56" t="s">
        <v>404</v>
      </c>
      <c r="H25" s="56" t="s">
        <v>405</v>
      </c>
      <c r="I25" s="93" t="s">
        <v>422</v>
      </c>
      <c r="J25" s="93" t="s">
        <v>423</v>
      </c>
      <c r="K25" s="93" t="s">
        <v>424</v>
      </c>
      <c r="L25" s="56" t="s">
        <v>385</v>
      </c>
      <c r="M25" s="56" t="s">
        <v>40</v>
      </c>
      <c r="N25" s="59">
        <v>3</v>
      </c>
      <c r="O25" s="94">
        <f t="shared" si="0"/>
        <v>80000000</v>
      </c>
      <c r="P25" s="97"/>
      <c r="Q25" s="95">
        <v>40000000</v>
      </c>
      <c r="R25" s="98">
        <v>40000000</v>
      </c>
      <c r="S25" s="271"/>
      <c r="T25" s="271"/>
      <c r="U25" s="271"/>
      <c r="V25" s="271"/>
      <c r="W25" s="271"/>
      <c r="X25" s="271"/>
      <c r="Y25" s="271"/>
      <c r="Z25" s="271"/>
      <c r="AA25" s="271"/>
      <c r="AB25" s="953"/>
    </row>
    <row r="26" spans="2:28" ht="38.25">
      <c r="B26" s="74" t="s">
        <v>241</v>
      </c>
      <c r="C26" s="92">
        <v>22</v>
      </c>
      <c r="D26" s="55" t="s">
        <v>378</v>
      </c>
      <c r="E26" s="271">
        <v>2201</v>
      </c>
      <c r="F26" s="55" t="s">
        <v>379</v>
      </c>
      <c r="G26" s="56" t="s">
        <v>404</v>
      </c>
      <c r="H26" s="56" t="s">
        <v>405</v>
      </c>
      <c r="I26" s="93" t="s">
        <v>425</v>
      </c>
      <c r="J26" s="93" t="s">
        <v>426</v>
      </c>
      <c r="K26" s="93" t="s">
        <v>427</v>
      </c>
      <c r="L26" s="56" t="s">
        <v>385</v>
      </c>
      <c r="M26" s="56" t="s">
        <v>40</v>
      </c>
      <c r="N26" s="59">
        <v>1</v>
      </c>
      <c r="O26" s="94">
        <f t="shared" si="0"/>
        <v>35000000</v>
      </c>
      <c r="P26" s="97"/>
      <c r="Q26" s="95">
        <v>20000000</v>
      </c>
      <c r="R26" s="98">
        <v>15000000</v>
      </c>
      <c r="S26" s="271"/>
      <c r="T26" s="271"/>
      <c r="U26" s="271"/>
      <c r="V26" s="271"/>
      <c r="W26" s="271"/>
      <c r="X26" s="271"/>
      <c r="Y26" s="271"/>
      <c r="Z26" s="271"/>
      <c r="AA26" s="271"/>
      <c r="AB26" s="953"/>
    </row>
    <row r="27" spans="2:28" ht="38.25">
      <c r="B27" s="74" t="s">
        <v>241</v>
      </c>
      <c r="C27" s="92">
        <v>22</v>
      </c>
      <c r="D27" s="55" t="s">
        <v>378</v>
      </c>
      <c r="E27" s="271">
        <v>2201</v>
      </c>
      <c r="F27" s="55" t="s">
        <v>379</v>
      </c>
      <c r="G27" s="56" t="s">
        <v>404</v>
      </c>
      <c r="H27" s="56" t="s">
        <v>405</v>
      </c>
      <c r="I27" s="93" t="s">
        <v>428</v>
      </c>
      <c r="J27" s="93" t="s">
        <v>429</v>
      </c>
      <c r="K27" s="93" t="s">
        <v>430</v>
      </c>
      <c r="L27" s="56" t="s">
        <v>385</v>
      </c>
      <c r="M27" s="56" t="s">
        <v>40</v>
      </c>
      <c r="N27" s="59">
        <v>1</v>
      </c>
      <c r="O27" s="94">
        <f t="shared" si="0"/>
        <v>105000000</v>
      </c>
      <c r="P27" s="97"/>
      <c r="Q27" s="95">
        <v>70000000</v>
      </c>
      <c r="R27" s="98">
        <v>35000000</v>
      </c>
      <c r="S27" s="271"/>
      <c r="T27" s="271"/>
      <c r="U27" s="271"/>
      <c r="V27" s="271"/>
      <c r="W27" s="271"/>
      <c r="X27" s="271"/>
      <c r="Y27" s="271"/>
      <c r="Z27" s="271"/>
      <c r="AA27" s="271"/>
      <c r="AB27" s="953"/>
    </row>
    <row r="28" spans="2:28" ht="38.25">
      <c r="B28" s="74" t="s">
        <v>241</v>
      </c>
      <c r="C28" s="92">
        <v>22</v>
      </c>
      <c r="D28" s="55" t="s">
        <v>378</v>
      </c>
      <c r="E28" s="271">
        <v>2201</v>
      </c>
      <c r="F28" s="55" t="s">
        <v>379</v>
      </c>
      <c r="G28" s="56" t="s">
        <v>404</v>
      </c>
      <c r="H28" s="56" t="s">
        <v>405</v>
      </c>
      <c r="I28" s="93" t="s">
        <v>425</v>
      </c>
      <c r="J28" s="93" t="s">
        <v>426</v>
      </c>
      <c r="K28" s="93" t="s">
        <v>431</v>
      </c>
      <c r="L28" s="56" t="s">
        <v>385</v>
      </c>
      <c r="M28" s="56" t="s">
        <v>40</v>
      </c>
      <c r="N28" s="59">
        <v>2</v>
      </c>
      <c r="O28" s="94">
        <f t="shared" si="0"/>
        <v>10000000</v>
      </c>
      <c r="P28" s="97"/>
      <c r="Q28" s="95">
        <v>10000000</v>
      </c>
      <c r="R28" s="98"/>
      <c r="S28" s="271"/>
      <c r="T28" s="271"/>
      <c r="U28" s="271"/>
      <c r="V28" s="271"/>
      <c r="W28" s="271"/>
      <c r="X28" s="271"/>
      <c r="Y28" s="271"/>
      <c r="Z28" s="271"/>
      <c r="AA28" s="271"/>
      <c r="AB28" s="953"/>
    </row>
    <row r="29" spans="2:28" ht="38.25">
      <c r="B29" s="74" t="s">
        <v>241</v>
      </c>
      <c r="C29" s="92">
        <v>22</v>
      </c>
      <c r="D29" s="55" t="s">
        <v>378</v>
      </c>
      <c r="E29" s="271">
        <v>2201</v>
      </c>
      <c r="F29" s="55" t="s">
        <v>379</v>
      </c>
      <c r="G29" s="56" t="s">
        <v>404</v>
      </c>
      <c r="H29" s="56" t="s">
        <v>405</v>
      </c>
      <c r="I29" s="93" t="s">
        <v>432</v>
      </c>
      <c r="J29" s="93" t="s">
        <v>433</v>
      </c>
      <c r="K29" s="93" t="s">
        <v>434</v>
      </c>
      <c r="L29" s="56" t="s">
        <v>385</v>
      </c>
      <c r="M29" s="56" t="s">
        <v>40</v>
      </c>
      <c r="N29" s="59">
        <v>1</v>
      </c>
      <c r="O29" s="94">
        <f t="shared" si="0"/>
        <v>55000000</v>
      </c>
      <c r="P29" s="97"/>
      <c r="Q29" s="95">
        <v>20000000</v>
      </c>
      <c r="R29" s="98">
        <v>35000000</v>
      </c>
      <c r="S29" s="271"/>
      <c r="T29" s="271"/>
      <c r="U29" s="271"/>
      <c r="V29" s="271"/>
      <c r="W29" s="271"/>
      <c r="X29" s="271"/>
      <c r="Y29" s="271"/>
      <c r="Z29" s="271"/>
      <c r="AA29" s="271"/>
      <c r="AB29" s="953"/>
    </row>
    <row r="30" spans="2:28" ht="38.25">
      <c r="B30" s="74" t="s">
        <v>241</v>
      </c>
      <c r="C30" s="92">
        <v>22</v>
      </c>
      <c r="D30" s="55" t="s">
        <v>378</v>
      </c>
      <c r="E30" s="271">
        <v>2201</v>
      </c>
      <c r="F30" s="55" t="s">
        <v>379</v>
      </c>
      <c r="G30" s="56" t="s">
        <v>404</v>
      </c>
      <c r="H30" s="56" t="s">
        <v>405</v>
      </c>
      <c r="I30" s="93" t="s">
        <v>392</v>
      </c>
      <c r="J30" s="93" t="s">
        <v>393</v>
      </c>
      <c r="K30" s="93" t="s">
        <v>435</v>
      </c>
      <c r="L30" s="56" t="s">
        <v>385</v>
      </c>
      <c r="M30" s="56" t="s">
        <v>40</v>
      </c>
      <c r="N30" s="59">
        <v>1</v>
      </c>
      <c r="O30" s="94">
        <f t="shared" si="0"/>
        <v>35000000</v>
      </c>
      <c r="P30" s="97"/>
      <c r="Q30" s="95">
        <v>15000000</v>
      </c>
      <c r="R30" s="98">
        <v>20000000</v>
      </c>
      <c r="S30" s="271"/>
      <c r="T30" s="271"/>
      <c r="U30" s="271"/>
      <c r="V30" s="271"/>
      <c r="W30" s="271"/>
      <c r="X30" s="271"/>
      <c r="Y30" s="271"/>
      <c r="Z30" s="271"/>
      <c r="AA30" s="271"/>
      <c r="AB30" s="953"/>
    </row>
    <row r="31" spans="2:28" ht="38.25">
      <c r="B31" s="74" t="s">
        <v>241</v>
      </c>
      <c r="C31" s="92">
        <v>22</v>
      </c>
      <c r="D31" s="55" t="s">
        <v>378</v>
      </c>
      <c r="E31" s="271">
        <v>2201</v>
      </c>
      <c r="F31" s="55" t="s">
        <v>379</v>
      </c>
      <c r="G31" s="56" t="s">
        <v>404</v>
      </c>
      <c r="H31" s="56" t="s">
        <v>405</v>
      </c>
      <c r="I31" s="93" t="s">
        <v>428</v>
      </c>
      <c r="J31" s="93" t="s">
        <v>429</v>
      </c>
      <c r="K31" s="93" t="s">
        <v>436</v>
      </c>
      <c r="L31" s="56" t="s">
        <v>385</v>
      </c>
      <c r="M31" s="56" t="s">
        <v>40</v>
      </c>
      <c r="N31" s="59">
        <v>1</v>
      </c>
      <c r="O31" s="94">
        <f t="shared" si="0"/>
        <v>22000000</v>
      </c>
      <c r="P31" s="97"/>
      <c r="Q31" s="95">
        <v>10000000</v>
      </c>
      <c r="R31" s="98">
        <v>12000000</v>
      </c>
      <c r="S31" s="271"/>
      <c r="T31" s="271"/>
      <c r="U31" s="271"/>
      <c r="V31" s="271"/>
      <c r="W31" s="271"/>
      <c r="X31" s="271"/>
      <c r="Y31" s="271"/>
      <c r="Z31" s="271"/>
      <c r="AA31" s="271"/>
      <c r="AB31" s="953"/>
    </row>
    <row r="32" spans="2:28" ht="38.25">
      <c r="B32" s="74" t="s">
        <v>241</v>
      </c>
      <c r="C32" s="92">
        <v>22</v>
      </c>
      <c r="D32" s="55" t="s">
        <v>378</v>
      </c>
      <c r="E32" s="271">
        <v>2201</v>
      </c>
      <c r="F32" s="55" t="s">
        <v>379</v>
      </c>
      <c r="G32" s="56" t="s">
        <v>404</v>
      </c>
      <c r="H32" s="56" t="s">
        <v>405</v>
      </c>
      <c r="I32" s="93" t="s">
        <v>437</v>
      </c>
      <c r="J32" s="93" t="s">
        <v>433</v>
      </c>
      <c r="K32" s="93" t="s">
        <v>438</v>
      </c>
      <c r="L32" s="56" t="s">
        <v>385</v>
      </c>
      <c r="M32" s="56" t="s">
        <v>40</v>
      </c>
      <c r="N32" s="59">
        <v>500</v>
      </c>
      <c r="O32" s="94">
        <f t="shared" si="0"/>
        <v>39000000</v>
      </c>
      <c r="P32" s="97"/>
      <c r="Q32" s="95">
        <v>24000000</v>
      </c>
      <c r="R32" s="98">
        <v>15000000</v>
      </c>
      <c r="S32" s="271"/>
      <c r="T32" s="271"/>
      <c r="U32" s="271"/>
      <c r="V32" s="271"/>
      <c r="W32" s="271"/>
      <c r="X32" s="271"/>
      <c r="Y32" s="271"/>
      <c r="Z32" s="271"/>
      <c r="AA32" s="271"/>
      <c r="AB32" s="953"/>
    </row>
    <row r="33" spans="2:28" ht="38.25">
      <c r="B33" s="74" t="s">
        <v>241</v>
      </c>
      <c r="C33" s="92">
        <v>22</v>
      </c>
      <c r="D33" s="55" t="s">
        <v>378</v>
      </c>
      <c r="E33" s="271">
        <v>2201</v>
      </c>
      <c r="F33" s="55" t="s">
        <v>379</v>
      </c>
      <c r="G33" s="56" t="s">
        <v>404</v>
      </c>
      <c r="H33" s="56" t="s">
        <v>405</v>
      </c>
      <c r="I33" s="93" t="s">
        <v>439</v>
      </c>
      <c r="J33" s="93" t="s">
        <v>440</v>
      </c>
      <c r="K33" s="93" t="s">
        <v>441</v>
      </c>
      <c r="L33" s="56" t="s">
        <v>385</v>
      </c>
      <c r="M33" s="56" t="s">
        <v>40</v>
      </c>
      <c r="N33" s="59">
        <v>3500</v>
      </c>
      <c r="O33" s="94">
        <f t="shared" si="0"/>
        <v>21000000</v>
      </c>
      <c r="P33" s="97"/>
      <c r="Q33" s="95">
        <v>11000000</v>
      </c>
      <c r="R33" s="98">
        <v>10000000</v>
      </c>
      <c r="S33" s="271"/>
      <c r="T33" s="271"/>
      <c r="U33" s="271"/>
      <c r="V33" s="271"/>
      <c r="W33" s="271"/>
      <c r="X33" s="271"/>
      <c r="Y33" s="271"/>
      <c r="Z33" s="271"/>
      <c r="AA33" s="271"/>
      <c r="AB33" s="953"/>
    </row>
    <row r="34" spans="2:28" ht="38.25">
      <c r="B34" s="74" t="s">
        <v>241</v>
      </c>
      <c r="C34" s="92">
        <v>22</v>
      </c>
      <c r="D34" s="55" t="s">
        <v>378</v>
      </c>
      <c r="E34" s="271">
        <v>2201</v>
      </c>
      <c r="F34" s="55" t="s">
        <v>379</v>
      </c>
      <c r="G34" s="93">
        <v>2024730010103</v>
      </c>
      <c r="H34" s="56" t="s">
        <v>442</v>
      </c>
      <c r="I34" s="93" t="s">
        <v>443</v>
      </c>
      <c r="J34" s="93" t="s">
        <v>444</v>
      </c>
      <c r="K34" s="93" t="s">
        <v>445</v>
      </c>
      <c r="L34" s="56" t="s">
        <v>385</v>
      </c>
      <c r="M34" s="56" t="s">
        <v>40</v>
      </c>
      <c r="N34" s="59">
        <v>57</v>
      </c>
      <c r="O34" s="94">
        <f t="shared" si="0"/>
        <v>1100000000</v>
      </c>
      <c r="P34" s="97"/>
      <c r="Q34" s="95"/>
      <c r="R34" s="98">
        <v>1100000000</v>
      </c>
      <c r="S34" s="271"/>
      <c r="T34" s="271"/>
      <c r="U34" s="271"/>
      <c r="V34" s="271"/>
      <c r="W34" s="271"/>
      <c r="X34" s="271"/>
      <c r="Y34" s="271"/>
      <c r="Z34" s="271"/>
      <c r="AA34" s="271"/>
      <c r="AB34" s="953"/>
    </row>
    <row r="35" spans="2:28" ht="38.25">
      <c r="B35" s="74" t="s">
        <v>241</v>
      </c>
      <c r="C35" s="92">
        <v>22</v>
      </c>
      <c r="D35" s="55" t="s">
        <v>378</v>
      </c>
      <c r="E35" s="271">
        <v>2201</v>
      </c>
      <c r="F35" s="55" t="s">
        <v>379</v>
      </c>
      <c r="G35" s="93">
        <v>2024730010103</v>
      </c>
      <c r="H35" s="56" t="s">
        <v>442</v>
      </c>
      <c r="I35" s="93" t="s">
        <v>446</v>
      </c>
      <c r="J35" s="93" t="s">
        <v>357</v>
      </c>
      <c r="K35" s="93" t="s">
        <v>447</v>
      </c>
      <c r="L35" s="56" t="s">
        <v>385</v>
      </c>
      <c r="M35" s="56" t="s">
        <v>40</v>
      </c>
      <c r="N35" s="59">
        <v>1</v>
      </c>
      <c r="O35" s="94">
        <f t="shared" si="0"/>
        <v>85000000</v>
      </c>
      <c r="P35" s="97"/>
      <c r="Q35" s="95">
        <v>60000000</v>
      </c>
      <c r="R35" s="98">
        <v>25000000</v>
      </c>
      <c r="S35" s="271"/>
      <c r="T35" s="271"/>
      <c r="U35" s="271"/>
      <c r="V35" s="271"/>
      <c r="W35" s="271"/>
      <c r="X35" s="271"/>
      <c r="Y35" s="271"/>
      <c r="Z35" s="271"/>
      <c r="AA35" s="271"/>
      <c r="AB35" s="953"/>
    </row>
    <row r="36" spans="2:28" ht="38.25">
      <c r="B36" s="74" t="s">
        <v>241</v>
      </c>
      <c r="C36" s="92">
        <v>22</v>
      </c>
      <c r="D36" s="55" t="s">
        <v>378</v>
      </c>
      <c r="E36" s="271">
        <v>2201</v>
      </c>
      <c r="F36" s="55" t="s">
        <v>379</v>
      </c>
      <c r="G36" s="93">
        <v>2024730010103</v>
      </c>
      <c r="H36" s="56" t="s">
        <v>442</v>
      </c>
      <c r="I36" s="93" t="s">
        <v>448</v>
      </c>
      <c r="J36" s="93" t="s">
        <v>449</v>
      </c>
      <c r="K36" s="93" t="s">
        <v>450</v>
      </c>
      <c r="L36" s="56" t="s">
        <v>451</v>
      </c>
      <c r="M36" s="56" t="s">
        <v>452</v>
      </c>
      <c r="N36" s="59">
        <v>59</v>
      </c>
      <c r="O36" s="94">
        <f t="shared" si="0"/>
        <v>354013235506</v>
      </c>
      <c r="P36" s="97">
        <v>2459450154</v>
      </c>
      <c r="Q36" s="95"/>
      <c r="R36" s="98">
        <v>351553785352</v>
      </c>
      <c r="S36" s="271"/>
      <c r="T36" s="271"/>
      <c r="U36" s="271"/>
      <c r="V36" s="271"/>
      <c r="W36" s="271"/>
      <c r="X36" s="271"/>
      <c r="Y36" s="271"/>
      <c r="Z36" s="271"/>
      <c r="AA36" s="271"/>
      <c r="AB36" s="953"/>
    </row>
    <row r="37" spans="2:28" ht="38.25">
      <c r="B37" s="74" t="s">
        <v>241</v>
      </c>
      <c r="C37" s="92">
        <v>22</v>
      </c>
      <c r="D37" s="55" t="s">
        <v>378</v>
      </c>
      <c r="E37" s="271">
        <v>2201</v>
      </c>
      <c r="F37" s="55" t="s">
        <v>379</v>
      </c>
      <c r="G37" s="93">
        <v>2024730010103</v>
      </c>
      <c r="H37" s="56" t="s">
        <v>442</v>
      </c>
      <c r="I37" s="93" t="s">
        <v>409</v>
      </c>
      <c r="J37" s="93" t="s">
        <v>410</v>
      </c>
      <c r="K37" s="93" t="s">
        <v>453</v>
      </c>
      <c r="L37" s="56" t="s">
        <v>385</v>
      </c>
      <c r="M37" s="56" t="s">
        <v>40</v>
      </c>
      <c r="N37" s="271">
        <v>14</v>
      </c>
      <c r="O37" s="94">
        <f t="shared" si="0"/>
        <v>100000000</v>
      </c>
      <c r="P37" s="96"/>
      <c r="Q37" s="95"/>
      <c r="R37" s="96">
        <v>100000000</v>
      </c>
      <c r="S37" s="55"/>
      <c r="T37" s="99"/>
      <c r="U37" s="99"/>
      <c r="V37" s="99"/>
      <c r="W37" s="99"/>
      <c r="X37" s="55"/>
      <c r="Y37" s="55"/>
      <c r="Z37" s="55"/>
      <c r="AA37" s="55"/>
      <c r="AB37" s="952"/>
    </row>
    <row r="38" spans="2:28" ht="39" thickBot="1">
      <c r="B38" s="145" t="s">
        <v>241</v>
      </c>
      <c r="C38" s="954">
        <v>22</v>
      </c>
      <c r="D38" s="146" t="s">
        <v>378</v>
      </c>
      <c r="E38" s="62">
        <v>2201</v>
      </c>
      <c r="F38" s="146" t="s">
        <v>379</v>
      </c>
      <c r="G38" s="725" t="s">
        <v>454</v>
      </c>
      <c r="H38" s="436" t="s">
        <v>455</v>
      </c>
      <c r="I38" s="725" t="s">
        <v>456</v>
      </c>
      <c r="J38" s="725" t="s">
        <v>457</v>
      </c>
      <c r="K38" s="725" t="s">
        <v>458</v>
      </c>
      <c r="L38" s="61" t="s">
        <v>385</v>
      </c>
      <c r="M38" s="725" t="s">
        <v>40</v>
      </c>
      <c r="N38" s="62">
        <v>250</v>
      </c>
      <c r="O38" s="147">
        <f t="shared" si="0"/>
        <v>900000000</v>
      </c>
      <c r="P38" s="772"/>
      <c r="Q38" s="149">
        <v>900000000</v>
      </c>
      <c r="R38" s="772"/>
      <c r="S38" s="146"/>
      <c r="T38" s="148"/>
      <c r="U38" s="148"/>
      <c r="V38" s="148"/>
      <c r="W38" s="148"/>
      <c r="X38" s="146"/>
      <c r="Y38" s="146"/>
      <c r="Z38" s="146"/>
      <c r="AA38" s="146"/>
      <c r="AB38" s="955"/>
    </row>
    <row r="39" spans="2:28" ht="13.5" thickBot="1">
      <c r="B39" s="963" t="s">
        <v>55</v>
      </c>
      <c r="C39" s="964"/>
      <c r="D39" s="964"/>
      <c r="E39" s="964"/>
      <c r="F39" s="964"/>
      <c r="G39" s="964"/>
      <c r="H39" s="964"/>
      <c r="I39" s="964"/>
      <c r="J39" s="964"/>
      <c r="K39" s="964"/>
      <c r="L39" s="964"/>
      <c r="M39" s="964"/>
      <c r="N39" s="964"/>
      <c r="O39" s="163">
        <f>SUM(O14:O38)</f>
        <v>390745162524</v>
      </c>
      <c r="P39" s="163">
        <f>SUM(P14:P38)</f>
        <v>20151450154</v>
      </c>
      <c r="Q39" s="163">
        <f t="shared" ref="Q39:AB39" si="1">SUM(Q14:Q38)</f>
        <v>1980000000</v>
      </c>
      <c r="R39" s="163">
        <f>SUM(R14:R38)</f>
        <v>362131961920</v>
      </c>
      <c r="S39" s="163">
        <f t="shared" si="1"/>
        <v>0</v>
      </c>
      <c r="T39" s="163">
        <f t="shared" si="1"/>
        <v>0</v>
      </c>
      <c r="U39" s="163">
        <f t="shared" si="1"/>
        <v>0</v>
      </c>
      <c r="V39" s="163">
        <f t="shared" si="1"/>
        <v>0</v>
      </c>
      <c r="W39" s="163">
        <f t="shared" si="1"/>
        <v>1481750450</v>
      </c>
      <c r="X39" s="163">
        <f t="shared" si="1"/>
        <v>0</v>
      </c>
      <c r="Y39" s="163">
        <f t="shared" si="1"/>
        <v>0</v>
      </c>
      <c r="Z39" s="163">
        <f t="shared" si="1"/>
        <v>0</v>
      </c>
      <c r="AA39" s="163">
        <f t="shared" si="1"/>
        <v>0</v>
      </c>
      <c r="AB39" s="965">
        <f t="shared" si="1"/>
        <v>5000000000</v>
      </c>
    </row>
    <row r="40" spans="2:28">
      <c r="R40" s="101"/>
      <c r="S40" s="101"/>
    </row>
    <row r="41" spans="2:28">
      <c r="O41" s="102"/>
      <c r="P41" s="102"/>
      <c r="Q41" s="102"/>
      <c r="R41" s="102"/>
    </row>
    <row r="42" spans="2:28">
      <c r="R42" s="101"/>
    </row>
    <row r="43" spans="2:28">
      <c r="Q43" s="103"/>
    </row>
    <row r="45" spans="2:28">
      <c r="Q45" s="103"/>
    </row>
  </sheetData>
  <mergeCells count="34">
    <mergeCell ref="AA12:AA13"/>
    <mergeCell ref="H12:H13"/>
    <mergeCell ref="I12:I13"/>
    <mergeCell ref="J12:J13"/>
    <mergeCell ref="K12:K13"/>
    <mergeCell ref="L12:L13"/>
    <mergeCell ref="O11:O13"/>
    <mergeCell ref="P11:AB11"/>
    <mergeCell ref="Z12:Z13"/>
    <mergeCell ref="AB12:AB13"/>
    <mergeCell ref="Y12:Y13"/>
    <mergeCell ref="B9:U9"/>
    <mergeCell ref="B11:N11"/>
    <mergeCell ref="B12:B13"/>
    <mergeCell ref="C12:C13"/>
    <mergeCell ref="D12:D13"/>
    <mergeCell ref="E12:E13"/>
    <mergeCell ref="F12:F13"/>
    <mergeCell ref="B39:N39"/>
    <mergeCell ref="B2:F5"/>
    <mergeCell ref="G2:N3"/>
    <mergeCell ref="O2:R2"/>
    <mergeCell ref="S2:U5"/>
    <mergeCell ref="O3:R3"/>
    <mergeCell ref="G4:N5"/>
    <mergeCell ref="O4:R4"/>
    <mergeCell ref="M12:M13"/>
    <mergeCell ref="N12:N13"/>
    <mergeCell ref="P12:Q12"/>
    <mergeCell ref="R12:X12"/>
    <mergeCell ref="G12:G13"/>
    <mergeCell ref="O5:R5"/>
    <mergeCell ref="B7:U7"/>
    <mergeCell ref="B8:U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I186"/>
  <sheetViews>
    <sheetView zoomScale="90" zoomScaleNormal="90" workbookViewId="0">
      <selection activeCell="B68" sqref="B68:B69"/>
    </sheetView>
  </sheetViews>
  <sheetFormatPr baseColWidth="10" defaultColWidth="11.42578125" defaultRowHeight="12.75"/>
  <cols>
    <col min="1" max="1" width="2.85546875" style="36" customWidth="1"/>
    <col min="2" max="2" width="39" style="18" customWidth="1"/>
    <col min="3" max="3" width="29.42578125" style="18" customWidth="1"/>
    <col min="4" max="4" width="18" style="18" customWidth="1"/>
    <col min="5" max="5" width="34.28515625" style="18" customWidth="1"/>
    <col min="6" max="6" width="36.85546875" style="18" customWidth="1"/>
    <col min="7" max="7" width="24.7109375" style="18" customWidth="1"/>
    <col min="8" max="8" width="60.7109375" style="18" customWidth="1"/>
    <col min="9" max="9" width="22.28515625" style="18" customWidth="1"/>
    <col min="10" max="10" width="35.7109375" style="18" customWidth="1"/>
    <col min="11" max="11" width="44.28515625" style="18" customWidth="1"/>
    <col min="12" max="13" width="36.7109375" style="18" hidden="1" customWidth="1"/>
    <col min="14" max="15" width="36.7109375" style="18" customWidth="1"/>
    <col min="16" max="16" width="29.7109375" style="208" customWidth="1"/>
    <col min="17" max="17" width="16.28515625" style="215" customWidth="1"/>
    <col min="18" max="18" width="22.7109375" style="215" customWidth="1"/>
    <col min="19" max="19" width="14.42578125" style="215" customWidth="1"/>
    <col min="20" max="20" width="21.140625" style="215" customWidth="1"/>
    <col min="21" max="24" width="11.5703125" style="215" customWidth="1"/>
    <col min="25" max="25" width="10" style="215" customWidth="1"/>
    <col min="26" max="26" width="8.42578125" style="215" customWidth="1"/>
    <col min="27" max="27" width="25.5703125" style="215" customWidth="1"/>
    <col min="28" max="28" width="9.42578125" style="215" customWidth="1"/>
    <col min="29" max="29" width="23.7109375" style="215" customWidth="1"/>
    <col min="30" max="30" width="24.28515625" style="224" customWidth="1"/>
    <col min="31" max="31" width="11.5703125" style="224" customWidth="1"/>
    <col min="32" max="32" width="21.140625" style="224" customWidth="1"/>
    <col min="33" max="33" width="11.5703125" style="224" customWidth="1"/>
    <col min="34" max="34" width="23.5703125" style="223" customWidth="1"/>
    <col min="35" max="42" width="11.5703125" style="224" customWidth="1"/>
    <col min="43" max="43" width="21.140625" style="224" customWidth="1"/>
    <col min="44" max="44" width="21.5703125" style="224" customWidth="1"/>
    <col min="45" max="45" width="11.5703125" style="224" customWidth="1"/>
    <col min="46" max="46" width="20" style="223" customWidth="1"/>
    <col min="47" max="47" width="11.5703125" style="224" customWidth="1"/>
    <col min="48" max="48" width="20" style="224" customWidth="1"/>
    <col min="49" max="56" width="11.5703125" style="224" customWidth="1"/>
    <col min="57" max="57" width="21.140625" style="224" customWidth="1"/>
    <col min="58" max="191" width="11.42578125" style="36"/>
    <col min="192"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845</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c r="B10" s="40"/>
      <c r="C10" s="40"/>
      <c r="D10" s="40"/>
      <c r="E10" s="40"/>
      <c r="F10" s="40"/>
      <c r="G10" s="40"/>
      <c r="H10" s="40"/>
      <c r="I10" s="40"/>
      <c r="J10" s="40"/>
      <c r="K10" s="40"/>
      <c r="L10" s="40"/>
      <c r="M10" s="40"/>
      <c r="N10" s="40"/>
      <c r="O10" s="40"/>
      <c r="P10" s="210"/>
      <c r="Q10" s="40"/>
      <c r="R10" s="40"/>
      <c r="S10" s="40"/>
      <c r="T10" s="40"/>
      <c r="U10" s="40"/>
      <c r="V10" s="40"/>
      <c r="W10" s="40"/>
      <c r="X10" s="40"/>
      <c r="Y10" s="40"/>
      <c r="Z10" s="40"/>
      <c r="AA10" s="40"/>
      <c r="AB10" s="40"/>
      <c r="AC10" s="39"/>
      <c r="AD10" s="36"/>
      <c r="AE10" s="36"/>
      <c r="AF10" s="36"/>
      <c r="AG10" s="36"/>
      <c r="AH10" s="209"/>
      <c r="AI10" s="36"/>
      <c r="AJ10" s="36"/>
      <c r="AK10" s="36"/>
      <c r="AL10" s="36"/>
      <c r="AM10" s="36"/>
      <c r="AN10" s="36"/>
      <c r="AO10" s="36"/>
      <c r="AP10" s="36"/>
      <c r="AQ10" s="36"/>
      <c r="AR10" s="36"/>
      <c r="AS10" s="36"/>
      <c r="AT10" s="209"/>
      <c r="AU10" s="36"/>
      <c r="AV10" s="36"/>
      <c r="AW10" s="36"/>
      <c r="AX10" s="36"/>
      <c r="AY10" s="36"/>
      <c r="AZ10" s="36"/>
      <c r="BA10" s="36"/>
      <c r="BB10" s="36"/>
      <c r="BC10" s="36"/>
      <c r="BD10" s="36"/>
      <c r="BE10" s="36"/>
    </row>
    <row r="11" spans="1:190" ht="15.75" thickBot="1">
      <c r="B11" s="303" t="s">
        <v>0</v>
      </c>
      <c r="C11" s="304"/>
      <c r="D11" s="304"/>
      <c r="E11" s="304"/>
      <c r="F11" s="304"/>
      <c r="G11" s="304"/>
      <c r="H11" s="304"/>
      <c r="I11" s="304"/>
      <c r="J11" s="304"/>
      <c r="K11" s="304"/>
      <c r="L11" s="304"/>
      <c r="M11" s="304"/>
      <c r="N11" s="305"/>
      <c r="O11" s="41"/>
      <c r="P11" s="416" t="s">
        <v>1</v>
      </c>
      <c r="Q11" s="352" t="s">
        <v>2</v>
      </c>
      <c r="R11" s="353"/>
      <c r="S11" s="353"/>
      <c r="T11" s="353"/>
      <c r="U11" s="353"/>
      <c r="V11" s="353"/>
      <c r="W11" s="353"/>
      <c r="X11" s="353"/>
      <c r="Y11" s="353"/>
      <c r="Z11" s="353"/>
      <c r="AA11" s="353"/>
      <c r="AB11" s="353"/>
      <c r="AC11" s="354"/>
      <c r="AD11" s="306" t="s">
        <v>575</v>
      </c>
      <c r="AE11" s="352" t="s">
        <v>2</v>
      </c>
      <c r="AF11" s="353"/>
      <c r="AG11" s="353"/>
      <c r="AH11" s="353"/>
      <c r="AI11" s="353"/>
      <c r="AJ11" s="353"/>
      <c r="AK11" s="353"/>
      <c r="AL11" s="353"/>
      <c r="AM11" s="353"/>
      <c r="AN11" s="353"/>
      <c r="AO11" s="353"/>
      <c r="AP11" s="353"/>
      <c r="AQ11" s="354"/>
      <c r="AR11" s="306" t="s">
        <v>576</v>
      </c>
      <c r="AS11" s="352" t="s">
        <v>2</v>
      </c>
      <c r="AT11" s="353"/>
      <c r="AU11" s="353"/>
      <c r="AV11" s="353"/>
      <c r="AW11" s="353"/>
      <c r="AX11" s="353"/>
      <c r="AY11" s="353"/>
      <c r="AZ11" s="353"/>
      <c r="BA11" s="353"/>
      <c r="BB11" s="353"/>
      <c r="BC11" s="353"/>
      <c r="BD11" s="353"/>
      <c r="BE11" s="354"/>
    </row>
    <row r="12" spans="1:190" ht="13.5"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415" t="s">
        <v>730</v>
      </c>
      <c r="P12" s="417"/>
      <c r="Q12" s="322" t="s">
        <v>16</v>
      </c>
      <c r="R12" s="331"/>
      <c r="S12" s="322" t="s">
        <v>17</v>
      </c>
      <c r="T12" s="323"/>
      <c r="U12" s="323"/>
      <c r="V12" s="323"/>
      <c r="W12" s="323"/>
      <c r="X12" s="323"/>
      <c r="Y12" s="323"/>
      <c r="Z12" s="419" t="s">
        <v>18</v>
      </c>
      <c r="AA12" s="421" t="s">
        <v>19</v>
      </c>
      <c r="AB12" s="421" t="s">
        <v>20</v>
      </c>
      <c r="AC12" s="423" t="s">
        <v>21</v>
      </c>
      <c r="AD12" s="307"/>
      <c r="AE12" s="322" t="s">
        <v>16</v>
      </c>
      <c r="AF12" s="331"/>
      <c r="AG12" s="322" t="s">
        <v>17</v>
      </c>
      <c r="AH12" s="323"/>
      <c r="AI12" s="323"/>
      <c r="AJ12" s="323"/>
      <c r="AK12" s="323"/>
      <c r="AL12" s="323"/>
      <c r="AM12" s="323"/>
      <c r="AN12" s="324" t="s">
        <v>18</v>
      </c>
      <c r="AO12" s="314" t="s">
        <v>19</v>
      </c>
      <c r="AP12" s="314" t="s">
        <v>20</v>
      </c>
      <c r="AQ12" s="320" t="s">
        <v>21</v>
      </c>
      <c r="AR12" s="307"/>
      <c r="AS12" s="322" t="s">
        <v>16</v>
      </c>
      <c r="AT12" s="331"/>
      <c r="AU12" s="322" t="s">
        <v>17</v>
      </c>
      <c r="AV12" s="323"/>
      <c r="AW12" s="323"/>
      <c r="AX12" s="323"/>
      <c r="AY12" s="323"/>
      <c r="AZ12" s="323"/>
      <c r="BA12" s="323"/>
      <c r="BB12" s="324" t="s">
        <v>18</v>
      </c>
      <c r="BC12" s="314" t="s">
        <v>19</v>
      </c>
      <c r="BD12" s="314" t="s">
        <v>20</v>
      </c>
      <c r="BE12" s="320" t="s">
        <v>21</v>
      </c>
    </row>
    <row r="13" spans="1:190" ht="69.75" thickBot="1">
      <c r="B13" s="313"/>
      <c r="C13" s="315"/>
      <c r="D13" s="317"/>
      <c r="E13" s="319"/>
      <c r="F13" s="319"/>
      <c r="G13" s="315"/>
      <c r="H13" s="319"/>
      <c r="I13" s="315"/>
      <c r="J13" s="319"/>
      <c r="K13" s="319"/>
      <c r="L13" s="315"/>
      <c r="M13" s="315"/>
      <c r="N13" s="330"/>
      <c r="O13" s="415"/>
      <c r="P13" s="418"/>
      <c r="Q13" s="211" t="s">
        <v>22</v>
      </c>
      <c r="R13" s="212" t="s">
        <v>23</v>
      </c>
      <c r="S13" s="211" t="s">
        <v>24</v>
      </c>
      <c r="T13" s="213" t="s">
        <v>25</v>
      </c>
      <c r="U13" s="213" t="s">
        <v>26</v>
      </c>
      <c r="V13" s="213" t="s">
        <v>27</v>
      </c>
      <c r="W13" s="213" t="s">
        <v>28</v>
      </c>
      <c r="X13" s="213" t="s">
        <v>29</v>
      </c>
      <c r="Y13" s="213" t="s">
        <v>30</v>
      </c>
      <c r="Z13" s="420"/>
      <c r="AA13" s="422"/>
      <c r="AB13" s="422"/>
      <c r="AC13" s="424"/>
      <c r="AD13" s="308"/>
      <c r="AE13" s="44" t="s">
        <v>22</v>
      </c>
      <c r="AF13" s="45" t="s">
        <v>23</v>
      </c>
      <c r="AG13" s="44" t="s">
        <v>24</v>
      </c>
      <c r="AH13" s="213" t="s">
        <v>25</v>
      </c>
      <c r="AI13" s="46" t="s">
        <v>26</v>
      </c>
      <c r="AJ13" s="46" t="s">
        <v>27</v>
      </c>
      <c r="AK13" s="46" t="s">
        <v>28</v>
      </c>
      <c r="AL13" s="46" t="s">
        <v>29</v>
      </c>
      <c r="AM13" s="46" t="s">
        <v>30</v>
      </c>
      <c r="AN13" s="325"/>
      <c r="AO13" s="315"/>
      <c r="AP13" s="315"/>
      <c r="AQ13" s="321"/>
      <c r="AR13" s="308"/>
      <c r="AS13" s="44" t="s">
        <v>22</v>
      </c>
      <c r="AT13" s="212" t="s">
        <v>23</v>
      </c>
      <c r="AU13" s="44" t="s">
        <v>24</v>
      </c>
      <c r="AV13" s="46" t="s">
        <v>25</v>
      </c>
      <c r="AW13" s="46" t="s">
        <v>26</v>
      </c>
      <c r="AX13" s="46" t="s">
        <v>27</v>
      </c>
      <c r="AY13" s="46" t="s">
        <v>28</v>
      </c>
      <c r="AZ13" s="46" t="s">
        <v>29</v>
      </c>
      <c r="BA13" s="46" t="s">
        <v>30</v>
      </c>
      <c r="BB13" s="325"/>
      <c r="BC13" s="315"/>
      <c r="BD13" s="315"/>
      <c r="BE13" s="321"/>
    </row>
    <row r="14" spans="1:190" ht="40.9" customHeight="1">
      <c r="B14" s="487" t="s">
        <v>731</v>
      </c>
      <c r="C14" s="694">
        <v>19</v>
      </c>
      <c r="D14" s="694" t="s">
        <v>732</v>
      </c>
      <c r="E14" s="51">
        <v>1903</v>
      </c>
      <c r="F14" s="488" t="s">
        <v>733</v>
      </c>
      <c r="G14" s="50">
        <v>2024730010047</v>
      </c>
      <c r="H14" s="488" t="s">
        <v>734</v>
      </c>
      <c r="I14" s="488">
        <v>1903016</v>
      </c>
      <c r="J14" s="488" t="s">
        <v>735</v>
      </c>
      <c r="K14" s="488" t="s">
        <v>736</v>
      </c>
      <c r="L14" s="51" t="s">
        <v>737</v>
      </c>
      <c r="M14" s="51" t="s">
        <v>40</v>
      </c>
      <c r="N14" s="488">
        <v>57</v>
      </c>
      <c r="O14" s="489">
        <v>860643666</v>
      </c>
      <c r="P14" s="489">
        <f>+SUM(Q14:AC16)</f>
        <v>707600000</v>
      </c>
      <c r="Q14" s="490"/>
      <c r="R14" s="830">
        <v>224000000</v>
      </c>
      <c r="S14" s="490"/>
      <c r="T14" s="491"/>
      <c r="U14" s="490"/>
      <c r="V14" s="490"/>
      <c r="W14" s="490"/>
      <c r="X14" s="490"/>
      <c r="Y14" s="490"/>
      <c r="Z14" s="490"/>
      <c r="AA14" s="490"/>
      <c r="AB14" s="490"/>
      <c r="AC14" s="490"/>
      <c r="AD14" s="831">
        <f>+SUM(AE14:AQ16)</f>
        <v>0</v>
      </c>
      <c r="AE14" s="490"/>
      <c r="AF14" s="492"/>
      <c r="AG14" s="490"/>
      <c r="AH14" s="832"/>
      <c r="AI14" s="490"/>
      <c r="AJ14" s="490"/>
      <c r="AK14" s="490"/>
      <c r="AL14" s="490"/>
      <c r="AM14" s="490"/>
      <c r="AN14" s="490"/>
      <c r="AO14" s="490"/>
      <c r="AP14" s="490"/>
      <c r="AQ14" s="490"/>
      <c r="AR14" s="831">
        <f>+SUM(AS14:BE16)</f>
        <v>0</v>
      </c>
      <c r="AS14" s="490"/>
      <c r="AT14" s="492"/>
      <c r="AU14" s="490"/>
      <c r="AV14" s="832"/>
      <c r="AW14" s="490"/>
      <c r="AX14" s="490"/>
      <c r="AY14" s="490"/>
      <c r="AZ14" s="490"/>
      <c r="BA14" s="490"/>
      <c r="BB14" s="490"/>
      <c r="BC14" s="490"/>
      <c r="BD14" s="490"/>
      <c r="BE14" s="493"/>
    </row>
    <row r="15" spans="1:190" ht="40.9" customHeight="1">
      <c r="B15" s="494"/>
      <c r="C15" s="695"/>
      <c r="D15" s="695"/>
      <c r="E15" s="271">
        <v>1903</v>
      </c>
      <c r="F15" s="368"/>
      <c r="G15" s="273">
        <v>2024730010047</v>
      </c>
      <c r="H15" s="368"/>
      <c r="I15" s="368"/>
      <c r="J15" s="368"/>
      <c r="K15" s="368"/>
      <c r="L15" s="271" t="s">
        <v>738</v>
      </c>
      <c r="M15" s="271" t="s">
        <v>40</v>
      </c>
      <c r="N15" s="368"/>
      <c r="O15" s="425"/>
      <c r="P15" s="425"/>
      <c r="Q15" s="214"/>
      <c r="R15" s="214"/>
      <c r="S15" s="214"/>
      <c r="T15" s="216"/>
      <c r="U15" s="214"/>
      <c r="V15" s="214"/>
      <c r="W15" s="214"/>
      <c r="X15" s="214"/>
      <c r="Y15" s="214"/>
      <c r="Z15" s="214"/>
      <c r="AA15" s="214"/>
      <c r="AB15" s="214"/>
      <c r="AC15" s="214"/>
      <c r="AD15" s="833"/>
      <c r="AE15" s="214"/>
      <c r="AF15" s="214"/>
      <c r="AG15" s="214"/>
      <c r="AH15" s="216"/>
      <c r="AI15" s="214"/>
      <c r="AJ15" s="214"/>
      <c r="AK15" s="214"/>
      <c r="AL15" s="214"/>
      <c r="AM15" s="214"/>
      <c r="AN15" s="214"/>
      <c r="AO15" s="214"/>
      <c r="AP15" s="214"/>
      <c r="AQ15" s="214"/>
      <c r="AR15" s="833"/>
      <c r="AS15" s="214"/>
      <c r="AT15" s="216"/>
      <c r="AU15" s="214"/>
      <c r="AV15" s="214"/>
      <c r="AW15" s="214"/>
      <c r="AX15" s="214"/>
      <c r="AY15" s="214"/>
      <c r="AZ15" s="214"/>
      <c r="BA15" s="214"/>
      <c r="BB15" s="214"/>
      <c r="BC15" s="214"/>
      <c r="BD15" s="214"/>
      <c r="BE15" s="495"/>
    </row>
    <row r="16" spans="1:190" ht="40.9" customHeight="1">
      <c r="B16" s="494"/>
      <c r="C16" s="695"/>
      <c r="D16" s="695"/>
      <c r="E16" s="271">
        <v>1903</v>
      </c>
      <c r="F16" s="368"/>
      <c r="G16" s="273">
        <v>2024730010047</v>
      </c>
      <c r="H16" s="368"/>
      <c r="I16" s="368"/>
      <c r="J16" s="368"/>
      <c r="K16" s="368"/>
      <c r="L16" s="271" t="s">
        <v>739</v>
      </c>
      <c r="M16" s="271" t="s">
        <v>40</v>
      </c>
      <c r="N16" s="368"/>
      <c r="O16" s="425"/>
      <c r="P16" s="425"/>
      <c r="Q16" s="217"/>
      <c r="R16" s="214"/>
      <c r="S16" s="214"/>
      <c r="T16" s="216">
        <v>483600000</v>
      </c>
      <c r="U16" s="214"/>
      <c r="V16" s="214"/>
      <c r="W16" s="214"/>
      <c r="X16" s="214"/>
      <c r="Y16" s="214"/>
      <c r="Z16" s="214"/>
      <c r="AA16" s="214"/>
      <c r="AB16" s="214"/>
      <c r="AC16" s="214"/>
      <c r="AD16" s="833"/>
      <c r="AE16" s="214"/>
      <c r="AF16" s="214"/>
      <c r="AG16" s="214"/>
      <c r="AH16" s="216"/>
      <c r="AI16" s="214"/>
      <c r="AJ16" s="214"/>
      <c r="AK16" s="214"/>
      <c r="AL16" s="214"/>
      <c r="AM16" s="214"/>
      <c r="AN16" s="214"/>
      <c r="AO16" s="214"/>
      <c r="AP16" s="214"/>
      <c r="AQ16" s="214"/>
      <c r="AR16" s="833"/>
      <c r="AS16" s="214"/>
      <c r="AT16" s="216"/>
      <c r="AU16" s="214"/>
      <c r="AV16" s="214"/>
      <c r="AW16" s="214"/>
      <c r="AX16" s="214"/>
      <c r="AY16" s="214"/>
      <c r="AZ16" s="214"/>
      <c r="BA16" s="214"/>
      <c r="BB16" s="214"/>
      <c r="BC16" s="214"/>
      <c r="BD16" s="214"/>
      <c r="BE16" s="495"/>
    </row>
    <row r="17" spans="2:57" ht="46.15" customHeight="1">
      <c r="B17" s="494" t="s">
        <v>731</v>
      </c>
      <c r="C17" s="695">
        <v>19</v>
      </c>
      <c r="D17" s="695" t="s">
        <v>732</v>
      </c>
      <c r="E17" s="271">
        <v>1903</v>
      </c>
      <c r="F17" s="368" t="s">
        <v>733</v>
      </c>
      <c r="G17" s="273">
        <v>2024730010047</v>
      </c>
      <c r="H17" s="368" t="s">
        <v>734</v>
      </c>
      <c r="I17" s="368">
        <v>1903016</v>
      </c>
      <c r="J17" s="368" t="s">
        <v>735</v>
      </c>
      <c r="K17" s="368" t="s">
        <v>740</v>
      </c>
      <c r="L17" s="271" t="s">
        <v>737</v>
      </c>
      <c r="M17" s="271" t="s">
        <v>40</v>
      </c>
      <c r="N17" s="368">
        <v>390</v>
      </c>
      <c r="O17" s="425">
        <v>2016205236</v>
      </c>
      <c r="P17" s="425">
        <f>+SUM(Q17:AC19)</f>
        <v>1337000000</v>
      </c>
      <c r="Q17" s="214"/>
      <c r="R17" s="834">
        <v>1337000000</v>
      </c>
      <c r="S17" s="214"/>
      <c r="T17" s="216"/>
      <c r="U17" s="214"/>
      <c r="V17" s="214"/>
      <c r="W17" s="214"/>
      <c r="X17" s="214"/>
      <c r="Y17" s="214"/>
      <c r="Z17" s="214"/>
      <c r="AA17" s="214"/>
      <c r="AB17" s="214"/>
      <c r="AC17" s="214"/>
      <c r="AD17" s="833">
        <f>+SUM(AE17:AQ19)</f>
        <v>0</v>
      </c>
      <c r="AE17" s="214"/>
      <c r="AF17" s="834"/>
      <c r="AG17" s="214"/>
      <c r="AH17" s="216"/>
      <c r="AI17" s="214"/>
      <c r="AJ17" s="214"/>
      <c r="AK17" s="214"/>
      <c r="AL17" s="214"/>
      <c r="AM17" s="214"/>
      <c r="AN17" s="214"/>
      <c r="AO17" s="214"/>
      <c r="AP17" s="214"/>
      <c r="AQ17" s="214"/>
      <c r="AR17" s="833">
        <f>+SUM(AS17:BE19)</f>
        <v>0</v>
      </c>
      <c r="AS17" s="214"/>
      <c r="AT17" s="216"/>
      <c r="AU17" s="214"/>
      <c r="AV17" s="214"/>
      <c r="AW17" s="214"/>
      <c r="AX17" s="214"/>
      <c r="AY17" s="214"/>
      <c r="AZ17" s="214"/>
      <c r="BA17" s="214"/>
      <c r="BB17" s="214"/>
      <c r="BC17" s="214"/>
      <c r="BD17" s="214"/>
      <c r="BE17" s="495"/>
    </row>
    <row r="18" spans="2:57" ht="46.15" customHeight="1">
      <c r="B18" s="494"/>
      <c r="C18" s="695"/>
      <c r="D18" s="695"/>
      <c r="E18" s="271">
        <v>1903</v>
      </c>
      <c r="F18" s="368"/>
      <c r="G18" s="273">
        <v>2024730010047</v>
      </c>
      <c r="H18" s="368"/>
      <c r="I18" s="368"/>
      <c r="J18" s="368"/>
      <c r="K18" s="368"/>
      <c r="L18" s="271" t="s">
        <v>738</v>
      </c>
      <c r="M18" s="271" t="s">
        <v>40</v>
      </c>
      <c r="N18" s="368"/>
      <c r="O18" s="425"/>
      <c r="P18" s="425"/>
      <c r="Q18" s="214"/>
      <c r="R18" s="834"/>
      <c r="S18" s="214"/>
      <c r="T18" s="216"/>
      <c r="U18" s="214"/>
      <c r="V18" s="214"/>
      <c r="W18" s="214"/>
      <c r="X18" s="214"/>
      <c r="Y18" s="214"/>
      <c r="Z18" s="214"/>
      <c r="AA18" s="214"/>
      <c r="AB18" s="214"/>
      <c r="AC18" s="834"/>
      <c r="AD18" s="833"/>
      <c r="AE18" s="214"/>
      <c r="AF18" s="834"/>
      <c r="AG18" s="214"/>
      <c r="AH18" s="216"/>
      <c r="AI18" s="214"/>
      <c r="AJ18" s="214"/>
      <c r="AK18" s="214"/>
      <c r="AL18" s="214"/>
      <c r="AM18" s="214"/>
      <c r="AN18" s="214"/>
      <c r="AO18" s="214"/>
      <c r="AP18" s="214"/>
      <c r="AQ18" s="214"/>
      <c r="AR18" s="833"/>
      <c r="AS18" s="214"/>
      <c r="AT18" s="216"/>
      <c r="AU18" s="214"/>
      <c r="AV18" s="214"/>
      <c r="AW18" s="214"/>
      <c r="AX18" s="214"/>
      <c r="AY18" s="214"/>
      <c r="AZ18" s="214"/>
      <c r="BA18" s="214"/>
      <c r="BB18" s="214"/>
      <c r="BC18" s="214"/>
      <c r="BD18" s="214"/>
      <c r="BE18" s="495"/>
    </row>
    <row r="19" spans="2:57" ht="46.15" customHeight="1">
      <c r="B19" s="494"/>
      <c r="C19" s="695"/>
      <c r="D19" s="695"/>
      <c r="E19" s="271">
        <v>1903</v>
      </c>
      <c r="F19" s="368"/>
      <c r="G19" s="273">
        <v>2024730010047</v>
      </c>
      <c r="H19" s="368"/>
      <c r="I19" s="368"/>
      <c r="J19" s="368"/>
      <c r="K19" s="368"/>
      <c r="L19" s="271" t="s">
        <v>741</v>
      </c>
      <c r="M19" s="271"/>
      <c r="N19" s="368"/>
      <c r="O19" s="425"/>
      <c r="P19" s="425"/>
      <c r="Q19" s="214"/>
      <c r="R19" s="834"/>
      <c r="S19" s="214"/>
      <c r="T19" s="216"/>
      <c r="U19" s="214"/>
      <c r="V19" s="214"/>
      <c r="W19" s="214"/>
      <c r="X19" s="214"/>
      <c r="Y19" s="214"/>
      <c r="Z19" s="214"/>
      <c r="AA19" s="214"/>
      <c r="AB19" s="214"/>
      <c r="AC19" s="834"/>
      <c r="AD19" s="833"/>
      <c r="AE19" s="214"/>
      <c r="AF19" s="834"/>
      <c r="AG19" s="214"/>
      <c r="AH19" s="216"/>
      <c r="AI19" s="214"/>
      <c r="AJ19" s="214"/>
      <c r="AK19" s="214"/>
      <c r="AL19" s="214"/>
      <c r="AM19" s="214"/>
      <c r="AN19" s="214"/>
      <c r="AO19" s="214"/>
      <c r="AP19" s="214"/>
      <c r="AQ19" s="214"/>
      <c r="AR19" s="833"/>
      <c r="AS19" s="214"/>
      <c r="AT19" s="216"/>
      <c r="AU19" s="214"/>
      <c r="AV19" s="214"/>
      <c r="AW19" s="214"/>
      <c r="AX19" s="214"/>
      <c r="AY19" s="214"/>
      <c r="AZ19" s="214"/>
      <c r="BA19" s="214"/>
      <c r="BB19" s="214"/>
      <c r="BC19" s="214"/>
      <c r="BD19" s="214"/>
      <c r="BE19" s="495"/>
    </row>
    <row r="20" spans="2:57" ht="25.5">
      <c r="B20" s="494" t="s">
        <v>731</v>
      </c>
      <c r="C20" s="695">
        <v>19</v>
      </c>
      <c r="D20" s="695" t="s">
        <v>732</v>
      </c>
      <c r="E20" s="271">
        <v>1903</v>
      </c>
      <c r="F20" s="368" t="s">
        <v>733</v>
      </c>
      <c r="G20" s="273">
        <v>2024730010047</v>
      </c>
      <c r="H20" s="368" t="s">
        <v>734</v>
      </c>
      <c r="I20" s="368">
        <v>1903016</v>
      </c>
      <c r="J20" s="368" t="s">
        <v>735</v>
      </c>
      <c r="K20" s="368" t="s">
        <v>742</v>
      </c>
      <c r="L20" s="271" t="s">
        <v>738</v>
      </c>
      <c r="M20" s="271" t="s">
        <v>40</v>
      </c>
      <c r="N20" s="368">
        <v>625</v>
      </c>
      <c r="O20" s="425">
        <v>1259665737</v>
      </c>
      <c r="P20" s="425">
        <f>+SUM(Q20:AC21)</f>
        <v>1023683332</v>
      </c>
      <c r="Q20" s="214"/>
      <c r="R20" s="216">
        <v>63000000</v>
      </c>
      <c r="S20" s="214"/>
      <c r="T20" s="834"/>
      <c r="U20" s="214"/>
      <c r="V20" s="214"/>
      <c r="W20" s="214"/>
      <c r="X20" s="214"/>
      <c r="Y20" s="214"/>
      <c r="Z20" s="214"/>
      <c r="AA20" s="214"/>
      <c r="AB20" s="214"/>
      <c r="AC20" s="214"/>
      <c r="AD20" s="833">
        <f>+SUM(AE20:AQ21)</f>
        <v>0</v>
      </c>
      <c r="AE20" s="214"/>
      <c r="AF20" s="216"/>
      <c r="AG20" s="214"/>
      <c r="AH20" s="834"/>
      <c r="AI20" s="214"/>
      <c r="AJ20" s="214"/>
      <c r="AK20" s="214"/>
      <c r="AL20" s="214"/>
      <c r="AM20" s="214"/>
      <c r="AN20" s="214"/>
      <c r="AO20" s="214"/>
      <c r="AP20" s="214"/>
      <c r="AQ20" s="214"/>
      <c r="AR20" s="833">
        <f>+SUM(AS20:BE21)</f>
        <v>0</v>
      </c>
      <c r="AS20" s="214"/>
      <c r="AT20" s="216"/>
      <c r="AU20" s="214"/>
      <c r="AV20" s="216"/>
      <c r="AW20" s="214"/>
      <c r="AX20" s="214"/>
      <c r="AY20" s="214"/>
      <c r="AZ20" s="214"/>
      <c r="BA20" s="214"/>
      <c r="BB20" s="214"/>
      <c r="BC20" s="214"/>
      <c r="BD20" s="214"/>
      <c r="BE20" s="495"/>
    </row>
    <row r="21" spans="2:57" ht="25.5">
      <c r="B21" s="494"/>
      <c r="C21" s="695"/>
      <c r="D21" s="695"/>
      <c r="E21" s="271">
        <v>1903</v>
      </c>
      <c r="F21" s="368"/>
      <c r="G21" s="273">
        <v>2024730010047</v>
      </c>
      <c r="H21" s="368"/>
      <c r="I21" s="368"/>
      <c r="J21" s="368"/>
      <c r="K21" s="368"/>
      <c r="L21" s="271" t="s">
        <v>739</v>
      </c>
      <c r="M21" s="271" t="s">
        <v>40</v>
      </c>
      <c r="N21" s="368"/>
      <c r="O21" s="425"/>
      <c r="P21" s="425"/>
      <c r="Q21" s="214"/>
      <c r="R21" s="834"/>
      <c r="S21" s="214"/>
      <c r="T21" s="834">
        <v>960683332</v>
      </c>
      <c r="U21" s="214"/>
      <c r="V21" s="214"/>
      <c r="W21" s="214"/>
      <c r="X21" s="214"/>
      <c r="Y21" s="214"/>
      <c r="Z21" s="214"/>
      <c r="AA21" s="214"/>
      <c r="AB21" s="214"/>
      <c r="AC21" s="214"/>
      <c r="AD21" s="833"/>
      <c r="AE21" s="214"/>
      <c r="AF21" s="834"/>
      <c r="AG21" s="214"/>
      <c r="AH21" s="834"/>
      <c r="AI21" s="214"/>
      <c r="AJ21" s="214"/>
      <c r="AK21" s="214"/>
      <c r="AL21" s="214"/>
      <c r="AM21" s="214"/>
      <c r="AN21" s="214"/>
      <c r="AO21" s="214"/>
      <c r="AP21" s="214"/>
      <c r="AQ21" s="214"/>
      <c r="AR21" s="833"/>
      <c r="AS21" s="214"/>
      <c r="AT21" s="834"/>
      <c r="AU21" s="214"/>
      <c r="AV21" s="216"/>
      <c r="AW21" s="214"/>
      <c r="AX21" s="214"/>
      <c r="AY21" s="214"/>
      <c r="AZ21" s="214"/>
      <c r="BA21" s="214"/>
      <c r="BB21" s="214"/>
      <c r="BC21" s="214"/>
      <c r="BD21" s="214"/>
      <c r="BE21" s="495"/>
    </row>
    <row r="22" spans="2:57" ht="25.5">
      <c r="B22" s="494" t="s">
        <v>731</v>
      </c>
      <c r="C22" s="695">
        <v>19</v>
      </c>
      <c r="D22" s="695" t="s">
        <v>732</v>
      </c>
      <c r="E22" s="271">
        <v>1903</v>
      </c>
      <c r="F22" s="368" t="s">
        <v>733</v>
      </c>
      <c r="G22" s="273">
        <v>2024730010047</v>
      </c>
      <c r="H22" s="368" t="s">
        <v>734</v>
      </c>
      <c r="I22" s="368">
        <v>1903051</v>
      </c>
      <c r="J22" s="368" t="s">
        <v>743</v>
      </c>
      <c r="K22" s="368" t="s">
        <v>744</v>
      </c>
      <c r="L22" s="271" t="s">
        <v>737</v>
      </c>
      <c r="M22" s="271" t="s">
        <v>40</v>
      </c>
      <c r="N22" s="368">
        <v>5</v>
      </c>
      <c r="O22" s="425">
        <v>381051000</v>
      </c>
      <c r="P22" s="425">
        <f>+SUM(Q22:AC24)</f>
        <v>373600000</v>
      </c>
      <c r="Q22" s="214"/>
      <c r="R22" s="834">
        <v>191600000</v>
      </c>
      <c r="S22" s="214"/>
      <c r="T22" s="216"/>
      <c r="U22" s="214"/>
      <c r="V22" s="214"/>
      <c r="W22" s="214"/>
      <c r="X22" s="214"/>
      <c r="Y22" s="214"/>
      <c r="Z22" s="214"/>
      <c r="AA22" s="214"/>
      <c r="AB22" s="214"/>
      <c r="AC22" s="214"/>
      <c r="AD22" s="833">
        <f>+SUM(AE22:AQ24)</f>
        <v>0</v>
      </c>
      <c r="AE22" s="214"/>
      <c r="AF22" s="222"/>
      <c r="AG22" s="214"/>
      <c r="AH22" s="216"/>
      <c r="AI22" s="214"/>
      <c r="AJ22" s="214"/>
      <c r="AK22" s="214"/>
      <c r="AL22" s="214"/>
      <c r="AM22" s="214"/>
      <c r="AN22" s="214"/>
      <c r="AO22" s="214"/>
      <c r="AP22" s="214"/>
      <c r="AQ22" s="214"/>
      <c r="AR22" s="833">
        <f>+SUM(AS22:BE24)</f>
        <v>0</v>
      </c>
      <c r="AS22" s="214"/>
      <c r="AT22" s="222"/>
      <c r="AU22" s="214"/>
      <c r="AV22" s="214"/>
      <c r="AW22" s="214"/>
      <c r="AX22" s="214"/>
      <c r="AY22" s="214"/>
      <c r="AZ22" s="214"/>
      <c r="BA22" s="214"/>
      <c r="BB22" s="214"/>
      <c r="BC22" s="214"/>
      <c r="BD22" s="214"/>
      <c r="BE22" s="495"/>
    </row>
    <row r="23" spans="2:57" ht="25.5">
      <c r="B23" s="494"/>
      <c r="C23" s="695"/>
      <c r="D23" s="695"/>
      <c r="E23" s="271">
        <v>1903</v>
      </c>
      <c r="F23" s="368"/>
      <c r="G23" s="273">
        <v>2024730010047</v>
      </c>
      <c r="H23" s="368"/>
      <c r="I23" s="368"/>
      <c r="J23" s="368"/>
      <c r="K23" s="368"/>
      <c r="L23" s="271" t="s">
        <v>739</v>
      </c>
      <c r="M23" s="271" t="s">
        <v>40</v>
      </c>
      <c r="N23" s="368"/>
      <c r="O23" s="425"/>
      <c r="P23" s="425"/>
      <c r="Q23" s="214"/>
      <c r="R23" s="222"/>
      <c r="S23" s="214"/>
      <c r="T23" s="222">
        <v>182000000</v>
      </c>
      <c r="U23" s="214"/>
      <c r="V23" s="214"/>
      <c r="W23" s="214"/>
      <c r="X23" s="214"/>
      <c r="Y23" s="214"/>
      <c r="Z23" s="214"/>
      <c r="AA23" s="214"/>
      <c r="AB23" s="214"/>
      <c r="AC23" s="214"/>
      <c r="AD23" s="833"/>
      <c r="AE23" s="214"/>
      <c r="AF23" s="222"/>
      <c r="AG23" s="214"/>
      <c r="AH23" s="222"/>
      <c r="AI23" s="214"/>
      <c r="AJ23" s="214"/>
      <c r="AK23" s="214"/>
      <c r="AL23" s="214"/>
      <c r="AM23" s="214"/>
      <c r="AN23" s="214"/>
      <c r="AO23" s="214"/>
      <c r="AP23" s="214"/>
      <c r="AQ23" s="214"/>
      <c r="AR23" s="833"/>
      <c r="AS23" s="214"/>
      <c r="AT23" s="222"/>
      <c r="AU23" s="214"/>
      <c r="AV23" s="222"/>
      <c r="AW23" s="214"/>
      <c r="AX23" s="214"/>
      <c r="AY23" s="214"/>
      <c r="AZ23" s="214"/>
      <c r="BA23" s="214"/>
      <c r="BB23" s="214"/>
      <c r="BC23" s="214"/>
      <c r="BD23" s="214"/>
      <c r="BE23" s="495"/>
    </row>
    <row r="24" spans="2:57" ht="25.5">
      <c r="B24" s="494"/>
      <c r="C24" s="695"/>
      <c r="D24" s="695"/>
      <c r="E24" s="271">
        <v>1903</v>
      </c>
      <c r="F24" s="368"/>
      <c r="G24" s="273">
        <v>2024730010047</v>
      </c>
      <c r="H24" s="368"/>
      <c r="I24" s="368"/>
      <c r="J24" s="368"/>
      <c r="K24" s="368"/>
      <c r="L24" s="271" t="s">
        <v>738</v>
      </c>
      <c r="M24" s="271" t="s">
        <v>40</v>
      </c>
      <c r="N24" s="368"/>
      <c r="O24" s="425"/>
      <c r="P24" s="425"/>
      <c r="Q24" s="214"/>
      <c r="R24" s="834"/>
      <c r="S24" s="214"/>
      <c r="T24" s="216"/>
      <c r="U24" s="214"/>
      <c r="V24" s="214"/>
      <c r="W24" s="214"/>
      <c r="X24" s="214"/>
      <c r="Y24" s="214"/>
      <c r="Z24" s="214"/>
      <c r="AA24" s="214"/>
      <c r="AB24" s="214"/>
      <c r="AC24" s="214"/>
      <c r="AD24" s="833"/>
      <c r="AE24" s="214"/>
      <c r="AF24" s="834"/>
      <c r="AG24" s="214"/>
      <c r="AH24" s="216"/>
      <c r="AI24" s="214"/>
      <c r="AJ24" s="214"/>
      <c r="AK24" s="214"/>
      <c r="AL24" s="214"/>
      <c r="AM24" s="214"/>
      <c r="AN24" s="214"/>
      <c r="AO24" s="214"/>
      <c r="AP24" s="214"/>
      <c r="AQ24" s="214"/>
      <c r="AR24" s="833"/>
      <c r="AS24" s="214"/>
      <c r="AT24" s="216"/>
      <c r="AU24" s="214"/>
      <c r="AV24" s="214"/>
      <c r="AW24" s="214"/>
      <c r="AX24" s="214"/>
      <c r="AY24" s="214"/>
      <c r="AZ24" s="214"/>
      <c r="BA24" s="214"/>
      <c r="BB24" s="214"/>
      <c r="BC24" s="214"/>
      <c r="BD24" s="214"/>
      <c r="BE24" s="495"/>
    </row>
    <row r="25" spans="2:57" ht="62.45" customHeight="1">
      <c r="B25" s="74" t="s">
        <v>731</v>
      </c>
      <c r="C25" s="123">
        <v>19</v>
      </c>
      <c r="D25" s="123" t="s">
        <v>732</v>
      </c>
      <c r="E25" s="271">
        <v>1905</v>
      </c>
      <c r="F25" s="271" t="s">
        <v>745</v>
      </c>
      <c r="G25" s="273">
        <v>2024730010048</v>
      </c>
      <c r="H25" s="271" t="s">
        <v>746</v>
      </c>
      <c r="I25" s="271">
        <v>1905012</v>
      </c>
      <c r="J25" s="271" t="s">
        <v>747</v>
      </c>
      <c r="K25" s="271" t="s">
        <v>748</v>
      </c>
      <c r="L25" s="271" t="s">
        <v>737</v>
      </c>
      <c r="M25" s="271" t="s">
        <v>40</v>
      </c>
      <c r="N25" s="271">
        <v>0</v>
      </c>
      <c r="O25" s="285">
        <v>0</v>
      </c>
      <c r="P25" s="285">
        <f>+SUM(Q25:AC25)</f>
        <v>0</v>
      </c>
      <c r="Q25" s="111"/>
      <c r="R25" s="222"/>
      <c r="S25" s="111"/>
      <c r="T25" s="222"/>
      <c r="U25" s="111"/>
      <c r="V25" s="111"/>
      <c r="W25" s="111"/>
      <c r="X25" s="111"/>
      <c r="Y25" s="111"/>
      <c r="Z25" s="219"/>
      <c r="AA25" s="219"/>
      <c r="AB25" s="219"/>
      <c r="AC25" s="219"/>
      <c r="AD25" s="285">
        <f>+SUM(AE25:AQ25)</f>
        <v>0</v>
      </c>
      <c r="AE25" s="91"/>
      <c r="AF25" s="222"/>
      <c r="AG25" s="91"/>
      <c r="AH25" s="222"/>
      <c r="AI25" s="91"/>
      <c r="AJ25" s="91"/>
      <c r="AK25" s="91"/>
      <c r="AL25" s="91"/>
      <c r="AM25" s="91"/>
      <c r="AN25" s="220"/>
      <c r="AO25" s="220"/>
      <c r="AP25" s="220"/>
      <c r="AQ25" s="220"/>
      <c r="AR25" s="285">
        <f>+SUM(AS25:BE25)</f>
        <v>0</v>
      </c>
      <c r="AS25" s="91"/>
      <c r="AT25" s="222"/>
      <c r="AU25" s="91"/>
      <c r="AV25" s="222"/>
      <c r="AW25" s="91"/>
      <c r="AX25" s="91"/>
      <c r="AY25" s="91"/>
      <c r="AZ25" s="91"/>
      <c r="BA25" s="91"/>
      <c r="BB25" s="220"/>
      <c r="BC25" s="220"/>
      <c r="BD25" s="220"/>
      <c r="BE25" s="496"/>
    </row>
    <row r="26" spans="2:57" ht="76.5">
      <c r="B26" s="74" t="s">
        <v>731</v>
      </c>
      <c r="C26" s="123">
        <v>19</v>
      </c>
      <c r="D26" s="123" t="s">
        <v>732</v>
      </c>
      <c r="E26" s="271">
        <v>1905</v>
      </c>
      <c r="F26" s="271" t="s">
        <v>745</v>
      </c>
      <c r="G26" s="273">
        <v>2024730010048</v>
      </c>
      <c r="H26" s="271" t="s">
        <v>746</v>
      </c>
      <c r="I26" s="271">
        <v>1905020</v>
      </c>
      <c r="J26" s="271" t="s">
        <v>749</v>
      </c>
      <c r="K26" s="271" t="s">
        <v>750</v>
      </c>
      <c r="L26" s="271" t="s">
        <v>739</v>
      </c>
      <c r="M26" s="271" t="s">
        <v>40</v>
      </c>
      <c r="N26" s="271">
        <v>1</v>
      </c>
      <c r="O26" s="285">
        <v>187550000</v>
      </c>
      <c r="P26" s="285">
        <f>+SUM(Q26:AC26)</f>
        <v>68900000</v>
      </c>
      <c r="Q26" s="111"/>
      <c r="R26" s="222">
        <v>31800000</v>
      </c>
      <c r="S26" s="111"/>
      <c r="T26" s="222">
        <v>37100000</v>
      </c>
      <c r="U26" s="111"/>
      <c r="V26" s="111"/>
      <c r="W26" s="111"/>
      <c r="X26" s="111"/>
      <c r="Y26" s="111"/>
      <c r="Z26" s="219"/>
      <c r="AA26" s="219"/>
      <c r="AB26" s="219"/>
      <c r="AC26" s="219"/>
      <c r="AD26" s="285">
        <f>+SUM(AE26:AQ26)</f>
        <v>0</v>
      </c>
      <c r="AE26" s="91"/>
      <c r="AF26" s="222"/>
      <c r="AG26" s="91"/>
      <c r="AH26" s="222"/>
      <c r="AI26" s="91"/>
      <c r="AJ26" s="91"/>
      <c r="AK26" s="91"/>
      <c r="AL26" s="91"/>
      <c r="AM26" s="91"/>
      <c r="AN26" s="220"/>
      <c r="AO26" s="220"/>
      <c r="AP26" s="220"/>
      <c r="AQ26" s="220"/>
      <c r="AR26" s="285">
        <f>+SUM(AS26:BE26)</f>
        <v>0</v>
      </c>
      <c r="AS26" s="91"/>
      <c r="AT26" s="222"/>
      <c r="AU26" s="91"/>
      <c r="AV26" s="222"/>
      <c r="AW26" s="91"/>
      <c r="AX26" s="91"/>
      <c r="AY26" s="91"/>
      <c r="AZ26" s="91"/>
      <c r="BA26" s="91"/>
      <c r="BB26" s="220"/>
      <c r="BC26" s="220"/>
      <c r="BD26" s="220"/>
      <c r="BE26" s="496"/>
    </row>
    <row r="27" spans="2:57" ht="40.9" customHeight="1">
      <c r="B27" s="74" t="s">
        <v>731</v>
      </c>
      <c r="C27" s="123">
        <v>19</v>
      </c>
      <c r="D27" s="123" t="s">
        <v>732</v>
      </c>
      <c r="E27" s="271">
        <v>1905</v>
      </c>
      <c r="F27" s="271" t="s">
        <v>745</v>
      </c>
      <c r="G27" s="273">
        <v>2024730010048</v>
      </c>
      <c r="H27" s="271" t="s">
        <v>746</v>
      </c>
      <c r="I27" s="368">
        <v>1905021</v>
      </c>
      <c r="J27" s="368" t="s">
        <v>751</v>
      </c>
      <c r="K27" s="368" t="s">
        <v>752</v>
      </c>
      <c r="L27" s="271" t="s">
        <v>737</v>
      </c>
      <c r="M27" s="271" t="s">
        <v>40</v>
      </c>
      <c r="N27" s="368">
        <v>4</v>
      </c>
      <c r="O27" s="425">
        <v>436623000</v>
      </c>
      <c r="P27" s="425">
        <f>+SUM(Q27:AC29)</f>
        <v>665300000</v>
      </c>
      <c r="Q27" s="111"/>
      <c r="R27" s="222">
        <v>306200000</v>
      </c>
      <c r="S27" s="111"/>
      <c r="T27" s="222"/>
      <c r="U27" s="111"/>
      <c r="V27" s="111"/>
      <c r="W27" s="111"/>
      <c r="X27" s="111"/>
      <c r="Y27" s="111"/>
      <c r="Z27" s="219"/>
      <c r="AA27" s="219"/>
      <c r="AB27" s="219"/>
      <c r="AC27" s="219"/>
      <c r="AD27" s="425">
        <f>+SUM(AE27:AQ29)</f>
        <v>0</v>
      </c>
      <c r="AE27" s="91"/>
      <c r="AF27" s="222"/>
      <c r="AG27" s="91"/>
      <c r="AH27" s="222"/>
      <c r="AI27" s="91"/>
      <c r="AJ27" s="91"/>
      <c r="AK27" s="91"/>
      <c r="AL27" s="91"/>
      <c r="AM27" s="91"/>
      <c r="AN27" s="220"/>
      <c r="AO27" s="220"/>
      <c r="AP27" s="220"/>
      <c r="AQ27" s="220"/>
      <c r="AR27" s="425">
        <f>+SUM(AS27:BE29)</f>
        <v>0</v>
      </c>
      <c r="AS27" s="216"/>
      <c r="AT27" s="222"/>
      <c r="AU27" s="216"/>
      <c r="AV27" s="222"/>
      <c r="AW27" s="91"/>
      <c r="AX27" s="91"/>
      <c r="AY27" s="91"/>
      <c r="AZ27" s="91"/>
      <c r="BA27" s="91"/>
      <c r="BB27" s="220"/>
      <c r="BC27" s="220"/>
      <c r="BD27" s="220"/>
      <c r="BE27" s="496"/>
    </row>
    <row r="28" spans="2:57" ht="40.9" customHeight="1">
      <c r="B28" s="74" t="s">
        <v>731</v>
      </c>
      <c r="C28" s="123">
        <v>19</v>
      </c>
      <c r="D28" s="123" t="s">
        <v>732</v>
      </c>
      <c r="E28" s="271">
        <v>1905</v>
      </c>
      <c r="F28" s="271" t="s">
        <v>745</v>
      </c>
      <c r="G28" s="273">
        <v>2024730010048</v>
      </c>
      <c r="H28" s="271" t="s">
        <v>746</v>
      </c>
      <c r="I28" s="368"/>
      <c r="J28" s="368"/>
      <c r="K28" s="368"/>
      <c r="L28" s="271" t="s">
        <v>739</v>
      </c>
      <c r="M28" s="271" t="s">
        <v>40</v>
      </c>
      <c r="N28" s="368"/>
      <c r="O28" s="425"/>
      <c r="P28" s="425"/>
      <c r="Q28" s="111"/>
      <c r="R28" s="222"/>
      <c r="S28" s="111"/>
      <c r="T28" s="222">
        <v>359100000</v>
      </c>
      <c r="U28" s="111"/>
      <c r="V28" s="111"/>
      <c r="W28" s="111"/>
      <c r="X28" s="111"/>
      <c r="Y28" s="111"/>
      <c r="Z28" s="219"/>
      <c r="AA28" s="219"/>
      <c r="AB28" s="219"/>
      <c r="AC28" s="219"/>
      <c r="AD28" s="425"/>
      <c r="AE28" s="91"/>
      <c r="AF28" s="91"/>
      <c r="AG28" s="91"/>
      <c r="AH28" s="222"/>
      <c r="AI28" s="91"/>
      <c r="AJ28" s="91"/>
      <c r="AK28" s="91"/>
      <c r="AL28" s="91"/>
      <c r="AM28" s="91"/>
      <c r="AN28" s="220"/>
      <c r="AO28" s="220"/>
      <c r="AP28" s="220"/>
      <c r="AQ28" s="220"/>
      <c r="AR28" s="425"/>
      <c r="AS28" s="216"/>
      <c r="AT28" s="216"/>
      <c r="AU28" s="216"/>
      <c r="AV28" s="222"/>
      <c r="AW28" s="91"/>
      <c r="AX28" s="91"/>
      <c r="AY28" s="91"/>
      <c r="AZ28" s="91"/>
      <c r="BA28" s="91"/>
      <c r="BB28" s="220"/>
      <c r="BC28" s="220"/>
      <c r="BD28" s="220"/>
      <c r="BE28" s="496"/>
    </row>
    <row r="29" spans="2:57" ht="40.9" customHeight="1">
      <c r="B29" s="74" t="s">
        <v>731</v>
      </c>
      <c r="C29" s="123">
        <v>19</v>
      </c>
      <c r="D29" s="123" t="s">
        <v>732</v>
      </c>
      <c r="E29" s="271">
        <v>1905</v>
      </c>
      <c r="F29" s="271" t="s">
        <v>745</v>
      </c>
      <c r="G29" s="273">
        <v>2024730010048</v>
      </c>
      <c r="H29" s="271" t="s">
        <v>746</v>
      </c>
      <c r="I29" s="368"/>
      <c r="J29" s="368"/>
      <c r="K29" s="368"/>
      <c r="L29" s="271" t="s">
        <v>738</v>
      </c>
      <c r="M29" s="271" t="s">
        <v>40</v>
      </c>
      <c r="N29" s="368"/>
      <c r="O29" s="425"/>
      <c r="P29" s="425"/>
      <c r="Q29" s="111"/>
      <c r="R29" s="486"/>
      <c r="S29" s="111"/>
      <c r="T29" s="222"/>
      <c r="U29" s="111"/>
      <c r="V29" s="111"/>
      <c r="W29" s="111"/>
      <c r="X29" s="111"/>
      <c r="Y29" s="111"/>
      <c r="Z29" s="219"/>
      <c r="AA29" s="219"/>
      <c r="AB29" s="219"/>
      <c r="AC29" s="219"/>
      <c r="AD29" s="425"/>
      <c r="AE29" s="91"/>
      <c r="AF29" s="91"/>
      <c r="AG29" s="91"/>
      <c r="AH29" s="222"/>
      <c r="AI29" s="91"/>
      <c r="AJ29" s="91"/>
      <c r="AK29" s="91"/>
      <c r="AL29" s="91"/>
      <c r="AM29" s="91"/>
      <c r="AN29" s="220"/>
      <c r="AO29" s="220"/>
      <c r="AP29" s="220"/>
      <c r="AQ29" s="220"/>
      <c r="AR29" s="425"/>
      <c r="AS29" s="216"/>
      <c r="AT29" s="216"/>
      <c r="AU29" s="216"/>
      <c r="AV29" s="222"/>
      <c r="AW29" s="91"/>
      <c r="AX29" s="91"/>
      <c r="AY29" s="91"/>
      <c r="AZ29" s="91"/>
      <c r="BA29" s="91"/>
      <c r="BB29" s="220"/>
      <c r="BC29" s="220"/>
      <c r="BD29" s="220"/>
      <c r="BE29" s="496"/>
    </row>
    <row r="30" spans="2:57" ht="25.5">
      <c r="B30" s="74" t="s">
        <v>731</v>
      </c>
      <c r="C30" s="123">
        <v>19</v>
      </c>
      <c r="D30" s="123" t="s">
        <v>732</v>
      </c>
      <c r="E30" s="271">
        <v>1905</v>
      </c>
      <c r="F30" s="271" t="s">
        <v>745</v>
      </c>
      <c r="G30" s="273">
        <v>2024730010048</v>
      </c>
      <c r="H30" s="271" t="s">
        <v>746</v>
      </c>
      <c r="I30" s="368">
        <v>1905022</v>
      </c>
      <c r="J30" s="368" t="s">
        <v>753</v>
      </c>
      <c r="K30" s="368" t="s">
        <v>754</v>
      </c>
      <c r="L30" s="271" t="s">
        <v>737</v>
      </c>
      <c r="M30" s="271" t="s">
        <v>40</v>
      </c>
      <c r="N30" s="368">
        <v>3</v>
      </c>
      <c r="O30" s="425">
        <v>777081800</v>
      </c>
      <c r="P30" s="425">
        <f>+SUM(Q30:AC32)</f>
        <v>931000000</v>
      </c>
      <c r="Q30" s="111"/>
      <c r="R30" s="222"/>
      <c r="S30" s="111"/>
      <c r="T30" s="222"/>
      <c r="U30" s="111"/>
      <c r="V30" s="111"/>
      <c r="W30" s="111"/>
      <c r="X30" s="111"/>
      <c r="Y30" s="111"/>
      <c r="Z30" s="219"/>
      <c r="AA30" s="219"/>
      <c r="AB30" s="219"/>
      <c r="AC30" s="219"/>
      <c r="AD30" s="425">
        <f>+SUM(AE30:AQ32)</f>
        <v>0</v>
      </c>
      <c r="AE30" s="91"/>
      <c r="AF30" s="222"/>
      <c r="AG30" s="91"/>
      <c r="AH30" s="222"/>
      <c r="AI30" s="91"/>
      <c r="AJ30" s="91"/>
      <c r="AK30" s="91"/>
      <c r="AL30" s="91"/>
      <c r="AM30" s="91"/>
      <c r="AN30" s="220"/>
      <c r="AO30" s="220"/>
      <c r="AP30" s="220"/>
      <c r="AQ30" s="220"/>
      <c r="AR30" s="425">
        <f>+SUM(AS30:BE32)</f>
        <v>0</v>
      </c>
      <c r="AS30" s="91"/>
      <c r="AT30" s="222"/>
      <c r="AU30" s="216"/>
      <c r="AV30" s="222"/>
      <c r="AW30" s="91"/>
      <c r="AX30" s="91"/>
      <c r="AY30" s="91"/>
      <c r="AZ30" s="91"/>
      <c r="BA30" s="91"/>
      <c r="BB30" s="220"/>
      <c r="BC30" s="220"/>
      <c r="BD30" s="220"/>
      <c r="BE30" s="496"/>
    </row>
    <row r="31" spans="2:57" ht="25.5">
      <c r="B31" s="74" t="s">
        <v>731</v>
      </c>
      <c r="C31" s="123">
        <v>19</v>
      </c>
      <c r="D31" s="123" t="s">
        <v>732</v>
      </c>
      <c r="E31" s="271">
        <v>1905</v>
      </c>
      <c r="F31" s="271" t="s">
        <v>745</v>
      </c>
      <c r="G31" s="273">
        <v>2024730010048</v>
      </c>
      <c r="H31" s="271" t="s">
        <v>746</v>
      </c>
      <c r="I31" s="368"/>
      <c r="J31" s="368"/>
      <c r="K31" s="368"/>
      <c r="L31" s="271" t="s">
        <v>739</v>
      </c>
      <c r="M31" s="271" t="s">
        <v>40</v>
      </c>
      <c r="N31" s="368"/>
      <c r="O31" s="425"/>
      <c r="P31" s="425"/>
      <c r="Q31" s="111"/>
      <c r="R31" s="222"/>
      <c r="S31" s="111"/>
      <c r="T31" s="222">
        <v>931000000</v>
      </c>
      <c r="U31" s="111"/>
      <c r="V31" s="111"/>
      <c r="W31" s="111"/>
      <c r="X31" s="111"/>
      <c r="Y31" s="111"/>
      <c r="Z31" s="219"/>
      <c r="AA31" s="219"/>
      <c r="AB31" s="219"/>
      <c r="AC31" s="219"/>
      <c r="AD31" s="425"/>
      <c r="AE31" s="91"/>
      <c r="AF31" s="222"/>
      <c r="AG31" s="91"/>
      <c r="AH31" s="222"/>
      <c r="AI31" s="91"/>
      <c r="AJ31" s="91"/>
      <c r="AK31" s="91"/>
      <c r="AL31" s="91"/>
      <c r="AM31" s="91"/>
      <c r="AN31" s="220"/>
      <c r="AO31" s="220"/>
      <c r="AP31" s="220"/>
      <c r="AQ31" s="220"/>
      <c r="AR31" s="425"/>
      <c r="AS31" s="91"/>
      <c r="AT31" s="222"/>
      <c r="AU31" s="216"/>
      <c r="AV31" s="216"/>
      <c r="AW31" s="91"/>
      <c r="AX31" s="91"/>
      <c r="AY31" s="91"/>
      <c r="AZ31" s="91"/>
      <c r="BA31" s="91"/>
      <c r="BB31" s="220"/>
      <c r="BC31" s="220"/>
      <c r="BD31" s="220"/>
      <c r="BE31" s="496"/>
    </row>
    <row r="32" spans="2:57" ht="25.5">
      <c r="B32" s="74" t="s">
        <v>731</v>
      </c>
      <c r="C32" s="123">
        <v>19</v>
      </c>
      <c r="D32" s="123" t="s">
        <v>732</v>
      </c>
      <c r="E32" s="271">
        <v>1905</v>
      </c>
      <c r="F32" s="271" t="s">
        <v>745</v>
      </c>
      <c r="G32" s="273">
        <v>2024730010048</v>
      </c>
      <c r="H32" s="271" t="s">
        <v>746</v>
      </c>
      <c r="I32" s="368"/>
      <c r="J32" s="368"/>
      <c r="K32" s="368"/>
      <c r="L32" s="271" t="s">
        <v>738</v>
      </c>
      <c r="M32" s="271" t="s">
        <v>40</v>
      </c>
      <c r="N32" s="368"/>
      <c r="O32" s="425"/>
      <c r="P32" s="425"/>
      <c r="Q32" s="111"/>
      <c r="R32" s="216"/>
      <c r="S32" s="111"/>
      <c r="T32" s="222"/>
      <c r="U32" s="111"/>
      <c r="V32" s="111"/>
      <c r="W32" s="111"/>
      <c r="X32" s="111"/>
      <c r="Y32" s="111"/>
      <c r="Z32" s="219"/>
      <c r="AA32" s="219"/>
      <c r="AB32" s="219"/>
      <c r="AC32" s="219"/>
      <c r="AD32" s="425"/>
      <c r="AE32" s="91"/>
      <c r="AF32" s="91"/>
      <c r="AG32" s="91"/>
      <c r="AH32" s="222"/>
      <c r="AI32" s="91"/>
      <c r="AJ32" s="91"/>
      <c r="AK32" s="91"/>
      <c r="AL32" s="91"/>
      <c r="AM32" s="91"/>
      <c r="AN32" s="220"/>
      <c r="AO32" s="220"/>
      <c r="AP32" s="220"/>
      <c r="AQ32" s="220"/>
      <c r="AR32" s="425"/>
      <c r="AS32" s="91"/>
      <c r="AT32" s="91"/>
      <c r="AU32" s="91"/>
      <c r="AV32" s="222"/>
      <c r="AW32" s="91"/>
      <c r="AX32" s="91"/>
      <c r="AY32" s="91"/>
      <c r="AZ32" s="91"/>
      <c r="BA32" s="91"/>
      <c r="BB32" s="220"/>
      <c r="BC32" s="220"/>
      <c r="BD32" s="220"/>
      <c r="BE32" s="496"/>
    </row>
    <row r="33" spans="2:57" ht="25.5">
      <c r="B33" s="74" t="s">
        <v>731</v>
      </c>
      <c r="C33" s="123">
        <v>19</v>
      </c>
      <c r="D33" s="123" t="s">
        <v>732</v>
      </c>
      <c r="E33" s="271">
        <v>1905</v>
      </c>
      <c r="F33" s="271" t="s">
        <v>745</v>
      </c>
      <c r="G33" s="273">
        <v>2024730010048</v>
      </c>
      <c r="H33" s="271" t="s">
        <v>746</v>
      </c>
      <c r="I33" s="368">
        <v>1905024</v>
      </c>
      <c r="J33" s="368" t="s">
        <v>755</v>
      </c>
      <c r="K33" s="368" t="s">
        <v>756</v>
      </c>
      <c r="L33" s="271" t="s">
        <v>737</v>
      </c>
      <c r="M33" s="271" t="s">
        <v>40</v>
      </c>
      <c r="N33" s="368">
        <v>6</v>
      </c>
      <c r="O33" s="425">
        <v>1733211389.8</v>
      </c>
      <c r="P33" s="425">
        <f>+SUM(Q33:AC34)</f>
        <v>949050000</v>
      </c>
      <c r="Q33" s="111"/>
      <c r="R33" s="222">
        <v>280650000</v>
      </c>
      <c r="S33" s="111"/>
      <c r="T33" s="222"/>
      <c r="U33" s="111"/>
      <c r="V33" s="111"/>
      <c r="W33" s="111"/>
      <c r="X33" s="111"/>
      <c r="Y33" s="111"/>
      <c r="Z33" s="219"/>
      <c r="AA33" s="219"/>
      <c r="AB33" s="219"/>
      <c r="AC33" s="219"/>
      <c r="AD33" s="425">
        <f>+SUM(AE33:AQ34)</f>
        <v>0</v>
      </c>
      <c r="AE33" s="91"/>
      <c r="AF33" s="222"/>
      <c r="AG33" s="91"/>
      <c r="AH33" s="222"/>
      <c r="AI33" s="91"/>
      <c r="AJ33" s="91"/>
      <c r="AK33" s="91"/>
      <c r="AL33" s="91"/>
      <c r="AM33" s="91"/>
      <c r="AN33" s="220"/>
      <c r="AO33" s="220"/>
      <c r="AP33" s="220"/>
      <c r="AQ33" s="220"/>
      <c r="AR33" s="425">
        <f>+SUM(AS33:BE34)</f>
        <v>0</v>
      </c>
      <c r="AS33" s="91"/>
      <c r="AT33" s="222"/>
      <c r="AU33" s="91"/>
      <c r="AV33" s="222"/>
      <c r="AW33" s="91"/>
      <c r="AX33" s="91"/>
      <c r="AY33" s="91"/>
      <c r="AZ33" s="91"/>
      <c r="BA33" s="91"/>
      <c r="BB33" s="220"/>
      <c r="BC33" s="220"/>
      <c r="BD33" s="220"/>
      <c r="BE33" s="496"/>
    </row>
    <row r="34" spans="2:57" ht="70.150000000000006" customHeight="1">
      <c r="B34" s="74" t="s">
        <v>731</v>
      </c>
      <c r="C34" s="123">
        <v>19</v>
      </c>
      <c r="D34" s="123" t="s">
        <v>732</v>
      </c>
      <c r="E34" s="271">
        <v>1905</v>
      </c>
      <c r="F34" s="271" t="s">
        <v>745</v>
      </c>
      <c r="G34" s="273">
        <v>2024730010048</v>
      </c>
      <c r="H34" s="271" t="s">
        <v>746</v>
      </c>
      <c r="I34" s="368"/>
      <c r="J34" s="368"/>
      <c r="K34" s="368"/>
      <c r="L34" s="271" t="s">
        <v>739</v>
      </c>
      <c r="M34" s="271" t="s">
        <v>40</v>
      </c>
      <c r="N34" s="368"/>
      <c r="O34" s="425"/>
      <c r="P34" s="425"/>
      <c r="Q34" s="111"/>
      <c r="R34" s="222"/>
      <c r="S34" s="111"/>
      <c r="T34" s="222">
        <v>668400000</v>
      </c>
      <c r="U34" s="111"/>
      <c r="V34" s="111"/>
      <c r="W34" s="111"/>
      <c r="X34" s="111"/>
      <c r="Y34" s="111"/>
      <c r="Z34" s="219"/>
      <c r="AA34" s="219"/>
      <c r="AB34" s="219"/>
      <c r="AC34" s="219"/>
      <c r="AD34" s="425"/>
      <c r="AE34" s="91"/>
      <c r="AF34" s="222"/>
      <c r="AG34" s="221"/>
      <c r="AH34" s="222"/>
      <c r="AI34" s="91"/>
      <c r="AJ34" s="91"/>
      <c r="AK34" s="91"/>
      <c r="AL34" s="91"/>
      <c r="AM34" s="91"/>
      <c r="AN34" s="220"/>
      <c r="AO34" s="220"/>
      <c r="AP34" s="220"/>
      <c r="AQ34" s="220"/>
      <c r="AR34" s="425"/>
      <c r="AS34" s="91"/>
      <c r="AT34" s="222"/>
      <c r="AU34" s="91"/>
      <c r="AV34" s="222"/>
      <c r="AW34" s="91"/>
      <c r="AX34" s="91"/>
      <c r="AY34" s="91"/>
      <c r="AZ34" s="91"/>
      <c r="BA34" s="91"/>
      <c r="BB34" s="220"/>
      <c r="BC34" s="220"/>
      <c r="BD34" s="220"/>
      <c r="BE34" s="496"/>
    </row>
    <row r="35" spans="2:57" ht="79.900000000000006" customHeight="1">
      <c r="B35" s="74" t="s">
        <v>731</v>
      </c>
      <c r="C35" s="123">
        <v>19</v>
      </c>
      <c r="D35" s="123" t="s">
        <v>732</v>
      </c>
      <c r="E35" s="271">
        <v>1905</v>
      </c>
      <c r="F35" s="271" t="s">
        <v>745</v>
      </c>
      <c r="G35" s="273">
        <v>2024730010048</v>
      </c>
      <c r="H35" s="271" t="s">
        <v>746</v>
      </c>
      <c r="I35" s="368">
        <v>1905026</v>
      </c>
      <c r="J35" s="368" t="s">
        <v>757</v>
      </c>
      <c r="K35" s="368" t="s">
        <v>758</v>
      </c>
      <c r="L35" s="271" t="s">
        <v>737</v>
      </c>
      <c r="M35" s="271" t="s">
        <v>40</v>
      </c>
      <c r="N35" s="368">
        <v>5</v>
      </c>
      <c r="O35" s="425">
        <v>466975498</v>
      </c>
      <c r="P35" s="425">
        <f>+SUM(Q35:AC36)</f>
        <v>153000000</v>
      </c>
      <c r="Q35" s="111"/>
      <c r="R35" s="486"/>
      <c r="S35" s="111"/>
      <c r="T35" s="222"/>
      <c r="U35" s="111"/>
      <c r="V35" s="111"/>
      <c r="W35" s="111"/>
      <c r="X35" s="111"/>
      <c r="Y35" s="111"/>
      <c r="Z35" s="219"/>
      <c r="AA35" s="219"/>
      <c r="AB35" s="219"/>
      <c r="AC35" s="219"/>
      <c r="AD35" s="425">
        <f>+SUM(AE35:AQ36)</f>
        <v>0</v>
      </c>
      <c r="AE35" s="91"/>
      <c r="AF35" s="91"/>
      <c r="AG35" s="91"/>
      <c r="AH35" s="91"/>
      <c r="AI35" s="91"/>
      <c r="AJ35" s="91"/>
      <c r="AK35" s="91"/>
      <c r="AL35" s="91"/>
      <c r="AM35" s="91"/>
      <c r="AN35" s="220"/>
      <c r="AO35" s="220"/>
      <c r="AP35" s="220"/>
      <c r="AQ35" s="220"/>
      <c r="AR35" s="425">
        <f>+SUM(AS35:BE36)</f>
        <v>0</v>
      </c>
      <c r="AS35" s="91"/>
      <c r="AT35" s="222"/>
      <c r="AU35" s="91"/>
      <c r="AV35" s="91"/>
      <c r="AW35" s="91"/>
      <c r="AX35" s="91"/>
      <c r="AY35" s="91"/>
      <c r="AZ35" s="91"/>
      <c r="BA35" s="91"/>
      <c r="BB35" s="220"/>
      <c r="BC35" s="220"/>
      <c r="BD35" s="220"/>
      <c r="BE35" s="496"/>
    </row>
    <row r="36" spans="2:57" ht="52.9" customHeight="1">
      <c r="B36" s="74" t="s">
        <v>731</v>
      </c>
      <c r="C36" s="123">
        <v>19</v>
      </c>
      <c r="D36" s="123" t="s">
        <v>732</v>
      </c>
      <c r="E36" s="271">
        <v>1905</v>
      </c>
      <c r="F36" s="271" t="s">
        <v>745</v>
      </c>
      <c r="G36" s="273">
        <v>2024730010048</v>
      </c>
      <c r="H36" s="271" t="s">
        <v>746</v>
      </c>
      <c r="I36" s="368"/>
      <c r="J36" s="368"/>
      <c r="K36" s="368"/>
      <c r="L36" s="271" t="s">
        <v>739</v>
      </c>
      <c r="M36" s="271" t="s">
        <v>40</v>
      </c>
      <c r="N36" s="368"/>
      <c r="O36" s="425"/>
      <c r="P36" s="425"/>
      <c r="Q36" s="111"/>
      <c r="R36" s="486"/>
      <c r="S36" s="111"/>
      <c r="T36" s="222">
        <v>153000000</v>
      </c>
      <c r="U36" s="111"/>
      <c r="V36" s="111"/>
      <c r="W36" s="111"/>
      <c r="X36" s="111"/>
      <c r="Y36" s="111"/>
      <c r="Z36" s="219"/>
      <c r="AA36" s="219"/>
      <c r="AB36" s="219"/>
      <c r="AC36" s="219"/>
      <c r="AD36" s="425"/>
      <c r="AE36" s="91"/>
      <c r="AF36" s="91"/>
      <c r="AG36" s="91"/>
      <c r="AH36" s="222"/>
      <c r="AI36" s="91"/>
      <c r="AJ36" s="91"/>
      <c r="AK36" s="91"/>
      <c r="AL36" s="91"/>
      <c r="AM36" s="91"/>
      <c r="AN36" s="220"/>
      <c r="AO36" s="220"/>
      <c r="AP36" s="220"/>
      <c r="AQ36" s="220"/>
      <c r="AR36" s="425"/>
      <c r="AS36" s="91"/>
      <c r="AT36" s="486"/>
      <c r="AU36" s="91"/>
      <c r="AV36" s="222"/>
      <c r="AW36" s="91"/>
      <c r="AX36" s="91"/>
      <c r="AY36" s="91"/>
      <c r="AZ36" s="91"/>
      <c r="BA36" s="91"/>
      <c r="BB36" s="220"/>
      <c r="BC36" s="220"/>
      <c r="BD36" s="220"/>
      <c r="BE36" s="496"/>
    </row>
    <row r="37" spans="2:57" ht="25.5">
      <c r="B37" s="74" t="s">
        <v>731</v>
      </c>
      <c r="C37" s="123">
        <v>19</v>
      </c>
      <c r="D37" s="123" t="s">
        <v>732</v>
      </c>
      <c r="E37" s="271">
        <v>1905</v>
      </c>
      <c r="F37" s="271" t="s">
        <v>745</v>
      </c>
      <c r="G37" s="273">
        <v>2024730010048</v>
      </c>
      <c r="H37" s="271" t="s">
        <v>746</v>
      </c>
      <c r="I37" s="368">
        <v>1905027</v>
      </c>
      <c r="J37" s="368" t="s">
        <v>759</v>
      </c>
      <c r="K37" s="368" t="s">
        <v>760</v>
      </c>
      <c r="L37" s="271" t="s">
        <v>737</v>
      </c>
      <c r="M37" s="271" t="s">
        <v>40</v>
      </c>
      <c r="N37" s="368">
        <v>2</v>
      </c>
      <c r="O37" s="425">
        <v>663169467.39999998</v>
      </c>
      <c r="P37" s="425">
        <f>+SUM(Q37:AC39)</f>
        <v>776860620</v>
      </c>
      <c r="Q37" s="111"/>
      <c r="R37" s="222">
        <v>325000000</v>
      </c>
      <c r="S37" s="111"/>
      <c r="T37" s="222"/>
      <c r="U37" s="111"/>
      <c r="V37" s="111"/>
      <c r="W37" s="111"/>
      <c r="X37" s="111"/>
      <c r="Y37" s="111"/>
      <c r="Z37" s="219"/>
      <c r="AA37" s="219"/>
      <c r="AB37" s="219"/>
      <c r="AC37" s="219"/>
      <c r="AD37" s="425">
        <f>+SUM(AE37:AQ39)</f>
        <v>0</v>
      </c>
      <c r="AE37" s="91"/>
      <c r="AF37" s="222"/>
      <c r="AG37" s="91"/>
      <c r="AH37" s="222"/>
      <c r="AI37" s="91"/>
      <c r="AJ37" s="91"/>
      <c r="AK37" s="91"/>
      <c r="AL37" s="91"/>
      <c r="AM37" s="91"/>
      <c r="AN37" s="220"/>
      <c r="AO37" s="220"/>
      <c r="AP37" s="220"/>
      <c r="AQ37" s="220"/>
      <c r="AR37" s="425">
        <f>+SUM(AS37:BE39)</f>
        <v>0</v>
      </c>
      <c r="AS37" s="91"/>
      <c r="AT37" s="222"/>
      <c r="AU37" s="91"/>
      <c r="AV37" s="222"/>
      <c r="AW37" s="91"/>
      <c r="AX37" s="91"/>
      <c r="AY37" s="91"/>
      <c r="AZ37" s="91"/>
      <c r="BA37" s="91"/>
      <c r="BB37" s="220"/>
      <c r="BC37" s="220"/>
      <c r="BD37" s="220"/>
      <c r="BE37" s="496"/>
    </row>
    <row r="38" spans="2:57" ht="25.5">
      <c r="B38" s="74" t="s">
        <v>731</v>
      </c>
      <c r="C38" s="123">
        <v>19</v>
      </c>
      <c r="D38" s="123" t="s">
        <v>732</v>
      </c>
      <c r="E38" s="271">
        <v>1905</v>
      </c>
      <c r="F38" s="271" t="s">
        <v>745</v>
      </c>
      <c r="G38" s="273">
        <v>2024730010048</v>
      </c>
      <c r="H38" s="271" t="s">
        <v>746</v>
      </c>
      <c r="I38" s="368"/>
      <c r="J38" s="368"/>
      <c r="K38" s="368"/>
      <c r="L38" s="271" t="s">
        <v>738</v>
      </c>
      <c r="M38" s="271" t="s">
        <v>40</v>
      </c>
      <c r="N38" s="368"/>
      <c r="O38" s="425"/>
      <c r="P38" s="425"/>
      <c r="Q38" s="111"/>
      <c r="R38" s="222"/>
      <c r="S38" s="111"/>
      <c r="T38" s="222"/>
      <c r="U38" s="111"/>
      <c r="V38" s="111"/>
      <c r="W38" s="111"/>
      <c r="X38" s="111"/>
      <c r="Y38" s="111"/>
      <c r="Z38" s="219"/>
      <c r="AA38" s="219"/>
      <c r="AB38" s="219"/>
      <c r="AC38" s="219"/>
      <c r="AD38" s="425"/>
      <c r="AE38" s="91"/>
      <c r="AF38" s="91"/>
      <c r="AG38" s="91"/>
      <c r="AH38" s="222"/>
      <c r="AI38" s="91"/>
      <c r="AJ38" s="91"/>
      <c r="AK38" s="91"/>
      <c r="AL38" s="91"/>
      <c r="AM38" s="91"/>
      <c r="AN38" s="220"/>
      <c r="AO38" s="220"/>
      <c r="AP38" s="220"/>
      <c r="AQ38" s="220"/>
      <c r="AR38" s="425"/>
      <c r="AS38" s="91"/>
      <c r="AT38" s="91"/>
      <c r="AU38" s="91"/>
      <c r="AV38" s="222"/>
      <c r="AW38" s="91"/>
      <c r="AX38" s="91"/>
      <c r="AY38" s="91"/>
      <c r="AZ38" s="91"/>
      <c r="BA38" s="91"/>
      <c r="BB38" s="220"/>
      <c r="BC38" s="220"/>
      <c r="BD38" s="220"/>
      <c r="BE38" s="496"/>
    </row>
    <row r="39" spans="2:57" ht="25.5">
      <c r="B39" s="74" t="s">
        <v>731</v>
      </c>
      <c r="C39" s="123">
        <v>19</v>
      </c>
      <c r="D39" s="123" t="s">
        <v>732</v>
      </c>
      <c r="E39" s="271">
        <v>1905</v>
      </c>
      <c r="F39" s="271" t="s">
        <v>745</v>
      </c>
      <c r="G39" s="273">
        <v>2024730010048</v>
      </c>
      <c r="H39" s="271" t="s">
        <v>746</v>
      </c>
      <c r="I39" s="368"/>
      <c r="J39" s="368"/>
      <c r="K39" s="368"/>
      <c r="L39" s="271" t="s">
        <v>739</v>
      </c>
      <c r="M39" s="271" t="s">
        <v>40</v>
      </c>
      <c r="N39" s="368"/>
      <c r="O39" s="425"/>
      <c r="P39" s="425"/>
      <c r="Q39" s="111"/>
      <c r="R39" s="111"/>
      <c r="S39" s="111"/>
      <c r="T39" s="285">
        <v>451860620</v>
      </c>
      <c r="U39" s="111"/>
      <c r="V39" s="111"/>
      <c r="W39" s="111"/>
      <c r="X39" s="111"/>
      <c r="Y39" s="111"/>
      <c r="Z39" s="219"/>
      <c r="AA39" s="219"/>
      <c r="AB39" s="219"/>
      <c r="AC39" s="219"/>
      <c r="AD39" s="425"/>
      <c r="AE39" s="91"/>
      <c r="AF39" s="91"/>
      <c r="AG39" s="91"/>
      <c r="AH39" s="91"/>
      <c r="AI39" s="91"/>
      <c r="AJ39" s="91"/>
      <c r="AK39" s="91"/>
      <c r="AL39" s="91"/>
      <c r="AM39" s="91"/>
      <c r="AN39" s="220"/>
      <c r="AO39" s="220"/>
      <c r="AP39" s="220"/>
      <c r="AQ39" s="220"/>
      <c r="AR39" s="425"/>
      <c r="AS39" s="91"/>
      <c r="AT39" s="91"/>
      <c r="AU39" s="91"/>
      <c r="AV39" s="91"/>
      <c r="AW39" s="91"/>
      <c r="AX39" s="91"/>
      <c r="AY39" s="91"/>
      <c r="AZ39" s="91"/>
      <c r="BA39" s="91"/>
      <c r="BB39" s="220"/>
      <c r="BC39" s="220"/>
      <c r="BD39" s="220"/>
      <c r="BE39" s="496"/>
    </row>
    <row r="40" spans="2:57" ht="25.5">
      <c r="B40" s="74" t="s">
        <v>731</v>
      </c>
      <c r="C40" s="123">
        <v>19</v>
      </c>
      <c r="D40" s="123" t="s">
        <v>732</v>
      </c>
      <c r="E40" s="271">
        <v>1905</v>
      </c>
      <c r="F40" s="271" t="s">
        <v>745</v>
      </c>
      <c r="G40" s="273">
        <v>2024730010048</v>
      </c>
      <c r="H40" s="271" t="s">
        <v>746</v>
      </c>
      <c r="I40" s="368">
        <v>1905031</v>
      </c>
      <c r="J40" s="368" t="s">
        <v>761</v>
      </c>
      <c r="K40" s="368" t="s">
        <v>762</v>
      </c>
      <c r="L40" s="271" t="s">
        <v>737</v>
      </c>
      <c r="M40" s="271" t="s">
        <v>40</v>
      </c>
      <c r="N40" s="368">
        <v>1</v>
      </c>
      <c r="O40" s="425">
        <v>352563200</v>
      </c>
      <c r="P40" s="425">
        <f>+SUM(Q40:AC41)</f>
        <v>92260000</v>
      </c>
      <c r="Q40" s="111"/>
      <c r="R40" s="111"/>
      <c r="S40" s="111"/>
      <c r="T40" s="222"/>
      <c r="U40" s="111"/>
      <c r="V40" s="111"/>
      <c r="W40" s="111"/>
      <c r="X40" s="111"/>
      <c r="Y40" s="111"/>
      <c r="Z40" s="219"/>
      <c r="AA40" s="219"/>
      <c r="AB40" s="219"/>
      <c r="AC40" s="219"/>
      <c r="AD40" s="425">
        <f>+SUM(AE40:AQ41)</f>
        <v>0</v>
      </c>
      <c r="AE40" s="91"/>
      <c r="AF40" s="91"/>
      <c r="AG40" s="91"/>
      <c r="AH40" s="222"/>
      <c r="AI40" s="91"/>
      <c r="AJ40" s="91"/>
      <c r="AK40" s="91"/>
      <c r="AL40" s="91"/>
      <c r="AM40" s="91"/>
      <c r="AN40" s="220"/>
      <c r="AO40" s="220"/>
      <c r="AP40" s="220"/>
      <c r="AQ40" s="220"/>
      <c r="AR40" s="425">
        <f>+SUM(AS40:BE41)</f>
        <v>0</v>
      </c>
      <c r="AS40" s="91"/>
      <c r="AT40" s="91"/>
      <c r="AU40" s="91"/>
      <c r="AV40" s="91"/>
      <c r="AW40" s="91"/>
      <c r="AX40" s="91"/>
      <c r="AY40" s="91"/>
      <c r="AZ40" s="91"/>
      <c r="BA40" s="91"/>
      <c r="BB40" s="220"/>
      <c r="BC40" s="220"/>
      <c r="BD40" s="220"/>
      <c r="BE40" s="496"/>
    </row>
    <row r="41" spans="2:57" ht="25.5">
      <c r="B41" s="74" t="s">
        <v>731</v>
      </c>
      <c r="C41" s="123">
        <v>19</v>
      </c>
      <c r="D41" s="123" t="s">
        <v>732</v>
      </c>
      <c r="E41" s="271">
        <v>1905</v>
      </c>
      <c r="F41" s="271" t="s">
        <v>745</v>
      </c>
      <c r="G41" s="273">
        <v>2024730010048</v>
      </c>
      <c r="H41" s="271" t="s">
        <v>746</v>
      </c>
      <c r="I41" s="368"/>
      <c r="J41" s="368"/>
      <c r="K41" s="368"/>
      <c r="L41" s="271" t="s">
        <v>739</v>
      </c>
      <c r="M41" s="271" t="s">
        <v>40</v>
      </c>
      <c r="N41" s="368"/>
      <c r="O41" s="425"/>
      <c r="P41" s="425"/>
      <c r="Q41" s="111"/>
      <c r="R41" s="222">
        <v>41860000</v>
      </c>
      <c r="S41" s="111"/>
      <c r="T41" s="222">
        <v>50400000</v>
      </c>
      <c r="U41" s="111"/>
      <c r="V41" s="111"/>
      <c r="W41" s="111"/>
      <c r="X41" s="111"/>
      <c r="Y41" s="111"/>
      <c r="Z41" s="219"/>
      <c r="AA41" s="219"/>
      <c r="AB41" s="219"/>
      <c r="AC41" s="219"/>
      <c r="AD41" s="425"/>
      <c r="AE41" s="216"/>
      <c r="AF41" s="222"/>
      <c r="AG41" s="216"/>
      <c r="AH41" s="222"/>
      <c r="AI41" s="216"/>
      <c r="AJ41" s="91"/>
      <c r="AK41" s="91"/>
      <c r="AL41" s="91"/>
      <c r="AM41" s="91"/>
      <c r="AN41" s="220"/>
      <c r="AO41" s="220"/>
      <c r="AP41" s="220"/>
      <c r="AQ41" s="220"/>
      <c r="AR41" s="425"/>
      <c r="AS41" s="91"/>
      <c r="AT41" s="285"/>
      <c r="AU41" s="285"/>
      <c r="AV41" s="285"/>
      <c r="AW41" s="91"/>
      <c r="AX41" s="91"/>
      <c r="AY41" s="91"/>
      <c r="AZ41" s="91"/>
      <c r="BA41" s="91"/>
      <c r="BB41" s="220"/>
      <c r="BC41" s="220"/>
      <c r="BD41" s="220"/>
      <c r="BE41" s="496"/>
    </row>
    <row r="42" spans="2:57" ht="25.5">
      <c r="B42" s="74" t="s">
        <v>731</v>
      </c>
      <c r="C42" s="123">
        <v>19</v>
      </c>
      <c r="D42" s="123" t="s">
        <v>732</v>
      </c>
      <c r="E42" s="271">
        <v>1905</v>
      </c>
      <c r="F42" s="271" t="s">
        <v>745</v>
      </c>
      <c r="G42" s="273">
        <v>2024730010048</v>
      </c>
      <c r="H42" s="271" t="s">
        <v>746</v>
      </c>
      <c r="I42" s="368">
        <v>1905040</v>
      </c>
      <c r="J42" s="368" t="s">
        <v>763</v>
      </c>
      <c r="K42" s="368" t="s">
        <v>764</v>
      </c>
      <c r="L42" s="271" t="s">
        <v>737</v>
      </c>
      <c r="M42" s="271" t="s">
        <v>40</v>
      </c>
      <c r="N42" s="368">
        <v>1050</v>
      </c>
      <c r="O42" s="425">
        <v>198000000</v>
      </c>
      <c r="P42" s="425">
        <f>+SUM(Q42:AC43)</f>
        <v>285200000</v>
      </c>
      <c r="Q42" s="111"/>
      <c r="R42" s="222">
        <v>260000000</v>
      </c>
      <c r="S42" s="216"/>
      <c r="T42" s="216"/>
      <c r="U42" s="111"/>
      <c r="V42" s="111"/>
      <c r="W42" s="111"/>
      <c r="X42" s="111"/>
      <c r="Y42" s="111"/>
      <c r="Z42" s="219"/>
      <c r="AA42" s="219"/>
      <c r="AB42" s="219"/>
      <c r="AC42" s="219"/>
      <c r="AD42" s="425">
        <f>+SUM(AE42:AQ43)</f>
        <v>0</v>
      </c>
      <c r="AE42" s="216"/>
      <c r="AF42" s="222"/>
      <c r="AG42" s="216"/>
      <c r="AH42" s="216"/>
      <c r="AI42" s="216"/>
      <c r="AJ42" s="91"/>
      <c r="AK42" s="91"/>
      <c r="AL42" s="91"/>
      <c r="AM42" s="91"/>
      <c r="AN42" s="220"/>
      <c r="AO42" s="220"/>
      <c r="AP42" s="220"/>
      <c r="AQ42" s="220"/>
      <c r="AR42" s="425">
        <f>+SUM(AS42:BE43)</f>
        <v>0</v>
      </c>
      <c r="AS42" s="216"/>
      <c r="AT42" s="222"/>
      <c r="AU42" s="216"/>
      <c r="AV42" s="216"/>
      <c r="AW42" s="91"/>
      <c r="AX42" s="91"/>
      <c r="AY42" s="91"/>
      <c r="AZ42" s="91"/>
      <c r="BA42" s="91"/>
      <c r="BB42" s="220"/>
      <c r="BC42" s="220"/>
      <c r="BD42" s="220"/>
      <c r="BE42" s="496"/>
    </row>
    <row r="43" spans="2:57" ht="25.5">
      <c r="B43" s="74" t="s">
        <v>731</v>
      </c>
      <c r="C43" s="123">
        <v>19</v>
      </c>
      <c r="D43" s="123" t="s">
        <v>732</v>
      </c>
      <c r="E43" s="271">
        <v>1905</v>
      </c>
      <c r="F43" s="271" t="s">
        <v>745</v>
      </c>
      <c r="G43" s="273">
        <v>2024730010048</v>
      </c>
      <c r="H43" s="271" t="s">
        <v>746</v>
      </c>
      <c r="I43" s="368"/>
      <c r="J43" s="368"/>
      <c r="K43" s="368"/>
      <c r="L43" s="271" t="s">
        <v>739</v>
      </c>
      <c r="M43" s="271" t="s">
        <v>40</v>
      </c>
      <c r="N43" s="368"/>
      <c r="O43" s="425"/>
      <c r="P43" s="425"/>
      <c r="Q43" s="111"/>
      <c r="R43" s="216"/>
      <c r="S43" s="216"/>
      <c r="T43" s="222">
        <v>25200000</v>
      </c>
      <c r="U43" s="111"/>
      <c r="V43" s="111"/>
      <c r="W43" s="111"/>
      <c r="X43" s="111"/>
      <c r="Y43" s="111"/>
      <c r="Z43" s="219"/>
      <c r="AA43" s="219"/>
      <c r="AB43" s="219"/>
      <c r="AC43" s="219"/>
      <c r="AD43" s="425"/>
      <c r="AE43" s="216"/>
      <c r="AF43" s="216"/>
      <c r="AG43" s="216"/>
      <c r="AH43" s="222"/>
      <c r="AI43" s="216"/>
      <c r="AJ43" s="91"/>
      <c r="AK43" s="91"/>
      <c r="AL43" s="91"/>
      <c r="AM43" s="91"/>
      <c r="AN43" s="220"/>
      <c r="AO43" s="220"/>
      <c r="AP43" s="220"/>
      <c r="AQ43" s="220"/>
      <c r="AR43" s="425"/>
      <c r="AS43" s="216"/>
      <c r="AT43" s="216"/>
      <c r="AU43" s="216"/>
      <c r="AV43" s="222"/>
      <c r="AW43" s="91"/>
      <c r="AX43" s="91"/>
      <c r="AY43" s="91"/>
      <c r="AZ43" s="91"/>
      <c r="BA43" s="91"/>
      <c r="BB43" s="220"/>
      <c r="BC43" s="220"/>
      <c r="BD43" s="220"/>
      <c r="BE43" s="496"/>
    </row>
    <row r="44" spans="2:57" ht="102">
      <c r="B44" s="74" t="s">
        <v>731</v>
      </c>
      <c r="C44" s="123">
        <v>19</v>
      </c>
      <c r="D44" s="123" t="s">
        <v>732</v>
      </c>
      <c r="E44" s="271">
        <v>1905</v>
      </c>
      <c r="F44" s="271" t="s">
        <v>745</v>
      </c>
      <c r="G44" s="273">
        <v>2024730010048</v>
      </c>
      <c r="H44" s="271" t="s">
        <v>746</v>
      </c>
      <c r="I44" s="271">
        <v>1905041</v>
      </c>
      <c r="J44" s="271" t="s">
        <v>765</v>
      </c>
      <c r="K44" s="271" t="s">
        <v>766</v>
      </c>
      <c r="L44" s="271" t="s">
        <v>739</v>
      </c>
      <c r="M44" s="271" t="s">
        <v>40</v>
      </c>
      <c r="N44" s="271">
        <v>600</v>
      </c>
      <c r="O44" s="285">
        <v>241831333.69999999</v>
      </c>
      <c r="P44" s="285">
        <f>+SUM(Q44:AC44)</f>
        <v>168000000</v>
      </c>
      <c r="Q44" s="111"/>
      <c r="R44" s="222">
        <v>117600000</v>
      </c>
      <c r="S44" s="111"/>
      <c r="T44" s="285">
        <v>50400000</v>
      </c>
      <c r="U44" s="111"/>
      <c r="V44" s="111"/>
      <c r="W44" s="111"/>
      <c r="X44" s="111"/>
      <c r="Y44" s="111"/>
      <c r="Z44" s="219"/>
      <c r="AA44" s="219"/>
      <c r="AB44" s="219"/>
      <c r="AC44" s="219"/>
      <c r="AD44" s="285">
        <f>+SUM(AE44:AQ44)</f>
        <v>0</v>
      </c>
      <c r="AE44" s="91"/>
      <c r="AF44" s="222"/>
      <c r="AG44" s="91"/>
      <c r="AH44" s="91"/>
      <c r="AI44" s="91"/>
      <c r="AJ44" s="91"/>
      <c r="AK44" s="91"/>
      <c r="AL44" s="91"/>
      <c r="AM44" s="91"/>
      <c r="AN44" s="220"/>
      <c r="AO44" s="220"/>
      <c r="AP44" s="220"/>
      <c r="AQ44" s="220"/>
      <c r="AR44" s="285">
        <f>+SUM(AS44:BE44)</f>
        <v>0</v>
      </c>
      <c r="AS44" s="91"/>
      <c r="AT44" s="222"/>
      <c r="AU44" s="91"/>
      <c r="AV44" s="91"/>
      <c r="AW44" s="91"/>
      <c r="AX44" s="91"/>
      <c r="AY44" s="91"/>
      <c r="AZ44" s="91"/>
      <c r="BA44" s="91"/>
      <c r="BB44" s="220"/>
      <c r="BC44" s="220"/>
      <c r="BD44" s="220"/>
      <c r="BE44" s="496"/>
    </row>
    <row r="45" spans="2:57" ht="48" customHeight="1">
      <c r="B45" s="74" t="s">
        <v>731</v>
      </c>
      <c r="C45" s="123">
        <v>19</v>
      </c>
      <c r="D45" s="123" t="s">
        <v>732</v>
      </c>
      <c r="E45" s="271">
        <v>1905</v>
      </c>
      <c r="F45" s="271" t="s">
        <v>745</v>
      </c>
      <c r="G45" s="273">
        <v>2024730010048</v>
      </c>
      <c r="H45" s="271" t="s">
        <v>746</v>
      </c>
      <c r="I45" s="368">
        <v>1905050</v>
      </c>
      <c r="J45" s="368" t="s">
        <v>81</v>
      </c>
      <c r="K45" s="368" t="s">
        <v>767</v>
      </c>
      <c r="L45" s="271" t="s">
        <v>737</v>
      </c>
      <c r="M45" s="271" t="s">
        <v>40</v>
      </c>
      <c r="N45" s="368">
        <v>38</v>
      </c>
      <c r="O45" s="425">
        <v>24214666.300000001</v>
      </c>
      <c r="P45" s="425">
        <f>+SUM(Q45:AC46)</f>
        <v>38100000</v>
      </c>
      <c r="Q45" s="111"/>
      <c r="R45" s="222"/>
      <c r="S45" s="111"/>
      <c r="T45" s="222"/>
      <c r="U45" s="111"/>
      <c r="V45" s="111"/>
      <c r="W45" s="111"/>
      <c r="X45" s="111"/>
      <c r="Y45" s="111"/>
      <c r="Z45" s="219"/>
      <c r="AA45" s="219"/>
      <c r="AB45" s="219"/>
      <c r="AC45" s="219"/>
      <c r="AD45" s="425">
        <f>+SUM(AE45:AQ46)</f>
        <v>0</v>
      </c>
      <c r="AE45" s="285"/>
      <c r="AF45" s="285"/>
      <c r="AG45" s="285"/>
      <c r="AH45" s="222"/>
      <c r="AI45" s="285"/>
      <c r="AJ45" s="285"/>
      <c r="AK45" s="285"/>
      <c r="AL45" s="285"/>
      <c r="AM45" s="285"/>
      <c r="AN45" s="285"/>
      <c r="AO45" s="285"/>
      <c r="AP45" s="285"/>
      <c r="AQ45" s="285"/>
      <c r="AR45" s="425">
        <f>+SUM(AS45:BE46)</f>
        <v>0</v>
      </c>
      <c r="AS45" s="91"/>
      <c r="AT45" s="91"/>
      <c r="AU45" s="91"/>
      <c r="AV45" s="222"/>
      <c r="AW45" s="91"/>
      <c r="AX45" s="91"/>
      <c r="AY45" s="91"/>
      <c r="AZ45" s="91"/>
      <c r="BA45" s="91"/>
      <c r="BB45" s="220"/>
      <c r="BC45" s="220"/>
      <c r="BD45" s="220"/>
      <c r="BE45" s="496"/>
    </row>
    <row r="46" spans="2:57" ht="48" customHeight="1">
      <c r="B46" s="74" t="s">
        <v>731</v>
      </c>
      <c r="C46" s="123">
        <v>19</v>
      </c>
      <c r="D46" s="123" t="s">
        <v>732</v>
      </c>
      <c r="E46" s="271">
        <v>1905</v>
      </c>
      <c r="F46" s="271" t="s">
        <v>745</v>
      </c>
      <c r="G46" s="273">
        <v>2024730010048</v>
      </c>
      <c r="H46" s="271" t="s">
        <v>746</v>
      </c>
      <c r="I46" s="368"/>
      <c r="J46" s="368"/>
      <c r="K46" s="368"/>
      <c r="L46" s="271" t="s">
        <v>739</v>
      </c>
      <c r="M46" s="271" t="s">
        <v>40</v>
      </c>
      <c r="N46" s="368"/>
      <c r="O46" s="425"/>
      <c r="P46" s="425"/>
      <c r="Q46" s="111"/>
      <c r="R46" s="111"/>
      <c r="S46" s="111"/>
      <c r="T46" s="285">
        <v>38100000</v>
      </c>
      <c r="U46" s="111"/>
      <c r="V46" s="111"/>
      <c r="W46" s="111"/>
      <c r="X46" s="111"/>
      <c r="Y46" s="111"/>
      <c r="Z46" s="219"/>
      <c r="AA46" s="219"/>
      <c r="AB46" s="219"/>
      <c r="AC46" s="219"/>
      <c r="AD46" s="425"/>
      <c r="AE46" s="285"/>
      <c r="AF46" s="285"/>
      <c r="AG46" s="285"/>
      <c r="AH46" s="285"/>
      <c r="AI46" s="285"/>
      <c r="AJ46" s="285"/>
      <c r="AK46" s="285"/>
      <c r="AL46" s="285"/>
      <c r="AM46" s="285"/>
      <c r="AN46" s="285"/>
      <c r="AO46" s="285"/>
      <c r="AP46" s="285"/>
      <c r="AQ46" s="285"/>
      <c r="AR46" s="425"/>
      <c r="AS46" s="91"/>
      <c r="AT46" s="91"/>
      <c r="AU46" s="91"/>
      <c r="AV46" s="91"/>
      <c r="AW46" s="91"/>
      <c r="AX46" s="91"/>
      <c r="AY46" s="91"/>
      <c r="AZ46" s="91"/>
      <c r="BA46" s="91"/>
      <c r="BB46" s="220"/>
      <c r="BC46" s="220"/>
      <c r="BD46" s="220"/>
      <c r="BE46" s="496"/>
    </row>
    <row r="47" spans="2:57" ht="25.5">
      <c r="B47" s="74" t="s">
        <v>731</v>
      </c>
      <c r="C47" s="123">
        <v>19</v>
      </c>
      <c r="D47" s="123" t="s">
        <v>732</v>
      </c>
      <c r="E47" s="271">
        <v>1905</v>
      </c>
      <c r="F47" s="271" t="s">
        <v>745</v>
      </c>
      <c r="G47" s="273">
        <v>2024730010048</v>
      </c>
      <c r="H47" s="271" t="s">
        <v>746</v>
      </c>
      <c r="I47" s="368">
        <v>1905050</v>
      </c>
      <c r="J47" s="368" t="s">
        <v>81</v>
      </c>
      <c r="K47" s="368" t="s">
        <v>768</v>
      </c>
      <c r="L47" s="271" t="s">
        <v>737</v>
      </c>
      <c r="M47" s="271" t="s">
        <v>40</v>
      </c>
      <c r="N47" s="368">
        <v>38</v>
      </c>
      <c r="O47" s="425">
        <v>24214666.300000001</v>
      </c>
      <c r="P47" s="425">
        <f>+SUM(Q47:AC48)</f>
        <v>0</v>
      </c>
      <c r="Q47" s="111"/>
      <c r="R47" s="111"/>
      <c r="S47" s="111"/>
      <c r="T47" s="111"/>
      <c r="U47" s="111"/>
      <c r="V47" s="111"/>
      <c r="W47" s="111"/>
      <c r="X47" s="111"/>
      <c r="Y47" s="111"/>
      <c r="Z47" s="219"/>
      <c r="AA47" s="219"/>
      <c r="AB47" s="219"/>
      <c r="AC47" s="219"/>
      <c r="AD47" s="425">
        <f>+SUM(AE47:AQ48)</f>
        <v>0</v>
      </c>
      <c r="AE47" s="285"/>
      <c r="AF47" s="285"/>
      <c r="AG47" s="285"/>
      <c r="AH47" s="285"/>
      <c r="AI47" s="285"/>
      <c r="AJ47" s="285"/>
      <c r="AK47" s="285"/>
      <c r="AL47" s="285"/>
      <c r="AM47" s="285"/>
      <c r="AN47" s="285"/>
      <c r="AO47" s="285"/>
      <c r="AP47" s="285"/>
      <c r="AQ47" s="285"/>
      <c r="AR47" s="425">
        <f>+SUM(AS47:BE48)</f>
        <v>0</v>
      </c>
      <c r="AS47" s="91"/>
      <c r="AT47" s="91"/>
      <c r="AU47" s="91"/>
      <c r="AV47" s="91"/>
      <c r="AW47" s="91"/>
      <c r="AX47" s="91"/>
      <c r="AY47" s="91"/>
      <c r="AZ47" s="91"/>
      <c r="BA47" s="91"/>
      <c r="BB47" s="220"/>
      <c r="BC47" s="220"/>
      <c r="BD47" s="220"/>
      <c r="BE47" s="496"/>
    </row>
    <row r="48" spans="2:57" ht="25.5">
      <c r="B48" s="74" t="s">
        <v>731</v>
      </c>
      <c r="C48" s="123">
        <v>19</v>
      </c>
      <c r="D48" s="123" t="s">
        <v>732</v>
      </c>
      <c r="E48" s="271">
        <v>1905</v>
      </c>
      <c r="F48" s="271" t="s">
        <v>745</v>
      </c>
      <c r="G48" s="273">
        <v>2024730010048</v>
      </c>
      <c r="H48" s="271" t="s">
        <v>746</v>
      </c>
      <c r="I48" s="368"/>
      <c r="J48" s="368"/>
      <c r="K48" s="368"/>
      <c r="L48" s="271" t="s">
        <v>739</v>
      </c>
      <c r="M48" s="271" t="s">
        <v>40</v>
      </c>
      <c r="N48" s="368"/>
      <c r="O48" s="425"/>
      <c r="P48" s="425"/>
      <c r="Q48" s="111"/>
      <c r="R48" s="111"/>
      <c r="S48" s="111"/>
      <c r="T48" s="222"/>
      <c r="U48" s="111"/>
      <c r="V48" s="111"/>
      <c r="W48" s="111"/>
      <c r="X48" s="111"/>
      <c r="Y48" s="111"/>
      <c r="Z48" s="219"/>
      <c r="AA48" s="219"/>
      <c r="AB48" s="219"/>
      <c r="AC48" s="219"/>
      <c r="AD48" s="425"/>
      <c r="AE48" s="285"/>
      <c r="AF48" s="285"/>
      <c r="AG48" s="285"/>
      <c r="AH48" s="285"/>
      <c r="AI48" s="285"/>
      <c r="AJ48" s="285"/>
      <c r="AK48" s="285"/>
      <c r="AL48" s="285"/>
      <c r="AM48" s="285"/>
      <c r="AN48" s="285"/>
      <c r="AO48" s="285"/>
      <c r="AP48" s="285"/>
      <c r="AQ48" s="285"/>
      <c r="AR48" s="425"/>
      <c r="AS48" s="91"/>
      <c r="AT48" s="91"/>
      <c r="AU48" s="91"/>
      <c r="AV48" s="91"/>
      <c r="AW48" s="91"/>
      <c r="AX48" s="91"/>
      <c r="AY48" s="91"/>
      <c r="AZ48" s="91"/>
      <c r="BA48" s="91"/>
      <c r="BB48" s="220"/>
      <c r="BC48" s="220"/>
      <c r="BD48" s="220"/>
      <c r="BE48" s="496"/>
    </row>
    <row r="49" spans="2:59" ht="25.5">
      <c r="B49" s="74" t="s">
        <v>731</v>
      </c>
      <c r="C49" s="123">
        <v>19</v>
      </c>
      <c r="D49" s="123" t="s">
        <v>732</v>
      </c>
      <c r="E49" s="271">
        <v>1905</v>
      </c>
      <c r="F49" s="271" t="s">
        <v>745</v>
      </c>
      <c r="G49" s="273">
        <v>2024730010048</v>
      </c>
      <c r="H49" s="271" t="s">
        <v>746</v>
      </c>
      <c r="I49" s="368">
        <v>1905050</v>
      </c>
      <c r="J49" s="368" t="s">
        <v>81</v>
      </c>
      <c r="K49" s="368" t="s">
        <v>769</v>
      </c>
      <c r="L49" s="271" t="s">
        <v>737</v>
      </c>
      <c r="M49" s="271" t="s">
        <v>40</v>
      </c>
      <c r="N49" s="368">
        <v>38</v>
      </c>
      <c r="O49" s="425">
        <v>24214666.300000001</v>
      </c>
      <c r="P49" s="425">
        <f>+SUM(Q49:AC50)</f>
        <v>0</v>
      </c>
      <c r="Q49" s="111"/>
      <c r="R49" s="111"/>
      <c r="S49" s="111"/>
      <c r="T49" s="111"/>
      <c r="U49" s="111"/>
      <c r="V49" s="111"/>
      <c r="W49" s="111"/>
      <c r="X49" s="111"/>
      <c r="Y49" s="111"/>
      <c r="Z49" s="219"/>
      <c r="AA49" s="219"/>
      <c r="AB49" s="219"/>
      <c r="AC49" s="219"/>
      <c r="AD49" s="425">
        <f>+SUM(AE49:AQ50)</f>
        <v>0</v>
      </c>
      <c r="AE49" s="285"/>
      <c r="AF49" s="285"/>
      <c r="AG49" s="285"/>
      <c r="AH49" s="285"/>
      <c r="AI49" s="285"/>
      <c r="AJ49" s="285"/>
      <c r="AK49" s="285"/>
      <c r="AL49" s="285"/>
      <c r="AM49" s="285"/>
      <c r="AN49" s="285"/>
      <c r="AO49" s="285"/>
      <c r="AP49" s="285"/>
      <c r="AQ49" s="285"/>
      <c r="AR49" s="425">
        <f>+SUM(AS49:BE50)</f>
        <v>0</v>
      </c>
      <c r="AS49" s="91"/>
      <c r="AT49" s="91"/>
      <c r="AU49" s="91"/>
      <c r="AV49" s="91"/>
      <c r="AW49" s="91"/>
      <c r="AX49" s="91"/>
      <c r="AY49" s="91"/>
      <c r="AZ49" s="91"/>
      <c r="BA49" s="91"/>
      <c r="BB49" s="220"/>
      <c r="BC49" s="220"/>
      <c r="BD49" s="220"/>
      <c r="BE49" s="496"/>
    </row>
    <row r="50" spans="2:59" ht="25.5">
      <c r="B50" s="74" t="s">
        <v>731</v>
      </c>
      <c r="C50" s="123">
        <v>19</v>
      </c>
      <c r="D50" s="123" t="s">
        <v>732</v>
      </c>
      <c r="E50" s="271">
        <v>1905</v>
      </c>
      <c r="F50" s="271" t="s">
        <v>745</v>
      </c>
      <c r="G50" s="273">
        <v>2024730010048</v>
      </c>
      <c r="H50" s="271" t="s">
        <v>746</v>
      </c>
      <c r="I50" s="368"/>
      <c r="J50" s="368"/>
      <c r="K50" s="368"/>
      <c r="L50" s="271" t="s">
        <v>739</v>
      </c>
      <c r="M50" s="271" t="s">
        <v>40</v>
      </c>
      <c r="N50" s="368"/>
      <c r="O50" s="425"/>
      <c r="P50" s="425"/>
      <c r="Q50" s="111"/>
      <c r="R50" s="111"/>
      <c r="S50" s="111"/>
      <c r="T50" s="222"/>
      <c r="U50" s="111"/>
      <c r="V50" s="111"/>
      <c r="W50" s="111"/>
      <c r="X50" s="111"/>
      <c r="Y50" s="111"/>
      <c r="Z50" s="219"/>
      <c r="AA50" s="219"/>
      <c r="AB50" s="219"/>
      <c r="AC50" s="219"/>
      <c r="AD50" s="425"/>
      <c r="AE50" s="285"/>
      <c r="AF50" s="285"/>
      <c r="AG50" s="285"/>
      <c r="AH50" s="285"/>
      <c r="AI50" s="285"/>
      <c r="AJ50" s="285"/>
      <c r="AK50" s="285"/>
      <c r="AL50" s="285"/>
      <c r="AM50" s="285"/>
      <c r="AN50" s="285"/>
      <c r="AO50" s="285"/>
      <c r="AP50" s="285"/>
      <c r="AQ50" s="285"/>
      <c r="AR50" s="425"/>
      <c r="AS50" s="91"/>
      <c r="AT50" s="91"/>
      <c r="AU50" s="91"/>
      <c r="AV50" s="91"/>
      <c r="AW50" s="91"/>
      <c r="AX50" s="91"/>
      <c r="AY50" s="91"/>
      <c r="AZ50" s="91"/>
      <c r="BA50" s="91"/>
      <c r="BB50" s="220"/>
      <c r="BC50" s="220"/>
      <c r="BD50" s="220"/>
      <c r="BE50" s="496"/>
    </row>
    <row r="51" spans="2:59" ht="25.5">
      <c r="B51" s="74" t="s">
        <v>731</v>
      </c>
      <c r="C51" s="123">
        <v>19</v>
      </c>
      <c r="D51" s="123" t="s">
        <v>732</v>
      </c>
      <c r="E51" s="271">
        <v>1905</v>
      </c>
      <c r="F51" s="271" t="s">
        <v>745</v>
      </c>
      <c r="G51" s="273">
        <v>2024730010048</v>
      </c>
      <c r="H51" s="271" t="s">
        <v>746</v>
      </c>
      <c r="I51" s="368">
        <v>1905050</v>
      </c>
      <c r="J51" s="368" t="s">
        <v>81</v>
      </c>
      <c r="K51" s="368" t="s">
        <v>770</v>
      </c>
      <c r="L51" s="271" t="s">
        <v>737</v>
      </c>
      <c r="M51" s="271" t="s">
        <v>40</v>
      </c>
      <c r="N51" s="368">
        <v>30</v>
      </c>
      <c r="O51" s="425">
        <v>99590333.700000003</v>
      </c>
      <c r="P51" s="425">
        <f>+SUM(Q51:AC52)</f>
        <v>0</v>
      </c>
      <c r="Q51" s="111"/>
      <c r="R51" s="111"/>
      <c r="S51" s="111"/>
      <c r="T51" s="111"/>
      <c r="U51" s="111"/>
      <c r="V51" s="111"/>
      <c r="W51" s="111"/>
      <c r="X51" s="111"/>
      <c r="Y51" s="111"/>
      <c r="Z51" s="219"/>
      <c r="AA51" s="219"/>
      <c r="AB51" s="219"/>
      <c r="AC51" s="219"/>
      <c r="AD51" s="425">
        <f>+SUM(AE51:AQ52)</f>
        <v>0</v>
      </c>
      <c r="AE51" s="285"/>
      <c r="AF51" s="285"/>
      <c r="AG51" s="285"/>
      <c r="AH51" s="285"/>
      <c r="AI51" s="285"/>
      <c r="AJ51" s="285"/>
      <c r="AK51" s="285"/>
      <c r="AL51" s="285"/>
      <c r="AM51" s="285"/>
      <c r="AN51" s="285"/>
      <c r="AO51" s="285"/>
      <c r="AP51" s="285"/>
      <c r="AQ51" s="285"/>
      <c r="AR51" s="425">
        <f>+SUM(AS51:BE52)</f>
        <v>0</v>
      </c>
      <c r="AS51" s="91"/>
      <c r="AT51" s="91"/>
      <c r="AU51" s="91"/>
      <c r="AV51" s="91"/>
      <c r="AW51" s="91"/>
      <c r="AX51" s="91"/>
      <c r="AY51" s="91"/>
      <c r="AZ51" s="91"/>
      <c r="BA51" s="91"/>
      <c r="BB51" s="220"/>
      <c r="BC51" s="220"/>
      <c r="BD51" s="220"/>
      <c r="BE51" s="496"/>
    </row>
    <row r="52" spans="2:59" ht="25.5">
      <c r="B52" s="74" t="s">
        <v>731</v>
      </c>
      <c r="C52" s="123">
        <v>19</v>
      </c>
      <c r="D52" s="123" t="s">
        <v>732</v>
      </c>
      <c r="E52" s="271">
        <v>1905</v>
      </c>
      <c r="F52" s="271" t="s">
        <v>745</v>
      </c>
      <c r="G52" s="273">
        <v>2024730010048</v>
      </c>
      <c r="H52" s="271" t="s">
        <v>746</v>
      </c>
      <c r="I52" s="368"/>
      <c r="J52" s="368"/>
      <c r="K52" s="368"/>
      <c r="L52" s="271" t="s">
        <v>739</v>
      </c>
      <c r="M52" s="271" t="s">
        <v>40</v>
      </c>
      <c r="N52" s="368"/>
      <c r="O52" s="425"/>
      <c r="P52" s="425"/>
      <c r="Q52" s="111"/>
      <c r="R52" s="111"/>
      <c r="S52" s="111"/>
      <c r="T52" s="222"/>
      <c r="U52" s="111"/>
      <c r="V52" s="111"/>
      <c r="W52" s="111"/>
      <c r="X52" s="111"/>
      <c r="Y52" s="111"/>
      <c r="Z52" s="219"/>
      <c r="AA52" s="219"/>
      <c r="AB52" s="219"/>
      <c r="AC52" s="219"/>
      <c r="AD52" s="425"/>
      <c r="AE52" s="285"/>
      <c r="AF52" s="285"/>
      <c r="AG52" s="285"/>
      <c r="AH52" s="222"/>
      <c r="AI52" s="285"/>
      <c r="AJ52" s="285"/>
      <c r="AK52" s="285"/>
      <c r="AL52" s="285"/>
      <c r="AM52" s="285"/>
      <c r="AN52" s="285"/>
      <c r="AO52" s="285"/>
      <c r="AP52" s="285"/>
      <c r="AQ52" s="285"/>
      <c r="AR52" s="425"/>
      <c r="AS52" s="91"/>
      <c r="AT52" s="91"/>
      <c r="AU52" s="91"/>
      <c r="AV52" s="222"/>
      <c r="AW52" s="91"/>
      <c r="AX52" s="91"/>
      <c r="AY52" s="91"/>
      <c r="AZ52" s="91"/>
      <c r="BA52" s="91"/>
      <c r="BB52" s="220"/>
      <c r="BC52" s="220"/>
      <c r="BD52" s="220"/>
      <c r="BE52" s="496"/>
    </row>
    <row r="53" spans="2:59" ht="25.5">
      <c r="B53" s="74" t="s">
        <v>731</v>
      </c>
      <c r="C53" s="123">
        <v>19</v>
      </c>
      <c r="D53" s="123" t="s">
        <v>732</v>
      </c>
      <c r="E53" s="271">
        <v>1905</v>
      </c>
      <c r="F53" s="271" t="s">
        <v>745</v>
      </c>
      <c r="G53" s="273">
        <v>2024730010048</v>
      </c>
      <c r="H53" s="271" t="s">
        <v>746</v>
      </c>
      <c r="I53" s="368">
        <v>1905050</v>
      </c>
      <c r="J53" s="368" t="s">
        <v>81</v>
      </c>
      <c r="K53" s="368" t="s">
        <v>771</v>
      </c>
      <c r="L53" s="271" t="s">
        <v>737</v>
      </c>
      <c r="M53" s="271" t="s">
        <v>40</v>
      </c>
      <c r="N53" s="368">
        <v>38</v>
      </c>
      <c r="O53" s="425">
        <v>145838000</v>
      </c>
      <c r="P53" s="425">
        <f>+SUM(Q53:AC54)</f>
        <v>137200000</v>
      </c>
      <c r="Q53" s="111"/>
      <c r="R53" s="486"/>
      <c r="S53" s="111"/>
      <c r="T53" s="222"/>
      <c r="U53" s="111"/>
      <c r="V53" s="111"/>
      <c r="W53" s="111"/>
      <c r="X53" s="111"/>
      <c r="Y53" s="111"/>
      <c r="Z53" s="219"/>
      <c r="AA53" s="219"/>
      <c r="AB53" s="219"/>
      <c r="AC53" s="219"/>
      <c r="AD53" s="425">
        <f>+SUM(AE53:AQ54)</f>
        <v>0</v>
      </c>
      <c r="AE53" s="285"/>
      <c r="AF53" s="226"/>
      <c r="AG53" s="285"/>
      <c r="AH53" s="222"/>
      <c r="AI53" s="285"/>
      <c r="AJ53" s="285"/>
      <c r="AK53" s="285"/>
      <c r="AL53" s="285"/>
      <c r="AM53" s="285"/>
      <c r="AN53" s="285"/>
      <c r="AO53" s="285"/>
      <c r="AP53" s="285"/>
      <c r="AQ53" s="285"/>
      <c r="AR53" s="425">
        <f>+SUM(AS53:BE54)</f>
        <v>0</v>
      </c>
      <c r="AS53" s="91"/>
      <c r="AT53" s="91"/>
      <c r="AU53" s="91"/>
      <c r="AV53" s="91"/>
      <c r="AW53" s="91"/>
      <c r="AX53" s="91"/>
      <c r="AY53" s="91"/>
      <c r="AZ53" s="91"/>
      <c r="BA53" s="91"/>
      <c r="BB53" s="220"/>
      <c r="BC53" s="220"/>
      <c r="BD53" s="220"/>
      <c r="BE53" s="496"/>
    </row>
    <row r="54" spans="2:59" ht="25.5">
      <c r="B54" s="74" t="s">
        <v>731</v>
      </c>
      <c r="C54" s="123">
        <v>19</v>
      </c>
      <c r="D54" s="123" t="s">
        <v>732</v>
      </c>
      <c r="E54" s="271">
        <v>1905</v>
      </c>
      <c r="F54" s="271" t="s">
        <v>745</v>
      </c>
      <c r="G54" s="273">
        <v>2024730010048</v>
      </c>
      <c r="H54" s="271" t="s">
        <v>746</v>
      </c>
      <c r="I54" s="368"/>
      <c r="J54" s="368"/>
      <c r="K54" s="368"/>
      <c r="L54" s="271" t="s">
        <v>739</v>
      </c>
      <c r="M54" s="271" t="s">
        <v>40</v>
      </c>
      <c r="N54" s="368"/>
      <c r="O54" s="425"/>
      <c r="P54" s="425"/>
      <c r="Q54" s="111"/>
      <c r="R54" s="111"/>
      <c r="S54" s="111"/>
      <c r="T54" s="835">
        <v>137200000</v>
      </c>
      <c r="U54" s="111"/>
      <c r="V54" s="111"/>
      <c r="W54" s="111"/>
      <c r="X54" s="111"/>
      <c r="Y54" s="111"/>
      <c r="Z54" s="219"/>
      <c r="AA54" s="219"/>
      <c r="AB54" s="219"/>
      <c r="AC54" s="219"/>
      <c r="AD54" s="425"/>
      <c r="AE54" s="285"/>
      <c r="AF54" s="285"/>
      <c r="AG54" s="285"/>
      <c r="AH54" s="285"/>
      <c r="AI54" s="285"/>
      <c r="AJ54" s="285"/>
      <c r="AK54" s="285"/>
      <c r="AL54" s="285"/>
      <c r="AM54" s="285"/>
      <c r="AN54" s="285"/>
      <c r="AO54" s="285"/>
      <c r="AP54" s="285"/>
      <c r="AQ54" s="285"/>
      <c r="AR54" s="425"/>
      <c r="AS54" s="91"/>
      <c r="AT54" s="91"/>
      <c r="AU54" s="91"/>
      <c r="AV54" s="91"/>
      <c r="AW54" s="91"/>
      <c r="AX54" s="91"/>
      <c r="AY54" s="91"/>
      <c r="AZ54" s="91"/>
      <c r="BA54" s="91"/>
      <c r="BB54" s="220"/>
      <c r="BC54" s="220"/>
      <c r="BD54" s="220"/>
      <c r="BE54" s="496"/>
    </row>
    <row r="55" spans="2:59" ht="38.25">
      <c r="B55" s="74" t="s">
        <v>731</v>
      </c>
      <c r="C55" s="123">
        <v>19</v>
      </c>
      <c r="D55" s="123" t="s">
        <v>732</v>
      </c>
      <c r="E55" s="271">
        <v>1905</v>
      </c>
      <c r="F55" s="271" t="s">
        <v>745</v>
      </c>
      <c r="G55" s="273">
        <v>2024730010048</v>
      </c>
      <c r="H55" s="271" t="s">
        <v>746</v>
      </c>
      <c r="I55" s="271">
        <v>1905051</v>
      </c>
      <c r="J55" s="271" t="s">
        <v>772</v>
      </c>
      <c r="K55" s="271" t="s">
        <v>773</v>
      </c>
      <c r="L55" s="271" t="s">
        <v>737</v>
      </c>
      <c r="M55" s="271" t="s">
        <v>40</v>
      </c>
      <c r="N55" s="271">
        <v>1</v>
      </c>
      <c r="O55" s="285">
        <v>66000000</v>
      </c>
      <c r="P55" s="285">
        <f>+SUM(Q55:AC55)</f>
        <v>0</v>
      </c>
      <c r="Q55" s="111"/>
      <c r="R55" s="222"/>
      <c r="S55" s="111"/>
      <c r="T55" s="111"/>
      <c r="U55" s="111"/>
      <c r="V55" s="111"/>
      <c r="W55" s="111"/>
      <c r="X55" s="111"/>
      <c r="Y55" s="111"/>
      <c r="Z55" s="219"/>
      <c r="AA55" s="219"/>
      <c r="AB55" s="219"/>
      <c r="AC55" s="219"/>
      <c r="AD55" s="285">
        <f>+SUM(AE55:AQ55)</f>
        <v>0</v>
      </c>
      <c r="AE55" s="285"/>
      <c r="AF55" s="222"/>
      <c r="AG55" s="285"/>
      <c r="AH55" s="285"/>
      <c r="AI55" s="285"/>
      <c r="AJ55" s="285"/>
      <c r="AK55" s="285"/>
      <c r="AL55" s="285"/>
      <c r="AM55" s="285"/>
      <c r="AN55" s="285"/>
      <c r="AO55" s="285"/>
      <c r="AP55" s="285"/>
      <c r="AQ55" s="285"/>
      <c r="AR55" s="285">
        <f>+SUM(AS55:BE55)</f>
        <v>0</v>
      </c>
      <c r="AS55" s="91"/>
      <c r="AT55" s="222"/>
      <c r="AU55" s="91"/>
      <c r="AV55" s="91"/>
      <c r="AW55" s="91"/>
      <c r="AX55" s="91"/>
      <c r="AY55" s="91"/>
      <c r="AZ55" s="91"/>
      <c r="BA55" s="91"/>
      <c r="BB55" s="220"/>
      <c r="BC55" s="220"/>
      <c r="BD55" s="220"/>
      <c r="BE55" s="496"/>
    </row>
    <row r="56" spans="2:59" ht="40.15" customHeight="1">
      <c r="B56" s="74" t="s">
        <v>731</v>
      </c>
      <c r="C56" s="123">
        <v>19</v>
      </c>
      <c r="D56" s="123" t="s">
        <v>732</v>
      </c>
      <c r="E56" s="271">
        <v>1905</v>
      </c>
      <c r="F56" s="271" t="s">
        <v>745</v>
      </c>
      <c r="G56" s="273">
        <v>2024730010048</v>
      </c>
      <c r="H56" s="271" t="s">
        <v>746</v>
      </c>
      <c r="I56" s="368">
        <v>1905054</v>
      </c>
      <c r="J56" s="368" t="s">
        <v>774</v>
      </c>
      <c r="K56" s="368" t="s">
        <v>775</v>
      </c>
      <c r="L56" s="271" t="s">
        <v>739</v>
      </c>
      <c r="M56" s="271" t="s">
        <v>40</v>
      </c>
      <c r="N56" s="368">
        <v>1</v>
      </c>
      <c r="O56" s="425">
        <v>81344945</v>
      </c>
      <c r="P56" s="425">
        <f>+SUM(Q56:AC57)</f>
        <v>0</v>
      </c>
      <c r="Q56" s="111"/>
      <c r="R56" s="486"/>
      <c r="S56" s="111"/>
      <c r="T56" s="222"/>
      <c r="U56" s="111"/>
      <c r="V56" s="111"/>
      <c r="W56" s="111"/>
      <c r="X56" s="111"/>
      <c r="Y56" s="111"/>
      <c r="Z56" s="219"/>
      <c r="AA56" s="219"/>
      <c r="AB56" s="219"/>
      <c r="AC56" s="219"/>
      <c r="AD56" s="425">
        <f>+SUM(AE56:AQ57)</f>
        <v>0</v>
      </c>
      <c r="AE56" s="285"/>
      <c r="AF56" s="285"/>
      <c r="AG56" s="285"/>
      <c r="AH56" s="285"/>
      <c r="AI56" s="285"/>
      <c r="AJ56" s="285"/>
      <c r="AK56" s="285"/>
      <c r="AL56" s="285"/>
      <c r="AM56" s="285"/>
      <c r="AN56" s="285"/>
      <c r="AO56" s="285"/>
      <c r="AP56" s="285"/>
      <c r="AQ56" s="285"/>
      <c r="AR56" s="425">
        <f>+SUM(AS56:BE57)</f>
        <v>0</v>
      </c>
      <c r="AS56" s="91"/>
      <c r="AT56" s="91"/>
      <c r="AU56" s="91"/>
      <c r="AV56" s="91"/>
      <c r="AW56" s="91"/>
      <c r="AX56" s="91"/>
      <c r="AY56" s="91"/>
      <c r="AZ56" s="91"/>
      <c r="BA56" s="91"/>
      <c r="BB56" s="220"/>
      <c r="BC56" s="220"/>
      <c r="BD56" s="220"/>
      <c r="BE56" s="496"/>
    </row>
    <row r="57" spans="2:59" ht="40.15" customHeight="1">
      <c r="B57" s="74" t="s">
        <v>731</v>
      </c>
      <c r="C57" s="123">
        <v>19</v>
      </c>
      <c r="D57" s="123" t="s">
        <v>732</v>
      </c>
      <c r="E57" s="271">
        <v>1905</v>
      </c>
      <c r="F57" s="271" t="s">
        <v>745</v>
      </c>
      <c r="G57" s="273">
        <v>2024730010048</v>
      </c>
      <c r="H57" s="271" t="s">
        <v>746</v>
      </c>
      <c r="I57" s="368"/>
      <c r="J57" s="368"/>
      <c r="K57" s="368"/>
      <c r="L57" s="271" t="s">
        <v>737</v>
      </c>
      <c r="M57" s="271" t="s">
        <v>40</v>
      </c>
      <c r="N57" s="368"/>
      <c r="O57" s="425"/>
      <c r="P57" s="425"/>
      <c r="Q57" s="111"/>
      <c r="R57" s="111"/>
      <c r="S57" s="111"/>
      <c r="T57" s="111"/>
      <c r="U57" s="111"/>
      <c r="V57" s="111"/>
      <c r="W57" s="111"/>
      <c r="X57" s="111"/>
      <c r="Y57" s="111"/>
      <c r="Z57" s="219"/>
      <c r="AA57" s="219"/>
      <c r="AB57" s="219"/>
      <c r="AC57" s="219"/>
      <c r="AD57" s="425"/>
      <c r="AE57" s="285"/>
      <c r="AF57" s="285"/>
      <c r="AG57" s="285"/>
      <c r="AH57" s="285"/>
      <c r="AI57" s="285"/>
      <c r="AJ57" s="285"/>
      <c r="AK57" s="285"/>
      <c r="AL57" s="285"/>
      <c r="AM57" s="285"/>
      <c r="AN57" s="285"/>
      <c r="AO57" s="285"/>
      <c r="AP57" s="285"/>
      <c r="AQ57" s="285"/>
      <c r="AR57" s="425"/>
      <c r="AS57" s="91"/>
      <c r="AT57" s="91"/>
      <c r="AU57" s="91"/>
      <c r="AV57" s="91"/>
      <c r="AW57" s="91"/>
      <c r="AX57" s="91"/>
      <c r="AY57" s="91"/>
      <c r="AZ57" s="91"/>
      <c r="BA57" s="91"/>
      <c r="BB57" s="220"/>
      <c r="BC57" s="220"/>
      <c r="BD57" s="220"/>
      <c r="BE57" s="496"/>
    </row>
    <row r="58" spans="2:59" ht="51">
      <c r="B58" s="74" t="s">
        <v>731</v>
      </c>
      <c r="C58" s="123">
        <v>19</v>
      </c>
      <c r="D58" s="123" t="s">
        <v>732</v>
      </c>
      <c r="E58" s="271">
        <v>1905</v>
      </c>
      <c r="F58" s="271" t="s">
        <v>745</v>
      </c>
      <c r="G58" s="273">
        <v>2024730010048</v>
      </c>
      <c r="H58" s="271" t="s">
        <v>746</v>
      </c>
      <c r="I58" s="271">
        <v>1905054</v>
      </c>
      <c r="J58" s="271" t="s">
        <v>774</v>
      </c>
      <c r="K58" s="271" t="s">
        <v>776</v>
      </c>
      <c r="L58" s="271" t="s">
        <v>737</v>
      </c>
      <c r="M58" s="271" t="s">
        <v>40</v>
      </c>
      <c r="N58" s="271">
        <v>1</v>
      </c>
      <c r="O58" s="285">
        <v>42350000</v>
      </c>
      <c r="P58" s="285">
        <f>+SUM(Q58:AC58)</f>
        <v>0</v>
      </c>
      <c r="Q58" s="111"/>
      <c r="R58" s="486"/>
      <c r="S58" s="111"/>
      <c r="T58" s="222"/>
      <c r="U58" s="111"/>
      <c r="V58" s="111"/>
      <c r="W58" s="111"/>
      <c r="X58" s="111"/>
      <c r="Y58" s="111"/>
      <c r="Z58" s="219"/>
      <c r="AA58" s="219"/>
      <c r="AB58" s="219"/>
      <c r="AC58" s="219"/>
      <c r="AD58" s="285">
        <f>+SUM(AE58:AQ58)</f>
        <v>0</v>
      </c>
      <c r="AE58" s="285"/>
      <c r="AF58" s="285"/>
      <c r="AG58" s="285"/>
      <c r="AH58" s="285"/>
      <c r="AI58" s="285"/>
      <c r="AJ58" s="285"/>
      <c r="AK58" s="285"/>
      <c r="AL58" s="285"/>
      <c r="AM58" s="285"/>
      <c r="AN58" s="285"/>
      <c r="AO58" s="285"/>
      <c r="AP58" s="285"/>
      <c r="AQ58" s="285"/>
      <c r="AR58" s="285">
        <f>+SUM(AS58:BE58)</f>
        <v>0</v>
      </c>
      <c r="AS58" s="91"/>
      <c r="AT58" s="91"/>
      <c r="AU58" s="91"/>
      <c r="AV58" s="91"/>
      <c r="AW58" s="91"/>
      <c r="AX58" s="91"/>
      <c r="AY58" s="91"/>
      <c r="AZ58" s="91"/>
      <c r="BA58" s="91"/>
      <c r="BB58" s="220"/>
      <c r="BC58" s="220"/>
      <c r="BD58" s="220"/>
      <c r="BE58" s="496"/>
    </row>
    <row r="59" spans="2:59" ht="25.5">
      <c r="B59" s="74" t="s">
        <v>731</v>
      </c>
      <c r="C59" s="123">
        <v>19</v>
      </c>
      <c r="D59" s="123" t="s">
        <v>732</v>
      </c>
      <c r="E59" s="271">
        <v>1905</v>
      </c>
      <c r="F59" s="271" t="s">
        <v>745</v>
      </c>
      <c r="G59" s="273">
        <v>2024730010048</v>
      </c>
      <c r="H59" s="271" t="s">
        <v>746</v>
      </c>
      <c r="I59" s="368">
        <v>1905054</v>
      </c>
      <c r="J59" s="368" t="s">
        <v>774</v>
      </c>
      <c r="K59" s="368" t="s">
        <v>777</v>
      </c>
      <c r="L59" s="271" t="s">
        <v>737</v>
      </c>
      <c r="M59" s="271" t="s">
        <v>40</v>
      </c>
      <c r="N59" s="368">
        <v>1</v>
      </c>
      <c r="O59" s="425">
        <v>3116676338.6000004</v>
      </c>
      <c r="P59" s="425">
        <f>+SUM(Q59:AC61)</f>
        <v>448400000</v>
      </c>
      <c r="Q59" s="111"/>
      <c r="R59" s="222">
        <v>110300000</v>
      </c>
      <c r="S59" s="111"/>
      <c r="T59" s="222"/>
      <c r="U59" s="111"/>
      <c r="V59" s="111"/>
      <c r="W59" s="111"/>
      <c r="X59" s="111"/>
      <c r="Y59" s="111"/>
      <c r="Z59" s="219"/>
      <c r="AA59" s="219"/>
      <c r="AB59" s="219"/>
      <c r="AC59" s="219"/>
      <c r="AD59" s="425">
        <f>+SUM(AE59:AQ61)</f>
        <v>0</v>
      </c>
      <c r="AE59" s="285"/>
      <c r="AF59" s="836"/>
      <c r="AG59" s="285"/>
      <c r="AH59" s="836"/>
      <c r="AI59" s="285"/>
      <c r="AJ59" s="285"/>
      <c r="AK59" s="285"/>
      <c r="AL59" s="285"/>
      <c r="AM59" s="285"/>
      <c r="AN59" s="285"/>
      <c r="AO59" s="285"/>
      <c r="AP59" s="285"/>
      <c r="AQ59" s="285"/>
      <c r="AR59" s="425">
        <f>+SUM(AS59:BE61)</f>
        <v>0</v>
      </c>
      <c r="AS59" s="216"/>
      <c r="AT59" s="216"/>
      <c r="AU59" s="216"/>
      <c r="AV59" s="837"/>
      <c r="AW59" s="91"/>
      <c r="AX59" s="91"/>
      <c r="AY59" s="91"/>
      <c r="AZ59" s="91"/>
      <c r="BA59" s="91"/>
      <c r="BB59" s="220"/>
      <c r="BC59" s="220"/>
      <c r="BD59" s="220"/>
      <c r="BE59" s="496"/>
    </row>
    <row r="60" spans="2:59" ht="25.5">
      <c r="B60" s="74" t="s">
        <v>731</v>
      </c>
      <c r="C60" s="123">
        <v>19</v>
      </c>
      <c r="D60" s="123" t="s">
        <v>732</v>
      </c>
      <c r="E60" s="271">
        <v>1905</v>
      </c>
      <c r="F60" s="271" t="s">
        <v>745</v>
      </c>
      <c r="G60" s="273">
        <v>2024730010048</v>
      </c>
      <c r="H60" s="271" t="s">
        <v>746</v>
      </c>
      <c r="I60" s="368"/>
      <c r="J60" s="368"/>
      <c r="K60" s="368"/>
      <c r="L60" s="271" t="s">
        <v>739</v>
      </c>
      <c r="M60" s="271" t="s">
        <v>40</v>
      </c>
      <c r="N60" s="368"/>
      <c r="O60" s="425"/>
      <c r="P60" s="425"/>
      <c r="Q60" s="111"/>
      <c r="R60" s="222"/>
      <c r="S60" s="111"/>
      <c r="T60" s="222">
        <v>338100000</v>
      </c>
      <c r="U60" s="111"/>
      <c r="V60" s="111"/>
      <c r="W60" s="111"/>
      <c r="X60" s="111"/>
      <c r="Y60" s="111"/>
      <c r="Z60" s="219"/>
      <c r="AA60" s="219"/>
      <c r="AB60" s="219"/>
      <c r="AC60" s="219"/>
      <c r="AD60" s="425"/>
      <c r="AE60" s="285"/>
      <c r="AF60" s="285"/>
      <c r="AG60" s="285"/>
      <c r="AH60" s="222"/>
      <c r="AI60" s="285"/>
      <c r="AJ60" s="285"/>
      <c r="AK60" s="285"/>
      <c r="AL60" s="285"/>
      <c r="AM60" s="285"/>
      <c r="AN60" s="285"/>
      <c r="AO60" s="285"/>
      <c r="AP60" s="285"/>
      <c r="AQ60" s="285"/>
      <c r="AR60" s="425"/>
      <c r="AS60" s="216"/>
      <c r="AT60" s="222"/>
      <c r="AU60" s="216"/>
      <c r="AV60" s="222"/>
      <c r="AW60" s="91"/>
      <c r="AX60" s="91"/>
      <c r="AY60" s="91"/>
      <c r="AZ60" s="91"/>
      <c r="BA60" s="91"/>
      <c r="BB60" s="220"/>
      <c r="BC60" s="220"/>
      <c r="BD60" s="220"/>
      <c r="BE60" s="496"/>
    </row>
    <row r="61" spans="2:59" ht="25.5">
      <c r="B61" s="74" t="s">
        <v>731</v>
      </c>
      <c r="C61" s="123">
        <v>19</v>
      </c>
      <c r="D61" s="123" t="s">
        <v>732</v>
      </c>
      <c r="E61" s="271">
        <v>1905</v>
      </c>
      <c r="F61" s="271" t="s">
        <v>745</v>
      </c>
      <c r="G61" s="273">
        <v>2024730010048</v>
      </c>
      <c r="H61" s="271" t="s">
        <v>746</v>
      </c>
      <c r="I61" s="368"/>
      <c r="J61" s="368"/>
      <c r="K61" s="368"/>
      <c r="L61" s="271" t="s">
        <v>738</v>
      </c>
      <c r="M61" s="271" t="s">
        <v>40</v>
      </c>
      <c r="N61" s="368"/>
      <c r="O61" s="425"/>
      <c r="P61" s="425"/>
      <c r="Q61" s="111"/>
      <c r="R61" s="216"/>
      <c r="S61" s="111"/>
      <c r="T61" s="222"/>
      <c r="U61" s="111"/>
      <c r="V61" s="111"/>
      <c r="W61" s="111"/>
      <c r="X61" s="111"/>
      <c r="Y61" s="111"/>
      <c r="Z61" s="219"/>
      <c r="AA61" s="219"/>
      <c r="AB61" s="219"/>
      <c r="AC61" s="219"/>
      <c r="AD61" s="425"/>
      <c r="AE61" s="285"/>
      <c r="AF61" s="222"/>
      <c r="AG61" s="285"/>
      <c r="AH61" s="222"/>
      <c r="AI61" s="285"/>
      <c r="AJ61" s="285"/>
      <c r="AK61" s="285"/>
      <c r="AL61" s="285"/>
      <c r="AM61" s="285"/>
      <c r="AN61" s="285"/>
      <c r="AO61" s="285"/>
      <c r="AP61" s="285"/>
      <c r="AQ61" s="285"/>
      <c r="AR61" s="425"/>
      <c r="AS61" s="216"/>
      <c r="AT61" s="216"/>
      <c r="AU61" s="216"/>
      <c r="AV61" s="838"/>
      <c r="AW61" s="91"/>
      <c r="AX61" s="91"/>
      <c r="AY61" s="91"/>
      <c r="AZ61" s="91"/>
      <c r="BA61" s="91"/>
      <c r="BB61" s="220"/>
      <c r="BC61" s="220"/>
      <c r="BD61" s="220"/>
      <c r="BE61" s="496"/>
    </row>
    <row r="62" spans="2:59" ht="25.5">
      <c r="B62" s="74" t="s">
        <v>731</v>
      </c>
      <c r="C62" s="123">
        <v>19</v>
      </c>
      <c r="D62" s="123" t="s">
        <v>732</v>
      </c>
      <c r="E62" s="271">
        <v>1905</v>
      </c>
      <c r="F62" s="271" t="s">
        <v>745</v>
      </c>
      <c r="G62" s="273">
        <v>2024730010048</v>
      </c>
      <c r="H62" s="271" t="s">
        <v>746</v>
      </c>
      <c r="I62" s="368">
        <v>1905054</v>
      </c>
      <c r="J62" s="368" t="s">
        <v>774</v>
      </c>
      <c r="K62" s="368" t="s">
        <v>778</v>
      </c>
      <c r="L62" s="271" t="s">
        <v>737</v>
      </c>
      <c r="M62" s="271" t="s">
        <v>40</v>
      </c>
      <c r="N62" s="368">
        <v>1</v>
      </c>
      <c r="O62" s="425">
        <v>124102000</v>
      </c>
      <c r="P62" s="425">
        <f>+SUM(Q62:AC63)</f>
        <v>75600000</v>
      </c>
      <c r="Q62" s="111"/>
      <c r="R62" s="222"/>
      <c r="S62" s="111"/>
      <c r="T62" s="222"/>
      <c r="U62" s="111"/>
      <c r="V62" s="111"/>
      <c r="W62" s="111"/>
      <c r="X62" s="111"/>
      <c r="Y62" s="111"/>
      <c r="Z62" s="219"/>
      <c r="AA62" s="219"/>
      <c r="AB62" s="219"/>
      <c r="AC62" s="219"/>
      <c r="AD62" s="425">
        <f>+SUM(AE62:AQ63)</f>
        <v>0</v>
      </c>
      <c r="AE62" s="285"/>
      <c r="AF62" s="222"/>
      <c r="AG62" s="285"/>
      <c r="AH62" s="285"/>
      <c r="AI62" s="285"/>
      <c r="AJ62" s="285"/>
      <c r="AK62" s="285"/>
      <c r="AL62" s="285"/>
      <c r="AM62" s="285"/>
      <c r="AN62" s="285"/>
      <c r="AO62" s="285"/>
      <c r="AP62" s="285"/>
      <c r="AQ62" s="285"/>
      <c r="AR62" s="425">
        <f>+SUM(AS62:BE63)</f>
        <v>0</v>
      </c>
      <c r="AS62" s="91"/>
      <c r="AT62" s="222"/>
      <c r="AU62" s="91"/>
      <c r="AV62" s="91"/>
      <c r="AW62" s="91"/>
      <c r="AX62" s="91"/>
      <c r="AY62" s="91"/>
      <c r="AZ62" s="91"/>
      <c r="BA62" s="91"/>
      <c r="BB62" s="220"/>
      <c r="BC62" s="220"/>
      <c r="BD62" s="220"/>
      <c r="BE62" s="496"/>
    </row>
    <row r="63" spans="2:59" ht="25.5">
      <c r="B63" s="74" t="s">
        <v>731</v>
      </c>
      <c r="C63" s="123">
        <v>19</v>
      </c>
      <c r="D63" s="123" t="s">
        <v>732</v>
      </c>
      <c r="E63" s="271">
        <v>1905</v>
      </c>
      <c r="F63" s="271" t="s">
        <v>745</v>
      </c>
      <c r="G63" s="273">
        <v>2024730010048</v>
      </c>
      <c r="H63" s="271" t="s">
        <v>746</v>
      </c>
      <c r="I63" s="368"/>
      <c r="J63" s="368"/>
      <c r="K63" s="368"/>
      <c r="L63" s="271" t="s">
        <v>739</v>
      </c>
      <c r="M63" s="271" t="s">
        <v>40</v>
      </c>
      <c r="N63" s="368"/>
      <c r="O63" s="425"/>
      <c r="P63" s="425"/>
      <c r="Q63" s="111"/>
      <c r="R63" s="222"/>
      <c r="S63" s="111"/>
      <c r="T63" s="222">
        <v>75600000</v>
      </c>
      <c r="U63" s="111"/>
      <c r="V63" s="111"/>
      <c r="W63" s="111"/>
      <c r="X63" s="111"/>
      <c r="Y63" s="111"/>
      <c r="Z63" s="219"/>
      <c r="AA63" s="219"/>
      <c r="AB63" s="219"/>
      <c r="AC63" s="219"/>
      <c r="AD63" s="425"/>
      <c r="AE63" s="285"/>
      <c r="AF63" s="222"/>
      <c r="AG63" s="285"/>
      <c r="AH63" s="285"/>
      <c r="AI63" s="285"/>
      <c r="AJ63" s="285"/>
      <c r="AK63" s="285"/>
      <c r="AL63" s="285"/>
      <c r="AM63" s="285"/>
      <c r="AN63" s="285"/>
      <c r="AO63" s="285"/>
      <c r="AP63" s="285"/>
      <c r="AQ63" s="285"/>
      <c r="AR63" s="425"/>
      <c r="AS63" s="91"/>
      <c r="AT63" s="222"/>
      <c r="AU63" s="91"/>
      <c r="AV63" s="91"/>
      <c r="AW63" s="91"/>
      <c r="AX63" s="91"/>
      <c r="AY63" s="91"/>
      <c r="AZ63" s="91"/>
      <c r="BA63" s="91"/>
      <c r="BB63" s="220"/>
      <c r="BC63" s="220"/>
      <c r="BD63" s="220"/>
      <c r="BE63" s="496"/>
    </row>
    <row r="64" spans="2:59" ht="26.45" customHeight="1">
      <c r="B64" s="494" t="s">
        <v>731</v>
      </c>
      <c r="C64" s="695">
        <v>19</v>
      </c>
      <c r="D64" s="695" t="s">
        <v>732</v>
      </c>
      <c r="E64" s="55">
        <v>1906</v>
      </c>
      <c r="F64" s="368" t="s">
        <v>779</v>
      </c>
      <c r="G64" s="273">
        <v>2024730010046</v>
      </c>
      <c r="H64" s="368" t="s">
        <v>780</v>
      </c>
      <c r="I64" s="368">
        <v>1906025</v>
      </c>
      <c r="J64" s="368" t="s">
        <v>781</v>
      </c>
      <c r="K64" s="368" t="s">
        <v>782</v>
      </c>
      <c r="L64" s="271" t="s">
        <v>783</v>
      </c>
      <c r="M64" s="271" t="s">
        <v>40</v>
      </c>
      <c r="N64" s="368">
        <v>4</v>
      </c>
      <c r="O64" s="425">
        <v>458968204321</v>
      </c>
      <c r="P64" s="425">
        <f>+SUM(Q64:AC67)</f>
        <v>432504000000</v>
      </c>
      <c r="Q64" s="91"/>
      <c r="R64" s="216"/>
      <c r="S64" s="91"/>
      <c r="T64" s="222"/>
      <c r="U64" s="91"/>
      <c r="V64" s="91"/>
      <c r="W64" s="91"/>
      <c r="X64" s="91"/>
      <c r="Y64" s="91"/>
      <c r="Z64" s="220"/>
      <c r="AA64" s="220"/>
      <c r="AB64" s="220"/>
      <c r="AC64" s="225"/>
      <c r="AD64" s="425">
        <f>+SUM(AE64:AQ67)</f>
        <v>0</v>
      </c>
      <c r="AE64" s="91"/>
      <c r="AF64" s="226"/>
      <c r="AG64" s="91"/>
      <c r="AH64" s="222"/>
      <c r="AI64" s="91"/>
      <c r="AJ64" s="91"/>
      <c r="AK64" s="91"/>
      <c r="AL64" s="91"/>
      <c r="AM64" s="91"/>
      <c r="AN64" s="220"/>
      <c r="AO64" s="220"/>
      <c r="AP64" s="220"/>
      <c r="AQ64" s="225"/>
      <c r="AR64" s="425">
        <f>+SUM(AS64:BE67)</f>
        <v>0</v>
      </c>
      <c r="AS64" s="91"/>
      <c r="AT64" s="486"/>
      <c r="AU64" s="91"/>
      <c r="AV64" s="222"/>
      <c r="AW64" s="91"/>
      <c r="AX64" s="91"/>
      <c r="AY64" s="91"/>
      <c r="AZ64" s="91"/>
      <c r="BA64" s="91"/>
      <c r="BB64" s="220"/>
      <c r="BC64" s="220"/>
      <c r="BD64" s="220"/>
      <c r="BE64" s="497"/>
      <c r="BG64" s="218"/>
    </row>
    <row r="65" spans="2:57" ht="26.45" customHeight="1">
      <c r="B65" s="494"/>
      <c r="C65" s="695"/>
      <c r="D65" s="695"/>
      <c r="E65" s="55">
        <v>1906</v>
      </c>
      <c r="F65" s="368"/>
      <c r="G65" s="273">
        <v>2024730010046</v>
      </c>
      <c r="H65" s="368"/>
      <c r="I65" s="368"/>
      <c r="J65" s="368"/>
      <c r="K65" s="368"/>
      <c r="L65" s="271" t="s">
        <v>784</v>
      </c>
      <c r="M65" s="271" t="s">
        <v>40</v>
      </c>
      <c r="N65" s="368"/>
      <c r="O65" s="425"/>
      <c r="P65" s="425"/>
      <c r="Q65" s="272"/>
      <c r="R65" s="159"/>
      <c r="S65" s="271"/>
      <c r="T65" s="222">
        <v>120938000000</v>
      </c>
      <c r="U65" s="271"/>
      <c r="V65" s="271"/>
      <c r="W65" s="271"/>
      <c r="X65" s="271"/>
      <c r="Y65" s="271"/>
      <c r="Z65" s="271"/>
      <c r="AA65" s="271"/>
      <c r="AB65" s="271"/>
      <c r="AC65" s="285">
        <v>311566000000</v>
      </c>
      <c r="AD65" s="425"/>
      <c r="AE65" s="272"/>
      <c r="AF65" s="226"/>
      <c r="AG65" s="272"/>
      <c r="AH65" s="222"/>
      <c r="AI65" s="272"/>
      <c r="AJ65" s="272"/>
      <c r="AK65" s="272"/>
      <c r="AL65" s="272"/>
      <c r="AM65" s="272"/>
      <c r="AN65" s="272"/>
      <c r="AO65" s="272"/>
      <c r="AP65" s="272"/>
      <c r="AQ65" s="227"/>
      <c r="AR65" s="425"/>
      <c r="AS65" s="272"/>
      <c r="AT65" s="486"/>
      <c r="AU65" s="272"/>
      <c r="AV65" s="222"/>
      <c r="AW65" s="272"/>
      <c r="AX65" s="272"/>
      <c r="AY65" s="272"/>
      <c r="AZ65" s="272"/>
      <c r="BA65" s="272"/>
      <c r="BB65" s="272"/>
      <c r="BC65" s="272"/>
      <c r="BD65" s="272"/>
      <c r="BE65" s="498"/>
    </row>
    <row r="66" spans="2:57" ht="26.45" customHeight="1">
      <c r="B66" s="494"/>
      <c r="C66" s="695"/>
      <c r="D66" s="695"/>
      <c r="E66" s="55">
        <v>1906</v>
      </c>
      <c r="F66" s="368"/>
      <c r="G66" s="273">
        <v>2024730010046</v>
      </c>
      <c r="H66" s="368"/>
      <c r="I66" s="368"/>
      <c r="J66" s="368"/>
      <c r="K66" s="368"/>
      <c r="L66" s="271" t="s">
        <v>785</v>
      </c>
      <c r="M66" s="271" t="s">
        <v>40</v>
      </c>
      <c r="N66" s="368"/>
      <c r="O66" s="425"/>
      <c r="P66" s="425"/>
      <c r="Q66" s="271"/>
      <c r="R66" s="159"/>
      <c r="S66" s="271"/>
      <c r="T66" s="271"/>
      <c r="U66" s="271"/>
      <c r="V66" s="271"/>
      <c r="W66" s="271"/>
      <c r="X66" s="271"/>
      <c r="Y66" s="271"/>
      <c r="Z66" s="271"/>
      <c r="AA66" s="271"/>
      <c r="AB66" s="271"/>
      <c r="AC66" s="839"/>
      <c r="AD66" s="425"/>
      <c r="AE66" s="272"/>
      <c r="AF66" s="272"/>
      <c r="AG66" s="272"/>
      <c r="AH66" s="272"/>
      <c r="AI66" s="272"/>
      <c r="AJ66" s="272"/>
      <c r="AK66" s="272"/>
      <c r="AL66" s="272"/>
      <c r="AM66" s="272"/>
      <c r="AN66" s="272"/>
      <c r="AO66" s="272"/>
      <c r="AP66" s="272"/>
      <c r="AQ66" s="272"/>
      <c r="AR66" s="425"/>
      <c r="AS66" s="272"/>
      <c r="AT66" s="272"/>
      <c r="AU66" s="272"/>
      <c r="AV66" s="272"/>
      <c r="AW66" s="272"/>
      <c r="AX66" s="272"/>
      <c r="AY66" s="272"/>
      <c r="AZ66" s="272"/>
      <c r="BA66" s="272"/>
      <c r="BB66" s="272"/>
      <c r="BC66" s="272"/>
      <c r="BD66" s="272"/>
      <c r="BE66" s="499"/>
    </row>
    <row r="67" spans="2:57" ht="26.45" customHeight="1">
      <c r="B67" s="494"/>
      <c r="C67" s="695"/>
      <c r="D67" s="695"/>
      <c r="E67" s="55">
        <v>1906</v>
      </c>
      <c r="F67" s="368"/>
      <c r="G67" s="273">
        <v>2024730010046</v>
      </c>
      <c r="H67" s="368"/>
      <c r="I67" s="368"/>
      <c r="J67" s="368"/>
      <c r="K67" s="368"/>
      <c r="L67" s="271" t="s">
        <v>786</v>
      </c>
      <c r="M67" s="271" t="s">
        <v>40</v>
      </c>
      <c r="N67" s="368"/>
      <c r="O67" s="425"/>
      <c r="P67" s="425"/>
      <c r="Q67" s="271"/>
      <c r="R67" s="159"/>
      <c r="S67" s="271"/>
      <c r="T67" s="271"/>
      <c r="U67" s="271"/>
      <c r="V67" s="271"/>
      <c r="W67" s="271"/>
      <c r="X67" s="271"/>
      <c r="Y67" s="271"/>
      <c r="Z67" s="271"/>
      <c r="AA67" s="271"/>
      <c r="AB67" s="271"/>
      <c r="AC67" s="271"/>
      <c r="AD67" s="425"/>
      <c r="AE67" s="272"/>
      <c r="AF67" s="272"/>
      <c r="AG67" s="272"/>
      <c r="AH67" s="272"/>
      <c r="AI67" s="272"/>
      <c r="AJ67" s="272"/>
      <c r="AK67" s="272"/>
      <c r="AL67" s="272"/>
      <c r="AM67" s="272"/>
      <c r="AN67" s="272"/>
      <c r="AO67" s="272"/>
      <c r="AP67" s="272"/>
      <c r="AQ67" s="272"/>
      <c r="AR67" s="425"/>
      <c r="AS67" s="272"/>
      <c r="AT67" s="272"/>
      <c r="AU67" s="272"/>
      <c r="AV67" s="272"/>
      <c r="AW67" s="272"/>
      <c r="AX67" s="272"/>
      <c r="AY67" s="272"/>
      <c r="AZ67" s="272"/>
      <c r="BA67" s="272"/>
      <c r="BB67" s="272"/>
      <c r="BC67" s="272"/>
      <c r="BD67" s="272"/>
      <c r="BE67" s="499"/>
    </row>
    <row r="68" spans="2:57" ht="68.45" customHeight="1">
      <c r="B68" s="494" t="s">
        <v>731</v>
      </c>
      <c r="C68" s="695">
        <v>19</v>
      </c>
      <c r="D68" s="695" t="s">
        <v>732</v>
      </c>
      <c r="E68" s="55">
        <v>1906</v>
      </c>
      <c r="F68" s="368" t="s">
        <v>779</v>
      </c>
      <c r="G68" s="273">
        <v>2024730010046</v>
      </c>
      <c r="H68" s="368" t="s">
        <v>780</v>
      </c>
      <c r="I68" s="368" t="s">
        <v>787</v>
      </c>
      <c r="J68" s="368" t="s">
        <v>788</v>
      </c>
      <c r="K68" s="368" t="s">
        <v>789</v>
      </c>
      <c r="L68" s="271" t="s">
        <v>737</v>
      </c>
      <c r="M68" s="271" t="s">
        <v>40</v>
      </c>
      <c r="N68" s="271">
        <v>57500</v>
      </c>
      <c r="O68" s="425">
        <v>369917166</v>
      </c>
      <c r="P68" s="425">
        <f>+SUM(Q68:AC69)</f>
        <v>429500000</v>
      </c>
      <c r="Q68" s="272"/>
      <c r="R68" s="222">
        <v>353500000</v>
      </c>
      <c r="S68" s="271"/>
      <c r="T68" s="271">
        <v>76000000</v>
      </c>
      <c r="U68" s="271"/>
      <c r="V68" s="271"/>
      <c r="W68" s="271"/>
      <c r="X68" s="271"/>
      <c r="Y68" s="271"/>
      <c r="Z68" s="271"/>
      <c r="AA68" s="271"/>
      <c r="AB68" s="271"/>
      <c r="AC68" s="271"/>
      <c r="AD68" s="425">
        <f>+SUM(AE68:AQ69)</f>
        <v>0</v>
      </c>
      <c r="AE68" s="272"/>
      <c r="AF68" s="222"/>
      <c r="AG68" s="272"/>
      <c r="AH68" s="272"/>
      <c r="AI68" s="272"/>
      <c r="AJ68" s="272"/>
      <c r="AK68" s="272"/>
      <c r="AL68" s="272"/>
      <c r="AM68" s="272"/>
      <c r="AN68" s="272"/>
      <c r="AO68" s="272"/>
      <c r="AP68" s="272"/>
      <c r="AQ68" s="272"/>
      <c r="AR68" s="425">
        <f>+SUM(AS68:BE69)</f>
        <v>0</v>
      </c>
      <c r="AS68" s="272"/>
      <c r="AT68" s="222"/>
      <c r="AU68" s="272"/>
      <c r="AV68" s="272"/>
      <c r="AW68" s="272"/>
      <c r="AX68" s="272"/>
      <c r="AY68" s="272"/>
      <c r="AZ68" s="272"/>
      <c r="BA68" s="272"/>
      <c r="BB68" s="272"/>
      <c r="BC68" s="272"/>
      <c r="BD68" s="272"/>
      <c r="BE68" s="499"/>
    </row>
    <row r="69" spans="2:57" ht="26.45" customHeight="1">
      <c r="B69" s="494"/>
      <c r="C69" s="695"/>
      <c r="D69" s="695"/>
      <c r="E69" s="55">
        <v>1906</v>
      </c>
      <c r="F69" s="368"/>
      <c r="G69" s="273">
        <v>2024730010046</v>
      </c>
      <c r="H69" s="368"/>
      <c r="I69" s="368"/>
      <c r="J69" s="368"/>
      <c r="K69" s="368"/>
      <c r="L69" s="271" t="s">
        <v>738</v>
      </c>
      <c r="M69" s="271" t="s">
        <v>40</v>
      </c>
      <c r="N69" s="271"/>
      <c r="O69" s="425"/>
      <c r="P69" s="425"/>
      <c r="Q69" s="159"/>
      <c r="R69" s="222"/>
      <c r="S69" s="271"/>
      <c r="T69" s="271"/>
      <c r="U69" s="159"/>
      <c r="V69" s="159"/>
      <c r="W69" s="159"/>
      <c r="X69" s="159"/>
      <c r="Y69" s="271"/>
      <c r="Z69" s="271"/>
      <c r="AA69" s="271"/>
      <c r="AB69" s="271"/>
      <c r="AC69" s="271"/>
      <c r="AD69" s="425"/>
      <c r="AE69" s="272"/>
      <c r="AF69" s="222"/>
      <c r="AG69" s="272"/>
      <c r="AH69" s="272"/>
      <c r="AI69" s="272"/>
      <c r="AJ69" s="272"/>
      <c r="AK69" s="272"/>
      <c r="AL69" s="272"/>
      <c r="AM69" s="272"/>
      <c r="AN69" s="272"/>
      <c r="AO69" s="272"/>
      <c r="AP69" s="272"/>
      <c r="AQ69" s="272"/>
      <c r="AR69" s="425"/>
      <c r="AS69" s="272"/>
      <c r="AT69" s="222"/>
      <c r="AU69" s="272"/>
      <c r="AV69" s="272"/>
      <c r="AW69" s="272"/>
      <c r="AX69" s="272"/>
      <c r="AY69" s="272"/>
      <c r="AZ69" s="272"/>
      <c r="BA69" s="272"/>
      <c r="BB69" s="272"/>
      <c r="BC69" s="272"/>
      <c r="BD69" s="272"/>
      <c r="BE69" s="499"/>
    </row>
    <row r="70" spans="2:57" ht="54.6" customHeight="1">
      <c r="B70" s="500" t="s">
        <v>731</v>
      </c>
      <c r="C70" s="695">
        <v>19</v>
      </c>
      <c r="D70" s="695" t="s">
        <v>732</v>
      </c>
      <c r="E70" s="55">
        <v>1906</v>
      </c>
      <c r="F70" s="368" t="s">
        <v>779</v>
      </c>
      <c r="G70" s="273">
        <v>2024730010046</v>
      </c>
      <c r="H70" s="368" t="s">
        <v>780</v>
      </c>
      <c r="I70" s="368">
        <v>1906036</v>
      </c>
      <c r="J70" s="368" t="s">
        <v>790</v>
      </c>
      <c r="K70" s="368" t="s">
        <v>791</v>
      </c>
      <c r="L70" s="271" t="s">
        <v>737</v>
      </c>
      <c r="M70" s="271" t="s">
        <v>40</v>
      </c>
      <c r="N70" s="368">
        <v>1</v>
      </c>
      <c r="O70" s="425">
        <v>17185657432</v>
      </c>
      <c r="P70" s="425">
        <f>+SUM(Q70:AC71)</f>
        <v>19814623900</v>
      </c>
      <c r="Q70" s="116"/>
      <c r="R70" s="222">
        <v>9508500000</v>
      </c>
      <c r="S70" s="116"/>
      <c r="T70" s="222"/>
      <c r="U70" s="116"/>
      <c r="V70" s="116"/>
      <c r="W70" s="116"/>
      <c r="X70" s="116"/>
      <c r="Y70" s="116"/>
      <c r="Z70" s="116"/>
      <c r="AA70" s="222"/>
      <c r="AB70" s="116"/>
      <c r="AC70" s="222"/>
      <c r="AD70" s="425">
        <f>+SUM(AE70:AQ71)</f>
        <v>0</v>
      </c>
      <c r="AE70" s="116"/>
      <c r="AF70" s="116"/>
      <c r="AG70" s="116"/>
      <c r="AH70" s="116"/>
      <c r="AI70" s="116"/>
      <c r="AJ70" s="116"/>
      <c r="AK70" s="116"/>
      <c r="AL70" s="116"/>
      <c r="AM70" s="116"/>
      <c r="AN70" s="116"/>
      <c r="AO70" s="116"/>
      <c r="AP70" s="116"/>
      <c r="AQ70" s="116"/>
      <c r="AR70" s="425">
        <f>+SUM(AS70:BE71)</f>
        <v>0</v>
      </c>
      <c r="AS70" s="116"/>
      <c r="AT70" s="116"/>
      <c r="AU70" s="116"/>
      <c r="AV70" s="116"/>
      <c r="AW70" s="116"/>
      <c r="AX70" s="116"/>
      <c r="AY70" s="116"/>
      <c r="AZ70" s="116"/>
      <c r="BA70" s="116"/>
      <c r="BB70" s="116"/>
      <c r="BC70" s="116"/>
      <c r="BD70" s="116"/>
      <c r="BE70" s="501"/>
    </row>
    <row r="71" spans="2:57" ht="56.45" customHeight="1" thickBot="1">
      <c r="B71" s="502"/>
      <c r="C71" s="840"/>
      <c r="D71" s="840"/>
      <c r="E71" s="146">
        <v>1906</v>
      </c>
      <c r="F71" s="503"/>
      <c r="G71" s="61">
        <v>2024730010046</v>
      </c>
      <c r="H71" s="503"/>
      <c r="I71" s="503"/>
      <c r="J71" s="503"/>
      <c r="K71" s="503"/>
      <c r="L71" s="62" t="s">
        <v>792</v>
      </c>
      <c r="M71" s="62" t="s">
        <v>40</v>
      </c>
      <c r="N71" s="503"/>
      <c r="O71" s="504"/>
      <c r="P71" s="504"/>
      <c r="Q71" s="505"/>
      <c r="R71" s="841"/>
      <c r="S71" s="506"/>
      <c r="T71" s="506"/>
      <c r="U71" s="506"/>
      <c r="V71" s="506"/>
      <c r="W71" s="506"/>
      <c r="X71" s="506"/>
      <c r="Y71" s="506"/>
      <c r="Z71" s="506"/>
      <c r="AA71" s="507">
        <v>10306123900</v>
      </c>
      <c r="AB71" s="506"/>
      <c r="AC71" s="841"/>
      <c r="AD71" s="504"/>
      <c r="AE71" s="506"/>
      <c r="AF71" s="841"/>
      <c r="AG71" s="506"/>
      <c r="AH71" s="506"/>
      <c r="AI71" s="506"/>
      <c r="AJ71" s="506"/>
      <c r="AK71" s="506"/>
      <c r="AL71" s="506"/>
      <c r="AM71" s="506"/>
      <c r="AN71" s="506"/>
      <c r="AO71" s="506"/>
      <c r="AP71" s="506"/>
      <c r="AQ71" s="841"/>
      <c r="AR71" s="504"/>
      <c r="AS71" s="506"/>
      <c r="AT71" s="841"/>
      <c r="AU71" s="506"/>
      <c r="AV71" s="506"/>
      <c r="AW71" s="506"/>
      <c r="AX71" s="506"/>
      <c r="AY71" s="506"/>
      <c r="AZ71" s="506"/>
      <c r="BA71" s="506"/>
      <c r="BB71" s="506"/>
      <c r="BC71" s="506"/>
      <c r="BD71" s="506"/>
      <c r="BE71" s="508"/>
    </row>
    <row r="72" spans="2:57" ht="13.5" thickBot="1">
      <c r="B72" s="827" t="s">
        <v>729</v>
      </c>
      <c r="C72" s="828"/>
      <c r="D72" s="828"/>
      <c r="E72" s="828"/>
      <c r="F72" s="828"/>
      <c r="G72" s="828"/>
      <c r="H72" s="828"/>
      <c r="I72" s="828"/>
      <c r="J72" s="828"/>
      <c r="K72" s="828"/>
      <c r="L72" s="828"/>
      <c r="M72" s="828"/>
      <c r="N72" s="828"/>
      <c r="O72" s="829"/>
      <c r="P72" s="842">
        <f>SUM(P14:P71)</f>
        <v>460978877852</v>
      </c>
      <c r="Q72" s="842">
        <f t="shared" ref="Q72:BE72" si="0">SUM(Q14:Q71)</f>
        <v>0</v>
      </c>
      <c r="R72" s="842">
        <f t="shared" si="0"/>
        <v>13151010000</v>
      </c>
      <c r="S72" s="842">
        <f t="shared" si="0"/>
        <v>0</v>
      </c>
      <c r="T72" s="842">
        <f t="shared" si="0"/>
        <v>125955743952</v>
      </c>
      <c r="U72" s="842">
        <f t="shared" si="0"/>
        <v>0</v>
      </c>
      <c r="V72" s="842">
        <f t="shared" si="0"/>
        <v>0</v>
      </c>
      <c r="W72" s="842">
        <f t="shared" si="0"/>
        <v>0</v>
      </c>
      <c r="X72" s="842">
        <f t="shared" si="0"/>
        <v>0</v>
      </c>
      <c r="Y72" s="842">
        <f t="shared" si="0"/>
        <v>0</v>
      </c>
      <c r="Z72" s="842">
        <f t="shared" si="0"/>
        <v>0</v>
      </c>
      <c r="AA72" s="842">
        <f t="shared" si="0"/>
        <v>10306123900</v>
      </c>
      <c r="AB72" s="842">
        <f t="shared" si="0"/>
        <v>0</v>
      </c>
      <c r="AC72" s="842">
        <f t="shared" si="0"/>
        <v>311566000000</v>
      </c>
      <c r="AD72" s="842">
        <f t="shared" si="0"/>
        <v>0</v>
      </c>
      <c r="AE72" s="842">
        <f t="shared" si="0"/>
        <v>0</v>
      </c>
      <c r="AF72" s="842">
        <f t="shared" si="0"/>
        <v>0</v>
      </c>
      <c r="AG72" s="842">
        <f t="shared" si="0"/>
        <v>0</v>
      </c>
      <c r="AH72" s="842">
        <f t="shared" si="0"/>
        <v>0</v>
      </c>
      <c r="AI72" s="842">
        <f t="shared" si="0"/>
        <v>0</v>
      </c>
      <c r="AJ72" s="842">
        <f t="shared" si="0"/>
        <v>0</v>
      </c>
      <c r="AK72" s="842">
        <f t="shared" si="0"/>
        <v>0</v>
      </c>
      <c r="AL72" s="842">
        <f t="shared" si="0"/>
        <v>0</v>
      </c>
      <c r="AM72" s="842">
        <f t="shared" si="0"/>
        <v>0</v>
      </c>
      <c r="AN72" s="842">
        <f t="shared" si="0"/>
        <v>0</v>
      </c>
      <c r="AO72" s="842">
        <f t="shared" si="0"/>
        <v>0</v>
      </c>
      <c r="AP72" s="842">
        <f t="shared" si="0"/>
        <v>0</v>
      </c>
      <c r="AQ72" s="842">
        <f t="shared" si="0"/>
        <v>0</v>
      </c>
      <c r="AR72" s="842">
        <f t="shared" si="0"/>
        <v>0</v>
      </c>
      <c r="AS72" s="842">
        <f t="shared" si="0"/>
        <v>0</v>
      </c>
      <c r="AT72" s="842">
        <f t="shared" si="0"/>
        <v>0</v>
      </c>
      <c r="AU72" s="842">
        <f t="shared" si="0"/>
        <v>0</v>
      </c>
      <c r="AV72" s="842">
        <f t="shared" si="0"/>
        <v>0</v>
      </c>
      <c r="AW72" s="842">
        <f t="shared" si="0"/>
        <v>0</v>
      </c>
      <c r="AX72" s="842">
        <f t="shared" si="0"/>
        <v>0</v>
      </c>
      <c r="AY72" s="842">
        <f t="shared" si="0"/>
        <v>0</v>
      </c>
      <c r="AZ72" s="842">
        <f t="shared" si="0"/>
        <v>0</v>
      </c>
      <c r="BA72" s="842">
        <f t="shared" si="0"/>
        <v>0</v>
      </c>
      <c r="BB72" s="842">
        <f t="shared" si="0"/>
        <v>0</v>
      </c>
      <c r="BC72" s="842">
        <f t="shared" si="0"/>
        <v>0</v>
      </c>
      <c r="BD72" s="842">
        <f t="shared" si="0"/>
        <v>0</v>
      </c>
      <c r="BE72" s="843">
        <f t="shared" si="0"/>
        <v>0</v>
      </c>
    </row>
    <row r="73" spans="2:57" hidden="1">
      <c r="B73" s="228"/>
      <c r="C73" s="229"/>
      <c r="D73" s="229"/>
      <c r="E73" s="230"/>
      <c r="F73" s="231"/>
      <c r="G73" s="232"/>
      <c r="H73" s="231"/>
      <c r="I73" s="231"/>
      <c r="J73" s="231"/>
      <c r="K73" s="231"/>
      <c r="L73" s="231"/>
      <c r="M73" s="231"/>
      <c r="N73" s="231"/>
      <c r="O73" s="231"/>
      <c r="P73" s="233"/>
      <c r="Q73" s="234"/>
      <c r="R73" s="235"/>
      <c r="S73" s="236"/>
      <c r="T73" s="236"/>
      <c r="U73" s="236"/>
      <c r="V73" s="236"/>
      <c r="W73" s="236"/>
      <c r="X73" s="236"/>
      <c r="Y73" s="236"/>
      <c r="Z73" s="236"/>
      <c r="AA73" s="236"/>
      <c r="AB73" s="236"/>
      <c r="AC73" s="237"/>
      <c r="AD73" s="233"/>
      <c r="AE73" s="236"/>
      <c r="AF73" s="236"/>
      <c r="AG73" s="236"/>
      <c r="AH73" s="236"/>
      <c r="AI73" s="236"/>
      <c r="AJ73" s="236"/>
      <c r="AK73" s="236"/>
      <c r="AL73" s="236"/>
      <c r="AM73" s="236"/>
      <c r="AN73" s="236"/>
      <c r="AO73" s="236"/>
      <c r="AP73" s="236"/>
      <c r="AQ73" s="237"/>
      <c r="AR73" s="233"/>
      <c r="AS73" s="236"/>
      <c r="AT73" s="236"/>
      <c r="AU73" s="236"/>
      <c r="AV73" s="236"/>
      <c r="AW73" s="236"/>
      <c r="AX73" s="236"/>
      <c r="AY73" s="236"/>
      <c r="AZ73" s="236"/>
      <c r="BA73" s="236"/>
      <c r="BB73" s="236"/>
      <c r="BC73" s="236"/>
      <c r="BD73" s="236"/>
      <c r="BE73" s="236"/>
    </row>
    <row r="74" spans="2:57" hidden="1">
      <c r="B74" s="228"/>
      <c r="C74" s="229"/>
      <c r="D74" s="229"/>
      <c r="E74" s="230"/>
      <c r="F74" s="231"/>
      <c r="G74" s="232"/>
      <c r="H74" s="231"/>
      <c r="I74" s="231"/>
      <c r="J74" s="231"/>
      <c r="K74" s="231"/>
      <c r="L74" s="231"/>
      <c r="M74" s="231"/>
      <c r="N74" s="231"/>
      <c r="O74" s="231"/>
      <c r="P74" s="233"/>
      <c r="Q74" s="234"/>
      <c r="R74" s="235"/>
      <c r="S74" s="236"/>
      <c r="T74" s="236"/>
      <c r="U74" s="236"/>
      <c r="V74" s="236"/>
      <c r="W74" s="236"/>
      <c r="X74" s="236"/>
      <c r="Y74" s="236"/>
      <c r="Z74" s="236"/>
      <c r="AA74" s="236"/>
      <c r="AB74" s="236"/>
      <c r="AC74" s="237"/>
      <c r="AD74" s="233"/>
      <c r="AE74" s="236"/>
      <c r="AF74" s="236"/>
      <c r="AG74" s="236"/>
      <c r="AH74" s="236"/>
      <c r="AI74" s="236"/>
      <c r="AJ74" s="236"/>
      <c r="AK74" s="236"/>
      <c r="AL74" s="236"/>
      <c r="AM74" s="236"/>
      <c r="AN74" s="236"/>
      <c r="AO74" s="236"/>
      <c r="AP74" s="236"/>
      <c r="AQ74" s="237"/>
      <c r="AR74" s="233"/>
      <c r="AS74" s="236"/>
      <c r="AT74" s="236"/>
      <c r="AU74" s="236"/>
      <c r="AV74" s="236"/>
      <c r="AW74" s="236"/>
      <c r="AX74" s="236"/>
      <c r="AY74" s="236"/>
      <c r="AZ74" s="236"/>
      <c r="BA74" s="236"/>
      <c r="BB74" s="236"/>
      <c r="BC74" s="236"/>
      <c r="BD74" s="236"/>
      <c r="BE74" s="236"/>
    </row>
    <row r="75" spans="2:57" hidden="1">
      <c r="B75" s="228"/>
      <c r="C75" s="229"/>
      <c r="D75" s="229"/>
      <c r="E75" s="230"/>
      <c r="F75" s="231"/>
      <c r="G75" s="232"/>
      <c r="H75" s="231"/>
      <c r="I75" s="231"/>
      <c r="J75" s="231"/>
      <c r="K75" s="231"/>
      <c r="L75" s="231"/>
      <c r="M75" s="231"/>
      <c r="N75" s="231"/>
      <c r="O75" s="231"/>
      <c r="P75" s="233"/>
      <c r="Q75" s="234"/>
      <c r="R75" s="235"/>
      <c r="S75" s="236"/>
      <c r="T75" s="236"/>
      <c r="U75" s="236"/>
      <c r="V75" s="236"/>
      <c r="W75" s="236"/>
      <c r="X75" s="236"/>
      <c r="Y75" s="236"/>
      <c r="Z75" s="236"/>
      <c r="AA75" s="236"/>
      <c r="AB75" s="236"/>
      <c r="AC75" s="237"/>
      <c r="AD75" s="233"/>
      <c r="AE75" s="236"/>
      <c r="AF75" s="236"/>
      <c r="AG75" s="236"/>
      <c r="AH75" s="236"/>
      <c r="AI75" s="236"/>
      <c r="AJ75" s="236"/>
      <c r="AK75" s="236"/>
      <c r="AL75" s="236"/>
      <c r="AM75" s="236"/>
      <c r="AN75" s="236"/>
      <c r="AO75" s="236"/>
      <c r="AP75" s="236"/>
      <c r="AQ75" s="237"/>
      <c r="AR75" s="233"/>
      <c r="AS75" s="236"/>
      <c r="AT75" s="236"/>
      <c r="AU75" s="236"/>
      <c r="AV75" s="236"/>
      <c r="AW75" s="236"/>
      <c r="AX75" s="236"/>
      <c r="AY75" s="236"/>
      <c r="AZ75" s="236"/>
      <c r="BA75" s="236"/>
      <c r="BB75" s="236"/>
      <c r="BC75" s="236"/>
      <c r="BD75" s="236"/>
      <c r="BE75" s="236"/>
    </row>
    <row r="76" spans="2:57" hidden="1">
      <c r="B76" s="228"/>
      <c r="C76" s="229"/>
      <c r="D76" s="229"/>
      <c r="E76" s="230"/>
      <c r="F76" s="231"/>
      <c r="G76" s="232"/>
      <c r="H76" s="231"/>
      <c r="I76" s="231"/>
      <c r="J76" s="231"/>
      <c r="K76" s="231"/>
      <c r="L76" s="231"/>
      <c r="M76" s="231"/>
      <c r="N76" s="231"/>
      <c r="O76" s="231"/>
      <c r="P76" s="233"/>
      <c r="Q76" s="234"/>
      <c r="R76" s="235"/>
      <c r="S76" s="236"/>
      <c r="T76" s="236"/>
      <c r="U76" s="236"/>
      <c r="V76" s="236"/>
      <c r="W76" s="236"/>
      <c r="X76" s="236"/>
      <c r="Y76" s="236"/>
      <c r="Z76" s="236"/>
      <c r="AA76" s="236"/>
      <c r="AB76" s="236"/>
      <c r="AC76" s="237"/>
      <c r="AD76" s="233"/>
      <c r="AE76" s="236"/>
      <c r="AF76" s="236"/>
      <c r="AG76" s="236"/>
      <c r="AH76" s="236"/>
      <c r="AI76" s="236"/>
      <c r="AJ76" s="236"/>
      <c r="AK76" s="236"/>
      <c r="AL76" s="236"/>
      <c r="AM76" s="236"/>
      <c r="AN76" s="236"/>
      <c r="AO76" s="236"/>
      <c r="AP76" s="236"/>
      <c r="AQ76" s="237"/>
      <c r="AR76" s="233"/>
      <c r="AS76" s="236"/>
      <c r="AT76" s="236"/>
      <c r="AU76" s="236"/>
      <c r="AV76" s="236"/>
      <c r="AW76" s="236"/>
      <c r="AX76" s="236"/>
      <c r="AY76" s="236"/>
      <c r="AZ76" s="236"/>
      <c r="BA76" s="236"/>
      <c r="BB76" s="236"/>
      <c r="BC76" s="236"/>
      <c r="BD76" s="236"/>
      <c r="BE76" s="236"/>
    </row>
    <row r="77" spans="2:57" hidden="1">
      <c r="P77" s="208">
        <f t="shared" ref="P77:BE77" si="1">+SUBTOTAL(9,P14:P71)</f>
        <v>460978877852</v>
      </c>
      <c r="Q77" s="208">
        <f t="shared" si="1"/>
        <v>0</v>
      </c>
      <c r="R77" s="208">
        <f t="shared" si="1"/>
        <v>13151010000</v>
      </c>
      <c r="S77" s="208">
        <f t="shared" si="1"/>
        <v>0</v>
      </c>
      <c r="T77" s="208">
        <f>+SUBTOTAL(9,T15:T71)</f>
        <v>125955743952</v>
      </c>
      <c r="U77" s="208">
        <f t="shared" si="1"/>
        <v>0</v>
      </c>
      <c r="V77" s="208">
        <f t="shared" si="1"/>
        <v>0</v>
      </c>
      <c r="W77" s="208">
        <f t="shared" si="1"/>
        <v>0</v>
      </c>
      <c r="X77" s="208">
        <f t="shared" si="1"/>
        <v>0</v>
      </c>
      <c r="Y77" s="208">
        <f t="shared" si="1"/>
        <v>0</v>
      </c>
      <c r="Z77" s="208">
        <f t="shared" si="1"/>
        <v>0</v>
      </c>
      <c r="AA77" s="208">
        <f t="shared" si="1"/>
        <v>10306123900</v>
      </c>
      <c r="AB77" s="208">
        <f t="shared" si="1"/>
        <v>0</v>
      </c>
      <c r="AC77" s="208">
        <f t="shared" si="1"/>
        <v>311566000000</v>
      </c>
      <c r="AD77" s="208">
        <f t="shared" si="1"/>
        <v>0</v>
      </c>
      <c r="AE77" s="208">
        <f t="shared" si="1"/>
        <v>0</v>
      </c>
      <c r="AF77" s="208">
        <f t="shared" si="1"/>
        <v>0</v>
      </c>
      <c r="AG77" s="208">
        <f t="shared" si="1"/>
        <v>0</v>
      </c>
      <c r="AH77" s="208">
        <f t="shared" si="1"/>
        <v>0</v>
      </c>
      <c r="AI77" s="208">
        <f t="shared" si="1"/>
        <v>0</v>
      </c>
      <c r="AJ77" s="208">
        <f t="shared" si="1"/>
        <v>0</v>
      </c>
      <c r="AK77" s="208">
        <f t="shared" si="1"/>
        <v>0</v>
      </c>
      <c r="AL77" s="208">
        <f t="shared" si="1"/>
        <v>0</v>
      </c>
      <c r="AM77" s="208">
        <f t="shared" si="1"/>
        <v>0</v>
      </c>
      <c r="AN77" s="208">
        <f t="shared" si="1"/>
        <v>0</v>
      </c>
      <c r="AO77" s="208">
        <f t="shared" si="1"/>
        <v>0</v>
      </c>
      <c r="AP77" s="208">
        <f t="shared" si="1"/>
        <v>0</v>
      </c>
      <c r="AQ77" s="208">
        <f t="shared" si="1"/>
        <v>0</v>
      </c>
      <c r="AR77" s="208">
        <f t="shared" si="1"/>
        <v>0</v>
      </c>
      <c r="AS77" s="208">
        <f t="shared" si="1"/>
        <v>0</v>
      </c>
      <c r="AT77" s="208">
        <f t="shared" si="1"/>
        <v>0</v>
      </c>
      <c r="AU77" s="208">
        <f t="shared" si="1"/>
        <v>0</v>
      </c>
      <c r="AV77" s="208">
        <f t="shared" si="1"/>
        <v>0</v>
      </c>
      <c r="AW77" s="208">
        <f t="shared" si="1"/>
        <v>0</v>
      </c>
      <c r="AX77" s="208">
        <f t="shared" si="1"/>
        <v>0</v>
      </c>
      <c r="AY77" s="208">
        <f t="shared" si="1"/>
        <v>0</v>
      </c>
      <c r="AZ77" s="208">
        <f t="shared" si="1"/>
        <v>0</v>
      </c>
      <c r="BA77" s="208">
        <f t="shared" si="1"/>
        <v>0</v>
      </c>
      <c r="BB77" s="208">
        <f t="shared" si="1"/>
        <v>0</v>
      </c>
      <c r="BC77" s="208">
        <f t="shared" si="1"/>
        <v>0</v>
      </c>
      <c r="BD77" s="208">
        <f t="shared" si="1"/>
        <v>0</v>
      </c>
      <c r="BE77" s="208">
        <f t="shared" si="1"/>
        <v>0</v>
      </c>
    </row>
    <row r="78" spans="2:57" hidden="1"/>
    <row r="79" spans="2:57" hidden="1">
      <c r="P79" s="238">
        <f>449818846673-428021330</f>
        <v>449390825343</v>
      </c>
      <c r="R79" s="238">
        <v>13356046754</v>
      </c>
      <c r="T79" s="238">
        <v>133266509098</v>
      </c>
      <c r="AA79" s="215">
        <v>10306123900</v>
      </c>
      <c r="AC79" s="215">
        <v>292462145591</v>
      </c>
      <c r="AF79" s="238">
        <v>12029388740</v>
      </c>
      <c r="AH79" s="238">
        <v>100215153679</v>
      </c>
      <c r="AQ79" s="224">
        <v>213084259359</v>
      </c>
      <c r="AT79" s="223">
        <v>4222816158</v>
      </c>
      <c r="AV79" s="224">
        <v>96715679085</v>
      </c>
      <c r="BE79" s="224">
        <v>211768912008</v>
      </c>
    </row>
    <row r="80" spans="2:57" hidden="1"/>
    <row r="81" spans="16:57" hidden="1">
      <c r="P81" s="208">
        <f>+P77-P79</f>
        <v>11588052509</v>
      </c>
      <c r="Q81" s="208">
        <f t="shared" ref="Q81:BE81" si="2">+Q77-Q79</f>
        <v>0</v>
      </c>
      <c r="R81" s="208">
        <f t="shared" si="2"/>
        <v>-205036754</v>
      </c>
      <c r="S81" s="208">
        <f t="shared" si="2"/>
        <v>0</v>
      </c>
      <c r="T81" s="208">
        <f t="shared" si="2"/>
        <v>-7310765146</v>
      </c>
      <c r="U81" s="208">
        <f t="shared" si="2"/>
        <v>0</v>
      </c>
      <c r="V81" s="208">
        <f t="shared" si="2"/>
        <v>0</v>
      </c>
      <c r="W81" s="208">
        <f t="shared" si="2"/>
        <v>0</v>
      </c>
      <c r="X81" s="208">
        <f t="shared" si="2"/>
        <v>0</v>
      </c>
      <c r="Y81" s="208">
        <f t="shared" si="2"/>
        <v>0</v>
      </c>
      <c r="Z81" s="208">
        <f t="shared" si="2"/>
        <v>0</v>
      </c>
      <c r="AA81" s="208">
        <f t="shared" si="2"/>
        <v>0</v>
      </c>
      <c r="AB81" s="208">
        <f t="shared" si="2"/>
        <v>0</v>
      </c>
      <c r="AC81" s="208">
        <f t="shared" si="2"/>
        <v>19103854409</v>
      </c>
      <c r="AD81" s="208">
        <f t="shared" si="2"/>
        <v>0</v>
      </c>
      <c r="AE81" s="208">
        <f t="shared" si="2"/>
        <v>0</v>
      </c>
      <c r="AF81" s="208">
        <f t="shared" si="2"/>
        <v>-12029388740</v>
      </c>
      <c r="AG81" s="208">
        <f t="shared" si="2"/>
        <v>0</v>
      </c>
      <c r="AH81" s="208">
        <f t="shared" si="2"/>
        <v>-100215153679</v>
      </c>
      <c r="AI81" s="208">
        <f t="shared" si="2"/>
        <v>0</v>
      </c>
      <c r="AJ81" s="208">
        <f t="shared" si="2"/>
        <v>0</v>
      </c>
      <c r="AK81" s="208">
        <f t="shared" si="2"/>
        <v>0</v>
      </c>
      <c r="AL81" s="208">
        <f t="shared" si="2"/>
        <v>0</v>
      </c>
      <c r="AM81" s="208">
        <f t="shared" si="2"/>
        <v>0</v>
      </c>
      <c r="AN81" s="208">
        <f t="shared" si="2"/>
        <v>0</v>
      </c>
      <c r="AO81" s="208">
        <f t="shared" si="2"/>
        <v>0</v>
      </c>
      <c r="AP81" s="208">
        <f t="shared" si="2"/>
        <v>0</v>
      </c>
      <c r="AQ81" s="208">
        <f t="shared" si="2"/>
        <v>-213084259359</v>
      </c>
      <c r="AR81" s="208">
        <f t="shared" si="2"/>
        <v>0</v>
      </c>
      <c r="AS81" s="208">
        <f t="shared" si="2"/>
        <v>0</v>
      </c>
      <c r="AT81" s="208">
        <f t="shared" si="2"/>
        <v>-4222816158</v>
      </c>
      <c r="AU81" s="208">
        <f t="shared" si="2"/>
        <v>0</v>
      </c>
      <c r="AV81" s="208">
        <f t="shared" si="2"/>
        <v>-96715679085</v>
      </c>
      <c r="AW81" s="208">
        <f t="shared" si="2"/>
        <v>0</v>
      </c>
      <c r="AX81" s="208">
        <f t="shared" si="2"/>
        <v>0</v>
      </c>
      <c r="AY81" s="208">
        <f t="shared" si="2"/>
        <v>0</v>
      </c>
      <c r="AZ81" s="208">
        <f t="shared" si="2"/>
        <v>0</v>
      </c>
      <c r="BA81" s="208">
        <f t="shared" si="2"/>
        <v>0</v>
      </c>
      <c r="BB81" s="208">
        <f t="shared" si="2"/>
        <v>0</v>
      </c>
      <c r="BC81" s="208">
        <f t="shared" si="2"/>
        <v>0</v>
      </c>
      <c r="BD81" s="208">
        <f t="shared" si="2"/>
        <v>0</v>
      </c>
      <c r="BE81" s="208">
        <f t="shared" si="2"/>
        <v>-211768912008</v>
      </c>
    </row>
    <row r="82" spans="16:57" hidden="1"/>
    <row r="83" spans="16:57" hidden="1"/>
    <row r="84" spans="16:57" hidden="1"/>
    <row r="85" spans="16:57" hidden="1"/>
    <row r="86" spans="16:57" hidden="1"/>
    <row r="87" spans="16:57" hidden="1"/>
    <row r="88" spans="16:57" hidden="1"/>
    <row r="89" spans="16:57" hidden="1"/>
    <row r="90" spans="16:57" hidden="1"/>
    <row r="91" spans="16:57" hidden="1"/>
    <row r="92" spans="16:57" hidden="1"/>
    <row r="93" spans="16:57" hidden="1"/>
    <row r="94" spans="16:57" hidden="1"/>
    <row r="95" spans="16:57" hidden="1"/>
    <row r="96" spans="16:5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sheetData>
  <mergeCells count="261">
    <mergeCell ref="B72:O72"/>
    <mergeCell ref="AD68:AD69"/>
    <mergeCell ref="N64:N67"/>
    <mergeCell ref="O64:O67"/>
    <mergeCell ref="P64:P67"/>
    <mergeCell ref="AD64:AD67"/>
    <mergeCell ref="AR64:AR67"/>
    <mergeCell ref="B8:U8"/>
    <mergeCell ref="B9:U9"/>
    <mergeCell ref="O70:O71"/>
    <mergeCell ref="P70:P71"/>
    <mergeCell ref="AD70:AD71"/>
    <mergeCell ref="AR70:AR71"/>
    <mergeCell ref="AR68:AR69"/>
    <mergeCell ref="B70:B71"/>
    <mergeCell ref="C70:C71"/>
    <mergeCell ref="D70:D71"/>
    <mergeCell ref="F70:F71"/>
    <mergeCell ref="H70:H71"/>
    <mergeCell ref="I70:I71"/>
    <mergeCell ref="J70:J71"/>
    <mergeCell ref="K70:K71"/>
    <mergeCell ref="N70:N71"/>
    <mergeCell ref="I68:I69"/>
    <mergeCell ref="J68:J69"/>
    <mergeCell ref="B68:B69"/>
    <mergeCell ref="C68:C69"/>
    <mergeCell ref="D68:D69"/>
    <mergeCell ref="F68:F69"/>
    <mergeCell ref="H68:H69"/>
    <mergeCell ref="AD62:AD63"/>
    <mergeCell ref="AR62:AR63"/>
    <mergeCell ref="B64:B67"/>
    <mergeCell ref="C64:C67"/>
    <mergeCell ref="D64:D67"/>
    <mergeCell ref="F64:F67"/>
    <mergeCell ref="H64:H67"/>
    <mergeCell ref="I64:I67"/>
    <mergeCell ref="J64:J67"/>
    <mergeCell ref="K64:K67"/>
    <mergeCell ref="I62:I63"/>
    <mergeCell ref="J62:J63"/>
    <mergeCell ref="K62:K63"/>
    <mergeCell ref="N62:N63"/>
    <mergeCell ref="O62:O63"/>
    <mergeCell ref="P62:P63"/>
    <mergeCell ref="K68:K69"/>
    <mergeCell ref="O68:O69"/>
    <mergeCell ref="P68:P69"/>
    <mergeCell ref="AD56:AD57"/>
    <mergeCell ref="AR56:AR57"/>
    <mergeCell ref="I59:I61"/>
    <mergeCell ref="J59:J61"/>
    <mergeCell ref="K59:K61"/>
    <mergeCell ref="N59:N61"/>
    <mergeCell ref="O59:O61"/>
    <mergeCell ref="P59:P61"/>
    <mergeCell ref="AD59:AD61"/>
    <mergeCell ref="AR59:AR61"/>
    <mergeCell ref="I56:I57"/>
    <mergeCell ref="J56:J57"/>
    <mergeCell ref="K56:K57"/>
    <mergeCell ref="N56:N57"/>
    <mergeCell ref="O56:O57"/>
    <mergeCell ref="P56:P57"/>
    <mergeCell ref="AD51:AD52"/>
    <mergeCell ref="AR51:AR52"/>
    <mergeCell ref="I53:I54"/>
    <mergeCell ref="J53:J54"/>
    <mergeCell ref="K53:K54"/>
    <mergeCell ref="N53:N54"/>
    <mergeCell ref="O53:O54"/>
    <mergeCell ref="P53:P54"/>
    <mergeCell ref="AD53:AD54"/>
    <mergeCell ref="AR53:AR54"/>
    <mergeCell ref="I51:I52"/>
    <mergeCell ref="J51:J52"/>
    <mergeCell ref="K51:K52"/>
    <mergeCell ref="N51:N52"/>
    <mergeCell ref="O51:O52"/>
    <mergeCell ref="P51:P52"/>
    <mergeCell ref="AD47:AD48"/>
    <mergeCell ref="AR47:AR48"/>
    <mergeCell ref="I49:I50"/>
    <mergeCell ref="J49:J50"/>
    <mergeCell ref="K49:K50"/>
    <mergeCell ref="N49:N50"/>
    <mergeCell ref="O49:O50"/>
    <mergeCell ref="P49:P50"/>
    <mergeCell ref="AD49:AD50"/>
    <mergeCell ref="AR49:AR50"/>
    <mergeCell ref="I47:I48"/>
    <mergeCell ref="J47:J48"/>
    <mergeCell ref="K47:K48"/>
    <mergeCell ref="N47:N48"/>
    <mergeCell ref="O47:O48"/>
    <mergeCell ref="P47:P48"/>
    <mergeCell ref="AD42:AD43"/>
    <mergeCell ref="AR42:AR43"/>
    <mergeCell ref="I45:I46"/>
    <mergeCell ref="J45:J46"/>
    <mergeCell ref="K45:K46"/>
    <mergeCell ref="N45:N46"/>
    <mergeCell ref="O45:O46"/>
    <mergeCell ref="P45:P46"/>
    <mergeCell ref="AD45:AD46"/>
    <mergeCell ref="AR45:AR46"/>
    <mergeCell ref="I42:I43"/>
    <mergeCell ref="J42:J43"/>
    <mergeCell ref="K42:K43"/>
    <mergeCell ref="N42:N43"/>
    <mergeCell ref="O42:O43"/>
    <mergeCell ref="P42:P43"/>
    <mergeCell ref="AD37:AD39"/>
    <mergeCell ref="AR37:AR39"/>
    <mergeCell ref="I40:I41"/>
    <mergeCell ref="J40:J41"/>
    <mergeCell ref="K40:K41"/>
    <mergeCell ref="N40:N41"/>
    <mergeCell ref="O40:O41"/>
    <mergeCell ref="P40:P41"/>
    <mergeCell ref="AD40:AD41"/>
    <mergeCell ref="AR40:AR41"/>
    <mergeCell ref="I37:I39"/>
    <mergeCell ref="J37:J39"/>
    <mergeCell ref="K37:K39"/>
    <mergeCell ref="N37:N39"/>
    <mergeCell ref="O37:O39"/>
    <mergeCell ref="P37:P39"/>
    <mergeCell ref="I35:I36"/>
    <mergeCell ref="J35:J36"/>
    <mergeCell ref="K35:K36"/>
    <mergeCell ref="N35:N36"/>
    <mergeCell ref="O35:O36"/>
    <mergeCell ref="P35:P36"/>
    <mergeCell ref="AD35:AD36"/>
    <mergeCell ref="AR35:AR36"/>
    <mergeCell ref="I33:I34"/>
    <mergeCell ref="J33:J34"/>
    <mergeCell ref="K33:K34"/>
    <mergeCell ref="N33:N34"/>
    <mergeCell ref="O33:O34"/>
    <mergeCell ref="P33:P34"/>
    <mergeCell ref="I30:I32"/>
    <mergeCell ref="J30:J32"/>
    <mergeCell ref="K30:K32"/>
    <mergeCell ref="N30:N32"/>
    <mergeCell ref="O30:O32"/>
    <mergeCell ref="P30:P32"/>
    <mergeCell ref="AD30:AD32"/>
    <mergeCell ref="AR30:AR32"/>
    <mergeCell ref="AD33:AD34"/>
    <mergeCell ref="AR33:AR34"/>
    <mergeCell ref="AD22:AD24"/>
    <mergeCell ref="AR22:AR24"/>
    <mergeCell ref="I27:I29"/>
    <mergeCell ref="J27:J29"/>
    <mergeCell ref="K27:K29"/>
    <mergeCell ref="N27:N29"/>
    <mergeCell ref="O27:O29"/>
    <mergeCell ref="P27:P29"/>
    <mergeCell ref="AD27:AD29"/>
    <mergeCell ref="AR27:AR29"/>
    <mergeCell ref="B20:B21"/>
    <mergeCell ref="C20:C21"/>
    <mergeCell ref="D20:D21"/>
    <mergeCell ref="F20:F21"/>
    <mergeCell ref="H20:H21"/>
    <mergeCell ref="I20:I21"/>
    <mergeCell ref="AR20:AR21"/>
    <mergeCell ref="B22:B24"/>
    <mergeCell ref="C22:C24"/>
    <mergeCell ref="D22:D24"/>
    <mergeCell ref="F22:F24"/>
    <mergeCell ref="H22:H24"/>
    <mergeCell ref="I22:I24"/>
    <mergeCell ref="J22:J24"/>
    <mergeCell ref="K22:K24"/>
    <mergeCell ref="N22:N24"/>
    <mergeCell ref="J20:J21"/>
    <mergeCell ref="K20:K21"/>
    <mergeCell ref="N20:N21"/>
    <mergeCell ref="O20:O21"/>
    <mergeCell ref="P20:P21"/>
    <mergeCell ref="AD20:AD21"/>
    <mergeCell ref="O22:O24"/>
    <mergeCell ref="P22:P24"/>
    <mergeCell ref="AR14:AR16"/>
    <mergeCell ref="B17:B19"/>
    <mergeCell ref="C17:C19"/>
    <mergeCell ref="D17:D19"/>
    <mergeCell ref="F17:F19"/>
    <mergeCell ref="H17:H19"/>
    <mergeCell ref="I17:I19"/>
    <mergeCell ref="J17:J19"/>
    <mergeCell ref="K17:K19"/>
    <mergeCell ref="N17:N19"/>
    <mergeCell ref="J14:J16"/>
    <mergeCell ref="K14:K16"/>
    <mergeCell ref="N14:N16"/>
    <mergeCell ref="O14:O16"/>
    <mergeCell ref="P14:P16"/>
    <mergeCell ref="AD14:AD16"/>
    <mergeCell ref="O17:O19"/>
    <mergeCell ref="P17:P19"/>
    <mergeCell ref="AD17:AD19"/>
    <mergeCell ref="AR17:AR19"/>
    <mergeCell ref="B14:B16"/>
    <mergeCell ref="C14:C16"/>
    <mergeCell ref="D14:D16"/>
    <mergeCell ref="F14:F16"/>
    <mergeCell ref="H14:H16"/>
    <mergeCell ref="I14:I16"/>
    <mergeCell ref="AN12:AN13"/>
    <mergeCell ref="AO12:AO13"/>
    <mergeCell ref="AP12:AP13"/>
    <mergeCell ref="Z12:Z13"/>
    <mergeCell ref="AA12:AA13"/>
    <mergeCell ref="AB12:AB13"/>
    <mergeCell ref="AC12:AC13"/>
    <mergeCell ref="AE12:AF12"/>
    <mergeCell ref="AG12:AM12"/>
    <mergeCell ref="L12:L13"/>
    <mergeCell ref="M12:M13"/>
    <mergeCell ref="AR11:AR13"/>
    <mergeCell ref="AS11:BE11"/>
    <mergeCell ref="B12:B13"/>
    <mergeCell ref="C12:C13"/>
    <mergeCell ref="D12:D13"/>
    <mergeCell ref="E12:E13"/>
    <mergeCell ref="F12:F13"/>
    <mergeCell ref="G12:G13"/>
    <mergeCell ref="B11:N11"/>
    <mergeCell ref="P11:P13"/>
    <mergeCell ref="Q11:AC11"/>
    <mergeCell ref="H12:H13"/>
    <mergeCell ref="I12:I13"/>
    <mergeCell ref="J12:J13"/>
    <mergeCell ref="K12:K13"/>
    <mergeCell ref="BB12:BB13"/>
    <mergeCell ref="BC12:BC13"/>
    <mergeCell ref="BD12:BD13"/>
    <mergeCell ref="BE12:BE13"/>
    <mergeCell ref="AQ12:AQ13"/>
    <mergeCell ref="AS12:AT12"/>
    <mergeCell ref="AU12:BA12"/>
    <mergeCell ref="B2:F5"/>
    <mergeCell ref="G2:N3"/>
    <mergeCell ref="G4:N5"/>
    <mergeCell ref="N12:N13"/>
    <mergeCell ref="O12:O13"/>
    <mergeCell ref="Q12:R12"/>
    <mergeCell ref="S12:Y12"/>
    <mergeCell ref="AD11:AD13"/>
    <mergeCell ref="AE11:AQ11"/>
    <mergeCell ref="O2:R2"/>
    <mergeCell ref="S2:U5"/>
    <mergeCell ref="O3:R3"/>
    <mergeCell ref="O4:R4"/>
    <mergeCell ref="O5:R5"/>
    <mergeCell ref="B7:U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29"/>
  <sheetViews>
    <sheetView zoomScale="90" zoomScaleNormal="90" workbookViewId="0">
      <selection activeCell="Q28" sqref="Q28:AD28"/>
    </sheetView>
  </sheetViews>
  <sheetFormatPr baseColWidth="10" defaultRowHeight="12.75"/>
  <cols>
    <col min="1" max="1" width="2.85546875" style="36" customWidth="1"/>
    <col min="2" max="2" width="20.7109375" style="18" customWidth="1"/>
    <col min="3" max="3" width="10.5703125" style="20" customWidth="1"/>
    <col min="4" max="4" width="16.28515625" style="20" customWidth="1"/>
    <col min="5" max="5" width="21.7109375" style="20" customWidth="1"/>
    <col min="6" max="6" width="16.28515625" style="19" customWidth="1"/>
    <col min="7" max="7" width="16.5703125" style="19" customWidth="1"/>
    <col min="8" max="8" width="20.7109375" style="19" customWidth="1"/>
    <col min="9" max="10" width="16.5703125" style="19" customWidth="1"/>
    <col min="11" max="11" width="20" style="19" customWidth="1"/>
    <col min="12" max="12" width="18.7109375" style="19" customWidth="1"/>
    <col min="13" max="13" width="20.85546875" style="19" customWidth="1"/>
    <col min="14" max="14" width="23.5703125" style="19" customWidth="1"/>
    <col min="15" max="15" width="23.5703125" style="19" hidden="1" customWidth="1"/>
    <col min="16" max="16" width="19" style="19" customWidth="1"/>
    <col min="17" max="18" width="16.28515625" style="19" customWidth="1"/>
    <col min="19" max="19" width="8.140625" style="19" customWidth="1"/>
    <col min="20" max="20" width="8.5703125" style="19" customWidth="1"/>
    <col min="21" max="21" width="13.28515625" style="19" bestFit="1" customWidth="1"/>
    <col min="22" max="22" width="19" style="19" customWidth="1"/>
    <col min="23" max="23" width="8.5703125" style="19" bestFit="1" customWidth="1"/>
    <col min="24" max="24" width="10.85546875" style="19" bestFit="1" customWidth="1"/>
    <col min="25" max="25" width="14.42578125" style="19" bestFit="1" customWidth="1"/>
    <col min="26" max="26" width="8.42578125" style="19" customWidth="1"/>
    <col min="27" max="27" width="8.85546875" style="19" customWidth="1"/>
    <col min="28" max="28" width="9.42578125" style="19" customWidth="1"/>
    <col min="29" max="29" width="8.7109375" style="19" customWidth="1"/>
    <col min="30" max="191" width="11.42578125" style="36"/>
    <col min="192" max="256" width="11.42578125" style="19"/>
    <col min="257" max="257" width="2.85546875" style="19" customWidth="1"/>
    <col min="258" max="258" width="20.7109375" style="19" customWidth="1"/>
    <col min="259" max="259" width="10.5703125" style="19" customWidth="1"/>
    <col min="260" max="260" width="16.28515625" style="19" customWidth="1"/>
    <col min="261" max="261" width="21.7109375" style="19" customWidth="1"/>
    <col min="262" max="262" width="16.28515625" style="19" customWidth="1"/>
    <col min="263" max="267" width="16.5703125" style="19" customWidth="1"/>
    <col min="268" max="269" width="16.7109375" style="19" customWidth="1"/>
    <col min="270" max="270" width="23.5703125" style="19" customWidth="1"/>
    <col min="271" max="271" width="0" style="19" hidden="1" customWidth="1"/>
    <col min="272" max="272" width="19" style="19" customWidth="1"/>
    <col min="273" max="274" width="16.28515625" style="19" customWidth="1"/>
    <col min="275" max="275" width="8.140625" style="19" customWidth="1"/>
    <col min="276" max="276" width="8.5703125" style="19" customWidth="1"/>
    <col min="277" max="277" width="13.28515625" style="19" bestFit="1" customWidth="1"/>
    <col min="278" max="278" width="19" style="19" customWidth="1"/>
    <col min="279" max="279" width="8.5703125" style="19" bestFit="1" customWidth="1"/>
    <col min="280" max="280" width="10.85546875" style="19" bestFit="1" customWidth="1"/>
    <col min="281" max="281" width="14.42578125" style="19" bestFit="1" customWidth="1"/>
    <col min="282" max="282" width="8.42578125" style="19" customWidth="1"/>
    <col min="283" max="283" width="8.85546875" style="19" customWidth="1"/>
    <col min="284" max="284" width="9.42578125" style="19" customWidth="1"/>
    <col min="285" max="285" width="8.7109375" style="19" customWidth="1"/>
    <col min="286" max="512" width="11.42578125" style="19"/>
    <col min="513" max="513" width="2.85546875" style="19" customWidth="1"/>
    <col min="514" max="514" width="20.7109375" style="19" customWidth="1"/>
    <col min="515" max="515" width="10.5703125" style="19" customWidth="1"/>
    <col min="516" max="516" width="16.28515625" style="19" customWidth="1"/>
    <col min="517" max="517" width="21.7109375" style="19" customWidth="1"/>
    <col min="518" max="518" width="16.28515625" style="19" customWidth="1"/>
    <col min="519" max="523" width="16.5703125" style="19" customWidth="1"/>
    <col min="524" max="525" width="16.7109375" style="19" customWidth="1"/>
    <col min="526" max="526" width="23.5703125" style="19" customWidth="1"/>
    <col min="527" max="527" width="0" style="19" hidden="1" customWidth="1"/>
    <col min="528" max="528" width="19" style="19" customWidth="1"/>
    <col min="529" max="530" width="16.28515625" style="19" customWidth="1"/>
    <col min="531" max="531" width="8.140625" style="19" customWidth="1"/>
    <col min="532" max="532" width="8.5703125" style="19" customWidth="1"/>
    <col min="533" max="533" width="13.28515625" style="19" bestFit="1" customWidth="1"/>
    <col min="534" max="534" width="19" style="19" customWidth="1"/>
    <col min="535" max="535" width="8.5703125" style="19" bestFit="1" customWidth="1"/>
    <col min="536" max="536" width="10.85546875" style="19" bestFit="1" customWidth="1"/>
    <col min="537" max="537" width="14.42578125" style="19" bestFit="1" customWidth="1"/>
    <col min="538" max="538" width="8.42578125" style="19" customWidth="1"/>
    <col min="539" max="539" width="8.85546875" style="19" customWidth="1"/>
    <col min="540" max="540" width="9.42578125" style="19" customWidth="1"/>
    <col min="541" max="541" width="8.7109375" style="19" customWidth="1"/>
    <col min="542" max="768" width="11.42578125" style="19"/>
    <col min="769" max="769" width="2.85546875" style="19" customWidth="1"/>
    <col min="770" max="770" width="20.7109375" style="19" customWidth="1"/>
    <col min="771" max="771" width="10.5703125" style="19" customWidth="1"/>
    <col min="772" max="772" width="16.28515625" style="19" customWidth="1"/>
    <col min="773" max="773" width="21.7109375" style="19" customWidth="1"/>
    <col min="774" max="774" width="16.28515625" style="19" customWidth="1"/>
    <col min="775" max="779" width="16.5703125" style="19" customWidth="1"/>
    <col min="780" max="781" width="16.7109375" style="19" customWidth="1"/>
    <col min="782" max="782" width="23.5703125" style="19" customWidth="1"/>
    <col min="783" max="783" width="0" style="19" hidden="1" customWidth="1"/>
    <col min="784" max="784" width="19" style="19" customWidth="1"/>
    <col min="785" max="786" width="16.28515625" style="19" customWidth="1"/>
    <col min="787" max="787" width="8.140625" style="19" customWidth="1"/>
    <col min="788" max="788" width="8.5703125" style="19" customWidth="1"/>
    <col min="789" max="789" width="13.28515625" style="19" bestFit="1" customWidth="1"/>
    <col min="790" max="790" width="19" style="19" customWidth="1"/>
    <col min="791" max="791" width="8.5703125" style="19" bestFit="1" customWidth="1"/>
    <col min="792" max="792" width="10.85546875" style="19" bestFit="1" customWidth="1"/>
    <col min="793" max="793" width="14.42578125" style="19" bestFit="1" customWidth="1"/>
    <col min="794" max="794" width="8.42578125" style="19" customWidth="1"/>
    <col min="795" max="795" width="8.85546875" style="19" customWidth="1"/>
    <col min="796" max="796" width="9.42578125" style="19" customWidth="1"/>
    <col min="797" max="797" width="8.7109375" style="19" customWidth="1"/>
    <col min="798" max="1024" width="11.42578125" style="19"/>
    <col min="1025" max="1025" width="2.85546875" style="19" customWidth="1"/>
    <col min="1026" max="1026" width="20.7109375" style="19" customWidth="1"/>
    <col min="1027" max="1027" width="10.5703125" style="19" customWidth="1"/>
    <col min="1028" max="1028" width="16.28515625" style="19" customWidth="1"/>
    <col min="1029" max="1029" width="21.7109375" style="19" customWidth="1"/>
    <col min="1030" max="1030" width="16.28515625" style="19" customWidth="1"/>
    <col min="1031" max="1035" width="16.5703125" style="19" customWidth="1"/>
    <col min="1036" max="1037" width="16.7109375" style="19" customWidth="1"/>
    <col min="1038" max="1038" width="23.5703125" style="19" customWidth="1"/>
    <col min="1039" max="1039" width="0" style="19" hidden="1" customWidth="1"/>
    <col min="1040" max="1040" width="19" style="19" customWidth="1"/>
    <col min="1041" max="1042" width="16.28515625" style="19" customWidth="1"/>
    <col min="1043" max="1043" width="8.140625" style="19" customWidth="1"/>
    <col min="1044" max="1044" width="8.5703125" style="19" customWidth="1"/>
    <col min="1045" max="1045" width="13.28515625" style="19" bestFit="1" customWidth="1"/>
    <col min="1046" max="1046" width="19" style="19" customWidth="1"/>
    <col min="1047" max="1047" width="8.5703125" style="19" bestFit="1" customWidth="1"/>
    <col min="1048" max="1048" width="10.85546875" style="19" bestFit="1" customWidth="1"/>
    <col min="1049" max="1049" width="14.42578125" style="19" bestFit="1" customWidth="1"/>
    <col min="1050" max="1050" width="8.42578125" style="19" customWidth="1"/>
    <col min="1051" max="1051" width="8.85546875" style="19" customWidth="1"/>
    <col min="1052" max="1052" width="9.42578125" style="19" customWidth="1"/>
    <col min="1053" max="1053" width="8.7109375" style="19" customWidth="1"/>
    <col min="1054" max="1280" width="11.42578125" style="19"/>
    <col min="1281" max="1281" width="2.85546875" style="19" customWidth="1"/>
    <col min="1282" max="1282" width="20.7109375" style="19" customWidth="1"/>
    <col min="1283" max="1283" width="10.5703125" style="19" customWidth="1"/>
    <col min="1284" max="1284" width="16.28515625" style="19" customWidth="1"/>
    <col min="1285" max="1285" width="21.7109375" style="19" customWidth="1"/>
    <col min="1286" max="1286" width="16.28515625" style="19" customWidth="1"/>
    <col min="1287" max="1291" width="16.5703125" style="19" customWidth="1"/>
    <col min="1292" max="1293" width="16.7109375" style="19" customWidth="1"/>
    <col min="1294" max="1294" width="23.5703125" style="19" customWidth="1"/>
    <col min="1295" max="1295" width="0" style="19" hidden="1" customWidth="1"/>
    <col min="1296" max="1296" width="19" style="19" customWidth="1"/>
    <col min="1297" max="1298" width="16.28515625" style="19" customWidth="1"/>
    <col min="1299" max="1299" width="8.140625" style="19" customWidth="1"/>
    <col min="1300" max="1300" width="8.5703125" style="19" customWidth="1"/>
    <col min="1301" max="1301" width="13.28515625" style="19" bestFit="1" customWidth="1"/>
    <col min="1302" max="1302" width="19" style="19" customWidth="1"/>
    <col min="1303" max="1303" width="8.5703125" style="19" bestFit="1" customWidth="1"/>
    <col min="1304" max="1304" width="10.85546875" style="19" bestFit="1" customWidth="1"/>
    <col min="1305" max="1305" width="14.42578125" style="19" bestFit="1" customWidth="1"/>
    <col min="1306" max="1306" width="8.42578125" style="19" customWidth="1"/>
    <col min="1307" max="1307" width="8.85546875" style="19" customWidth="1"/>
    <col min="1308" max="1308" width="9.42578125" style="19" customWidth="1"/>
    <col min="1309" max="1309" width="8.7109375" style="19" customWidth="1"/>
    <col min="1310" max="1536" width="11.42578125" style="19"/>
    <col min="1537" max="1537" width="2.85546875" style="19" customWidth="1"/>
    <col min="1538" max="1538" width="20.7109375" style="19" customWidth="1"/>
    <col min="1539" max="1539" width="10.5703125" style="19" customWidth="1"/>
    <col min="1540" max="1540" width="16.28515625" style="19" customWidth="1"/>
    <col min="1541" max="1541" width="21.7109375" style="19" customWidth="1"/>
    <col min="1542" max="1542" width="16.28515625" style="19" customWidth="1"/>
    <col min="1543" max="1547" width="16.5703125" style="19" customWidth="1"/>
    <col min="1548" max="1549" width="16.7109375" style="19" customWidth="1"/>
    <col min="1550" max="1550" width="23.5703125" style="19" customWidth="1"/>
    <col min="1551" max="1551" width="0" style="19" hidden="1" customWidth="1"/>
    <col min="1552" max="1552" width="19" style="19" customWidth="1"/>
    <col min="1553" max="1554" width="16.28515625" style="19" customWidth="1"/>
    <col min="1555" max="1555" width="8.140625" style="19" customWidth="1"/>
    <col min="1556" max="1556" width="8.5703125" style="19" customWidth="1"/>
    <col min="1557" max="1557" width="13.28515625" style="19" bestFit="1" customWidth="1"/>
    <col min="1558" max="1558" width="19" style="19" customWidth="1"/>
    <col min="1559" max="1559" width="8.5703125" style="19" bestFit="1" customWidth="1"/>
    <col min="1560" max="1560" width="10.85546875" style="19" bestFit="1" customWidth="1"/>
    <col min="1561" max="1561" width="14.42578125" style="19" bestFit="1" customWidth="1"/>
    <col min="1562" max="1562" width="8.42578125" style="19" customWidth="1"/>
    <col min="1563" max="1563" width="8.85546875" style="19" customWidth="1"/>
    <col min="1564" max="1564" width="9.42578125" style="19" customWidth="1"/>
    <col min="1565" max="1565" width="8.7109375" style="19" customWidth="1"/>
    <col min="1566" max="1792" width="11.42578125" style="19"/>
    <col min="1793" max="1793" width="2.85546875" style="19" customWidth="1"/>
    <col min="1794" max="1794" width="20.7109375" style="19" customWidth="1"/>
    <col min="1795" max="1795" width="10.5703125" style="19" customWidth="1"/>
    <col min="1796" max="1796" width="16.28515625" style="19" customWidth="1"/>
    <col min="1797" max="1797" width="21.7109375" style="19" customWidth="1"/>
    <col min="1798" max="1798" width="16.28515625" style="19" customWidth="1"/>
    <col min="1799" max="1803" width="16.5703125" style="19" customWidth="1"/>
    <col min="1804" max="1805" width="16.7109375" style="19" customWidth="1"/>
    <col min="1806" max="1806" width="23.5703125" style="19" customWidth="1"/>
    <col min="1807" max="1807" width="0" style="19" hidden="1" customWidth="1"/>
    <col min="1808" max="1808" width="19" style="19" customWidth="1"/>
    <col min="1809" max="1810" width="16.28515625" style="19" customWidth="1"/>
    <col min="1811" max="1811" width="8.140625" style="19" customWidth="1"/>
    <col min="1812" max="1812" width="8.5703125" style="19" customWidth="1"/>
    <col min="1813" max="1813" width="13.28515625" style="19" bestFit="1" customWidth="1"/>
    <col min="1814" max="1814" width="19" style="19" customWidth="1"/>
    <col min="1815" max="1815" width="8.5703125" style="19" bestFit="1" customWidth="1"/>
    <col min="1816" max="1816" width="10.85546875" style="19" bestFit="1" customWidth="1"/>
    <col min="1817" max="1817" width="14.42578125" style="19" bestFit="1" customWidth="1"/>
    <col min="1818" max="1818" width="8.42578125" style="19" customWidth="1"/>
    <col min="1819" max="1819" width="8.85546875" style="19" customWidth="1"/>
    <col min="1820" max="1820" width="9.42578125" style="19" customWidth="1"/>
    <col min="1821" max="1821" width="8.7109375" style="19" customWidth="1"/>
    <col min="1822" max="2048" width="11.42578125" style="19"/>
    <col min="2049" max="2049" width="2.85546875" style="19" customWidth="1"/>
    <col min="2050" max="2050" width="20.7109375" style="19" customWidth="1"/>
    <col min="2051" max="2051" width="10.5703125" style="19" customWidth="1"/>
    <col min="2052" max="2052" width="16.28515625" style="19" customWidth="1"/>
    <col min="2053" max="2053" width="21.7109375" style="19" customWidth="1"/>
    <col min="2054" max="2054" width="16.28515625" style="19" customWidth="1"/>
    <col min="2055" max="2059" width="16.5703125" style="19" customWidth="1"/>
    <col min="2060" max="2061" width="16.7109375" style="19" customWidth="1"/>
    <col min="2062" max="2062" width="23.5703125" style="19" customWidth="1"/>
    <col min="2063" max="2063" width="0" style="19" hidden="1" customWidth="1"/>
    <col min="2064" max="2064" width="19" style="19" customWidth="1"/>
    <col min="2065" max="2066" width="16.28515625" style="19" customWidth="1"/>
    <col min="2067" max="2067" width="8.140625" style="19" customWidth="1"/>
    <col min="2068" max="2068" width="8.5703125" style="19" customWidth="1"/>
    <col min="2069" max="2069" width="13.28515625" style="19" bestFit="1" customWidth="1"/>
    <col min="2070" max="2070" width="19" style="19" customWidth="1"/>
    <col min="2071" max="2071" width="8.5703125" style="19" bestFit="1" customWidth="1"/>
    <col min="2072" max="2072" width="10.85546875" style="19" bestFit="1" customWidth="1"/>
    <col min="2073" max="2073" width="14.42578125" style="19" bestFit="1" customWidth="1"/>
    <col min="2074" max="2074" width="8.42578125" style="19" customWidth="1"/>
    <col min="2075" max="2075" width="8.85546875" style="19" customWidth="1"/>
    <col min="2076" max="2076" width="9.42578125" style="19" customWidth="1"/>
    <col min="2077" max="2077" width="8.7109375" style="19" customWidth="1"/>
    <col min="2078" max="2304" width="11.42578125" style="19"/>
    <col min="2305" max="2305" width="2.85546875" style="19" customWidth="1"/>
    <col min="2306" max="2306" width="20.7109375" style="19" customWidth="1"/>
    <col min="2307" max="2307" width="10.5703125" style="19" customWidth="1"/>
    <col min="2308" max="2308" width="16.28515625" style="19" customWidth="1"/>
    <col min="2309" max="2309" width="21.7109375" style="19" customWidth="1"/>
    <col min="2310" max="2310" width="16.28515625" style="19" customWidth="1"/>
    <col min="2311" max="2315" width="16.5703125" style="19" customWidth="1"/>
    <col min="2316" max="2317" width="16.7109375" style="19" customWidth="1"/>
    <col min="2318" max="2318" width="23.5703125" style="19" customWidth="1"/>
    <col min="2319" max="2319" width="0" style="19" hidden="1" customWidth="1"/>
    <col min="2320" max="2320" width="19" style="19" customWidth="1"/>
    <col min="2321" max="2322" width="16.28515625" style="19" customWidth="1"/>
    <col min="2323" max="2323" width="8.140625" style="19" customWidth="1"/>
    <col min="2324" max="2324" width="8.5703125" style="19" customWidth="1"/>
    <col min="2325" max="2325" width="13.28515625" style="19" bestFit="1" customWidth="1"/>
    <col min="2326" max="2326" width="19" style="19" customWidth="1"/>
    <col min="2327" max="2327" width="8.5703125" style="19" bestFit="1" customWidth="1"/>
    <col min="2328" max="2328" width="10.85546875" style="19" bestFit="1" customWidth="1"/>
    <col min="2329" max="2329" width="14.42578125" style="19" bestFit="1" customWidth="1"/>
    <col min="2330" max="2330" width="8.42578125" style="19" customWidth="1"/>
    <col min="2331" max="2331" width="8.85546875" style="19" customWidth="1"/>
    <col min="2332" max="2332" width="9.42578125" style="19" customWidth="1"/>
    <col min="2333" max="2333" width="8.7109375" style="19" customWidth="1"/>
    <col min="2334" max="2560" width="11.42578125" style="19"/>
    <col min="2561" max="2561" width="2.85546875" style="19" customWidth="1"/>
    <col min="2562" max="2562" width="20.7109375" style="19" customWidth="1"/>
    <col min="2563" max="2563" width="10.5703125" style="19" customWidth="1"/>
    <col min="2564" max="2564" width="16.28515625" style="19" customWidth="1"/>
    <col min="2565" max="2565" width="21.7109375" style="19" customWidth="1"/>
    <col min="2566" max="2566" width="16.28515625" style="19" customWidth="1"/>
    <col min="2567" max="2571" width="16.5703125" style="19" customWidth="1"/>
    <col min="2572" max="2573" width="16.7109375" style="19" customWidth="1"/>
    <col min="2574" max="2574" width="23.5703125" style="19" customWidth="1"/>
    <col min="2575" max="2575" width="0" style="19" hidden="1" customWidth="1"/>
    <col min="2576" max="2576" width="19" style="19" customWidth="1"/>
    <col min="2577" max="2578" width="16.28515625" style="19" customWidth="1"/>
    <col min="2579" max="2579" width="8.140625" style="19" customWidth="1"/>
    <col min="2580" max="2580" width="8.5703125" style="19" customWidth="1"/>
    <col min="2581" max="2581" width="13.28515625" style="19" bestFit="1" customWidth="1"/>
    <col min="2582" max="2582" width="19" style="19" customWidth="1"/>
    <col min="2583" max="2583" width="8.5703125" style="19" bestFit="1" customWidth="1"/>
    <col min="2584" max="2584" width="10.85546875" style="19" bestFit="1" customWidth="1"/>
    <col min="2585" max="2585" width="14.42578125" style="19" bestFit="1" customWidth="1"/>
    <col min="2586" max="2586" width="8.42578125" style="19" customWidth="1"/>
    <col min="2587" max="2587" width="8.85546875" style="19" customWidth="1"/>
    <col min="2588" max="2588" width="9.42578125" style="19" customWidth="1"/>
    <col min="2589" max="2589" width="8.7109375" style="19" customWidth="1"/>
    <col min="2590" max="2816" width="11.42578125" style="19"/>
    <col min="2817" max="2817" width="2.85546875" style="19" customWidth="1"/>
    <col min="2818" max="2818" width="20.7109375" style="19" customWidth="1"/>
    <col min="2819" max="2819" width="10.5703125" style="19" customWidth="1"/>
    <col min="2820" max="2820" width="16.28515625" style="19" customWidth="1"/>
    <col min="2821" max="2821" width="21.7109375" style="19" customWidth="1"/>
    <col min="2822" max="2822" width="16.28515625" style="19" customWidth="1"/>
    <col min="2823" max="2827" width="16.5703125" style="19" customWidth="1"/>
    <col min="2828" max="2829" width="16.7109375" style="19" customWidth="1"/>
    <col min="2830" max="2830" width="23.5703125" style="19" customWidth="1"/>
    <col min="2831" max="2831" width="0" style="19" hidden="1" customWidth="1"/>
    <col min="2832" max="2832" width="19" style="19" customWidth="1"/>
    <col min="2833" max="2834" width="16.28515625" style="19" customWidth="1"/>
    <col min="2835" max="2835" width="8.140625" style="19" customWidth="1"/>
    <col min="2836" max="2836" width="8.5703125" style="19" customWidth="1"/>
    <col min="2837" max="2837" width="13.28515625" style="19" bestFit="1" customWidth="1"/>
    <col min="2838" max="2838" width="19" style="19" customWidth="1"/>
    <col min="2839" max="2839" width="8.5703125" style="19" bestFit="1" customWidth="1"/>
    <col min="2840" max="2840" width="10.85546875" style="19" bestFit="1" customWidth="1"/>
    <col min="2841" max="2841" width="14.42578125" style="19" bestFit="1" customWidth="1"/>
    <col min="2842" max="2842" width="8.42578125" style="19" customWidth="1"/>
    <col min="2843" max="2843" width="8.85546875" style="19" customWidth="1"/>
    <col min="2844" max="2844" width="9.42578125" style="19" customWidth="1"/>
    <col min="2845" max="2845" width="8.7109375" style="19" customWidth="1"/>
    <col min="2846" max="3072" width="11.42578125" style="19"/>
    <col min="3073" max="3073" width="2.85546875" style="19" customWidth="1"/>
    <col min="3074" max="3074" width="20.7109375" style="19" customWidth="1"/>
    <col min="3075" max="3075" width="10.5703125" style="19" customWidth="1"/>
    <col min="3076" max="3076" width="16.28515625" style="19" customWidth="1"/>
    <col min="3077" max="3077" width="21.7109375" style="19" customWidth="1"/>
    <col min="3078" max="3078" width="16.28515625" style="19" customWidth="1"/>
    <col min="3079" max="3083" width="16.5703125" style="19" customWidth="1"/>
    <col min="3084" max="3085" width="16.7109375" style="19" customWidth="1"/>
    <col min="3086" max="3086" width="23.5703125" style="19" customWidth="1"/>
    <col min="3087" max="3087" width="0" style="19" hidden="1" customWidth="1"/>
    <col min="3088" max="3088" width="19" style="19" customWidth="1"/>
    <col min="3089" max="3090" width="16.28515625" style="19" customWidth="1"/>
    <col min="3091" max="3091" width="8.140625" style="19" customWidth="1"/>
    <col min="3092" max="3092" width="8.5703125" style="19" customWidth="1"/>
    <col min="3093" max="3093" width="13.28515625" style="19" bestFit="1" customWidth="1"/>
    <col min="3094" max="3094" width="19" style="19" customWidth="1"/>
    <col min="3095" max="3095" width="8.5703125" style="19" bestFit="1" customWidth="1"/>
    <col min="3096" max="3096" width="10.85546875" style="19" bestFit="1" customWidth="1"/>
    <col min="3097" max="3097" width="14.42578125" style="19" bestFit="1" customWidth="1"/>
    <col min="3098" max="3098" width="8.42578125" style="19" customWidth="1"/>
    <col min="3099" max="3099" width="8.85546875" style="19" customWidth="1"/>
    <col min="3100" max="3100" width="9.42578125" style="19" customWidth="1"/>
    <col min="3101" max="3101" width="8.7109375" style="19" customWidth="1"/>
    <col min="3102" max="3328" width="11.42578125" style="19"/>
    <col min="3329" max="3329" width="2.85546875" style="19" customWidth="1"/>
    <col min="3330" max="3330" width="20.7109375" style="19" customWidth="1"/>
    <col min="3331" max="3331" width="10.5703125" style="19" customWidth="1"/>
    <col min="3332" max="3332" width="16.28515625" style="19" customWidth="1"/>
    <col min="3333" max="3333" width="21.7109375" style="19" customWidth="1"/>
    <col min="3334" max="3334" width="16.28515625" style="19" customWidth="1"/>
    <col min="3335" max="3339" width="16.5703125" style="19" customWidth="1"/>
    <col min="3340" max="3341" width="16.7109375" style="19" customWidth="1"/>
    <col min="3342" max="3342" width="23.5703125" style="19" customWidth="1"/>
    <col min="3343" max="3343" width="0" style="19" hidden="1" customWidth="1"/>
    <col min="3344" max="3344" width="19" style="19" customWidth="1"/>
    <col min="3345" max="3346" width="16.28515625" style="19" customWidth="1"/>
    <col min="3347" max="3347" width="8.140625" style="19" customWidth="1"/>
    <col min="3348" max="3348" width="8.5703125" style="19" customWidth="1"/>
    <col min="3349" max="3349" width="13.28515625" style="19" bestFit="1" customWidth="1"/>
    <col min="3350" max="3350" width="19" style="19" customWidth="1"/>
    <col min="3351" max="3351" width="8.5703125" style="19" bestFit="1" customWidth="1"/>
    <col min="3352" max="3352" width="10.85546875" style="19" bestFit="1" customWidth="1"/>
    <col min="3353" max="3353" width="14.42578125" style="19" bestFit="1" customWidth="1"/>
    <col min="3354" max="3354" width="8.42578125" style="19" customWidth="1"/>
    <col min="3355" max="3355" width="8.85546875" style="19" customWidth="1"/>
    <col min="3356" max="3356" width="9.42578125" style="19" customWidth="1"/>
    <col min="3357" max="3357" width="8.7109375" style="19" customWidth="1"/>
    <col min="3358" max="3584" width="11.42578125" style="19"/>
    <col min="3585" max="3585" width="2.85546875" style="19" customWidth="1"/>
    <col min="3586" max="3586" width="20.7109375" style="19" customWidth="1"/>
    <col min="3587" max="3587" width="10.5703125" style="19" customWidth="1"/>
    <col min="3588" max="3588" width="16.28515625" style="19" customWidth="1"/>
    <col min="3589" max="3589" width="21.7109375" style="19" customWidth="1"/>
    <col min="3590" max="3590" width="16.28515625" style="19" customWidth="1"/>
    <col min="3591" max="3595" width="16.5703125" style="19" customWidth="1"/>
    <col min="3596" max="3597" width="16.7109375" style="19" customWidth="1"/>
    <col min="3598" max="3598" width="23.5703125" style="19" customWidth="1"/>
    <col min="3599" max="3599" width="0" style="19" hidden="1" customWidth="1"/>
    <col min="3600" max="3600" width="19" style="19" customWidth="1"/>
    <col min="3601" max="3602" width="16.28515625" style="19" customWidth="1"/>
    <col min="3603" max="3603" width="8.140625" style="19" customWidth="1"/>
    <col min="3604" max="3604" width="8.5703125" style="19" customWidth="1"/>
    <col min="3605" max="3605" width="13.28515625" style="19" bestFit="1" customWidth="1"/>
    <col min="3606" max="3606" width="19" style="19" customWidth="1"/>
    <col min="3607" max="3607" width="8.5703125" style="19" bestFit="1" customWidth="1"/>
    <col min="3608" max="3608" width="10.85546875" style="19" bestFit="1" customWidth="1"/>
    <col min="3609" max="3609" width="14.42578125" style="19" bestFit="1" customWidth="1"/>
    <col min="3610" max="3610" width="8.42578125" style="19" customWidth="1"/>
    <col min="3611" max="3611" width="8.85546875" style="19" customWidth="1"/>
    <col min="3612" max="3612" width="9.42578125" style="19" customWidth="1"/>
    <col min="3613" max="3613" width="8.7109375" style="19" customWidth="1"/>
    <col min="3614" max="3840" width="11.42578125" style="19"/>
    <col min="3841" max="3841" width="2.85546875" style="19" customWidth="1"/>
    <col min="3842" max="3842" width="20.7109375" style="19" customWidth="1"/>
    <col min="3843" max="3843" width="10.5703125" style="19" customWidth="1"/>
    <col min="3844" max="3844" width="16.28515625" style="19" customWidth="1"/>
    <col min="3845" max="3845" width="21.7109375" style="19" customWidth="1"/>
    <col min="3846" max="3846" width="16.28515625" style="19" customWidth="1"/>
    <col min="3847" max="3851" width="16.5703125" style="19" customWidth="1"/>
    <col min="3852" max="3853" width="16.7109375" style="19" customWidth="1"/>
    <col min="3854" max="3854" width="23.5703125" style="19" customWidth="1"/>
    <col min="3855" max="3855" width="0" style="19" hidden="1" customWidth="1"/>
    <col min="3856" max="3856" width="19" style="19" customWidth="1"/>
    <col min="3857" max="3858" width="16.28515625" style="19" customWidth="1"/>
    <col min="3859" max="3859" width="8.140625" style="19" customWidth="1"/>
    <col min="3860" max="3860" width="8.5703125" style="19" customWidth="1"/>
    <col min="3861" max="3861" width="13.28515625" style="19" bestFit="1" customWidth="1"/>
    <col min="3862" max="3862" width="19" style="19" customWidth="1"/>
    <col min="3863" max="3863" width="8.5703125" style="19" bestFit="1" customWidth="1"/>
    <col min="3864" max="3864" width="10.85546875" style="19" bestFit="1" customWidth="1"/>
    <col min="3865" max="3865" width="14.42578125" style="19" bestFit="1" customWidth="1"/>
    <col min="3866" max="3866" width="8.42578125" style="19" customWidth="1"/>
    <col min="3867" max="3867" width="8.85546875" style="19" customWidth="1"/>
    <col min="3868" max="3868" width="9.42578125" style="19" customWidth="1"/>
    <col min="3869" max="3869" width="8.7109375" style="19" customWidth="1"/>
    <col min="3870" max="4096" width="11.42578125" style="19"/>
    <col min="4097" max="4097" width="2.85546875" style="19" customWidth="1"/>
    <col min="4098" max="4098" width="20.7109375" style="19" customWidth="1"/>
    <col min="4099" max="4099" width="10.5703125" style="19" customWidth="1"/>
    <col min="4100" max="4100" width="16.28515625" style="19" customWidth="1"/>
    <col min="4101" max="4101" width="21.7109375" style="19" customWidth="1"/>
    <col min="4102" max="4102" width="16.28515625" style="19" customWidth="1"/>
    <col min="4103" max="4107" width="16.5703125" style="19" customWidth="1"/>
    <col min="4108" max="4109" width="16.7109375" style="19" customWidth="1"/>
    <col min="4110" max="4110" width="23.5703125" style="19" customWidth="1"/>
    <col min="4111" max="4111" width="0" style="19" hidden="1" customWidth="1"/>
    <col min="4112" max="4112" width="19" style="19" customWidth="1"/>
    <col min="4113" max="4114" width="16.28515625" style="19" customWidth="1"/>
    <col min="4115" max="4115" width="8.140625" style="19" customWidth="1"/>
    <col min="4116" max="4116" width="8.5703125" style="19" customWidth="1"/>
    <col min="4117" max="4117" width="13.28515625" style="19" bestFit="1" customWidth="1"/>
    <col min="4118" max="4118" width="19" style="19" customWidth="1"/>
    <col min="4119" max="4119" width="8.5703125" style="19" bestFit="1" customWidth="1"/>
    <col min="4120" max="4120" width="10.85546875" style="19" bestFit="1" customWidth="1"/>
    <col min="4121" max="4121" width="14.42578125" style="19" bestFit="1" customWidth="1"/>
    <col min="4122" max="4122" width="8.42578125" style="19" customWidth="1"/>
    <col min="4123" max="4123" width="8.85546875" style="19" customWidth="1"/>
    <col min="4124" max="4124" width="9.42578125" style="19" customWidth="1"/>
    <col min="4125" max="4125" width="8.7109375" style="19" customWidth="1"/>
    <col min="4126" max="4352" width="11.42578125" style="19"/>
    <col min="4353" max="4353" width="2.85546875" style="19" customWidth="1"/>
    <col min="4354" max="4354" width="20.7109375" style="19" customWidth="1"/>
    <col min="4355" max="4355" width="10.5703125" style="19" customWidth="1"/>
    <col min="4356" max="4356" width="16.28515625" style="19" customWidth="1"/>
    <col min="4357" max="4357" width="21.7109375" style="19" customWidth="1"/>
    <col min="4358" max="4358" width="16.28515625" style="19" customWidth="1"/>
    <col min="4359" max="4363" width="16.5703125" style="19" customWidth="1"/>
    <col min="4364" max="4365" width="16.7109375" style="19" customWidth="1"/>
    <col min="4366" max="4366" width="23.5703125" style="19" customWidth="1"/>
    <col min="4367" max="4367" width="0" style="19" hidden="1" customWidth="1"/>
    <col min="4368" max="4368" width="19" style="19" customWidth="1"/>
    <col min="4369" max="4370" width="16.28515625" style="19" customWidth="1"/>
    <col min="4371" max="4371" width="8.140625" style="19" customWidth="1"/>
    <col min="4372" max="4372" width="8.5703125" style="19" customWidth="1"/>
    <col min="4373" max="4373" width="13.28515625" style="19" bestFit="1" customWidth="1"/>
    <col min="4374" max="4374" width="19" style="19" customWidth="1"/>
    <col min="4375" max="4375" width="8.5703125" style="19" bestFit="1" customWidth="1"/>
    <col min="4376" max="4376" width="10.85546875" style="19" bestFit="1" customWidth="1"/>
    <col min="4377" max="4377" width="14.42578125" style="19" bestFit="1" customWidth="1"/>
    <col min="4378" max="4378" width="8.42578125" style="19" customWidth="1"/>
    <col min="4379" max="4379" width="8.85546875" style="19" customWidth="1"/>
    <col min="4380" max="4380" width="9.42578125" style="19" customWidth="1"/>
    <col min="4381" max="4381" width="8.7109375" style="19" customWidth="1"/>
    <col min="4382" max="4608" width="11.42578125" style="19"/>
    <col min="4609" max="4609" width="2.85546875" style="19" customWidth="1"/>
    <col min="4610" max="4610" width="20.7109375" style="19" customWidth="1"/>
    <col min="4611" max="4611" width="10.5703125" style="19" customWidth="1"/>
    <col min="4612" max="4612" width="16.28515625" style="19" customWidth="1"/>
    <col min="4613" max="4613" width="21.7109375" style="19" customWidth="1"/>
    <col min="4614" max="4614" width="16.28515625" style="19" customWidth="1"/>
    <col min="4615" max="4619" width="16.5703125" style="19" customWidth="1"/>
    <col min="4620" max="4621" width="16.7109375" style="19" customWidth="1"/>
    <col min="4622" max="4622" width="23.5703125" style="19" customWidth="1"/>
    <col min="4623" max="4623" width="0" style="19" hidden="1" customWidth="1"/>
    <col min="4624" max="4624" width="19" style="19" customWidth="1"/>
    <col min="4625" max="4626" width="16.28515625" style="19" customWidth="1"/>
    <col min="4627" max="4627" width="8.140625" style="19" customWidth="1"/>
    <col min="4628" max="4628" width="8.5703125" style="19" customWidth="1"/>
    <col min="4629" max="4629" width="13.28515625" style="19" bestFit="1" customWidth="1"/>
    <col min="4630" max="4630" width="19" style="19" customWidth="1"/>
    <col min="4631" max="4631" width="8.5703125" style="19" bestFit="1" customWidth="1"/>
    <col min="4632" max="4632" width="10.85546875" style="19" bestFit="1" customWidth="1"/>
    <col min="4633" max="4633" width="14.42578125" style="19" bestFit="1" customWidth="1"/>
    <col min="4634" max="4634" width="8.42578125" style="19" customWidth="1"/>
    <col min="4635" max="4635" width="8.85546875" style="19" customWidth="1"/>
    <col min="4636" max="4636" width="9.42578125" style="19" customWidth="1"/>
    <col min="4637" max="4637" width="8.7109375" style="19" customWidth="1"/>
    <col min="4638" max="4864" width="11.42578125" style="19"/>
    <col min="4865" max="4865" width="2.85546875" style="19" customWidth="1"/>
    <col min="4866" max="4866" width="20.7109375" style="19" customWidth="1"/>
    <col min="4867" max="4867" width="10.5703125" style="19" customWidth="1"/>
    <col min="4868" max="4868" width="16.28515625" style="19" customWidth="1"/>
    <col min="4869" max="4869" width="21.7109375" style="19" customWidth="1"/>
    <col min="4870" max="4870" width="16.28515625" style="19" customWidth="1"/>
    <col min="4871" max="4875" width="16.5703125" style="19" customWidth="1"/>
    <col min="4876" max="4877" width="16.7109375" style="19" customWidth="1"/>
    <col min="4878" max="4878" width="23.5703125" style="19" customWidth="1"/>
    <col min="4879" max="4879" width="0" style="19" hidden="1" customWidth="1"/>
    <col min="4880" max="4880" width="19" style="19" customWidth="1"/>
    <col min="4881" max="4882" width="16.28515625" style="19" customWidth="1"/>
    <col min="4883" max="4883" width="8.140625" style="19" customWidth="1"/>
    <col min="4884" max="4884" width="8.5703125" style="19" customWidth="1"/>
    <col min="4885" max="4885" width="13.28515625" style="19" bestFit="1" customWidth="1"/>
    <col min="4886" max="4886" width="19" style="19" customWidth="1"/>
    <col min="4887" max="4887" width="8.5703125" style="19" bestFit="1" customWidth="1"/>
    <col min="4888" max="4888" width="10.85546875" style="19" bestFit="1" customWidth="1"/>
    <col min="4889" max="4889" width="14.42578125" style="19" bestFit="1" customWidth="1"/>
    <col min="4890" max="4890" width="8.42578125" style="19" customWidth="1"/>
    <col min="4891" max="4891" width="8.85546875" style="19" customWidth="1"/>
    <col min="4892" max="4892" width="9.42578125" style="19" customWidth="1"/>
    <col min="4893" max="4893" width="8.7109375" style="19" customWidth="1"/>
    <col min="4894" max="5120" width="11.42578125" style="19"/>
    <col min="5121" max="5121" width="2.85546875" style="19" customWidth="1"/>
    <col min="5122" max="5122" width="20.7109375" style="19" customWidth="1"/>
    <col min="5123" max="5123" width="10.5703125" style="19" customWidth="1"/>
    <col min="5124" max="5124" width="16.28515625" style="19" customWidth="1"/>
    <col min="5125" max="5125" width="21.7109375" style="19" customWidth="1"/>
    <col min="5126" max="5126" width="16.28515625" style="19" customWidth="1"/>
    <col min="5127" max="5131" width="16.5703125" style="19" customWidth="1"/>
    <col min="5132" max="5133" width="16.7109375" style="19" customWidth="1"/>
    <col min="5134" max="5134" width="23.5703125" style="19" customWidth="1"/>
    <col min="5135" max="5135" width="0" style="19" hidden="1" customWidth="1"/>
    <col min="5136" max="5136" width="19" style="19" customWidth="1"/>
    <col min="5137" max="5138" width="16.28515625" style="19" customWidth="1"/>
    <col min="5139" max="5139" width="8.140625" style="19" customWidth="1"/>
    <col min="5140" max="5140" width="8.5703125" style="19" customWidth="1"/>
    <col min="5141" max="5141" width="13.28515625" style="19" bestFit="1" customWidth="1"/>
    <col min="5142" max="5142" width="19" style="19" customWidth="1"/>
    <col min="5143" max="5143" width="8.5703125" style="19" bestFit="1" customWidth="1"/>
    <col min="5144" max="5144" width="10.85546875" style="19" bestFit="1" customWidth="1"/>
    <col min="5145" max="5145" width="14.42578125" style="19" bestFit="1" customWidth="1"/>
    <col min="5146" max="5146" width="8.42578125" style="19" customWidth="1"/>
    <col min="5147" max="5147" width="8.85546875" style="19" customWidth="1"/>
    <col min="5148" max="5148" width="9.42578125" style="19" customWidth="1"/>
    <col min="5149" max="5149" width="8.7109375" style="19" customWidth="1"/>
    <col min="5150" max="5376" width="11.42578125" style="19"/>
    <col min="5377" max="5377" width="2.85546875" style="19" customWidth="1"/>
    <col min="5378" max="5378" width="20.7109375" style="19" customWidth="1"/>
    <col min="5379" max="5379" width="10.5703125" style="19" customWidth="1"/>
    <col min="5380" max="5380" width="16.28515625" style="19" customWidth="1"/>
    <col min="5381" max="5381" width="21.7109375" style="19" customWidth="1"/>
    <col min="5382" max="5382" width="16.28515625" style="19" customWidth="1"/>
    <col min="5383" max="5387" width="16.5703125" style="19" customWidth="1"/>
    <col min="5388" max="5389" width="16.7109375" style="19" customWidth="1"/>
    <col min="5390" max="5390" width="23.5703125" style="19" customWidth="1"/>
    <col min="5391" max="5391" width="0" style="19" hidden="1" customWidth="1"/>
    <col min="5392" max="5392" width="19" style="19" customWidth="1"/>
    <col min="5393" max="5394" width="16.28515625" style="19" customWidth="1"/>
    <col min="5395" max="5395" width="8.140625" style="19" customWidth="1"/>
    <col min="5396" max="5396" width="8.5703125" style="19" customWidth="1"/>
    <col min="5397" max="5397" width="13.28515625" style="19" bestFit="1" customWidth="1"/>
    <col min="5398" max="5398" width="19" style="19" customWidth="1"/>
    <col min="5399" max="5399" width="8.5703125" style="19" bestFit="1" customWidth="1"/>
    <col min="5400" max="5400" width="10.85546875" style="19" bestFit="1" customWidth="1"/>
    <col min="5401" max="5401" width="14.42578125" style="19" bestFit="1" customWidth="1"/>
    <col min="5402" max="5402" width="8.42578125" style="19" customWidth="1"/>
    <col min="5403" max="5403" width="8.85546875" style="19" customWidth="1"/>
    <col min="5404" max="5404" width="9.42578125" style="19" customWidth="1"/>
    <col min="5405" max="5405" width="8.7109375" style="19" customWidth="1"/>
    <col min="5406" max="5632" width="11.42578125" style="19"/>
    <col min="5633" max="5633" width="2.85546875" style="19" customWidth="1"/>
    <col min="5634" max="5634" width="20.7109375" style="19" customWidth="1"/>
    <col min="5635" max="5635" width="10.5703125" style="19" customWidth="1"/>
    <col min="5636" max="5636" width="16.28515625" style="19" customWidth="1"/>
    <col min="5637" max="5637" width="21.7109375" style="19" customWidth="1"/>
    <col min="5638" max="5638" width="16.28515625" style="19" customWidth="1"/>
    <col min="5639" max="5643" width="16.5703125" style="19" customWidth="1"/>
    <col min="5644" max="5645" width="16.7109375" style="19" customWidth="1"/>
    <col min="5646" max="5646" width="23.5703125" style="19" customWidth="1"/>
    <col min="5647" max="5647" width="0" style="19" hidden="1" customWidth="1"/>
    <col min="5648" max="5648" width="19" style="19" customWidth="1"/>
    <col min="5649" max="5650" width="16.28515625" style="19" customWidth="1"/>
    <col min="5651" max="5651" width="8.140625" style="19" customWidth="1"/>
    <col min="5652" max="5652" width="8.5703125" style="19" customWidth="1"/>
    <col min="5653" max="5653" width="13.28515625" style="19" bestFit="1" customWidth="1"/>
    <col min="5654" max="5654" width="19" style="19" customWidth="1"/>
    <col min="5655" max="5655" width="8.5703125" style="19" bestFit="1" customWidth="1"/>
    <col min="5656" max="5656" width="10.85546875" style="19" bestFit="1" customWidth="1"/>
    <col min="5657" max="5657" width="14.42578125" style="19" bestFit="1" customWidth="1"/>
    <col min="5658" max="5658" width="8.42578125" style="19" customWidth="1"/>
    <col min="5659" max="5659" width="8.85546875" style="19" customWidth="1"/>
    <col min="5660" max="5660" width="9.42578125" style="19" customWidth="1"/>
    <col min="5661" max="5661" width="8.7109375" style="19" customWidth="1"/>
    <col min="5662" max="5888" width="11.42578125" style="19"/>
    <col min="5889" max="5889" width="2.85546875" style="19" customWidth="1"/>
    <col min="5890" max="5890" width="20.7109375" style="19" customWidth="1"/>
    <col min="5891" max="5891" width="10.5703125" style="19" customWidth="1"/>
    <col min="5892" max="5892" width="16.28515625" style="19" customWidth="1"/>
    <col min="5893" max="5893" width="21.7109375" style="19" customWidth="1"/>
    <col min="5894" max="5894" width="16.28515625" style="19" customWidth="1"/>
    <col min="5895" max="5899" width="16.5703125" style="19" customWidth="1"/>
    <col min="5900" max="5901" width="16.7109375" style="19" customWidth="1"/>
    <col min="5902" max="5902" width="23.5703125" style="19" customWidth="1"/>
    <col min="5903" max="5903" width="0" style="19" hidden="1" customWidth="1"/>
    <col min="5904" max="5904" width="19" style="19" customWidth="1"/>
    <col min="5905" max="5906" width="16.28515625" style="19" customWidth="1"/>
    <col min="5907" max="5907" width="8.140625" style="19" customWidth="1"/>
    <col min="5908" max="5908" width="8.5703125" style="19" customWidth="1"/>
    <col min="5909" max="5909" width="13.28515625" style="19" bestFit="1" customWidth="1"/>
    <col min="5910" max="5910" width="19" style="19" customWidth="1"/>
    <col min="5911" max="5911" width="8.5703125" style="19" bestFit="1" customWidth="1"/>
    <col min="5912" max="5912" width="10.85546875" style="19" bestFit="1" customWidth="1"/>
    <col min="5913" max="5913" width="14.42578125" style="19" bestFit="1" customWidth="1"/>
    <col min="5914" max="5914" width="8.42578125" style="19" customWidth="1"/>
    <col min="5915" max="5915" width="8.85546875" style="19" customWidth="1"/>
    <col min="5916" max="5916" width="9.42578125" style="19" customWidth="1"/>
    <col min="5917" max="5917" width="8.7109375" style="19" customWidth="1"/>
    <col min="5918" max="6144" width="11.42578125" style="19"/>
    <col min="6145" max="6145" width="2.85546875" style="19" customWidth="1"/>
    <col min="6146" max="6146" width="20.7109375" style="19" customWidth="1"/>
    <col min="6147" max="6147" width="10.5703125" style="19" customWidth="1"/>
    <col min="6148" max="6148" width="16.28515625" style="19" customWidth="1"/>
    <col min="6149" max="6149" width="21.7109375" style="19" customWidth="1"/>
    <col min="6150" max="6150" width="16.28515625" style="19" customWidth="1"/>
    <col min="6151" max="6155" width="16.5703125" style="19" customWidth="1"/>
    <col min="6156" max="6157" width="16.7109375" style="19" customWidth="1"/>
    <col min="6158" max="6158" width="23.5703125" style="19" customWidth="1"/>
    <col min="6159" max="6159" width="0" style="19" hidden="1" customWidth="1"/>
    <col min="6160" max="6160" width="19" style="19" customWidth="1"/>
    <col min="6161" max="6162" width="16.28515625" style="19" customWidth="1"/>
    <col min="6163" max="6163" width="8.140625" style="19" customWidth="1"/>
    <col min="6164" max="6164" width="8.5703125" style="19" customWidth="1"/>
    <col min="6165" max="6165" width="13.28515625" style="19" bestFit="1" customWidth="1"/>
    <col min="6166" max="6166" width="19" style="19" customWidth="1"/>
    <col min="6167" max="6167" width="8.5703125" style="19" bestFit="1" customWidth="1"/>
    <col min="6168" max="6168" width="10.85546875" style="19" bestFit="1" customWidth="1"/>
    <col min="6169" max="6169" width="14.42578125" style="19" bestFit="1" customWidth="1"/>
    <col min="6170" max="6170" width="8.42578125" style="19" customWidth="1"/>
    <col min="6171" max="6171" width="8.85546875" style="19" customWidth="1"/>
    <col min="6172" max="6172" width="9.42578125" style="19" customWidth="1"/>
    <col min="6173" max="6173" width="8.7109375" style="19" customWidth="1"/>
    <col min="6174" max="6400" width="11.42578125" style="19"/>
    <col min="6401" max="6401" width="2.85546875" style="19" customWidth="1"/>
    <col min="6402" max="6402" width="20.7109375" style="19" customWidth="1"/>
    <col min="6403" max="6403" width="10.5703125" style="19" customWidth="1"/>
    <col min="6404" max="6404" width="16.28515625" style="19" customWidth="1"/>
    <col min="6405" max="6405" width="21.7109375" style="19" customWidth="1"/>
    <col min="6406" max="6406" width="16.28515625" style="19" customWidth="1"/>
    <col min="6407" max="6411" width="16.5703125" style="19" customWidth="1"/>
    <col min="6412" max="6413" width="16.7109375" style="19" customWidth="1"/>
    <col min="6414" max="6414" width="23.5703125" style="19" customWidth="1"/>
    <col min="6415" max="6415" width="0" style="19" hidden="1" customWidth="1"/>
    <col min="6416" max="6416" width="19" style="19" customWidth="1"/>
    <col min="6417" max="6418" width="16.28515625" style="19" customWidth="1"/>
    <col min="6419" max="6419" width="8.140625" style="19" customWidth="1"/>
    <col min="6420" max="6420" width="8.5703125" style="19" customWidth="1"/>
    <col min="6421" max="6421" width="13.28515625" style="19" bestFit="1" customWidth="1"/>
    <col min="6422" max="6422" width="19" style="19" customWidth="1"/>
    <col min="6423" max="6423" width="8.5703125" style="19" bestFit="1" customWidth="1"/>
    <col min="6424" max="6424" width="10.85546875" style="19" bestFit="1" customWidth="1"/>
    <col min="6425" max="6425" width="14.42578125" style="19" bestFit="1" customWidth="1"/>
    <col min="6426" max="6426" width="8.42578125" style="19" customWidth="1"/>
    <col min="6427" max="6427" width="8.85546875" style="19" customWidth="1"/>
    <col min="6428" max="6428" width="9.42578125" style="19" customWidth="1"/>
    <col min="6429" max="6429" width="8.7109375" style="19" customWidth="1"/>
    <col min="6430" max="6656" width="11.42578125" style="19"/>
    <col min="6657" max="6657" width="2.85546875" style="19" customWidth="1"/>
    <col min="6658" max="6658" width="20.7109375" style="19" customWidth="1"/>
    <col min="6659" max="6659" width="10.5703125" style="19" customWidth="1"/>
    <col min="6660" max="6660" width="16.28515625" style="19" customWidth="1"/>
    <col min="6661" max="6661" width="21.7109375" style="19" customWidth="1"/>
    <col min="6662" max="6662" width="16.28515625" style="19" customWidth="1"/>
    <col min="6663" max="6667" width="16.5703125" style="19" customWidth="1"/>
    <col min="6668" max="6669" width="16.7109375" style="19" customWidth="1"/>
    <col min="6670" max="6670" width="23.5703125" style="19" customWidth="1"/>
    <col min="6671" max="6671" width="0" style="19" hidden="1" customWidth="1"/>
    <col min="6672" max="6672" width="19" style="19" customWidth="1"/>
    <col min="6673" max="6674" width="16.28515625" style="19" customWidth="1"/>
    <col min="6675" max="6675" width="8.140625" style="19" customWidth="1"/>
    <col min="6676" max="6676" width="8.5703125" style="19" customWidth="1"/>
    <col min="6677" max="6677" width="13.28515625" style="19" bestFit="1" customWidth="1"/>
    <col min="6678" max="6678" width="19" style="19" customWidth="1"/>
    <col min="6679" max="6679" width="8.5703125" style="19" bestFit="1" customWidth="1"/>
    <col min="6680" max="6680" width="10.85546875" style="19" bestFit="1" customWidth="1"/>
    <col min="6681" max="6681" width="14.42578125" style="19" bestFit="1" customWidth="1"/>
    <col min="6682" max="6682" width="8.42578125" style="19" customWidth="1"/>
    <col min="6683" max="6683" width="8.85546875" style="19" customWidth="1"/>
    <col min="6684" max="6684" width="9.42578125" style="19" customWidth="1"/>
    <col min="6685" max="6685" width="8.7109375" style="19" customWidth="1"/>
    <col min="6686" max="6912" width="11.42578125" style="19"/>
    <col min="6913" max="6913" width="2.85546875" style="19" customWidth="1"/>
    <col min="6914" max="6914" width="20.7109375" style="19" customWidth="1"/>
    <col min="6915" max="6915" width="10.5703125" style="19" customWidth="1"/>
    <col min="6916" max="6916" width="16.28515625" style="19" customWidth="1"/>
    <col min="6917" max="6917" width="21.7109375" style="19" customWidth="1"/>
    <col min="6918" max="6918" width="16.28515625" style="19" customWidth="1"/>
    <col min="6919" max="6923" width="16.5703125" style="19" customWidth="1"/>
    <col min="6924" max="6925" width="16.7109375" style="19" customWidth="1"/>
    <col min="6926" max="6926" width="23.5703125" style="19" customWidth="1"/>
    <col min="6927" max="6927" width="0" style="19" hidden="1" customWidth="1"/>
    <col min="6928" max="6928" width="19" style="19" customWidth="1"/>
    <col min="6929" max="6930" width="16.28515625" style="19" customWidth="1"/>
    <col min="6931" max="6931" width="8.140625" style="19" customWidth="1"/>
    <col min="6932" max="6932" width="8.5703125" style="19" customWidth="1"/>
    <col min="6933" max="6933" width="13.28515625" style="19" bestFit="1" customWidth="1"/>
    <col min="6934" max="6934" width="19" style="19" customWidth="1"/>
    <col min="6935" max="6935" width="8.5703125" style="19" bestFit="1" customWidth="1"/>
    <col min="6936" max="6936" width="10.85546875" style="19" bestFit="1" customWidth="1"/>
    <col min="6937" max="6937" width="14.42578125" style="19" bestFit="1" customWidth="1"/>
    <col min="6938" max="6938" width="8.42578125" style="19" customWidth="1"/>
    <col min="6939" max="6939" width="8.85546875" style="19" customWidth="1"/>
    <col min="6940" max="6940" width="9.42578125" style="19" customWidth="1"/>
    <col min="6941" max="6941" width="8.7109375" style="19" customWidth="1"/>
    <col min="6942" max="7168" width="11.42578125" style="19"/>
    <col min="7169" max="7169" width="2.85546875" style="19" customWidth="1"/>
    <col min="7170" max="7170" width="20.7109375" style="19" customWidth="1"/>
    <col min="7171" max="7171" width="10.5703125" style="19" customWidth="1"/>
    <col min="7172" max="7172" width="16.28515625" style="19" customWidth="1"/>
    <col min="7173" max="7173" width="21.7109375" style="19" customWidth="1"/>
    <col min="7174" max="7174" width="16.28515625" style="19" customWidth="1"/>
    <col min="7175" max="7179" width="16.5703125" style="19" customWidth="1"/>
    <col min="7180" max="7181" width="16.7109375" style="19" customWidth="1"/>
    <col min="7182" max="7182" width="23.5703125" style="19" customWidth="1"/>
    <col min="7183" max="7183" width="0" style="19" hidden="1" customWidth="1"/>
    <col min="7184" max="7184" width="19" style="19" customWidth="1"/>
    <col min="7185" max="7186" width="16.28515625" style="19" customWidth="1"/>
    <col min="7187" max="7187" width="8.140625" style="19" customWidth="1"/>
    <col min="7188" max="7188" width="8.5703125" style="19" customWidth="1"/>
    <col min="7189" max="7189" width="13.28515625" style="19" bestFit="1" customWidth="1"/>
    <col min="7190" max="7190" width="19" style="19" customWidth="1"/>
    <col min="7191" max="7191" width="8.5703125" style="19" bestFit="1" customWidth="1"/>
    <col min="7192" max="7192" width="10.85546875" style="19" bestFit="1" customWidth="1"/>
    <col min="7193" max="7193" width="14.42578125" style="19" bestFit="1" customWidth="1"/>
    <col min="7194" max="7194" width="8.42578125" style="19" customWidth="1"/>
    <col min="7195" max="7195" width="8.85546875" style="19" customWidth="1"/>
    <col min="7196" max="7196" width="9.42578125" style="19" customWidth="1"/>
    <col min="7197" max="7197" width="8.7109375" style="19" customWidth="1"/>
    <col min="7198" max="7424" width="11.42578125" style="19"/>
    <col min="7425" max="7425" width="2.85546875" style="19" customWidth="1"/>
    <col min="7426" max="7426" width="20.7109375" style="19" customWidth="1"/>
    <col min="7427" max="7427" width="10.5703125" style="19" customWidth="1"/>
    <col min="7428" max="7428" width="16.28515625" style="19" customWidth="1"/>
    <col min="7429" max="7429" width="21.7109375" style="19" customWidth="1"/>
    <col min="7430" max="7430" width="16.28515625" style="19" customWidth="1"/>
    <col min="7431" max="7435" width="16.5703125" style="19" customWidth="1"/>
    <col min="7436" max="7437" width="16.7109375" style="19" customWidth="1"/>
    <col min="7438" max="7438" width="23.5703125" style="19" customWidth="1"/>
    <col min="7439" max="7439" width="0" style="19" hidden="1" customWidth="1"/>
    <col min="7440" max="7440" width="19" style="19" customWidth="1"/>
    <col min="7441" max="7442" width="16.28515625" style="19" customWidth="1"/>
    <col min="7443" max="7443" width="8.140625" style="19" customWidth="1"/>
    <col min="7444" max="7444" width="8.5703125" style="19" customWidth="1"/>
    <col min="7445" max="7445" width="13.28515625" style="19" bestFit="1" customWidth="1"/>
    <col min="7446" max="7446" width="19" style="19" customWidth="1"/>
    <col min="7447" max="7447" width="8.5703125" style="19" bestFit="1" customWidth="1"/>
    <col min="7448" max="7448" width="10.85546875" style="19" bestFit="1" customWidth="1"/>
    <col min="7449" max="7449" width="14.42578125" style="19" bestFit="1" customWidth="1"/>
    <col min="7450" max="7450" width="8.42578125" style="19" customWidth="1"/>
    <col min="7451" max="7451" width="8.85546875" style="19" customWidth="1"/>
    <col min="7452" max="7452" width="9.42578125" style="19" customWidth="1"/>
    <col min="7453" max="7453" width="8.7109375" style="19" customWidth="1"/>
    <col min="7454" max="7680" width="11.42578125" style="19"/>
    <col min="7681" max="7681" width="2.85546875" style="19" customWidth="1"/>
    <col min="7682" max="7682" width="20.7109375" style="19" customWidth="1"/>
    <col min="7683" max="7683" width="10.5703125" style="19" customWidth="1"/>
    <col min="7684" max="7684" width="16.28515625" style="19" customWidth="1"/>
    <col min="7685" max="7685" width="21.7109375" style="19" customWidth="1"/>
    <col min="7686" max="7686" width="16.28515625" style="19" customWidth="1"/>
    <col min="7687" max="7691" width="16.5703125" style="19" customWidth="1"/>
    <col min="7692" max="7693" width="16.7109375" style="19" customWidth="1"/>
    <col min="7694" max="7694" width="23.5703125" style="19" customWidth="1"/>
    <col min="7695" max="7695" width="0" style="19" hidden="1" customWidth="1"/>
    <col min="7696" max="7696" width="19" style="19" customWidth="1"/>
    <col min="7697" max="7698" width="16.28515625" style="19" customWidth="1"/>
    <col min="7699" max="7699" width="8.140625" style="19" customWidth="1"/>
    <col min="7700" max="7700" width="8.5703125" style="19" customWidth="1"/>
    <col min="7701" max="7701" width="13.28515625" style="19" bestFit="1" customWidth="1"/>
    <col min="7702" max="7702" width="19" style="19" customWidth="1"/>
    <col min="7703" max="7703" width="8.5703125" style="19" bestFit="1" customWidth="1"/>
    <col min="7704" max="7704" width="10.85546875" style="19" bestFit="1" customWidth="1"/>
    <col min="7705" max="7705" width="14.42578125" style="19" bestFit="1" customWidth="1"/>
    <col min="7706" max="7706" width="8.42578125" style="19" customWidth="1"/>
    <col min="7707" max="7707" width="8.85546875" style="19" customWidth="1"/>
    <col min="7708" max="7708" width="9.42578125" style="19" customWidth="1"/>
    <col min="7709" max="7709" width="8.7109375" style="19" customWidth="1"/>
    <col min="7710" max="7936" width="11.42578125" style="19"/>
    <col min="7937" max="7937" width="2.85546875" style="19" customWidth="1"/>
    <col min="7938" max="7938" width="20.7109375" style="19" customWidth="1"/>
    <col min="7939" max="7939" width="10.5703125" style="19" customWidth="1"/>
    <col min="7940" max="7940" width="16.28515625" style="19" customWidth="1"/>
    <col min="7941" max="7941" width="21.7109375" style="19" customWidth="1"/>
    <col min="7942" max="7942" width="16.28515625" style="19" customWidth="1"/>
    <col min="7943" max="7947" width="16.5703125" style="19" customWidth="1"/>
    <col min="7948" max="7949" width="16.7109375" style="19" customWidth="1"/>
    <col min="7950" max="7950" width="23.5703125" style="19" customWidth="1"/>
    <col min="7951" max="7951" width="0" style="19" hidden="1" customWidth="1"/>
    <col min="7952" max="7952" width="19" style="19" customWidth="1"/>
    <col min="7953" max="7954" width="16.28515625" style="19" customWidth="1"/>
    <col min="7955" max="7955" width="8.140625" style="19" customWidth="1"/>
    <col min="7956" max="7956" width="8.5703125" style="19" customWidth="1"/>
    <col min="7957" max="7957" width="13.28515625" style="19" bestFit="1" customWidth="1"/>
    <col min="7958" max="7958" width="19" style="19" customWidth="1"/>
    <col min="7959" max="7959" width="8.5703125" style="19" bestFit="1" customWidth="1"/>
    <col min="7960" max="7960" width="10.85546875" style="19" bestFit="1" customWidth="1"/>
    <col min="7961" max="7961" width="14.42578125" style="19" bestFit="1" customWidth="1"/>
    <col min="7962" max="7962" width="8.42578125" style="19" customWidth="1"/>
    <col min="7963" max="7963" width="8.85546875" style="19" customWidth="1"/>
    <col min="7964" max="7964" width="9.42578125" style="19" customWidth="1"/>
    <col min="7965" max="7965" width="8.7109375" style="19" customWidth="1"/>
    <col min="7966" max="8192" width="11.42578125" style="19"/>
    <col min="8193" max="8193" width="2.85546875" style="19" customWidth="1"/>
    <col min="8194" max="8194" width="20.7109375" style="19" customWidth="1"/>
    <col min="8195" max="8195" width="10.5703125" style="19" customWidth="1"/>
    <col min="8196" max="8196" width="16.28515625" style="19" customWidth="1"/>
    <col min="8197" max="8197" width="21.7109375" style="19" customWidth="1"/>
    <col min="8198" max="8198" width="16.28515625" style="19" customWidth="1"/>
    <col min="8199" max="8203" width="16.5703125" style="19" customWidth="1"/>
    <col min="8204" max="8205" width="16.7109375" style="19" customWidth="1"/>
    <col min="8206" max="8206" width="23.5703125" style="19" customWidth="1"/>
    <col min="8207" max="8207" width="0" style="19" hidden="1" customWidth="1"/>
    <col min="8208" max="8208" width="19" style="19" customWidth="1"/>
    <col min="8209" max="8210" width="16.28515625" style="19" customWidth="1"/>
    <col min="8211" max="8211" width="8.140625" style="19" customWidth="1"/>
    <col min="8212" max="8212" width="8.5703125" style="19" customWidth="1"/>
    <col min="8213" max="8213" width="13.28515625" style="19" bestFit="1" customWidth="1"/>
    <col min="8214" max="8214" width="19" style="19" customWidth="1"/>
    <col min="8215" max="8215" width="8.5703125" style="19" bestFit="1" customWidth="1"/>
    <col min="8216" max="8216" width="10.85546875" style="19" bestFit="1" customWidth="1"/>
    <col min="8217" max="8217" width="14.42578125" style="19" bestFit="1" customWidth="1"/>
    <col min="8218" max="8218" width="8.42578125" style="19" customWidth="1"/>
    <col min="8219" max="8219" width="8.85546875" style="19" customWidth="1"/>
    <col min="8220" max="8220" width="9.42578125" style="19" customWidth="1"/>
    <col min="8221" max="8221" width="8.7109375" style="19" customWidth="1"/>
    <col min="8222" max="8448" width="11.42578125" style="19"/>
    <col min="8449" max="8449" width="2.85546875" style="19" customWidth="1"/>
    <col min="8450" max="8450" width="20.7109375" style="19" customWidth="1"/>
    <col min="8451" max="8451" width="10.5703125" style="19" customWidth="1"/>
    <col min="8452" max="8452" width="16.28515625" style="19" customWidth="1"/>
    <col min="8453" max="8453" width="21.7109375" style="19" customWidth="1"/>
    <col min="8454" max="8454" width="16.28515625" style="19" customWidth="1"/>
    <col min="8455" max="8459" width="16.5703125" style="19" customWidth="1"/>
    <col min="8460" max="8461" width="16.7109375" style="19" customWidth="1"/>
    <col min="8462" max="8462" width="23.5703125" style="19" customWidth="1"/>
    <col min="8463" max="8463" width="0" style="19" hidden="1" customWidth="1"/>
    <col min="8464" max="8464" width="19" style="19" customWidth="1"/>
    <col min="8465" max="8466" width="16.28515625" style="19" customWidth="1"/>
    <col min="8467" max="8467" width="8.140625" style="19" customWidth="1"/>
    <col min="8468" max="8468" width="8.5703125" style="19" customWidth="1"/>
    <col min="8469" max="8469" width="13.28515625" style="19" bestFit="1" customWidth="1"/>
    <col min="8470" max="8470" width="19" style="19" customWidth="1"/>
    <col min="8471" max="8471" width="8.5703125" style="19" bestFit="1" customWidth="1"/>
    <col min="8472" max="8472" width="10.85546875" style="19" bestFit="1" customWidth="1"/>
    <col min="8473" max="8473" width="14.42578125" style="19" bestFit="1" customWidth="1"/>
    <col min="8474" max="8474" width="8.42578125" style="19" customWidth="1"/>
    <col min="8475" max="8475" width="8.85546875" style="19" customWidth="1"/>
    <col min="8476" max="8476" width="9.42578125" style="19" customWidth="1"/>
    <col min="8477" max="8477" width="8.7109375" style="19" customWidth="1"/>
    <col min="8478" max="8704" width="11.42578125" style="19"/>
    <col min="8705" max="8705" width="2.85546875" style="19" customWidth="1"/>
    <col min="8706" max="8706" width="20.7109375" style="19" customWidth="1"/>
    <col min="8707" max="8707" width="10.5703125" style="19" customWidth="1"/>
    <col min="8708" max="8708" width="16.28515625" style="19" customWidth="1"/>
    <col min="8709" max="8709" width="21.7109375" style="19" customWidth="1"/>
    <col min="8710" max="8710" width="16.28515625" style="19" customWidth="1"/>
    <col min="8711" max="8715" width="16.5703125" style="19" customWidth="1"/>
    <col min="8716" max="8717" width="16.7109375" style="19" customWidth="1"/>
    <col min="8718" max="8718" width="23.5703125" style="19" customWidth="1"/>
    <col min="8719" max="8719" width="0" style="19" hidden="1" customWidth="1"/>
    <col min="8720" max="8720" width="19" style="19" customWidth="1"/>
    <col min="8721" max="8722" width="16.28515625" style="19" customWidth="1"/>
    <col min="8723" max="8723" width="8.140625" style="19" customWidth="1"/>
    <col min="8724" max="8724" width="8.5703125" style="19" customWidth="1"/>
    <col min="8725" max="8725" width="13.28515625" style="19" bestFit="1" customWidth="1"/>
    <col min="8726" max="8726" width="19" style="19" customWidth="1"/>
    <col min="8727" max="8727" width="8.5703125" style="19" bestFit="1" customWidth="1"/>
    <col min="8728" max="8728" width="10.85546875" style="19" bestFit="1" customWidth="1"/>
    <col min="8729" max="8729" width="14.42578125" style="19" bestFit="1" customWidth="1"/>
    <col min="8730" max="8730" width="8.42578125" style="19" customWidth="1"/>
    <col min="8731" max="8731" width="8.85546875" style="19" customWidth="1"/>
    <col min="8732" max="8732" width="9.42578125" style="19" customWidth="1"/>
    <col min="8733" max="8733" width="8.7109375" style="19" customWidth="1"/>
    <col min="8734" max="8960" width="11.42578125" style="19"/>
    <col min="8961" max="8961" width="2.85546875" style="19" customWidth="1"/>
    <col min="8962" max="8962" width="20.7109375" style="19" customWidth="1"/>
    <col min="8963" max="8963" width="10.5703125" style="19" customWidth="1"/>
    <col min="8964" max="8964" width="16.28515625" style="19" customWidth="1"/>
    <col min="8965" max="8965" width="21.7109375" style="19" customWidth="1"/>
    <col min="8966" max="8966" width="16.28515625" style="19" customWidth="1"/>
    <col min="8967" max="8971" width="16.5703125" style="19" customWidth="1"/>
    <col min="8972" max="8973" width="16.7109375" style="19" customWidth="1"/>
    <col min="8974" max="8974" width="23.5703125" style="19" customWidth="1"/>
    <col min="8975" max="8975" width="0" style="19" hidden="1" customWidth="1"/>
    <col min="8976" max="8976" width="19" style="19" customWidth="1"/>
    <col min="8977" max="8978" width="16.28515625" style="19" customWidth="1"/>
    <col min="8979" max="8979" width="8.140625" style="19" customWidth="1"/>
    <col min="8980" max="8980" width="8.5703125" style="19" customWidth="1"/>
    <col min="8981" max="8981" width="13.28515625" style="19" bestFit="1" customWidth="1"/>
    <col min="8982" max="8982" width="19" style="19" customWidth="1"/>
    <col min="8983" max="8983" width="8.5703125" style="19" bestFit="1" customWidth="1"/>
    <col min="8984" max="8984" width="10.85546875" style="19" bestFit="1" customWidth="1"/>
    <col min="8985" max="8985" width="14.42578125" style="19" bestFit="1" customWidth="1"/>
    <col min="8986" max="8986" width="8.42578125" style="19" customWidth="1"/>
    <col min="8987" max="8987" width="8.85546875" style="19" customWidth="1"/>
    <col min="8988" max="8988" width="9.42578125" style="19" customWidth="1"/>
    <col min="8989" max="8989" width="8.7109375" style="19" customWidth="1"/>
    <col min="8990" max="9216" width="11.42578125" style="19"/>
    <col min="9217" max="9217" width="2.85546875" style="19" customWidth="1"/>
    <col min="9218" max="9218" width="20.7109375" style="19" customWidth="1"/>
    <col min="9219" max="9219" width="10.5703125" style="19" customWidth="1"/>
    <col min="9220" max="9220" width="16.28515625" style="19" customWidth="1"/>
    <col min="9221" max="9221" width="21.7109375" style="19" customWidth="1"/>
    <col min="9222" max="9222" width="16.28515625" style="19" customWidth="1"/>
    <col min="9223" max="9227" width="16.5703125" style="19" customWidth="1"/>
    <col min="9228" max="9229" width="16.7109375" style="19" customWidth="1"/>
    <col min="9230" max="9230" width="23.5703125" style="19" customWidth="1"/>
    <col min="9231" max="9231" width="0" style="19" hidden="1" customWidth="1"/>
    <col min="9232" max="9232" width="19" style="19" customWidth="1"/>
    <col min="9233" max="9234" width="16.28515625" style="19" customWidth="1"/>
    <col min="9235" max="9235" width="8.140625" style="19" customWidth="1"/>
    <col min="9236" max="9236" width="8.5703125" style="19" customWidth="1"/>
    <col min="9237" max="9237" width="13.28515625" style="19" bestFit="1" customWidth="1"/>
    <col min="9238" max="9238" width="19" style="19" customWidth="1"/>
    <col min="9239" max="9239" width="8.5703125" style="19" bestFit="1" customWidth="1"/>
    <col min="9240" max="9240" width="10.85546875" style="19" bestFit="1" customWidth="1"/>
    <col min="9241" max="9241" width="14.42578125" style="19" bestFit="1" customWidth="1"/>
    <col min="9242" max="9242" width="8.42578125" style="19" customWidth="1"/>
    <col min="9243" max="9243" width="8.85546875" style="19" customWidth="1"/>
    <col min="9244" max="9244" width="9.42578125" style="19" customWidth="1"/>
    <col min="9245" max="9245" width="8.7109375" style="19" customWidth="1"/>
    <col min="9246" max="9472" width="11.42578125" style="19"/>
    <col min="9473" max="9473" width="2.85546875" style="19" customWidth="1"/>
    <col min="9474" max="9474" width="20.7109375" style="19" customWidth="1"/>
    <col min="9475" max="9475" width="10.5703125" style="19" customWidth="1"/>
    <col min="9476" max="9476" width="16.28515625" style="19" customWidth="1"/>
    <col min="9477" max="9477" width="21.7109375" style="19" customWidth="1"/>
    <col min="9478" max="9478" width="16.28515625" style="19" customWidth="1"/>
    <col min="9479" max="9483" width="16.5703125" style="19" customWidth="1"/>
    <col min="9484" max="9485" width="16.7109375" style="19" customWidth="1"/>
    <col min="9486" max="9486" width="23.5703125" style="19" customWidth="1"/>
    <col min="9487" max="9487" width="0" style="19" hidden="1" customWidth="1"/>
    <col min="9488" max="9488" width="19" style="19" customWidth="1"/>
    <col min="9489" max="9490" width="16.28515625" style="19" customWidth="1"/>
    <col min="9491" max="9491" width="8.140625" style="19" customWidth="1"/>
    <col min="9492" max="9492" width="8.5703125" style="19" customWidth="1"/>
    <col min="9493" max="9493" width="13.28515625" style="19" bestFit="1" customWidth="1"/>
    <col min="9494" max="9494" width="19" style="19" customWidth="1"/>
    <col min="9495" max="9495" width="8.5703125" style="19" bestFit="1" customWidth="1"/>
    <col min="9496" max="9496" width="10.85546875" style="19" bestFit="1" customWidth="1"/>
    <col min="9497" max="9497" width="14.42578125" style="19" bestFit="1" customWidth="1"/>
    <col min="9498" max="9498" width="8.42578125" style="19" customWidth="1"/>
    <col min="9499" max="9499" width="8.85546875" style="19" customWidth="1"/>
    <col min="9500" max="9500" width="9.42578125" style="19" customWidth="1"/>
    <col min="9501" max="9501" width="8.7109375" style="19" customWidth="1"/>
    <col min="9502" max="9728" width="11.42578125" style="19"/>
    <col min="9729" max="9729" width="2.85546875" style="19" customWidth="1"/>
    <col min="9730" max="9730" width="20.7109375" style="19" customWidth="1"/>
    <col min="9731" max="9731" width="10.5703125" style="19" customWidth="1"/>
    <col min="9732" max="9732" width="16.28515625" style="19" customWidth="1"/>
    <col min="9733" max="9733" width="21.7109375" style="19" customWidth="1"/>
    <col min="9734" max="9734" width="16.28515625" style="19" customWidth="1"/>
    <col min="9735" max="9739" width="16.5703125" style="19" customWidth="1"/>
    <col min="9740" max="9741" width="16.7109375" style="19" customWidth="1"/>
    <col min="9742" max="9742" width="23.5703125" style="19" customWidth="1"/>
    <col min="9743" max="9743" width="0" style="19" hidden="1" customWidth="1"/>
    <col min="9744" max="9744" width="19" style="19" customWidth="1"/>
    <col min="9745" max="9746" width="16.28515625" style="19" customWidth="1"/>
    <col min="9747" max="9747" width="8.140625" style="19" customWidth="1"/>
    <col min="9748" max="9748" width="8.5703125" style="19" customWidth="1"/>
    <col min="9749" max="9749" width="13.28515625" style="19" bestFit="1" customWidth="1"/>
    <col min="9750" max="9750" width="19" style="19" customWidth="1"/>
    <col min="9751" max="9751" width="8.5703125" style="19" bestFit="1" customWidth="1"/>
    <col min="9752" max="9752" width="10.85546875" style="19" bestFit="1" customWidth="1"/>
    <col min="9753" max="9753" width="14.42578125" style="19" bestFit="1" customWidth="1"/>
    <col min="9754" max="9754" width="8.42578125" style="19" customWidth="1"/>
    <col min="9755" max="9755" width="8.85546875" style="19" customWidth="1"/>
    <col min="9756" max="9756" width="9.42578125" style="19" customWidth="1"/>
    <col min="9757" max="9757" width="8.7109375" style="19" customWidth="1"/>
    <col min="9758" max="9984" width="11.42578125" style="19"/>
    <col min="9985" max="9985" width="2.85546875" style="19" customWidth="1"/>
    <col min="9986" max="9986" width="20.7109375" style="19" customWidth="1"/>
    <col min="9987" max="9987" width="10.5703125" style="19" customWidth="1"/>
    <col min="9988" max="9988" width="16.28515625" style="19" customWidth="1"/>
    <col min="9989" max="9989" width="21.7109375" style="19" customWidth="1"/>
    <col min="9990" max="9990" width="16.28515625" style="19" customWidth="1"/>
    <col min="9991" max="9995" width="16.5703125" style="19" customWidth="1"/>
    <col min="9996" max="9997" width="16.7109375" style="19" customWidth="1"/>
    <col min="9998" max="9998" width="23.5703125" style="19" customWidth="1"/>
    <col min="9999" max="9999" width="0" style="19" hidden="1" customWidth="1"/>
    <col min="10000" max="10000" width="19" style="19" customWidth="1"/>
    <col min="10001" max="10002" width="16.28515625" style="19" customWidth="1"/>
    <col min="10003" max="10003" width="8.140625" style="19" customWidth="1"/>
    <col min="10004" max="10004" width="8.5703125" style="19" customWidth="1"/>
    <col min="10005" max="10005" width="13.28515625" style="19" bestFit="1" customWidth="1"/>
    <col min="10006" max="10006" width="19" style="19" customWidth="1"/>
    <col min="10007" max="10007" width="8.5703125" style="19" bestFit="1" customWidth="1"/>
    <col min="10008" max="10008" width="10.85546875" style="19" bestFit="1" customWidth="1"/>
    <col min="10009" max="10009" width="14.42578125" style="19" bestFit="1" customWidth="1"/>
    <col min="10010" max="10010" width="8.42578125" style="19" customWidth="1"/>
    <col min="10011" max="10011" width="8.85546875" style="19" customWidth="1"/>
    <col min="10012" max="10012" width="9.42578125" style="19" customWidth="1"/>
    <col min="10013" max="10013" width="8.7109375" style="19" customWidth="1"/>
    <col min="10014" max="10240" width="11.42578125" style="19"/>
    <col min="10241" max="10241" width="2.85546875" style="19" customWidth="1"/>
    <col min="10242" max="10242" width="20.7109375" style="19" customWidth="1"/>
    <col min="10243" max="10243" width="10.5703125" style="19" customWidth="1"/>
    <col min="10244" max="10244" width="16.28515625" style="19" customWidth="1"/>
    <col min="10245" max="10245" width="21.7109375" style="19" customWidth="1"/>
    <col min="10246" max="10246" width="16.28515625" style="19" customWidth="1"/>
    <col min="10247" max="10251" width="16.5703125" style="19" customWidth="1"/>
    <col min="10252" max="10253" width="16.7109375" style="19" customWidth="1"/>
    <col min="10254" max="10254" width="23.5703125" style="19" customWidth="1"/>
    <col min="10255" max="10255" width="0" style="19" hidden="1" customWidth="1"/>
    <col min="10256" max="10256" width="19" style="19" customWidth="1"/>
    <col min="10257" max="10258" width="16.28515625" style="19" customWidth="1"/>
    <col min="10259" max="10259" width="8.140625" style="19" customWidth="1"/>
    <col min="10260" max="10260" width="8.5703125" style="19" customWidth="1"/>
    <col min="10261" max="10261" width="13.28515625" style="19" bestFit="1" customWidth="1"/>
    <col min="10262" max="10262" width="19" style="19" customWidth="1"/>
    <col min="10263" max="10263" width="8.5703125" style="19" bestFit="1" customWidth="1"/>
    <col min="10264" max="10264" width="10.85546875" style="19" bestFit="1" customWidth="1"/>
    <col min="10265" max="10265" width="14.42578125" style="19" bestFit="1" customWidth="1"/>
    <col min="10266" max="10266" width="8.42578125" style="19" customWidth="1"/>
    <col min="10267" max="10267" width="8.85546875" style="19" customWidth="1"/>
    <col min="10268" max="10268" width="9.42578125" style="19" customWidth="1"/>
    <col min="10269" max="10269" width="8.7109375" style="19" customWidth="1"/>
    <col min="10270" max="10496" width="11.42578125" style="19"/>
    <col min="10497" max="10497" width="2.85546875" style="19" customWidth="1"/>
    <col min="10498" max="10498" width="20.7109375" style="19" customWidth="1"/>
    <col min="10499" max="10499" width="10.5703125" style="19" customWidth="1"/>
    <col min="10500" max="10500" width="16.28515625" style="19" customWidth="1"/>
    <col min="10501" max="10501" width="21.7109375" style="19" customWidth="1"/>
    <col min="10502" max="10502" width="16.28515625" style="19" customWidth="1"/>
    <col min="10503" max="10507" width="16.5703125" style="19" customWidth="1"/>
    <col min="10508" max="10509" width="16.7109375" style="19" customWidth="1"/>
    <col min="10510" max="10510" width="23.5703125" style="19" customWidth="1"/>
    <col min="10511" max="10511" width="0" style="19" hidden="1" customWidth="1"/>
    <col min="10512" max="10512" width="19" style="19" customWidth="1"/>
    <col min="10513" max="10514" width="16.28515625" style="19" customWidth="1"/>
    <col min="10515" max="10515" width="8.140625" style="19" customWidth="1"/>
    <col min="10516" max="10516" width="8.5703125" style="19" customWidth="1"/>
    <col min="10517" max="10517" width="13.28515625" style="19" bestFit="1" customWidth="1"/>
    <col min="10518" max="10518" width="19" style="19" customWidth="1"/>
    <col min="10519" max="10519" width="8.5703125" style="19" bestFit="1" customWidth="1"/>
    <col min="10520" max="10520" width="10.85546875" style="19" bestFit="1" customWidth="1"/>
    <col min="10521" max="10521" width="14.42578125" style="19" bestFit="1" customWidth="1"/>
    <col min="10522" max="10522" width="8.42578125" style="19" customWidth="1"/>
    <col min="10523" max="10523" width="8.85546875" style="19" customWidth="1"/>
    <col min="10524" max="10524" width="9.42578125" style="19" customWidth="1"/>
    <col min="10525" max="10525" width="8.7109375" style="19" customWidth="1"/>
    <col min="10526" max="10752" width="11.42578125" style="19"/>
    <col min="10753" max="10753" width="2.85546875" style="19" customWidth="1"/>
    <col min="10754" max="10754" width="20.7109375" style="19" customWidth="1"/>
    <col min="10755" max="10755" width="10.5703125" style="19" customWidth="1"/>
    <col min="10756" max="10756" width="16.28515625" style="19" customWidth="1"/>
    <col min="10757" max="10757" width="21.7109375" style="19" customWidth="1"/>
    <col min="10758" max="10758" width="16.28515625" style="19" customWidth="1"/>
    <col min="10759" max="10763" width="16.5703125" style="19" customWidth="1"/>
    <col min="10764" max="10765" width="16.7109375" style="19" customWidth="1"/>
    <col min="10766" max="10766" width="23.5703125" style="19" customWidth="1"/>
    <col min="10767" max="10767" width="0" style="19" hidden="1" customWidth="1"/>
    <col min="10768" max="10768" width="19" style="19" customWidth="1"/>
    <col min="10769" max="10770" width="16.28515625" style="19" customWidth="1"/>
    <col min="10771" max="10771" width="8.140625" style="19" customWidth="1"/>
    <col min="10772" max="10772" width="8.5703125" style="19" customWidth="1"/>
    <col min="10773" max="10773" width="13.28515625" style="19" bestFit="1" customWidth="1"/>
    <col min="10774" max="10774" width="19" style="19" customWidth="1"/>
    <col min="10775" max="10775" width="8.5703125" style="19" bestFit="1" customWidth="1"/>
    <col min="10776" max="10776" width="10.85546875" style="19" bestFit="1" customWidth="1"/>
    <col min="10777" max="10777" width="14.42578125" style="19" bestFit="1" customWidth="1"/>
    <col min="10778" max="10778" width="8.42578125" style="19" customWidth="1"/>
    <col min="10779" max="10779" width="8.85546875" style="19" customWidth="1"/>
    <col min="10780" max="10780" width="9.42578125" style="19" customWidth="1"/>
    <col min="10781" max="10781" width="8.7109375" style="19" customWidth="1"/>
    <col min="10782" max="11008" width="11.42578125" style="19"/>
    <col min="11009" max="11009" width="2.85546875" style="19" customWidth="1"/>
    <col min="11010" max="11010" width="20.7109375" style="19" customWidth="1"/>
    <col min="11011" max="11011" width="10.5703125" style="19" customWidth="1"/>
    <col min="11012" max="11012" width="16.28515625" style="19" customWidth="1"/>
    <col min="11013" max="11013" width="21.7109375" style="19" customWidth="1"/>
    <col min="11014" max="11014" width="16.28515625" style="19" customWidth="1"/>
    <col min="11015" max="11019" width="16.5703125" style="19" customWidth="1"/>
    <col min="11020" max="11021" width="16.7109375" style="19" customWidth="1"/>
    <col min="11022" max="11022" width="23.5703125" style="19" customWidth="1"/>
    <col min="11023" max="11023" width="0" style="19" hidden="1" customWidth="1"/>
    <col min="11024" max="11024" width="19" style="19" customWidth="1"/>
    <col min="11025" max="11026" width="16.28515625" style="19" customWidth="1"/>
    <col min="11027" max="11027" width="8.140625" style="19" customWidth="1"/>
    <col min="11028" max="11028" width="8.5703125" style="19" customWidth="1"/>
    <col min="11029" max="11029" width="13.28515625" style="19" bestFit="1" customWidth="1"/>
    <col min="11030" max="11030" width="19" style="19" customWidth="1"/>
    <col min="11031" max="11031" width="8.5703125" style="19" bestFit="1" customWidth="1"/>
    <col min="11032" max="11032" width="10.85546875" style="19" bestFit="1" customWidth="1"/>
    <col min="11033" max="11033" width="14.42578125" style="19" bestFit="1" customWidth="1"/>
    <col min="11034" max="11034" width="8.42578125" style="19" customWidth="1"/>
    <col min="11035" max="11035" width="8.85546875" style="19" customWidth="1"/>
    <col min="11036" max="11036" width="9.42578125" style="19" customWidth="1"/>
    <col min="11037" max="11037" width="8.7109375" style="19" customWidth="1"/>
    <col min="11038" max="11264" width="11.42578125" style="19"/>
    <col min="11265" max="11265" width="2.85546875" style="19" customWidth="1"/>
    <col min="11266" max="11266" width="20.7109375" style="19" customWidth="1"/>
    <col min="11267" max="11267" width="10.5703125" style="19" customWidth="1"/>
    <col min="11268" max="11268" width="16.28515625" style="19" customWidth="1"/>
    <col min="11269" max="11269" width="21.7109375" style="19" customWidth="1"/>
    <col min="11270" max="11270" width="16.28515625" style="19" customWidth="1"/>
    <col min="11271" max="11275" width="16.5703125" style="19" customWidth="1"/>
    <col min="11276" max="11277" width="16.7109375" style="19" customWidth="1"/>
    <col min="11278" max="11278" width="23.5703125" style="19" customWidth="1"/>
    <col min="11279" max="11279" width="0" style="19" hidden="1" customWidth="1"/>
    <col min="11280" max="11280" width="19" style="19" customWidth="1"/>
    <col min="11281" max="11282" width="16.28515625" style="19" customWidth="1"/>
    <col min="11283" max="11283" width="8.140625" style="19" customWidth="1"/>
    <col min="11284" max="11284" width="8.5703125" style="19" customWidth="1"/>
    <col min="11285" max="11285" width="13.28515625" style="19" bestFit="1" customWidth="1"/>
    <col min="11286" max="11286" width="19" style="19" customWidth="1"/>
    <col min="11287" max="11287" width="8.5703125" style="19" bestFit="1" customWidth="1"/>
    <col min="11288" max="11288" width="10.85546875" style="19" bestFit="1" customWidth="1"/>
    <col min="11289" max="11289" width="14.42578125" style="19" bestFit="1" customWidth="1"/>
    <col min="11290" max="11290" width="8.42578125" style="19" customWidth="1"/>
    <col min="11291" max="11291" width="8.85546875" style="19" customWidth="1"/>
    <col min="11292" max="11292" width="9.42578125" style="19" customWidth="1"/>
    <col min="11293" max="11293" width="8.7109375" style="19" customWidth="1"/>
    <col min="11294" max="11520" width="11.42578125" style="19"/>
    <col min="11521" max="11521" width="2.85546875" style="19" customWidth="1"/>
    <col min="11522" max="11522" width="20.7109375" style="19" customWidth="1"/>
    <col min="11523" max="11523" width="10.5703125" style="19" customWidth="1"/>
    <col min="11524" max="11524" width="16.28515625" style="19" customWidth="1"/>
    <col min="11525" max="11525" width="21.7109375" style="19" customWidth="1"/>
    <col min="11526" max="11526" width="16.28515625" style="19" customWidth="1"/>
    <col min="11527" max="11531" width="16.5703125" style="19" customWidth="1"/>
    <col min="11532" max="11533" width="16.7109375" style="19" customWidth="1"/>
    <col min="11534" max="11534" width="23.5703125" style="19" customWidth="1"/>
    <col min="11535" max="11535" width="0" style="19" hidden="1" customWidth="1"/>
    <col min="11536" max="11536" width="19" style="19" customWidth="1"/>
    <col min="11537" max="11538" width="16.28515625" style="19" customWidth="1"/>
    <col min="11539" max="11539" width="8.140625" style="19" customWidth="1"/>
    <col min="11540" max="11540" width="8.5703125" style="19" customWidth="1"/>
    <col min="11541" max="11541" width="13.28515625" style="19" bestFit="1" customWidth="1"/>
    <col min="11542" max="11542" width="19" style="19" customWidth="1"/>
    <col min="11543" max="11543" width="8.5703125" style="19" bestFit="1" customWidth="1"/>
    <col min="11544" max="11544" width="10.85546875" style="19" bestFit="1" customWidth="1"/>
    <col min="11545" max="11545" width="14.42578125" style="19" bestFit="1" customWidth="1"/>
    <col min="11546" max="11546" width="8.42578125" style="19" customWidth="1"/>
    <col min="11547" max="11547" width="8.85546875" style="19" customWidth="1"/>
    <col min="11548" max="11548" width="9.42578125" style="19" customWidth="1"/>
    <col min="11549" max="11549" width="8.7109375" style="19" customWidth="1"/>
    <col min="11550" max="11776" width="11.42578125" style="19"/>
    <col min="11777" max="11777" width="2.85546875" style="19" customWidth="1"/>
    <col min="11778" max="11778" width="20.7109375" style="19" customWidth="1"/>
    <col min="11779" max="11779" width="10.5703125" style="19" customWidth="1"/>
    <col min="11780" max="11780" width="16.28515625" style="19" customWidth="1"/>
    <col min="11781" max="11781" width="21.7109375" style="19" customWidth="1"/>
    <col min="11782" max="11782" width="16.28515625" style="19" customWidth="1"/>
    <col min="11783" max="11787" width="16.5703125" style="19" customWidth="1"/>
    <col min="11788" max="11789" width="16.7109375" style="19" customWidth="1"/>
    <col min="11790" max="11790" width="23.5703125" style="19" customWidth="1"/>
    <col min="11791" max="11791" width="0" style="19" hidden="1" customWidth="1"/>
    <col min="11792" max="11792" width="19" style="19" customWidth="1"/>
    <col min="11793" max="11794" width="16.28515625" style="19" customWidth="1"/>
    <col min="11795" max="11795" width="8.140625" style="19" customWidth="1"/>
    <col min="11796" max="11796" width="8.5703125" style="19" customWidth="1"/>
    <col min="11797" max="11797" width="13.28515625" style="19" bestFit="1" customWidth="1"/>
    <col min="11798" max="11798" width="19" style="19" customWidth="1"/>
    <col min="11799" max="11799" width="8.5703125" style="19" bestFit="1" customWidth="1"/>
    <col min="11800" max="11800" width="10.85546875" style="19" bestFit="1" customWidth="1"/>
    <col min="11801" max="11801" width="14.42578125" style="19" bestFit="1" customWidth="1"/>
    <col min="11802" max="11802" width="8.42578125" style="19" customWidth="1"/>
    <col min="11803" max="11803" width="8.85546875" style="19" customWidth="1"/>
    <col min="11804" max="11804" width="9.42578125" style="19" customWidth="1"/>
    <col min="11805" max="11805" width="8.7109375" style="19" customWidth="1"/>
    <col min="11806" max="12032" width="11.42578125" style="19"/>
    <col min="12033" max="12033" width="2.85546875" style="19" customWidth="1"/>
    <col min="12034" max="12034" width="20.7109375" style="19" customWidth="1"/>
    <col min="12035" max="12035" width="10.5703125" style="19" customWidth="1"/>
    <col min="12036" max="12036" width="16.28515625" style="19" customWidth="1"/>
    <col min="12037" max="12037" width="21.7109375" style="19" customWidth="1"/>
    <col min="12038" max="12038" width="16.28515625" style="19" customWidth="1"/>
    <col min="12039" max="12043" width="16.5703125" style="19" customWidth="1"/>
    <col min="12044" max="12045" width="16.7109375" style="19" customWidth="1"/>
    <col min="12046" max="12046" width="23.5703125" style="19" customWidth="1"/>
    <col min="12047" max="12047" width="0" style="19" hidden="1" customWidth="1"/>
    <col min="12048" max="12048" width="19" style="19" customWidth="1"/>
    <col min="12049" max="12050" width="16.28515625" style="19" customWidth="1"/>
    <col min="12051" max="12051" width="8.140625" style="19" customWidth="1"/>
    <col min="12052" max="12052" width="8.5703125" style="19" customWidth="1"/>
    <col min="12053" max="12053" width="13.28515625" style="19" bestFit="1" customWidth="1"/>
    <col min="12054" max="12054" width="19" style="19" customWidth="1"/>
    <col min="12055" max="12055" width="8.5703125" style="19" bestFit="1" customWidth="1"/>
    <col min="12056" max="12056" width="10.85546875" style="19" bestFit="1" customWidth="1"/>
    <col min="12057" max="12057" width="14.42578125" style="19" bestFit="1" customWidth="1"/>
    <col min="12058" max="12058" width="8.42578125" style="19" customWidth="1"/>
    <col min="12059" max="12059" width="8.85546875" style="19" customWidth="1"/>
    <col min="12060" max="12060" width="9.42578125" style="19" customWidth="1"/>
    <col min="12061" max="12061" width="8.7109375" style="19" customWidth="1"/>
    <col min="12062" max="12288" width="11.42578125" style="19"/>
    <col min="12289" max="12289" width="2.85546875" style="19" customWidth="1"/>
    <col min="12290" max="12290" width="20.7109375" style="19" customWidth="1"/>
    <col min="12291" max="12291" width="10.5703125" style="19" customWidth="1"/>
    <col min="12292" max="12292" width="16.28515625" style="19" customWidth="1"/>
    <col min="12293" max="12293" width="21.7109375" style="19" customWidth="1"/>
    <col min="12294" max="12294" width="16.28515625" style="19" customWidth="1"/>
    <col min="12295" max="12299" width="16.5703125" style="19" customWidth="1"/>
    <col min="12300" max="12301" width="16.7109375" style="19" customWidth="1"/>
    <col min="12302" max="12302" width="23.5703125" style="19" customWidth="1"/>
    <col min="12303" max="12303" width="0" style="19" hidden="1" customWidth="1"/>
    <col min="12304" max="12304" width="19" style="19" customWidth="1"/>
    <col min="12305" max="12306" width="16.28515625" style="19" customWidth="1"/>
    <col min="12307" max="12307" width="8.140625" style="19" customWidth="1"/>
    <col min="12308" max="12308" width="8.5703125" style="19" customWidth="1"/>
    <col min="12309" max="12309" width="13.28515625" style="19" bestFit="1" customWidth="1"/>
    <col min="12310" max="12310" width="19" style="19" customWidth="1"/>
    <col min="12311" max="12311" width="8.5703125" style="19" bestFit="1" customWidth="1"/>
    <col min="12312" max="12312" width="10.85546875" style="19" bestFit="1" customWidth="1"/>
    <col min="12313" max="12313" width="14.42578125" style="19" bestFit="1" customWidth="1"/>
    <col min="12314" max="12314" width="8.42578125" style="19" customWidth="1"/>
    <col min="12315" max="12315" width="8.85546875" style="19" customWidth="1"/>
    <col min="12316" max="12316" width="9.42578125" style="19" customWidth="1"/>
    <col min="12317" max="12317" width="8.7109375" style="19" customWidth="1"/>
    <col min="12318" max="12544" width="11.42578125" style="19"/>
    <col min="12545" max="12545" width="2.85546875" style="19" customWidth="1"/>
    <col min="12546" max="12546" width="20.7109375" style="19" customWidth="1"/>
    <col min="12547" max="12547" width="10.5703125" style="19" customWidth="1"/>
    <col min="12548" max="12548" width="16.28515625" style="19" customWidth="1"/>
    <col min="12549" max="12549" width="21.7109375" style="19" customWidth="1"/>
    <col min="12550" max="12550" width="16.28515625" style="19" customWidth="1"/>
    <col min="12551" max="12555" width="16.5703125" style="19" customWidth="1"/>
    <col min="12556" max="12557" width="16.7109375" style="19" customWidth="1"/>
    <col min="12558" max="12558" width="23.5703125" style="19" customWidth="1"/>
    <col min="12559" max="12559" width="0" style="19" hidden="1" customWidth="1"/>
    <col min="12560" max="12560" width="19" style="19" customWidth="1"/>
    <col min="12561" max="12562" width="16.28515625" style="19" customWidth="1"/>
    <col min="12563" max="12563" width="8.140625" style="19" customWidth="1"/>
    <col min="12564" max="12564" width="8.5703125" style="19" customWidth="1"/>
    <col min="12565" max="12565" width="13.28515625" style="19" bestFit="1" customWidth="1"/>
    <col min="12566" max="12566" width="19" style="19" customWidth="1"/>
    <col min="12567" max="12567" width="8.5703125" style="19" bestFit="1" customWidth="1"/>
    <col min="12568" max="12568" width="10.85546875" style="19" bestFit="1" customWidth="1"/>
    <col min="12569" max="12569" width="14.42578125" style="19" bestFit="1" customWidth="1"/>
    <col min="12570" max="12570" width="8.42578125" style="19" customWidth="1"/>
    <col min="12571" max="12571" width="8.85546875" style="19" customWidth="1"/>
    <col min="12572" max="12572" width="9.42578125" style="19" customWidth="1"/>
    <col min="12573" max="12573" width="8.7109375" style="19" customWidth="1"/>
    <col min="12574" max="12800" width="11.42578125" style="19"/>
    <col min="12801" max="12801" width="2.85546875" style="19" customWidth="1"/>
    <col min="12802" max="12802" width="20.7109375" style="19" customWidth="1"/>
    <col min="12803" max="12803" width="10.5703125" style="19" customWidth="1"/>
    <col min="12804" max="12804" width="16.28515625" style="19" customWidth="1"/>
    <col min="12805" max="12805" width="21.7109375" style="19" customWidth="1"/>
    <col min="12806" max="12806" width="16.28515625" style="19" customWidth="1"/>
    <col min="12807" max="12811" width="16.5703125" style="19" customWidth="1"/>
    <col min="12812" max="12813" width="16.7109375" style="19" customWidth="1"/>
    <col min="12814" max="12814" width="23.5703125" style="19" customWidth="1"/>
    <col min="12815" max="12815" width="0" style="19" hidden="1" customWidth="1"/>
    <col min="12816" max="12816" width="19" style="19" customWidth="1"/>
    <col min="12817" max="12818" width="16.28515625" style="19" customWidth="1"/>
    <col min="12819" max="12819" width="8.140625" style="19" customWidth="1"/>
    <col min="12820" max="12820" width="8.5703125" style="19" customWidth="1"/>
    <col min="12821" max="12821" width="13.28515625" style="19" bestFit="1" customWidth="1"/>
    <col min="12822" max="12822" width="19" style="19" customWidth="1"/>
    <col min="12823" max="12823" width="8.5703125" style="19" bestFit="1" customWidth="1"/>
    <col min="12824" max="12824" width="10.85546875" style="19" bestFit="1" customWidth="1"/>
    <col min="12825" max="12825" width="14.42578125" style="19" bestFit="1" customWidth="1"/>
    <col min="12826" max="12826" width="8.42578125" style="19" customWidth="1"/>
    <col min="12827" max="12827" width="8.85546875" style="19" customWidth="1"/>
    <col min="12828" max="12828" width="9.42578125" style="19" customWidth="1"/>
    <col min="12829" max="12829" width="8.7109375" style="19" customWidth="1"/>
    <col min="12830" max="13056" width="11.42578125" style="19"/>
    <col min="13057" max="13057" width="2.85546875" style="19" customWidth="1"/>
    <col min="13058" max="13058" width="20.7109375" style="19" customWidth="1"/>
    <col min="13059" max="13059" width="10.5703125" style="19" customWidth="1"/>
    <col min="13060" max="13060" width="16.28515625" style="19" customWidth="1"/>
    <col min="13061" max="13061" width="21.7109375" style="19" customWidth="1"/>
    <col min="13062" max="13062" width="16.28515625" style="19" customWidth="1"/>
    <col min="13063" max="13067" width="16.5703125" style="19" customWidth="1"/>
    <col min="13068" max="13069" width="16.7109375" style="19" customWidth="1"/>
    <col min="13070" max="13070" width="23.5703125" style="19" customWidth="1"/>
    <col min="13071" max="13071" width="0" style="19" hidden="1" customWidth="1"/>
    <col min="13072" max="13072" width="19" style="19" customWidth="1"/>
    <col min="13073" max="13074" width="16.28515625" style="19" customWidth="1"/>
    <col min="13075" max="13075" width="8.140625" style="19" customWidth="1"/>
    <col min="13076" max="13076" width="8.5703125" style="19" customWidth="1"/>
    <col min="13077" max="13077" width="13.28515625" style="19" bestFit="1" customWidth="1"/>
    <col min="13078" max="13078" width="19" style="19" customWidth="1"/>
    <col min="13079" max="13079" width="8.5703125" style="19" bestFit="1" customWidth="1"/>
    <col min="13080" max="13080" width="10.85546875" style="19" bestFit="1" customWidth="1"/>
    <col min="13081" max="13081" width="14.42578125" style="19" bestFit="1" customWidth="1"/>
    <col min="13082" max="13082" width="8.42578125" style="19" customWidth="1"/>
    <col min="13083" max="13083" width="8.85546875" style="19" customWidth="1"/>
    <col min="13084" max="13084" width="9.42578125" style="19" customWidth="1"/>
    <col min="13085" max="13085" width="8.7109375" style="19" customWidth="1"/>
    <col min="13086" max="13312" width="11.42578125" style="19"/>
    <col min="13313" max="13313" width="2.85546875" style="19" customWidth="1"/>
    <col min="13314" max="13314" width="20.7109375" style="19" customWidth="1"/>
    <col min="13315" max="13315" width="10.5703125" style="19" customWidth="1"/>
    <col min="13316" max="13316" width="16.28515625" style="19" customWidth="1"/>
    <col min="13317" max="13317" width="21.7109375" style="19" customWidth="1"/>
    <col min="13318" max="13318" width="16.28515625" style="19" customWidth="1"/>
    <col min="13319" max="13323" width="16.5703125" style="19" customWidth="1"/>
    <col min="13324" max="13325" width="16.7109375" style="19" customWidth="1"/>
    <col min="13326" max="13326" width="23.5703125" style="19" customWidth="1"/>
    <col min="13327" max="13327" width="0" style="19" hidden="1" customWidth="1"/>
    <col min="13328" max="13328" width="19" style="19" customWidth="1"/>
    <col min="13329" max="13330" width="16.28515625" style="19" customWidth="1"/>
    <col min="13331" max="13331" width="8.140625" style="19" customWidth="1"/>
    <col min="13332" max="13332" width="8.5703125" style="19" customWidth="1"/>
    <col min="13333" max="13333" width="13.28515625" style="19" bestFit="1" customWidth="1"/>
    <col min="13334" max="13334" width="19" style="19" customWidth="1"/>
    <col min="13335" max="13335" width="8.5703125" style="19" bestFit="1" customWidth="1"/>
    <col min="13336" max="13336" width="10.85546875" style="19" bestFit="1" customWidth="1"/>
    <col min="13337" max="13337" width="14.42578125" style="19" bestFit="1" customWidth="1"/>
    <col min="13338" max="13338" width="8.42578125" style="19" customWidth="1"/>
    <col min="13339" max="13339" width="8.85546875" style="19" customWidth="1"/>
    <col min="13340" max="13340" width="9.42578125" style="19" customWidth="1"/>
    <col min="13341" max="13341" width="8.7109375" style="19" customWidth="1"/>
    <col min="13342" max="13568" width="11.42578125" style="19"/>
    <col min="13569" max="13569" width="2.85546875" style="19" customWidth="1"/>
    <col min="13570" max="13570" width="20.7109375" style="19" customWidth="1"/>
    <col min="13571" max="13571" width="10.5703125" style="19" customWidth="1"/>
    <col min="13572" max="13572" width="16.28515625" style="19" customWidth="1"/>
    <col min="13573" max="13573" width="21.7109375" style="19" customWidth="1"/>
    <col min="13574" max="13574" width="16.28515625" style="19" customWidth="1"/>
    <col min="13575" max="13579" width="16.5703125" style="19" customWidth="1"/>
    <col min="13580" max="13581" width="16.7109375" style="19" customWidth="1"/>
    <col min="13582" max="13582" width="23.5703125" style="19" customWidth="1"/>
    <col min="13583" max="13583" width="0" style="19" hidden="1" customWidth="1"/>
    <col min="13584" max="13584" width="19" style="19" customWidth="1"/>
    <col min="13585" max="13586" width="16.28515625" style="19" customWidth="1"/>
    <col min="13587" max="13587" width="8.140625" style="19" customWidth="1"/>
    <col min="13588" max="13588" width="8.5703125" style="19" customWidth="1"/>
    <col min="13589" max="13589" width="13.28515625" style="19" bestFit="1" customWidth="1"/>
    <col min="13590" max="13590" width="19" style="19" customWidth="1"/>
    <col min="13591" max="13591" width="8.5703125" style="19" bestFit="1" customWidth="1"/>
    <col min="13592" max="13592" width="10.85546875" style="19" bestFit="1" customWidth="1"/>
    <col min="13593" max="13593" width="14.42578125" style="19" bestFit="1" customWidth="1"/>
    <col min="13594" max="13594" width="8.42578125" style="19" customWidth="1"/>
    <col min="13595" max="13595" width="8.85546875" style="19" customWidth="1"/>
    <col min="13596" max="13596" width="9.42578125" style="19" customWidth="1"/>
    <col min="13597" max="13597" width="8.7109375" style="19" customWidth="1"/>
    <col min="13598" max="13824" width="11.42578125" style="19"/>
    <col min="13825" max="13825" width="2.85546875" style="19" customWidth="1"/>
    <col min="13826" max="13826" width="20.7109375" style="19" customWidth="1"/>
    <col min="13827" max="13827" width="10.5703125" style="19" customWidth="1"/>
    <col min="13828" max="13828" width="16.28515625" style="19" customWidth="1"/>
    <col min="13829" max="13829" width="21.7109375" style="19" customWidth="1"/>
    <col min="13830" max="13830" width="16.28515625" style="19" customWidth="1"/>
    <col min="13831" max="13835" width="16.5703125" style="19" customWidth="1"/>
    <col min="13836" max="13837" width="16.7109375" style="19" customWidth="1"/>
    <col min="13838" max="13838" width="23.5703125" style="19" customWidth="1"/>
    <col min="13839" max="13839" width="0" style="19" hidden="1" customWidth="1"/>
    <col min="13840" max="13840" width="19" style="19" customWidth="1"/>
    <col min="13841" max="13842" width="16.28515625" style="19" customWidth="1"/>
    <col min="13843" max="13843" width="8.140625" style="19" customWidth="1"/>
    <col min="13844" max="13844" width="8.5703125" style="19" customWidth="1"/>
    <col min="13845" max="13845" width="13.28515625" style="19" bestFit="1" customWidth="1"/>
    <col min="13846" max="13846" width="19" style="19" customWidth="1"/>
    <col min="13847" max="13847" width="8.5703125" style="19" bestFit="1" customWidth="1"/>
    <col min="13848" max="13848" width="10.85546875" style="19" bestFit="1" customWidth="1"/>
    <col min="13849" max="13849" width="14.42578125" style="19" bestFit="1" customWidth="1"/>
    <col min="13850" max="13850" width="8.42578125" style="19" customWidth="1"/>
    <col min="13851" max="13851" width="8.85546875" style="19" customWidth="1"/>
    <col min="13852" max="13852" width="9.42578125" style="19" customWidth="1"/>
    <col min="13853" max="13853" width="8.7109375" style="19" customWidth="1"/>
    <col min="13854" max="14080" width="11.42578125" style="19"/>
    <col min="14081" max="14081" width="2.85546875" style="19" customWidth="1"/>
    <col min="14082" max="14082" width="20.7109375" style="19" customWidth="1"/>
    <col min="14083" max="14083" width="10.5703125" style="19" customWidth="1"/>
    <col min="14084" max="14084" width="16.28515625" style="19" customWidth="1"/>
    <col min="14085" max="14085" width="21.7109375" style="19" customWidth="1"/>
    <col min="14086" max="14086" width="16.28515625" style="19" customWidth="1"/>
    <col min="14087" max="14091" width="16.5703125" style="19" customWidth="1"/>
    <col min="14092" max="14093" width="16.7109375" style="19" customWidth="1"/>
    <col min="14094" max="14094" width="23.5703125" style="19" customWidth="1"/>
    <col min="14095" max="14095" width="0" style="19" hidden="1" customWidth="1"/>
    <col min="14096" max="14096" width="19" style="19" customWidth="1"/>
    <col min="14097" max="14098" width="16.28515625" style="19" customWidth="1"/>
    <col min="14099" max="14099" width="8.140625" style="19" customWidth="1"/>
    <col min="14100" max="14100" width="8.5703125" style="19" customWidth="1"/>
    <col min="14101" max="14101" width="13.28515625" style="19" bestFit="1" customWidth="1"/>
    <col min="14102" max="14102" width="19" style="19" customWidth="1"/>
    <col min="14103" max="14103" width="8.5703125" style="19" bestFit="1" customWidth="1"/>
    <col min="14104" max="14104" width="10.85546875" style="19" bestFit="1" customWidth="1"/>
    <col min="14105" max="14105" width="14.42578125" style="19" bestFit="1" customWidth="1"/>
    <col min="14106" max="14106" width="8.42578125" style="19" customWidth="1"/>
    <col min="14107" max="14107" width="8.85546875" style="19" customWidth="1"/>
    <col min="14108" max="14108" width="9.42578125" style="19" customWidth="1"/>
    <col min="14109" max="14109" width="8.7109375" style="19" customWidth="1"/>
    <col min="14110" max="14336" width="11.42578125" style="19"/>
    <col min="14337" max="14337" width="2.85546875" style="19" customWidth="1"/>
    <col min="14338" max="14338" width="20.7109375" style="19" customWidth="1"/>
    <col min="14339" max="14339" width="10.5703125" style="19" customWidth="1"/>
    <col min="14340" max="14340" width="16.28515625" style="19" customWidth="1"/>
    <col min="14341" max="14341" width="21.7109375" style="19" customWidth="1"/>
    <col min="14342" max="14342" width="16.28515625" style="19" customWidth="1"/>
    <col min="14343" max="14347" width="16.5703125" style="19" customWidth="1"/>
    <col min="14348" max="14349" width="16.7109375" style="19" customWidth="1"/>
    <col min="14350" max="14350" width="23.5703125" style="19" customWidth="1"/>
    <col min="14351" max="14351" width="0" style="19" hidden="1" customWidth="1"/>
    <col min="14352" max="14352" width="19" style="19" customWidth="1"/>
    <col min="14353" max="14354" width="16.28515625" style="19" customWidth="1"/>
    <col min="14355" max="14355" width="8.140625" style="19" customWidth="1"/>
    <col min="14356" max="14356" width="8.5703125" style="19" customWidth="1"/>
    <col min="14357" max="14357" width="13.28515625" style="19" bestFit="1" customWidth="1"/>
    <col min="14358" max="14358" width="19" style="19" customWidth="1"/>
    <col min="14359" max="14359" width="8.5703125" style="19" bestFit="1" customWidth="1"/>
    <col min="14360" max="14360" width="10.85546875" style="19" bestFit="1" customWidth="1"/>
    <col min="14361" max="14361" width="14.42578125" style="19" bestFit="1" customWidth="1"/>
    <col min="14362" max="14362" width="8.42578125" style="19" customWidth="1"/>
    <col min="14363" max="14363" width="8.85546875" style="19" customWidth="1"/>
    <col min="14364" max="14364" width="9.42578125" style="19" customWidth="1"/>
    <col min="14365" max="14365" width="8.7109375" style="19" customWidth="1"/>
    <col min="14366" max="14592" width="11.42578125" style="19"/>
    <col min="14593" max="14593" width="2.85546875" style="19" customWidth="1"/>
    <col min="14594" max="14594" width="20.7109375" style="19" customWidth="1"/>
    <col min="14595" max="14595" width="10.5703125" style="19" customWidth="1"/>
    <col min="14596" max="14596" width="16.28515625" style="19" customWidth="1"/>
    <col min="14597" max="14597" width="21.7109375" style="19" customWidth="1"/>
    <col min="14598" max="14598" width="16.28515625" style="19" customWidth="1"/>
    <col min="14599" max="14603" width="16.5703125" style="19" customWidth="1"/>
    <col min="14604" max="14605" width="16.7109375" style="19" customWidth="1"/>
    <col min="14606" max="14606" width="23.5703125" style="19" customWidth="1"/>
    <col min="14607" max="14607" width="0" style="19" hidden="1" customWidth="1"/>
    <col min="14608" max="14608" width="19" style="19" customWidth="1"/>
    <col min="14609" max="14610" width="16.28515625" style="19" customWidth="1"/>
    <col min="14611" max="14611" width="8.140625" style="19" customWidth="1"/>
    <col min="14612" max="14612" width="8.5703125" style="19" customWidth="1"/>
    <col min="14613" max="14613" width="13.28515625" style="19" bestFit="1" customWidth="1"/>
    <col min="14614" max="14614" width="19" style="19" customWidth="1"/>
    <col min="14615" max="14615" width="8.5703125" style="19" bestFit="1" customWidth="1"/>
    <col min="14616" max="14616" width="10.85546875" style="19" bestFit="1" customWidth="1"/>
    <col min="14617" max="14617" width="14.42578125" style="19" bestFit="1" customWidth="1"/>
    <col min="14618" max="14618" width="8.42578125" style="19" customWidth="1"/>
    <col min="14619" max="14619" width="8.85546875" style="19" customWidth="1"/>
    <col min="14620" max="14620" width="9.42578125" style="19" customWidth="1"/>
    <col min="14621" max="14621" width="8.7109375" style="19" customWidth="1"/>
    <col min="14622" max="14848" width="11.42578125" style="19"/>
    <col min="14849" max="14849" width="2.85546875" style="19" customWidth="1"/>
    <col min="14850" max="14850" width="20.7109375" style="19" customWidth="1"/>
    <col min="14851" max="14851" width="10.5703125" style="19" customWidth="1"/>
    <col min="14852" max="14852" width="16.28515625" style="19" customWidth="1"/>
    <col min="14853" max="14853" width="21.7109375" style="19" customWidth="1"/>
    <col min="14854" max="14854" width="16.28515625" style="19" customWidth="1"/>
    <col min="14855" max="14859" width="16.5703125" style="19" customWidth="1"/>
    <col min="14860" max="14861" width="16.7109375" style="19" customWidth="1"/>
    <col min="14862" max="14862" width="23.5703125" style="19" customWidth="1"/>
    <col min="14863" max="14863" width="0" style="19" hidden="1" customWidth="1"/>
    <col min="14864" max="14864" width="19" style="19" customWidth="1"/>
    <col min="14865" max="14866" width="16.28515625" style="19" customWidth="1"/>
    <col min="14867" max="14867" width="8.140625" style="19" customWidth="1"/>
    <col min="14868" max="14868" width="8.5703125" style="19" customWidth="1"/>
    <col min="14869" max="14869" width="13.28515625" style="19" bestFit="1" customWidth="1"/>
    <col min="14870" max="14870" width="19" style="19" customWidth="1"/>
    <col min="14871" max="14871" width="8.5703125" style="19" bestFit="1" customWidth="1"/>
    <col min="14872" max="14872" width="10.85546875" style="19" bestFit="1" customWidth="1"/>
    <col min="14873" max="14873" width="14.42578125" style="19" bestFit="1" customWidth="1"/>
    <col min="14874" max="14874" width="8.42578125" style="19" customWidth="1"/>
    <col min="14875" max="14875" width="8.85546875" style="19" customWidth="1"/>
    <col min="14876" max="14876" width="9.42578125" style="19" customWidth="1"/>
    <col min="14877" max="14877" width="8.7109375" style="19" customWidth="1"/>
    <col min="14878" max="15104" width="11.42578125" style="19"/>
    <col min="15105" max="15105" width="2.85546875" style="19" customWidth="1"/>
    <col min="15106" max="15106" width="20.7109375" style="19" customWidth="1"/>
    <col min="15107" max="15107" width="10.5703125" style="19" customWidth="1"/>
    <col min="15108" max="15108" width="16.28515625" style="19" customWidth="1"/>
    <col min="15109" max="15109" width="21.7109375" style="19" customWidth="1"/>
    <col min="15110" max="15110" width="16.28515625" style="19" customWidth="1"/>
    <col min="15111" max="15115" width="16.5703125" style="19" customWidth="1"/>
    <col min="15116" max="15117" width="16.7109375" style="19" customWidth="1"/>
    <col min="15118" max="15118" width="23.5703125" style="19" customWidth="1"/>
    <col min="15119" max="15119" width="0" style="19" hidden="1" customWidth="1"/>
    <col min="15120" max="15120" width="19" style="19" customWidth="1"/>
    <col min="15121" max="15122" width="16.28515625" style="19" customWidth="1"/>
    <col min="15123" max="15123" width="8.140625" style="19" customWidth="1"/>
    <col min="15124" max="15124" width="8.5703125" style="19" customWidth="1"/>
    <col min="15125" max="15125" width="13.28515625" style="19" bestFit="1" customWidth="1"/>
    <col min="15126" max="15126" width="19" style="19" customWidth="1"/>
    <col min="15127" max="15127" width="8.5703125" style="19" bestFit="1" customWidth="1"/>
    <col min="15128" max="15128" width="10.85546875" style="19" bestFit="1" customWidth="1"/>
    <col min="15129" max="15129" width="14.42578125" style="19" bestFit="1" customWidth="1"/>
    <col min="15130" max="15130" width="8.42578125" style="19" customWidth="1"/>
    <col min="15131" max="15131" width="8.85546875" style="19" customWidth="1"/>
    <col min="15132" max="15132" width="9.42578125" style="19" customWidth="1"/>
    <col min="15133" max="15133" width="8.7109375" style="19" customWidth="1"/>
    <col min="15134" max="15360" width="11.42578125" style="19"/>
    <col min="15361" max="15361" width="2.85546875" style="19" customWidth="1"/>
    <col min="15362" max="15362" width="20.7109375" style="19" customWidth="1"/>
    <col min="15363" max="15363" width="10.5703125" style="19" customWidth="1"/>
    <col min="15364" max="15364" width="16.28515625" style="19" customWidth="1"/>
    <col min="15365" max="15365" width="21.7109375" style="19" customWidth="1"/>
    <col min="15366" max="15366" width="16.28515625" style="19" customWidth="1"/>
    <col min="15367" max="15371" width="16.5703125" style="19" customWidth="1"/>
    <col min="15372" max="15373" width="16.7109375" style="19" customWidth="1"/>
    <col min="15374" max="15374" width="23.5703125" style="19" customWidth="1"/>
    <col min="15375" max="15375" width="0" style="19" hidden="1" customWidth="1"/>
    <col min="15376" max="15376" width="19" style="19" customWidth="1"/>
    <col min="15377" max="15378" width="16.28515625" style="19" customWidth="1"/>
    <col min="15379" max="15379" width="8.140625" style="19" customWidth="1"/>
    <col min="15380" max="15380" width="8.5703125" style="19" customWidth="1"/>
    <col min="15381" max="15381" width="13.28515625" style="19" bestFit="1" customWidth="1"/>
    <col min="15382" max="15382" width="19" style="19" customWidth="1"/>
    <col min="15383" max="15383" width="8.5703125" style="19" bestFit="1" customWidth="1"/>
    <col min="15384" max="15384" width="10.85546875" style="19" bestFit="1" customWidth="1"/>
    <col min="15385" max="15385" width="14.42578125" style="19" bestFit="1" customWidth="1"/>
    <col min="15386" max="15386" width="8.42578125" style="19" customWidth="1"/>
    <col min="15387" max="15387" width="8.85546875" style="19" customWidth="1"/>
    <col min="15388" max="15388" width="9.42578125" style="19" customWidth="1"/>
    <col min="15389" max="15389" width="8.7109375" style="19" customWidth="1"/>
    <col min="15390" max="15616" width="11.42578125" style="19"/>
    <col min="15617" max="15617" width="2.85546875" style="19" customWidth="1"/>
    <col min="15618" max="15618" width="20.7109375" style="19" customWidth="1"/>
    <col min="15619" max="15619" width="10.5703125" style="19" customWidth="1"/>
    <col min="15620" max="15620" width="16.28515625" style="19" customWidth="1"/>
    <col min="15621" max="15621" width="21.7109375" style="19" customWidth="1"/>
    <col min="15622" max="15622" width="16.28515625" style="19" customWidth="1"/>
    <col min="15623" max="15627" width="16.5703125" style="19" customWidth="1"/>
    <col min="15628" max="15629" width="16.7109375" style="19" customWidth="1"/>
    <col min="15630" max="15630" width="23.5703125" style="19" customWidth="1"/>
    <col min="15631" max="15631" width="0" style="19" hidden="1" customWidth="1"/>
    <col min="15632" max="15632" width="19" style="19" customWidth="1"/>
    <col min="15633" max="15634" width="16.28515625" style="19" customWidth="1"/>
    <col min="15635" max="15635" width="8.140625" style="19" customWidth="1"/>
    <col min="15636" max="15636" width="8.5703125" style="19" customWidth="1"/>
    <col min="15637" max="15637" width="13.28515625" style="19" bestFit="1" customWidth="1"/>
    <col min="15638" max="15638" width="19" style="19" customWidth="1"/>
    <col min="15639" max="15639" width="8.5703125" style="19" bestFit="1" customWidth="1"/>
    <col min="15640" max="15640" width="10.85546875" style="19" bestFit="1" customWidth="1"/>
    <col min="15641" max="15641" width="14.42578125" style="19" bestFit="1" customWidth="1"/>
    <col min="15642" max="15642" width="8.42578125" style="19" customWidth="1"/>
    <col min="15643" max="15643" width="8.85546875" style="19" customWidth="1"/>
    <col min="15644" max="15644" width="9.42578125" style="19" customWidth="1"/>
    <col min="15645" max="15645" width="8.7109375" style="19" customWidth="1"/>
    <col min="15646" max="15872" width="11.42578125" style="19"/>
    <col min="15873" max="15873" width="2.85546875" style="19" customWidth="1"/>
    <col min="15874" max="15874" width="20.7109375" style="19" customWidth="1"/>
    <col min="15875" max="15875" width="10.5703125" style="19" customWidth="1"/>
    <col min="15876" max="15876" width="16.28515625" style="19" customWidth="1"/>
    <col min="15877" max="15877" width="21.7109375" style="19" customWidth="1"/>
    <col min="15878" max="15878" width="16.28515625" style="19" customWidth="1"/>
    <col min="15879" max="15883" width="16.5703125" style="19" customWidth="1"/>
    <col min="15884" max="15885" width="16.7109375" style="19" customWidth="1"/>
    <col min="15886" max="15886" width="23.5703125" style="19" customWidth="1"/>
    <col min="15887" max="15887" width="0" style="19" hidden="1" customWidth="1"/>
    <col min="15888" max="15888" width="19" style="19" customWidth="1"/>
    <col min="15889" max="15890" width="16.28515625" style="19" customWidth="1"/>
    <col min="15891" max="15891" width="8.140625" style="19" customWidth="1"/>
    <col min="15892" max="15892" width="8.5703125" style="19" customWidth="1"/>
    <col min="15893" max="15893" width="13.28515625" style="19" bestFit="1" customWidth="1"/>
    <col min="15894" max="15894" width="19" style="19" customWidth="1"/>
    <col min="15895" max="15895" width="8.5703125" style="19" bestFit="1" customWidth="1"/>
    <col min="15896" max="15896" width="10.85546875" style="19" bestFit="1" customWidth="1"/>
    <col min="15897" max="15897" width="14.42578125" style="19" bestFit="1" customWidth="1"/>
    <col min="15898" max="15898" width="8.42578125" style="19" customWidth="1"/>
    <col min="15899" max="15899" width="8.85546875" style="19" customWidth="1"/>
    <col min="15900" max="15900" width="9.42578125" style="19" customWidth="1"/>
    <col min="15901" max="15901" width="8.7109375" style="19" customWidth="1"/>
    <col min="15902" max="16128" width="11.42578125" style="19"/>
    <col min="16129" max="16129" width="2.85546875" style="19" customWidth="1"/>
    <col min="16130" max="16130" width="20.7109375" style="19" customWidth="1"/>
    <col min="16131" max="16131" width="10.5703125" style="19" customWidth="1"/>
    <col min="16132" max="16132" width="16.28515625" style="19" customWidth="1"/>
    <col min="16133" max="16133" width="21.7109375" style="19" customWidth="1"/>
    <col min="16134" max="16134" width="16.28515625" style="19" customWidth="1"/>
    <col min="16135" max="16139" width="16.5703125" style="19" customWidth="1"/>
    <col min="16140" max="16141" width="16.7109375" style="19" customWidth="1"/>
    <col min="16142" max="16142" width="23.5703125" style="19" customWidth="1"/>
    <col min="16143" max="16143" width="0" style="19" hidden="1" customWidth="1"/>
    <col min="16144" max="16144" width="19" style="19" customWidth="1"/>
    <col min="16145" max="16146" width="16.28515625" style="19" customWidth="1"/>
    <col min="16147" max="16147" width="8.140625" style="19" customWidth="1"/>
    <col min="16148" max="16148" width="8.5703125" style="19" customWidth="1"/>
    <col min="16149" max="16149" width="13.28515625" style="19" bestFit="1" customWidth="1"/>
    <col min="16150" max="16150" width="19" style="19" customWidth="1"/>
    <col min="16151" max="16151" width="8.5703125" style="19" bestFit="1" customWidth="1"/>
    <col min="16152" max="16152" width="10.85546875" style="19" bestFit="1" customWidth="1"/>
    <col min="16153" max="16153" width="14.42578125" style="19" bestFit="1" customWidth="1"/>
    <col min="16154" max="16154" width="8.42578125" style="19" customWidth="1"/>
    <col min="16155" max="16155" width="8.85546875" style="19" customWidth="1"/>
    <col min="16156" max="16156" width="9.42578125" style="19" customWidth="1"/>
    <col min="16157" max="16157" width="8.7109375" style="19" customWidth="1"/>
    <col min="16158" max="16384" width="11.42578125" style="19"/>
  </cols>
  <sheetData>
    <row r="1" spans="1:191" s="251" customFormat="1" ht="15">
      <c r="A1" s="248"/>
      <c r="B1" s="249"/>
      <c r="C1" s="250"/>
      <c r="D1" s="250"/>
      <c r="E1" s="250"/>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row>
    <row r="2" spans="1:191"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1" s="254" customFormat="1" ht="15.75">
      <c r="B3" s="286"/>
      <c r="C3" s="286"/>
      <c r="D3" s="286"/>
      <c r="E3" s="286"/>
      <c r="F3" s="286"/>
      <c r="G3" s="290"/>
      <c r="H3" s="291"/>
      <c r="I3" s="291"/>
      <c r="J3" s="291"/>
      <c r="K3" s="291"/>
      <c r="L3" s="291"/>
      <c r="M3" s="291"/>
      <c r="N3" s="292"/>
      <c r="O3" s="293" t="s">
        <v>829</v>
      </c>
      <c r="P3" s="294"/>
      <c r="Q3" s="294"/>
      <c r="R3" s="295"/>
      <c r="S3" s="286"/>
      <c r="T3" s="286"/>
      <c r="U3" s="286"/>
    </row>
    <row r="4" spans="1:191"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1" s="254" customFormat="1" ht="15.75">
      <c r="B5" s="286"/>
      <c r="C5" s="286"/>
      <c r="D5" s="286"/>
      <c r="E5" s="286"/>
      <c r="F5" s="286"/>
      <c r="G5" s="290"/>
      <c r="H5" s="291"/>
      <c r="I5" s="291"/>
      <c r="J5" s="291"/>
      <c r="K5" s="291"/>
      <c r="L5" s="291"/>
      <c r="M5" s="291"/>
      <c r="N5" s="292"/>
      <c r="O5" s="298" t="s">
        <v>831</v>
      </c>
      <c r="P5" s="299"/>
      <c r="Q5" s="299"/>
      <c r="R5" s="300"/>
      <c r="S5" s="286"/>
      <c r="T5" s="286"/>
      <c r="U5" s="286"/>
    </row>
    <row r="6" spans="1:191" s="251" customFormat="1" ht="15">
      <c r="A6" s="248"/>
      <c r="B6" s="249"/>
      <c r="C6" s="250"/>
      <c r="D6" s="250"/>
      <c r="E6" s="250"/>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1" s="251" customFormat="1" ht="15.75">
      <c r="A7" s="248"/>
      <c r="B7" s="301" t="s">
        <v>828</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1"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1"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1" spans="1:191" ht="13.5" thickBot="1">
      <c r="N11" s="37"/>
      <c r="O11" s="37"/>
      <c r="Q11" s="38"/>
      <c r="S11" s="38"/>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row>
    <row r="12" spans="1:191" ht="15.75" customHeight="1" thickBot="1">
      <c r="B12" s="303" t="s">
        <v>0</v>
      </c>
      <c r="C12" s="304"/>
      <c r="D12" s="304"/>
      <c r="E12" s="304"/>
      <c r="F12" s="304"/>
      <c r="G12" s="304"/>
      <c r="H12" s="304"/>
      <c r="I12" s="304"/>
      <c r="J12" s="304"/>
      <c r="K12" s="304"/>
      <c r="L12" s="304"/>
      <c r="M12" s="304"/>
      <c r="N12" s="305"/>
      <c r="O12" s="41"/>
      <c r="P12" s="306" t="s">
        <v>1</v>
      </c>
      <c r="Q12" s="309" t="s">
        <v>2</v>
      </c>
      <c r="R12" s="310"/>
      <c r="S12" s="310"/>
      <c r="T12" s="310"/>
      <c r="U12" s="310"/>
      <c r="V12" s="310"/>
      <c r="W12" s="310"/>
      <c r="X12" s="310"/>
      <c r="Y12" s="310"/>
      <c r="Z12" s="310"/>
      <c r="AA12" s="310"/>
      <c r="AB12" s="310"/>
      <c r="AC12" s="311"/>
    </row>
    <row r="13" spans="1:191" ht="13.5" thickBot="1">
      <c r="B13" s="312" t="s">
        <v>3</v>
      </c>
      <c r="C13" s="314" t="s">
        <v>4</v>
      </c>
      <c r="D13" s="316" t="s">
        <v>5</v>
      </c>
      <c r="E13" s="318" t="s">
        <v>6</v>
      </c>
      <c r="F13" s="318" t="s">
        <v>7</v>
      </c>
      <c r="G13" s="314" t="s">
        <v>8</v>
      </c>
      <c r="H13" s="318" t="s">
        <v>9</v>
      </c>
      <c r="I13" s="314" t="s">
        <v>10</v>
      </c>
      <c r="J13" s="318" t="s">
        <v>11</v>
      </c>
      <c r="K13" s="318" t="s">
        <v>12</v>
      </c>
      <c r="L13" s="314" t="s">
        <v>13</v>
      </c>
      <c r="M13" s="314" t="s">
        <v>14</v>
      </c>
      <c r="N13" s="329" t="s">
        <v>15</v>
      </c>
      <c r="O13" s="42"/>
      <c r="P13" s="307"/>
      <c r="Q13" s="322" t="s">
        <v>16</v>
      </c>
      <c r="R13" s="331"/>
      <c r="S13" s="322" t="s">
        <v>17</v>
      </c>
      <c r="T13" s="323"/>
      <c r="U13" s="323"/>
      <c r="V13" s="323"/>
      <c r="W13" s="323"/>
      <c r="X13" s="323"/>
      <c r="Y13" s="323"/>
      <c r="Z13" s="324" t="s">
        <v>18</v>
      </c>
      <c r="AA13" s="314" t="s">
        <v>19</v>
      </c>
      <c r="AB13" s="314" t="s">
        <v>20</v>
      </c>
      <c r="AC13" s="320" t="s">
        <v>21</v>
      </c>
    </row>
    <row r="14" spans="1:191" ht="93" thickBot="1">
      <c r="B14" s="313"/>
      <c r="C14" s="315"/>
      <c r="D14" s="317"/>
      <c r="E14" s="319"/>
      <c r="F14" s="319"/>
      <c r="G14" s="315"/>
      <c r="H14" s="319"/>
      <c r="I14" s="315"/>
      <c r="J14" s="319"/>
      <c r="K14" s="319"/>
      <c r="L14" s="315"/>
      <c r="M14" s="315"/>
      <c r="N14" s="330"/>
      <c r="O14" s="43" t="s">
        <v>162</v>
      </c>
      <c r="P14" s="308"/>
      <c r="Q14" s="44" t="s">
        <v>22</v>
      </c>
      <c r="R14" s="45" t="s">
        <v>23</v>
      </c>
      <c r="S14" s="44" t="s">
        <v>24</v>
      </c>
      <c r="T14" s="46" t="s">
        <v>25</v>
      </c>
      <c r="U14" s="46" t="s">
        <v>26</v>
      </c>
      <c r="V14" s="46" t="s">
        <v>27</v>
      </c>
      <c r="W14" s="46" t="s">
        <v>28</v>
      </c>
      <c r="X14" s="46" t="s">
        <v>29</v>
      </c>
      <c r="Y14" s="46" t="s">
        <v>30</v>
      </c>
      <c r="Z14" s="325"/>
      <c r="AA14" s="315"/>
      <c r="AB14" s="315"/>
      <c r="AC14" s="321"/>
    </row>
    <row r="15" spans="1:191" ht="165.75">
      <c r="B15" s="47" t="s">
        <v>163</v>
      </c>
      <c r="C15" s="69">
        <v>33</v>
      </c>
      <c r="D15" s="51" t="s">
        <v>27</v>
      </c>
      <c r="E15" s="51">
        <v>3301</v>
      </c>
      <c r="F15" s="49" t="s">
        <v>164</v>
      </c>
      <c r="G15" s="50">
        <v>2024730010088</v>
      </c>
      <c r="H15" s="50" t="s">
        <v>165</v>
      </c>
      <c r="I15" s="50">
        <v>330100300</v>
      </c>
      <c r="J15" s="50" t="s">
        <v>166</v>
      </c>
      <c r="K15" s="50" t="s">
        <v>167</v>
      </c>
      <c r="L15" s="50" t="s">
        <v>168</v>
      </c>
      <c r="M15" s="50" t="s">
        <v>169</v>
      </c>
      <c r="N15" s="51" t="s">
        <v>170</v>
      </c>
      <c r="O15" s="51" t="s">
        <v>171</v>
      </c>
      <c r="P15" s="52">
        <f>SUM(Q15:AC15)</f>
        <v>500000000</v>
      </c>
      <c r="Q15" s="53">
        <v>500000000</v>
      </c>
      <c r="R15" s="53"/>
      <c r="S15" s="53"/>
      <c r="T15" s="53"/>
      <c r="U15" s="53"/>
      <c r="V15" s="53"/>
      <c r="W15" s="53"/>
      <c r="X15" s="53"/>
      <c r="Y15" s="53"/>
      <c r="Z15" s="53"/>
      <c r="AA15" s="53"/>
      <c r="AB15" s="53"/>
      <c r="AC15" s="54"/>
    </row>
    <row r="16" spans="1:191" ht="409.5">
      <c r="B16" s="74" t="s">
        <v>163</v>
      </c>
      <c r="C16" s="75">
        <v>33</v>
      </c>
      <c r="D16" s="271" t="s">
        <v>27</v>
      </c>
      <c r="E16" s="271">
        <v>3301</v>
      </c>
      <c r="F16" s="55" t="s">
        <v>164</v>
      </c>
      <c r="G16" s="273">
        <v>2024730010088</v>
      </c>
      <c r="H16" s="273" t="s">
        <v>165</v>
      </c>
      <c r="I16" s="273">
        <v>330112700</v>
      </c>
      <c r="J16" s="273" t="s">
        <v>172</v>
      </c>
      <c r="K16" s="271" t="s">
        <v>173</v>
      </c>
      <c r="L16" s="273" t="s">
        <v>174</v>
      </c>
      <c r="M16" s="273" t="s">
        <v>40</v>
      </c>
      <c r="N16" s="271" t="s">
        <v>173</v>
      </c>
      <c r="O16" s="271"/>
      <c r="P16" s="94">
        <f>SUM(Q16:AC16)</f>
        <v>300000000</v>
      </c>
      <c r="Q16" s="95"/>
      <c r="R16" s="95">
        <v>300000000</v>
      </c>
      <c r="S16" s="95"/>
      <c r="T16" s="95"/>
      <c r="U16" s="95"/>
      <c r="V16" s="95"/>
      <c r="W16" s="95"/>
      <c r="X16" s="95"/>
      <c r="Y16" s="95"/>
      <c r="Z16" s="95"/>
      <c r="AA16" s="95"/>
      <c r="AB16" s="95"/>
      <c r="AC16" s="58"/>
    </row>
    <row r="17" spans="2:29" ht="409.5">
      <c r="B17" s="74" t="s">
        <v>163</v>
      </c>
      <c r="C17" s="75">
        <v>33</v>
      </c>
      <c r="D17" s="271" t="s">
        <v>27</v>
      </c>
      <c r="E17" s="271">
        <v>3301</v>
      </c>
      <c r="F17" s="55" t="s">
        <v>164</v>
      </c>
      <c r="G17" s="273">
        <v>2024730010088</v>
      </c>
      <c r="H17" s="273" t="s">
        <v>165</v>
      </c>
      <c r="I17" s="273">
        <v>330112700</v>
      </c>
      <c r="J17" s="273" t="s">
        <v>172</v>
      </c>
      <c r="K17" s="271" t="s">
        <v>173</v>
      </c>
      <c r="L17" s="273" t="s">
        <v>175</v>
      </c>
      <c r="M17" s="273" t="s">
        <v>40</v>
      </c>
      <c r="N17" s="271" t="s">
        <v>173</v>
      </c>
      <c r="O17" s="271"/>
      <c r="P17" s="94">
        <f t="shared" ref="P17:P27" si="0">SUM(Q17:AC17)</f>
        <v>120000000</v>
      </c>
      <c r="Q17" s="95"/>
      <c r="R17" s="95">
        <v>120000000</v>
      </c>
      <c r="S17" s="95"/>
      <c r="T17" s="95"/>
      <c r="U17" s="95"/>
      <c r="V17" s="95"/>
      <c r="W17" s="95"/>
      <c r="X17" s="95"/>
      <c r="Y17" s="95"/>
      <c r="Z17" s="95"/>
      <c r="AA17" s="95"/>
      <c r="AB17" s="95"/>
      <c r="AC17" s="58"/>
    </row>
    <row r="18" spans="2:29" ht="280.5">
      <c r="B18" s="74" t="s">
        <v>163</v>
      </c>
      <c r="C18" s="75">
        <v>33</v>
      </c>
      <c r="D18" s="271" t="s">
        <v>27</v>
      </c>
      <c r="E18" s="271">
        <v>3301</v>
      </c>
      <c r="F18" s="55" t="s">
        <v>164</v>
      </c>
      <c r="G18" s="273">
        <v>2024730010088</v>
      </c>
      <c r="H18" s="273" t="s">
        <v>165</v>
      </c>
      <c r="I18" s="273">
        <v>330107100</v>
      </c>
      <c r="J18" s="273" t="s">
        <v>176</v>
      </c>
      <c r="K18" s="271" t="s">
        <v>177</v>
      </c>
      <c r="L18" s="273" t="s">
        <v>174</v>
      </c>
      <c r="M18" s="273" t="s">
        <v>40</v>
      </c>
      <c r="N18" s="271" t="s">
        <v>177</v>
      </c>
      <c r="O18" s="271"/>
      <c r="P18" s="94">
        <v>100000000</v>
      </c>
      <c r="Q18" s="95"/>
      <c r="R18" s="95">
        <v>17660000</v>
      </c>
      <c r="S18" s="95"/>
      <c r="T18" s="95"/>
      <c r="U18" s="95"/>
      <c r="V18" s="95"/>
      <c r="W18" s="95"/>
      <c r="X18" s="95"/>
      <c r="Y18" s="95">
        <v>82340000</v>
      </c>
      <c r="Z18" s="95"/>
      <c r="AA18" s="95"/>
      <c r="AB18" s="95"/>
      <c r="AC18" s="58"/>
    </row>
    <row r="19" spans="2:29" ht="165.75">
      <c r="B19" s="74" t="s">
        <v>163</v>
      </c>
      <c r="C19" s="75">
        <v>33</v>
      </c>
      <c r="D19" s="271" t="s">
        <v>27</v>
      </c>
      <c r="E19" s="271">
        <v>3301</v>
      </c>
      <c r="F19" s="55" t="s">
        <v>164</v>
      </c>
      <c r="G19" s="273">
        <v>2024730010088</v>
      </c>
      <c r="H19" s="273" t="s">
        <v>165</v>
      </c>
      <c r="I19" s="273">
        <v>330105200</v>
      </c>
      <c r="J19" s="273" t="s">
        <v>178</v>
      </c>
      <c r="K19" s="271" t="s">
        <v>179</v>
      </c>
      <c r="L19" s="273" t="s">
        <v>174</v>
      </c>
      <c r="M19" s="273" t="s">
        <v>40</v>
      </c>
      <c r="N19" s="271" t="s">
        <v>179</v>
      </c>
      <c r="O19" s="271"/>
      <c r="P19" s="94">
        <f t="shared" si="0"/>
        <v>579100000</v>
      </c>
      <c r="Q19" s="95">
        <v>500000000</v>
      </c>
      <c r="R19" s="95"/>
      <c r="S19" s="95"/>
      <c r="T19" s="95"/>
      <c r="U19" s="95"/>
      <c r="V19" s="95"/>
      <c r="W19" s="95"/>
      <c r="X19" s="95"/>
      <c r="Y19" s="95">
        <v>79100000</v>
      </c>
      <c r="Z19" s="95"/>
      <c r="AA19" s="95"/>
      <c r="AB19" s="95"/>
      <c r="AC19" s="58"/>
    </row>
    <row r="20" spans="2:29" ht="229.5">
      <c r="B20" s="74" t="s">
        <v>163</v>
      </c>
      <c r="C20" s="75">
        <v>33</v>
      </c>
      <c r="D20" s="271" t="s">
        <v>27</v>
      </c>
      <c r="E20" s="271">
        <v>3301</v>
      </c>
      <c r="F20" s="55" t="s">
        <v>164</v>
      </c>
      <c r="G20" s="273">
        <v>2024730010088</v>
      </c>
      <c r="H20" s="273" t="s">
        <v>165</v>
      </c>
      <c r="I20" s="273">
        <v>330108701</v>
      </c>
      <c r="J20" s="273" t="s">
        <v>178</v>
      </c>
      <c r="K20" s="271" t="s">
        <v>180</v>
      </c>
      <c r="L20" s="273" t="s">
        <v>174</v>
      </c>
      <c r="M20" s="273" t="s">
        <v>40</v>
      </c>
      <c r="N20" s="271" t="s">
        <v>180</v>
      </c>
      <c r="O20" s="271"/>
      <c r="P20" s="94">
        <f t="shared" si="0"/>
        <v>393000000</v>
      </c>
      <c r="Q20" s="95"/>
      <c r="R20" s="95">
        <v>273000000</v>
      </c>
      <c r="S20" s="95"/>
      <c r="T20" s="95"/>
      <c r="U20" s="95"/>
      <c r="V20" s="95"/>
      <c r="W20" s="95"/>
      <c r="X20" s="95"/>
      <c r="Y20" s="95">
        <v>120000000</v>
      </c>
      <c r="Z20" s="95"/>
      <c r="AA20" s="95"/>
      <c r="AB20" s="95"/>
      <c r="AC20" s="58"/>
    </row>
    <row r="21" spans="2:29" ht="165.75">
      <c r="B21" s="74" t="s">
        <v>163</v>
      </c>
      <c r="C21" s="75">
        <v>33</v>
      </c>
      <c r="D21" s="271" t="s">
        <v>27</v>
      </c>
      <c r="E21" s="271">
        <v>3301</v>
      </c>
      <c r="F21" s="55" t="s">
        <v>164</v>
      </c>
      <c r="G21" s="273">
        <v>2024730010088</v>
      </c>
      <c r="H21" s="273" t="s">
        <v>165</v>
      </c>
      <c r="I21" s="273">
        <v>330105400</v>
      </c>
      <c r="J21" s="273" t="s">
        <v>181</v>
      </c>
      <c r="K21" s="271" t="s">
        <v>182</v>
      </c>
      <c r="L21" s="273" t="s">
        <v>174</v>
      </c>
      <c r="M21" s="273" t="s">
        <v>40</v>
      </c>
      <c r="N21" s="271" t="s">
        <v>182</v>
      </c>
      <c r="O21" s="271"/>
      <c r="P21" s="94">
        <f t="shared" si="0"/>
        <v>1000000000</v>
      </c>
      <c r="Q21" s="95"/>
      <c r="R21" s="95">
        <v>1000000000</v>
      </c>
      <c r="S21" s="95"/>
      <c r="T21" s="95"/>
      <c r="U21" s="95"/>
      <c r="V21" s="95"/>
      <c r="W21" s="95"/>
      <c r="X21" s="95"/>
      <c r="Y21" s="95"/>
      <c r="Z21" s="95"/>
      <c r="AA21" s="95"/>
      <c r="AB21" s="95"/>
      <c r="AC21" s="58"/>
    </row>
    <row r="22" spans="2:29" ht="165.75">
      <c r="B22" s="74" t="s">
        <v>163</v>
      </c>
      <c r="C22" s="75">
        <v>33</v>
      </c>
      <c r="D22" s="271" t="s">
        <v>27</v>
      </c>
      <c r="E22" s="271">
        <v>3301</v>
      </c>
      <c r="F22" s="55" t="s">
        <v>164</v>
      </c>
      <c r="G22" s="273">
        <v>2024730010088</v>
      </c>
      <c r="H22" s="273" t="s">
        <v>165</v>
      </c>
      <c r="I22" s="273">
        <v>330112800</v>
      </c>
      <c r="J22" s="273" t="s">
        <v>181</v>
      </c>
      <c r="K22" s="271" t="s">
        <v>183</v>
      </c>
      <c r="L22" s="273" t="s">
        <v>184</v>
      </c>
      <c r="M22" s="273" t="s">
        <v>185</v>
      </c>
      <c r="N22" s="271" t="s">
        <v>183</v>
      </c>
      <c r="O22" s="271"/>
      <c r="P22" s="94">
        <f t="shared" si="0"/>
        <v>500000000</v>
      </c>
      <c r="Q22" s="95">
        <v>500000000</v>
      </c>
      <c r="R22" s="95"/>
      <c r="S22" s="95"/>
      <c r="T22" s="95"/>
      <c r="U22" s="95"/>
      <c r="V22" s="95"/>
      <c r="W22" s="95"/>
      <c r="X22" s="95"/>
      <c r="Y22" s="95"/>
      <c r="Z22" s="95"/>
      <c r="AA22" s="95"/>
      <c r="AB22" s="95"/>
      <c r="AC22" s="58"/>
    </row>
    <row r="23" spans="2:29" ht="191.25">
      <c r="B23" s="74" t="s">
        <v>163</v>
      </c>
      <c r="C23" s="75">
        <v>33</v>
      </c>
      <c r="D23" s="271" t="s">
        <v>27</v>
      </c>
      <c r="E23" s="271">
        <v>3301</v>
      </c>
      <c r="F23" s="55" t="s">
        <v>164</v>
      </c>
      <c r="G23" s="273">
        <v>2024730010088</v>
      </c>
      <c r="H23" s="273" t="s">
        <v>165</v>
      </c>
      <c r="I23" s="273">
        <v>330105300</v>
      </c>
      <c r="J23" s="273" t="s">
        <v>186</v>
      </c>
      <c r="K23" s="271" t="s">
        <v>187</v>
      </c>
      <c r="L23" s="273" t="s">
        <v>174</v>
      </c>
      <c r="M23" s="273" t="s">
        <v>40</v>
      </c>
      <c r="N23" s="271" t="s">
        <v>187</v>
      </c>
      <c r="O23" s="271"/>
      <c r="P23" s="94">
        <f>SUM(Q23:AC23)</f>
        <v>4959827827</v>
      </c>
      <c r="Q23" s="95">
        <v>2000000000</v>
      </c>
      <c r="R23" s="95">
        <f>797000000+332340000</f>
        <v>1129340000</v>
      </c>
      <c r="S23" s="95"/>
      <c r="T23" s="95"/>
      <c r="U23" s="95"/>
      <c r="V23" s="95">
        <v>1789022827</v>
      </c>
      <c r="W23" s="95"/>
      <c r="X23" s="95"/>
      <c r="Y23" s="95">
        <v>41465000</v>
      </c>
      <c r="Z23" s="95"/>
      <c r="AA23" s="95"/>
      <c r="AB23" s="95"/>
      <c r="AC23" s="58"/>
    </row>
    <row r="24" spans="2:29" ht="178.5">
      <c r="B24" s="74" t="s">
        <v>163</v>
      </c>
      <c r="C24" s="75">
        <v>33</v>
      </c>
      <c r="D24" s="271" t="s">
        <v>27</v>
      </c>
      <c r="E24" s="271">
        <v>3302</v>
      </c>
      <c r="F24" s="55" t="s">
        <v>188</v>
      </c>
      <c r="G24" s="56">
        <v>2024730010087</v>
      </c>
      <c r="H24" s="56" t="s">
        <v>189</v>
      </c>
      <c r="I24" s="56">
        <v>330200100</v>
      </c>
      <c r="J24" s="56" t="s">
        <v>190</v>
      </c>
      <c r="K24" s="271" t="s">
        <v>191</v>
      </c>
      <c r="L24" s="56" t="s">
        <v>174</v>
      </c>
      <c r="M24" s="56" t="s">
        <v>40</v>
      </c>
      <c r="N24" s="271" t="s">
        <v>191</v>
      </c>
      <c r="O24" s="271"/>
      <c r="P24" s="94">
        <f t="shared" si="0"/>
        <v>120000000</v>
      </c>
      <c r="Q24" s="95"/>
      <c r="R24" s="95">
        <v>120000000</v>
      </c>
      <c r="S24" s="95"/>
      <c r="T24" s="95"/>
      <c r="U24" s="95"/>
      <c r="V24" s="95"/>
      <c r="W24" s="95"/>
      <c r="X24" s="95"/>
      <c r="Y24" s="95"/>
      <c r="Z24" s="95"/>
      <c r="AA24" s="95"/>
      <c r="AB24" s="95"/>
      <c r="AC24" s="58"/>
    </row>
    <row r="25" spans="2:29" ht="178.5">
      <c r="B25" s="74" t="s">
        <v>163</v>
      </c>
      <c r="C25" s="75">
        <v>33</v>
      </c>
      <c r="D25" s="271" t="s">
        <v>27</v>
      </c>
      <c r="E25" s="271">
        <v>3302</v>
      </c>
      <c r="F25" s="55" t="s">
        <v>188</v>
      </c>
      <c r="G25" s="56">
        <v>2024730010087</v>
      </c>
      <c r="H25" s="56" t="s">
        <v>189</v>
      </c>
      <c r="I25" s="56">
        <v>330207300</v>
      </c>
      <c r="J25" s="56" t="s">
        <v>192</v>
      </c>
      <c r="K25" s="271" t="s">
        <v>193</v>
      </c>
      <c r="L25" s="56" t="s">
        <v>168</v>
      </c>
      <c r="M25" s="56" t="s">
        <v>169</v>
      </c>
      <c r="N25" s="271" t="s">
        <v>193</v>
      </c>
      <c r="O25" s="271"/>
      <c r="P25" s="94">
        <f t="shared" si="0"/>
        <v>780000000</v>
      </c>
      <c r="Q25" s="95"/>
      <c r="R25" s="95">
        <v>780000000</v>
      </c>
      <c r="S25" s="95"/>
      <c r="T25" s="95"/>
      <c r="U25" s="95"/>
      <c r="V25" s="95"/>
      <c r="W25" s="95"/>
      <c r="X25" s="95"/>
      <c r="Y25" s="95"/>
      <c r="Z25" s="95"/>
      <c r="AA25" s="95"/>
      <c r="AB25" s="95"/>
      <c r="AC25" s="58"/>
    </row>
    <row r="26" spans="2:29" ht="178.5">
      <c r="B26" s="74" t="s">
        <v>163</v>
      </c>
      <c r="C26" s="75">
        <v>33</v>
      </c>
      <c r="D26" s="271" t="s">
        <v>27</v>
      </c>
      <c r="E26" s="271">
        <v>3302</v>
      </c>
      <c r="F26" s="55" t="s">
        <v>188</v>
      </c>
      <c r="G26" s="56">
        <v>2024730010087</v>
      </c>
      <c r="H26" s="56" t="s">
        <v>189</v>
      </c>
      <c r="I26" s="56">
        <v>330205100</v>
      </c>
      <c r="J26" s="56" t="s">
        <v>194</v>
      </c>
      <c r="K26" s="59" t="s">
        <v>195</v>
      </c>
      <c r="L26" s="56" t="s">
        <v>175</v>
      </c>
      <c r="M26" s="56" t="s">
        <v>54</v>
      </c>
      <c r="N26" s="59" t="s">
        <v>195</v>
      </c>
      <c r="O26" s="59"/>
      <c r="P26" s="94">
        <f t="shared" si="0"/>
        <v>250000000</v>
      </c>
      <c r="Q26" s="95"/>
      <c r="R26" s="95">
        <v>250000000</v>
      </c>
      <c r="S26" s="95"/>
      <c r="T26" s="95"/>
      <c r="U26" s="95"/>
      <c r="V26" s="95"/>
      <c r="W26" s="95"/>
      <c r="X26" s="95"/>
      <c r="Y26" s="95"/>
      <c r="Z26" s="95"/>
      <c r="AA26" s="95"/>
      <c r="AB26" s="95"/>
      <c r="AC26" s="60"/>
    </row>
    <row r="27" spans="2:29" ht="179.25" thickBot="1">
      <c r="B27" s="145" t="s">
        <v>163</v>
      </c>
      <c r="C27" s="437">
        <v>33</v>
      </c>
      <c r="D27" s="62" t="s">
        <v>27</v>
      </c>
      <c r="E27" s="62">
        <v>3302</v>
      </c>
      <c r="F27" s="146" t="s">
        <v>188</v>
      </c>
      <c r="G27" s="436">
        <v>2024730010087</v>
      </c>
      <c r="H27" s="436" t="s">
        <v>189</v>
      </c>
      <c r="I27" s="61">
        <v>330204300</v>
      </c>
      <c r="J27" s="61" t="s">
        <v>196</v>
      </c>
      <c r="K27" s="62" t="s">
        <v>197</v>
      </c>
      <c r="L27" s="61" t="s">
        <v>175</v>
      </c>
      <c r="M27" s="61" t="s">
        <v>54</v>
      </c>
      <c r="N27" s="62" t="s">
        <v>197</v>
      </c>
      <c r="O27" s="62"/>
      <c r="P27" s="147">
        <f t="shared" si="0"/>
        <v>300000000</v>
      </c>
      <c r="Q27" s="149"/>
      <c r="R27" s="149">
        <v>300000000</v>
      </c>
      <c r="S27" s="149"/>
      <c r="T27" s="149"/>
      <c r="U27" s="149"/>
      <c r="V27" s="149"/>
      <c r="W27" s="149"/>
      <c r="X27" s="149"/>
      <c r="Y27" s="149"/>
      <c r="Z27" s="149"/>
      <c r="AA27" s="149"/>
      <c r="AB27" s="149"/>
      <c r="AC27" s="63"/>
    </row>
    <row r="28" spans="2:29" ht="13.5" thickBot="1">
      <c r="B28" s="326" t="s">
        <v>55</v>
      </c>
      <c r="C28" s="327"/>
      <c r="D28" s="327"/>
      <c r="E28" s="327"/>
      <c r="F28" s="327"/>
      <c r="G28" s="327"/>
      <c r="H28" s="327"/>
      <c r="I28" s="327"/>
      <c r="J28" s="327"/>
      <c r="K28" s="327"/>
      <c r="L28" s="327"/>
      <c r="M28" s="327"/>
      <c r="N28" s="328"/>
      <c r="O28" s="64"/>
      <c r="P28" s="65">
        <f t="shared" ref="P28:AC28" si="1">SUM(P15:P27)</f>
        <v>9901927827</v>
      </c>
      <c r="Q28" s="66">
        <f t="shared" si="1"/>
        <v>3500000000</v>
      </c>
      <c r="R28" s="66">
        <f t="shared" si="1"/>
        <v>4290000000</v>
      </c>
      <c r="S28" s="66">
        <f t="shared" si="1"/>
        <v>0</v>
      </c>
      <c r="T28" s="66">
        <f t="shared" si="1"/>
        <v>0</v>
      </c>
      <c r="U28" s="66">
        <f t="shared" si="1"/>
        <v>0</v>
      </c>
      <c r="V28" s="66">
        <f t="shared" si="1"/>
        <v>1789022827</v>
      </c>
      <c r="W28" s="66">
        <f t="shared" si="1"/>
        <v>0</v>
      </c>
      <c r="X28" s="66">
        <f t="shared" si="1"/>
        <v>0</v>
      </c>
      <c r="Y28" s="66">
        <f t="shared" si="1"/>
        <v>322905000</v>
      </c>
      <c r="Z28" s="66">
        <f t="shared" si="1"/>
        <v>0</v>
      </c>
      <c r="AA28" s="66">
        <f t="shared" si="1"/>
        <v>0</v>
      </c>
      <c r="AB28" s="66">
        <f t="shared" si="1"/>
        <v>0</v>
      </c>
      <c r="AC28" s="66">
        <f t="shared" si="1"/>
        <v>0</v>
      </c>
    </row>
    <row r="29" spans="2:29">
      <c r="P29" s="67"/>
      <c r="Q29" s="67"/>
      <c r="R29" s="68"/>
    </row>
  </sheetData>
  <mergeCells count="34">
    <mergeCell ref="B9:U9"/>
    <mergeCell ref="O4:R4"/>
    <mergeCell ref="O5:R5"/>
    <mergeCell ref="B7:U7"/>
    <mergeCell ref="B8:U8"/>
    <mergeCell ref="B2:F5"/>
    <mergeCell ref="G2:N3"/>
    <mergeCell ref="O2:R2"/>
    <mergeCell ref="S2:U5"/>
    <mergeCell ref="O3:R3"/>
    <mergeCell ref="G4:N5"/>
    <mergeCell ref="B28:N28"/>
    <mergeCell ref="L13:L14"/>
    <mergeCell ref="M13:M14"/>
    <mergeCell ref="N13:N14"/>
    <mergeCell ref="Q13:R13"/>
    <mergeCell ref="F13:F14"/>
    <mergeCell ref="G13:G14"/>
    <mergeCell ref="H13:H14"/>
    <mergeCell ref="I13:I14"/>
    <mergeCell ref="J13:J14"/>
    <mergeCell ref="K13:K14"/>
    <mergeCell ref="B12:N12"/>
    <mergeCell ref="P12:P14"/>
    <mergeCell ref="Q12:AC12"/>
    <mergeCell ref="B13:B14"/>
    <mergeCell ref="C13:C14"/>
    <mergeCell ref="D13:D14"/>
    <mergeCell ref="E13:E14"/>
    <mergeCell ref="AA13:AA14"/>
    <mergeCell ref="AB13:AB14"/>
    <mergeCell ref="AC13:AC14"/>
    <mergeCell ref="S13:Y13"/>
    <mergeCell ref="Z13:Z1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I77"/>
  <sheetViews>
    <sheetView zoomScale="90" zoomScaleNormal="90" workbookViewId="0">
      <selection activeCell="E16" sqref="E16"/>
    </sheetView>
  </sheetViews>
  <sheetFormatPr baseColWidth="10" defaultRowHeight="12.75"/>
  <cols>
    <col min="1" max="1" width="6.28515625" style="84" customWidth="1"/>
    <col min="2" max="2" width="18.7109375" style="89" customWidth="1"/>
    <col min="3" max="3" width="8.7109375" style="635" customWidth="1"/>
    <col min="4" max="4" width="21.5703125" style="89" customWidth="1"/>
    <col min="5" max="5" width="9.5703125" style="635" customWidth="1"/>
    <col min="6" max="6" width="30.42578125" style="89" customWidth="1"/>
    <col min="7" max="7" width="20.42578125" style="89" customWidth="1"/>
    <col min="8" max="8" width="34.5703125" style="89" customWidth="1"/>
    <col min="9" max="9" width="9.140625" style="89" customWidth="1"/>
    <col min="10" max="10" width="26" style="89" customWidth="1"/>
    <col min="11" max="11" width="28" style="89" customWidth="1"/>
    <col min="12" max="12" width="21.140625" style="89" customWidth="1"/>
    <col min="13" max="13" width="29.85546875" style="89" customWidth="1"/>
    <col min="14" max="14" width="12.42578125" style="84" customWidth="1"/>
    <col min="15" max="15" width="30.28515625" style="84" customWidth="1"/>
    <col min="16" max="17" width="19" style="84" bestFit="1" customWidth="1"/>
    <col min="18" max="257" width="11.42578125" style="84"/>
    <col min="258" max="258" width="30.5703125" style="84" customWidth="1"/>
    <col min="259" max="259" width="8.7109375" style="84" customWidth="1"/>
    <col min="260" max="260" width="21.5703125" style="84" customWidth="1"/>
    <col min="261" max="261" width="9.5703125" style="84" customWidth="1"/>
    <col min="262" max="262" width="30.42578125" style="84" customWidth="1"/>
    <col min="263" max="263" width="20.42578125" style="84" customWidth="1"/>
    <col min="264" max="264" width="34.5703125" style="84" customWidth="1"/>
    <col min="265" max="265" width="9.140625" style="84" customWidth="1"/>
    <col min="266" max="266" width="26" style="84" customWidth="1"/>
    <col min="267" max="267" width="28" style="84" customWidth="1"/>
    <col min="268" max="268" width="21.140625" style="84" customWidth="1"/>
    <col min="269" max="269" width="29.85546875" style="84" customWidth="1"/>
    <col min="270" max="270" width="12.42578125" style="84" customWidth="1"/>
    <col min="271" max="271" width="30.28515625" style="84" customWidth="1"/>
    <col min="272" max="272" width="17.85546875" style="84" bestFit="1" customWidth="1"/>
    <col min="273" max="273" width="18.5703125" style="84" bestFit="1" customWidth="1"/>
    <col min="274" max="513" width="11.42578125" style="84"/>
    <col min="514" max="514" width="30.5703125" style="84" customWidth="1"/>
    <col min="515" max="515" width="8.7109375" style="84" customWidth="1"/>
    <col min="516" max="516" width="21.5703125" style="84" customWidth="1"/>
    <col min="517" max="517" width="9.5703125" style="84" customWidth="1"/>
    <col min="518" max="518" width="30.42578125" style="84" customWidth="1"/>
    <col min="519" max="519" width="20.42578125" style="84" customWidth="1"/>
    <col min="520" max="520" width="34.5703125" style="84" customWidth="1"/>
    <col min="521" max="521" width="9.140625" style="84" customWidth="1"/>
    <col min="522" max="522" width="26" style="84" customWidth="1"/>
    <col min="523" max="523" width="28" style="84" customWidth="1"/>
    <col min="524" max="524" width="21.140625" style="84" customWidth="1"/>
    <col min="525" max="525" width="29.85546875" style="84" customWidth="1"/>
    <col min="526" max="526" width="12.42578125" style="84" customWidth="1"/>
    <col min="527" max="527" width="30.28515625" style="84" customWidth="1"/>
    <col min="528" max="528" width="17.85546875" style="84" bestFit="1" customWidth="1"/>
    <col min="529" max="529" width="18.5703125" style="84" bestFit="1" customWidth="1"/>
    <col min="530" max="769" width="11.42578125" style="84"/>
    <col min="770" max="770" width="30.5703125" style="84" customWidth="1"/>
    <col min="771" max="771" width="8.7109375" style="84" customWidth="1"/>
    <col min="772" max="772" width="21.5703125" style="84" customWidth="1"/>
    <col min="773" max="773" width="9.5703125" style="84" customWidth="1"/>
    <col min="774" max="774" width="30.42578125" style="84" customWidth="1"/>
    <col min="775" max="775" width="20.42578125" style="84" customWidth="1"/>
    <col min="776" max="776" width="34.5703125" style="84" customWidth="1"/>
    <col min="777" max="777" width="9.140625" style="84" customWidth="1"/>
    <col min="778" max="778" width="26" style="84" customWidth="1"/>
    <col min="779" max="779" width="28" style="84" customWidth="1"/>
    <col min="780" max="780" width="21.140625" style="84" customWidth="1"/>
    <col min="781" max="781" width="29.85546875" style="84" customWidth="1"/>
    <col min="782" max="782" width="12.42578125" style="84" customWidth="1"/>
    <col min="783" max="783" width="30.28515625" style="84" customWidth="1"/>
    <col min="784" max="784" width="17.85546875" style="84" bestFit="1" customWidth="1"/>
    <col min="785" max="785" width="18.5703125" style="84" bestFit="1" customWidth="1"/>
    <col min="786" max="1025" width="11.42578125" style="84"/>
    <col min="1026" max="1026" width="30.5703125" style="84" customWidth="1"/>
    <col min="1027" max="1027" width="8.7109375" style="84" customWidth="1"/>
    <col min="1028" max="1028" width="21.5703125" style="84" customWidth="1"/>
    <col min="1029" max="1029" width="9.5703125" style="84" customWidth="1"/>
    <col min="1030" max="1030" width="30.42578125" style="84" customWidth="1"/>
    <col min="1031" max="1031" width="20.42578125" style="84" customWidth="1"/>
    <col min="1032" max="1032" width="34.5703125" style="84" customWidth="1"/>
    <col min="1033" max="1033" width="9.140625" style="84" customWidth="1"/>
    <col min="1034" max="1034" width="26" style="84" customWidth="1"/>
    <col min="1035" max="1035" width="28" style="84" customWidth="1"/>
    <col min="1036" max="1036" width="21.140625" style="84" customWidth="1"/>
    <col min="1037" max="1037" width="29.85546875" style="84" customWidth="1"/>
    <col min="1038" max="1038" width="12.42578125" style="84" customWidth="1"/>
    <col min="1039" max="1039" width="30.28515625" style="84" customWidth="1"/>
    <col min="1040" max="1040" width="17.85546875" style="84" bestFit="1" customWidth="1"/>
    <col min="1041" max="1041" width="18.5703125" style="84" bestFit="1" customWidth="1"/>
    <col min="1042" max="1281" width="11.42578125" style="84"/>
    <col min="1282" max="1282" width="30.5703125" style="84" customWidth="1"/>
    <col min="1283" max="1283" width="8.7109375" style="84" customWidth="1"/>
    <col min="1284" max="1284" width="21.5703125" style="84" customWidth="1"/>
    <col min="1285" max="1285" width="9.5703125" style="84" customWidth="1"/>
    <col min="1286" max="1286" width="30.42578125" style="84" customWidth="1"/>
    <col min="1287" max="1287" width="20.42578125" style="84" customWidth="1"/>
    <col min="1288" max="1288" width="34.5703125" style="84" customWidth="1"/>
    <col min="1289" max="1289" width="9.140625" style="84" customWidth="1"/>
    <col min="1290" max="1290" width="26" style="84" customWidth="1"/>
    <col min="1291" max="1291" width="28" style="84" customWidth="1"/>
    <col min="1292" max="1292" width="21.140625" style="84" customWidth="1"/>
    <col min="1293" max="1293" width="29.85546875" style="84" customWidth="1"/>
    <col min="1294" max="1294" width="12.42578125" style="84" customWidth="1"/>
    <col min="1295" max="1295" width="30.28515625" style="84" customWidth="1"/>
    <col min="1296" max="1296" width="17.85546875" style="84" bestFit="1" customWidth="1"/>
    <col min="1297" max="1297" width="18.5703125" style="84" bestFit="1" customWidth="1"/>
    <col min="1298" max="1537" width="11.42578125" style="84"/>
    <col min="1538" max="1538" width="30.5703125" style="84" customWidth="1"/>
    <col min="1539" max="1539" width="8.7109375" style="84" customWidth="1"/>
    <col min="1540" max="1540" width="21.5703125" style="84" customWidth="1"/>
    <col min="1541" max="1541" width="9.5703125" style="84" customWidth="1"/>
    <col min="1542" max="1542" width="30.42578125" style="84" customWidth="1"/>
    <col min="1543" max="1543" width="20.42578125" style="84" customWidth="1"/>
    <col min="1544" max="1544" width="34.5703125" style="84" customWidth="1"/>
    <col min="1545" max="1545" width="9.140625" style="84" customWidth="1"/>
    <col min="1546" max="1546" width="26" style="84" customWidth="1"/>
    <col min="1547" max="1547" width="28" style="84" customWidth="1"/>
    <col min="1548" max="1548" width="21.140625" style="84" customWidth="1"/>
    <col min="1549" max="1549" width="29.85546875" style="84" customWidth="1"/>
    <col min="1550" max="1550" width="12.42578125" style="84" customWidth="1"/>
    <col min="1551" max="1551" width="30.28515625" style="84" customWidth="1"/>
    <col min="1552" max="1552" width="17.85546875" style="84" bestFit="1" customWidth="1"/>
    <col min="1553" max="1553" width="18.5703125" style="84" bestFit="1" customWidth="1"/>
    <col min="1554" max="1793" width="11.42578125" style="84"/>
    <col min="1794" max="1794" width="30.5703125" style="84" customWidth="1"/>
    <col min="1795" max="1795" width="8.7109375" style="84" customWidth="1"/>
    <col min="1796" max="1796" width="21.5703125" style="84" customWidth="1"/>
    <col min="1797" max="1797" width="9.5703125" style="84" customWidth="1"/>
    <col min="1798" max="1798" width="30.42578125" style="84" customWidth="1"/>
    <col min="1799" max="1799" width="20.42578125" style="84" customWidth="1"/>
    <col min="1800" max="1800" width="34.5703125" style="84" customWidth="1"/>
    <col min="1801" max="1801" width="9.140625" style="84" customWidth="1"/>
    <col min="1802" max="1802" width="26" style="84" customWidth="1"/>
    <col min="1803" max="1803" width="28" style="84" customWidth="1"/>
    <col min="1804" max="1804" width="21.140625" style="84" customWidth="1"/>
    <col min="1805" max="1805" width="29.85546875" style="84" customWidth="1"/>
    <col min="1806" max="1806" width="12.42578125" style="84" customWidth="1"/>
    <col min="1807" max="1807" width="30.28515625" style="84" customWidth="1"/>
    <col min="1808" max="1808" width="17.85546875" style="84" bestFit="1" customWidth="1"/>
    <col min="1809" max="1809" width="18.5703125" style="84" bestFit="1" customWidth="1"/>
    <col min="1810" max="2049" width="11.42578125" style="84"/>
    <col min="2050" max="2050" width="30.5703125" style="84" customWidth="1"/>
    <col min="2051" max="2051" width="8.7109375" style="84" customWidth="1"/>
    <col min="2052" max="2052" width="21.5703125" style="84" customWidth="1"/>
    <col min="2053" max="2053" width="9.5703125" style="84" customWidth="1"/>
    <col min="2054" max="2054" width="30.42578125" style="84" customWidth="1"/>
    <col min="2055" max="2055" width="20.42578125" style="84" customWidth="1"/>
    <col min="2056" max="2056" width="34.5703125" style="84" customWidth="1"/>
    <col min="2057" max="2057" width="9.140625" style="84" customWidth="1"/>
    <col min="2058" max="2058" width="26" style="84" customWidth="1"/>
    <col min="2059" max="2059" width="28" style="84" customWidth="1"/>
    <col min="2060" max="2060" width="21.140625" style="84" customWidth="1"/>
    <col min="2061" max="2061" width="29.85546875" style="84" customWidth="1"/>
    <col min="2062" max="2062" width="12.42578125" style="84" customWidth="1"/>
    <col min="2063" max="2063" width="30.28515625" style="84" customWidth="1"/>
    <col min="2064" max="2064" width="17.85546875" style="84" bestFit="1" customWidth="1"/>
    <col min="2065" max="2065" width="18.5703125" style="84" bestFit="1" customWidth="1"/>
    <col min="2066" max="2305" width="11.42578125" style="84"/>
    <col min="2306" max="2306" width="30.5703125" style="84" customWidth="1"/>
    <col min="2307" max="2307" width="8.7109375" style="84" customWidth="1"/>
    <col min="2308" max="2308" width="21.5703125" style="84" customWidth="1"/>
    <col min="2309" max="2309" width="9.5703125" style="84" customWidth="1"/>
    <col min="2310" max="2310" width="30.42578125" style="84" customWidth="1"/>
    <col min="2311" max="2311" width="20.42578125" style="84" customWidth="1"/>
    <col min="2312" max="2312" width="34.5703125" style="84" customWidth="1"/>
    <col min="2313" max="2313" width="9.140625" style="84" customWidth="1"/>
    <col min="2314" max="2314" width="26" style="84" customWidth="1"/>
    <col min="2315" max="2315" width="28" style="84" customWidth="1"/>
    <col min="2316" max="2316" width="21.140625" style="84" customWidth="1"/>
    <col min="2317" max="2317" width="29.85546875" style="84" customWidth="1"/>
    <col min="2318" max="2318" width="12.42578125" style="84" customWidth="1"/>
    <col min="2319" max="2319" width="30.28515625" style="84" customWidth="1"/>
    <col min="2320" max="2320" width="17.85546875" style="84" bestFit="1" customWidth="1"/>
    <col min="2321" max="2321" width="18.5703125" style="84" bestFit="1" customWidth="1"/>
    <col min="2322" max="2561" width="11.42578125" style="84"/>
    <col min="2562" max="2562" width="30.5703125" style="84" customWidth="1"/>
    <col min="2563" max="2563" width="8.7109375" style="84" customWidth="1"/>
    <col min="2564" max="2564" width="21.5703125" style="84" customWidth="1"/>
    <col min="2565" max="2565" width="9.5703125" style="84" customWidth="1"/>
    <col min="2566" max="2566" width="30.42578125" style="84" customWidth="1"/>
    <col min="2567" max="2567" width="20.42578125" style="84" customWidth="1"/>
    <col min="2568" max="2568" width="34.5703125" style="84" customWidth="1"/>
    <col min="2569" max="2569" width="9.140625" style="84" customWidth="1"/>
    <col min="2570" max="2570" width="26" style="84" customWidth="1"/>
    <col min="2571" max="2571" width="28" style="84" customWidth="1"/>
    <col min="2572" max="2572" width="21.140625" style="84" customWidth="1"/>
    <col min="2573" max="2573" width="29.85546875" style="84" customWidth="1"/>
    <col min="2574" max="2574" width="12.42578125" style="84" customWidth="1"/>
    <col min="2575" max="2575" width="30.28515625" style="84" customWidth="1"/>
    <col min="2576" max="2576" width="17.85546875" style="84" bestFit="1" customWidth="1"/>
    <col min="2577" max="2577" width="18.5703125" style="84" bestFit="1" customWidth="1"/>
    <col min="2578" max="2817" width="11.42578125" style="84"/>
    <col min="2818" max="2818" width="30.5703125" style="84" customWidth="1"/>
    <col min="2819" max="2819" width="8.7109375" style="84" customWidth="1"/>
    <col min="2820" max="2820" width="21.5703125" style="84" customWidth="1"/>
    <col min="2821" max="2821" width="9.5703125" style="84" customWidth="1"/>
    <col min="2822" max="2822" width="30.42578125" style="84" customWidth="1"/>
    <col min="2823" max="2823" width="20.42578125" style="84" customWidth="1"/>
    <col min="2824" max="2824" width="34.5703125" style="84" customWidth="1"/>
    <col min="2825" max="2825" width="9.140625" style="84" customWidth="1"/>
    <col min="2826" max="2826" width="26" style="84" customWidth="1"/>
    <col min="2827" max="2827" width="28" style="84" customWidth="1"/>
    <col min="2828" max="2828" width="21.140625" style="84" customWidth="1"/>
    <col min="2829" max="2829" width="29.85546875" style="84" customWidth="1"/>
    <col min="2830" max="2830" width="12.42578125" style="84" customWidth="1"/>
    <col min="2831" max="2831" width="30.28515625" style="84" customWidth="1"/>
    <col min="2832" max="2832" width="17.85546875" style="84" bestFit="1" customWidth="1"/>
    <col min="2833" max="2833" width="18.5703125" style="84" bestFit="1" customWidth="1"/>
    <col min="2834" max="3073" width="11.42578125" style="84"/>
    <col min="3074" max="3074" width="30.5703125" style="84" customWidth="1"/>
    <col min="3075" max="3075" width="8.7109375" style="84" customWidth="1"/>
    <col min="3076" max="3076" width="21.5703125" style="84" customWidth="1"/>
    <col min="3077" max="3077" width="9.5703125" style="84" customWidth="1"/>
    <col min="3078" max="3078" width="30.42578125" style="84" customWidth="1"/>
    <col min="3079" max="3079" width="20.42578125" style="84" customWidth="1"/>
    <col min="3080" max="3080" width="34.5703125" style="84" customWidth="1"/>
    <col min="3081" max="3081" width="9.140625" style="84" customWidth="1"/>
    <col min="3082" max="3082" width="26" style="84" customWidth="1"/>
    <col min="3083" max="3083" width="28" style="84" customWidth="1"/>
    <col min="3084" max="3084" width="21.140625" style="84" customWidth="1"/>
    <col min="3085" max="3085" width="29.85546875" style="84" customWidth="1"/>
    <col min="3086" max="3086" width="12.42578125" style="84" customWidth="1"/>
    <col min="3087" max="3087" width="30.28515625" style="84" customWidth="1"/>
    <col min="3088" max="3088" width="17.85546875" style="84" bestFit="1" customWidth="1"/>
    <col min="3089" max="3089" width="18.5703125" style="84" bestFit="1" customWidth="1"/>
    <col min="3090" max="3329" width="11.42578125" style="84"/>
    <col min="3330" max="3330" width="30.5703125" style="84" customWidth="1"/>
    <col min="3331" max="3331" width="8.7109375" style="84" customWidth="1"/>
    <col min="3332" max="3332" width="21.5703125" style="84" customWidth="1"/>
    <col min="3333" max="3333" width="9.5703125" style="84" customWidth="1"/>
    <col min="3334" max="3334" width="30.42578125" style="84" customWidth="1"/>
    <col min="3335" max="3335" width="20.42578125" style="84" customWidth="1"/>
    <col min="3336" max="3336" width="34.5703125" style="84" customWidth="1"/>
    <col min="3337" max="3337" width="9.140625" style="84" customWidth="1"/>
    <col min="3338" max="3338" width="26" style="84" customWidth="1"/>
    <col min="3339" max="3339" width="28" style="84" customWidth="1"/>
    <col min="3340" max="3340" width="21.140625" style="84" customWidth="1"/>
    <col min="3341" max="3341" width="29.85546875" style="84" customWidth="1"/>
    <col min="3342" max="3342" width="12.42578125" style="84" customWidth="1"/>
    <col min="3343" max="3343" width="30.28515625" style="84" customWidth="1"/>
    <col min="3344" max="3344" width="17.85546875" style="84" bestFit="1" customWidth="1"/>
    <col min="3345" max="3345" width="18.5703125" style="84" bestFit="1" customWidth="1"/>
    <col min="3346" max="3585" width="11.42578125" style="84"/>
    <col min="3586" max="3586" width="30.5703125" style="84" customWidth="1"/>
    <col min="3587" max="3587" width="8.7109375" style="84" customWidth="1"/>
    <col min="3588" max="3588" width="21.5703125" style="84" customWidth="1"/>
    <col min="3589" max="3589" width="9.5703125" style="84" customWidth="1"/>
    <col min="3590" max="3590" width="30.42578125" style="84" customWidth="1"/>
    <col min="3591" max="3591" width="20.42578125" style="84" customWidth="1"/>
    <col min="3592" max="3592" width="34.5703125" style="84" customWidth="1"/>
    <col min="3593" max="3593" width="9.140625" style="84" customWidth="1"/>
    <col min="3594" max="3594" width="26" style="84" customWidth="1"/>
    <col min="3595" max="3595" width="28" style="84" customWidth="1"/>
    <col min="3596" max="3596" width="21.140625" style="84" customWidth="1"/>
    <col min="3597" max="3597" width="29.85546875" style="84" customWidth="1"/>
    <col min="3598" max="3598" width="12.42578125" style="84" customWidth="1"/>
    <col min="3599" max="3599" width="30.28515625" style="84" customWidth="1"/>
    <col min="3600" max="3600" width="17.85546875" style="84" bestFit="1" customWidth="1"/>
    <col min="3601" max="3601" width="18.5703125" style="84" bestFit="1" customWidth="1"/>
    <col min="3602" max="3841" width="11.42578125" style="84"/>
    <col min="3842" max="3842" width="30.5703125" style="84" customWidth="1"/>
    <col min="3843" max="3843" width="8.7109375" style="84" customWidth="1"/>
    <col min="3844" max="3844" width="21.5703125" style="84" customWidth="1"/>
    <col min="3845" max="3845" width="9.5703125" style="84" customWidth="1"/>
    <col min="3846" max="3846" width="30.42578125" style="84" customWidth="1"/>
    <col min="3847" max="3847" width="20.42578125" style="84" customWidth="1"/>
    <col min="3848" max="3848" width="34.5703125" style="84" customWidth="1"/>
    <col min="3849" max="3849" width="9.140625" style="84" customWidth="1"/>
    <col min="3850" max="3850" width="26" style="84" customWidth="1"/>
    <col min="3851" max="3851" width="28" style="84" customWidth="1"/>
    <col min="3852" max="3852" width="21.140625" style="84" customWidth="1"/>
    <col min="3853" max="3853" width="29.85546875" style="84" customWidth="1"/>
    <col min="3854" max="3854" width="12.42578125" style="84" customWidth="1"/>
    <col min="3855" max="3855" width="30.28515625" style="84" customWidth="1"/>
    <col min="3856" max="3856" width="17.85546875" style="84" bestFit="1" customWidth="1"/>
    <col min="3857" max="3857" width="18.5703125" style="84" bestFit="1" customWidth="1"/>
    <col min="3858" max="4097" width="11.42578125" style="84"/>
    <col min="4098" max="4098" width="30.5703125" style="84" customWidth="1"/>
    <col min="4099" max="4099" width="8.7109375" style="84" customWidth="1"/>
    <col min="4100" max="4100" width="21.5703125" style="84" customWidth="1"/>
    <col min="4101" max="4101" width="9.5703125" style="84" customWidth="1"/>
    <col min="4102" max="4102" width="30.42578125" style="84" customWidth="1"/>
    <col min="4103" max="4103" width="20.42578125" style="84" customWidth="1"/>
    <col min="4104" max="4104" width="34.5703125" style="84" customWidth="1"/>
    <col min="4105" max="4105" width="9.140625" style="84" customWidth="1"/>
    <col min="4106" max="4106" width="26" style="84" customWidth="1"/>
    <col min="4107" max="4107" width="28" style="84" customWidth="1"/>
    <col min="4108" max="4108" width="21.140625" style="84" customWidth="1"/>
    <col min="4109" max="4109" width="29.85546875" style="84" customWidth="1"/>
    <col min="4110" max="4110" width="12.42578125" style="84" customWidth="1"/>
    <col min="4111" max="4111" width="30.28515625" style="84" customWidth="1"/>
    <col min="4112" max="4112" width="17.85546875" style="84" bestFit="1" customWidth="1"/>
    <col min="4113" max="4113" width="18.5703125" style="84" bestFit="1" customWidth="1"/>
    <col min="4114" max="4353" width="11.42578125" style="84"/>
    <col min="4354" max="4354" width="30.5703125" style="84" customWidth="1"/>
    <col min="4355" max="4355" width="8.7109375" style="84" customWidth="1"/>
    <col min="4356" max="4356" width="21.5703125" style="84" customWidth="1"/>
    <col min="4357" max="4357" width="9.5703125" style="84" customWidth="1"/>
    <col min="4358" max="4358" width="30.42578125" style="84" customWidth="1"/>
    <col min="4359" max="4359" width="20.42578125" style="84" customWidth="1"/>
    <col min="4360" max="4360" width="34.5703125" style="84" customWidth="1"/>
    <col min="4361" max="4361" width="9.140625" style="84" customWidth="1"/>
    <col min="4362" max="4362" width="26" style="84" customWidth="1"/>
    <col min="4363" max="4363" width="28" style="84" customWidth="1"/>
    <col min="4364" max="4364" width="21.140625" style="84" customWidth="1"/>
    <col min="4365" max="4365" width="29.85546875" style="84" customWidth="1"/>
    <col min="4366" max="4366" width="12.42578125" style="84" customWidth="1"/>
    <col min="4367" max="4367" width="30.28515625" style="84" customWidth="1"/>
    <col min="4368" max="4368" width="17.85546875" style="84" bestFit="1" customWidth="1"/>
    <col min="4369" max="4369" width="18.5703125" style="84" bestFit="1" customWidth="1"/>
    <col min="4370" max="4609" width="11.42578125" style="84"/>
    <col min="4610" max="4610" width="30.5703125" style="84" customWidth="1"/>
    <col min="4611" max="4611" width="8.7109375" style="84" customWidth="1"/>
    <col min="4612" max="4612" width="21.5703125" style="84" customWidth="1"/>
    <col min="4613" max="4613" width="9.5703125" style="84" customWidth="1"/>
    <col min="4614" max="4614" width="30.42578125" style="84" customWidth="1"/>
    <col min="4615" max="4615" width="20.42578125" style="84" customWidth="1"/>
    <col min="4616" max="4616" width="34.5703125" style="84" customWidth="1"/>
    <col min="4617" max="4617" width="9.140625" style="84" customWidth="1"/>
    <col min="4618" max="4618" width="26" style="84" customWidth="1"/>
    <col min="4619" max="4619" width="28" style="84" customWidth="1"/>
    <col min="4620" max="4620" width="21.140625" style="84" customWidth="1"/>
    <col min="4621" max="4621" width="29.85546875" style="84" customWidth="1"/>
    <col min="4622" max="4622" width="12.42578125" style="84" customWidth="1"/>
    <col min="4623" max="4623" width="30.28515625" style="84" customWidth="1"/>
    <col min="4624" max="4624" width="17.85546875" style="84" bestFit="1" customWidth="1"/>
    <col min="4625" max="4625" width="18.5703125" style="84" bestFit="1" customWidth="1"/>
    <col min="4626" max="4865" width="11.42578125" style="84"/>
    <col min="4866" max="4866" width="30.5703125" style="84" customWidth="1"/>
    <col min="4867" max="4867" width="8.7109375" style="84" customWidth="1"/>
    <col min="4868" max="4868" width="21.5703125" style="84" customWidth="1"/>
    <col min="4869" max="4869" width="9.5703125" style="84" customWidth="1"/>
    <col min="4870" max="4870" width="30.42578125" style="84" customWidth="1"/>
    <col min="4871" max="4871" width="20.42578125" style="84" customWidth="1"/>
    <col min="4872" max="4872" width="34.5703125" style="84" customWidth="1"/>
    <col min="4873" max="4873" width="9.140625" style="84" customWidth="1"/>
    <col min="4874" max="4874" width="26" style="84" customWidth="1"/>
    <col min="4875" max="4875" width="28" style="84" customWidth="1"/>
    <col min="4876" max="4876" width="21.140625" style="84" customWidth="1"/>
    <col min="4877" max="4877" width="29.85546875" style="84" customWidth="1"/>
    <col min="4878" max="4878" width="12.42578125" style="84" customWidth="1"/>
    <col min="4879" max="4879" width="30.28515625" style="84" customWidth="1"/>
    <col min="4880" max="4880" width="17.85546875" style="84" bestFit="1" customWidth="1"/>
    <col min="4881" max="4881" width="18.5703125" style="84" bestFit="1" customWidth="1"/>
    <col min="4882" max="5121" width="11.42578125" style="84"/>
    <col min="5122" max="5122" width="30.5703125" style="84" customWidth="1"/>
    <col min="5123" max="5123" width="8.7109375" style="84" customWidth="1"/>
    <col min="5124" max="5124" width="21.5703125" style="84" customWidth="1"/>
    <col min="5125" max="5125" width="9.5703125" style="84" customWidth="1"/>
    <col min="5126" max="5126" width="30.42578125" style="84" customWidth="1"/>
    <col min="5127" max="5127" width="20.42578125" style="84" customWidth="1"/>
    <col min="5128" max="5128" width="34.5703125" style="84" customWidth="1"/>
    <col min="5129" max="5129" width="9.140625" style="84" customWidth="1"/>
    <col min="5130" max="5130" width="26" style="84" customWidth="1"/>
    <col min="5131" max="5131" width="28" style="84" customWidth="1"/>
    <col min="5132" max="5132" width="21.140625" style="84" customWidth="1"/>
    <col min="5133" max="5133" width="29.85546875" style="84" customWidth="1"/>
    <col min="5134" max="5134" width="12.42578125" style="84" customWidth="1"/>
    <col min="5135" max="5135" width="30.28515625" style="84" customWidth="1"/>
    <col min="5136" max="5136" width="17.85546875" style="84" bestFit="1" customWidth="1"/>
    <col min="5137" max="5137" width="18.5703125" style="84" bestFit="1" customWidth="1"/>
    <col min="5138" max="5377" width="11.42578125" style="84"/>
    <col min="5378" max="5378" width="30.5703125" style="84" customWidth="1"/>
    <col min="5379" max="5379" width="8.7109375" style="84" customWidth="1"/>
    <col min="5380" max="5380" width="21.5703125" style="84" customWidth="1"/>
    <col min="5381" max="5381" width="9.5703125" style="84" customWidth="1"/>
    <col min="5382" max="5382" width="30.42578125" style="84" customWidth="1"/>
    <col min="5383" max="5383" width="20.42578125" style="84" customWidth="1"/>
    <col min="5384" max="5384" width="34.5703125" style="84" customWidth="1"/>
    <col min="5385" max="5385" width="9.140625" style="84" customWidth="1"/>
    <col min="5386" max="5386" width="26" style="84" customWidth="1"/>
    <col min="5387" max="5387" width="28" style="84" customWidth="1"/>
    <col min="5388" max="5388" width="21.140625" style="84" customWidth="1"/>
    <col min="5389" max="5389" width="29.85546875" style="84" customWidth="1"/>
    <col min="5390" max="5390" width="12.42578125" style="84" customWidth="1"/>
    <col min="5391" max="5391" width="30.28515625" style="84" customWidth="1"/>
    <col min="5392" max="5392" width="17.85546875" style="84" bestFit="1" customWidth="1"/>
    <col min="5393" max="5393" width="18.5703125" style="84" bestFit="1" customWidth="1"/>
    <col min="5394" max="5633" width="11.42578125" style="84"/>
    <col min="5634" max="5634" width="30.5703125" style="84" customWidth="1"/>
    <col min="5635" max="5635" width="8.7109375" style="84" customWidth="1"/>
    <col min="5636" max="5636" width="21.5703125" style="84" customWidth="1"/>
    <col min="5637" max="5637" width="9.5703125" style="84" customWidth="1"/>
    <col min="5638" max="5638" width="30.42578125" style="84" customWidth="1"/>
    <col min="5639" max="5639" width="20.42578125" style="84" customWidth="1"/>
    <col min="5640" max="5640" width="34.5703125" style="84" customWidth="1"/>
    <col min="5641" max="5641" width="9.140625" style="84" customWidth="1"/>
    <col min="5642" max="5642" width="26" style="84" customWidth="1"/>
    <col min="5643" max="5643" width="28" style="84" customWidth="1"/>
    <col min="5644" max="5644" width="21.140625" style="84" customWidth="1"/>
    <col min="5645" max="5645" width="29.85546875" style="84" customWidth="1"/>
    <col min="5646" max="5646" width="12.42578125" style="84" customWidth="1"/>
    <col min="5647" max="5647" width="30.28515625" style="84" customWidth="1"/>
    <col min="5648" max="5648" width="17.85546875" style="84" bestFit="1" customWidth="1"/>
    <col min="5649" max="5649" width="18.5703125" style="84" bestFit="1" customWidth="1"/>
    <col min="5650" max="5889" width="11.42578125" style="84"/>
    <col min="5890" max="5890" width="30.5703125" style="84" customWidth="1"/>
    <col min="5891" max="5891" width="8.7109375" style="84" customWidth="1"/>
    <col min="5892" max="5892" width="21.5703125" style="84" customWidth="1"/>
    <col min="5893" max="5893" width="9.5703125" style="84" customWidth="1"/>
    <col min="5894" max="5894" width="30.42578125" style="84" customWidth="1"/>
    <col min="5895" max="5895" width="20.42578125" style="84" customWidth="1"/>
    <col min="5896" max="5896" width="34.5703125" style="84" customWidth="1"/>
    <col min="5897" max="5897" width="9.140625" style="84" customWidth="1"/>
    <col min="5898" max="5898" width="26" style="84" customWidth="1"/>
    <col min="5899" max="5899" width="28" style="84" customWidth="1"/>
    <col min="5900" max="5900" width="21.140625" style="84" customWidth="1"/>
    <col min="5901" max="5901" width="29.85546875" style="84" customWidth="1"/>
    <col min="5902" max="5902" width="12.42578125" style="84" customWidth="1"/>
    <col min="5903" max="5903" width="30.28515625" style="84" customWidth="1"/>
    <col min="5904" max="5904" width="17.85546875" style="84" bestFit="1" customWidth="1"/>
    <col min="5905" max="5905" width="18.5703125" style="84" bestFit="1" customWidth="1"/>
    <col min="5906" max="6145" width="11.42578125" style="84"/>
    <col min="6146" max="6146" width="30.5703125" style="84" customWidth="1"/>
    <col min="6147" max="6147" width="8.7109375" style="84" customWidth="1"/>
    <col min="6148" max="6148" width="21.5703125" style="84" customWidth="1"/>
    <col min="6149" max="6149" width="9.5703125" style="84" customWidth="1"/>
    <col min="6150" max="6150" width="30.42578125" style="84" customWidth="1"/>
    <col min="6151" max="6151" width="20.42578125" style="84" customWidth="1"/>
    <col min="6152" max="6152" width="34.5703125" style="84" customWidth="1"/>
    <col min="6153" max="6153" width="9.140625" style="84" customWidth="1"/>
    <col min="6154" max="6154" width="26" style="84" customWidth="1"/>
    <col min="6155" max="6155" width="28" style="84" customWidth="1"/>
    <col min="6156" max="6156" width="21.140625" style="84" customWidth="1"/>
    <col min="6157" max="6157" width="29.85546875" style="84" customWidth="1"/>
    <col min="6158" max="6158" width="12.42578125" style="84" customWidth="1"/>
    <col min="6159" max="6159" width="30.28515625" style="84" customWidth="1"/>
    <col min="6160" max="6160" width="17.85546875" style="84" bestFit="1" customWidth="1"/>
    <col min="6161" max="6161" width="18.5703125" style="84" bestFit="1" customWidth="1"/>
    <col min="6162" max="6401" width="11.42578125" style="84"/>
    <col min="6402" max="6402" width="30.5703125" style="84" customWidth="1"/>
    <col min="6403" max="6403" width="8.7109375" style="84" customWidth="1"/>
    <col min="6404" max="6404" width="21.5703125" style="84" customWidth="1"/>
    <col min="6405" max="6405" width="9.5703125" style="84" customWidth="1"/>
    <col min="6406" max="6406" width="30.42578125" style="84" customWidth="1"/>
    <col min="6407" max="6407" width="20.42578125" style="84" customWidth="1"/>
    <col min="6408" max="6408" width="34.5703125" style="84" customWidth="1"/>
    <col min="6409" max="6409" width="9.140625" style="84" customWidth="1"/>
    <col min="6410" max="6410" width="26" style="84" customWidth="1"/>
    <col min="6411" max="6411" width="28" style="84" customWidth="1"/>
    <col min="6412" max="6412" width="21.140625" style="84" customWidth="1"/>
    <col min="6413" max="6413" width="29.85546875" style="84" customWidth="1"/>
    <col min="6414" max="6414" width="12.42578125" style="84" customWidth="1"/>
    <col min="6415" max="6415" width="30.28515625" style="84" customWidth="1"/>
    <col min="6416" max="6416" width="17.85546875" style="84" bestFit="1" customWidth="1"/>
    <col min="6417" max="6417" width="18.5703125" style="84" bestFit="1" customWidth="1"/>
    <col min="6418" max="6657" width="11.42578125" style="84"/>
    <col min="6658" max="6658" width="30.5703125" style="84" customWidth="1"/>
    <col min="6659" max="6659" width="8.7109375" style="84" customWidth="1"/>
    <col min="6660" max="6660" width="21.5703125" style="84" customWidth="1"/>
    <col min="6661" max="6661" width="9.5703125" style="84" customWidth="1"/>
    <col min="6662" max="6662" width="30.42578125" style="84" customWidth="1"/>
    <col min="6663" max="6663" width="20.42578125" style="84" customWidth="1"/>
    <col min="6664" max="6664" width="34.5703125" style="84" customWidth="1"/>
    <col min="6665" max="6665" width="9.140625" style="84" customWidth="1"/>
    <col min="6666" max="6666" width="26" style="84" customWidth="1"/>
    <col min="6667" max="6667" width="28" style="84" customWidth="1"/>
    <col min="6668" max="6668" width="21.140625" style="84" customWidth="1"/>
    <col min="6669" max="6669" width="29.85546875" style="84" customWidth="1"/>
    <col min="6670" max="6670" width="12.42578125" style="84" customWidth="1"/>
    <col min="6671" max="6671" width="30.28515625" style="84" customWidth="1"/>
    <col min="6672" max="6672" width="17.85546875" style="84" bestFit="1" customWidth="1"/>
    <col min="6673" max="6673" width="18.5703125" style="84" bestFit="1" customWidth="1"/>
    <col min="6674" max="6913" width="11.42578125" style="84"/>
    <col min="6914" max="6914" width="30.5703125" style="84" customWidth="1"/>
    <col min="6915" max="6915" width="8.7109375" style="84" customWidth="1"/>
    <col min="6916" max="6916" width="21.5703125" style="84" customWidth="1"/>
    <col min="6917" max="6917" width="9.5703125" style="84" customWidth="1"/>
    <col min="6918" max="6918" width="30.42578125" style="84" customWidth="1"/>
    <col min="6919" max="6919" width="20.42578125" style="84" customWidth="1"/>
    <col min="6920" max="6920" width="34.5703125" style="84" customWidth="1"/>
    <col min="6921" max="6921" width="9.140625" style="84" customWidth="1"/>
    <col min="6922" max="6922" width="26" style="84" customWidth="1"/>
    <col min="6923" max="6923" width="28" style="84" customWidth="1"/>
    <col min="6924" max="6924" width="21.140625" style="84" customWidth="1"/>
    <col min="6925" max="6925" width="29.85546875" style="84" customWidth="1"/>
    <col min="6926" max="6926" width="12.42578125" style="84" customWidth="1"/>
    <col min="6927" max="6927" width="30.28515625" style="84" customWidth="1"/>
    <col min="6928" max="6928" width="17.85546875" style="84" bestFit="1" customWidth="1"/>
    <col min="6929" max="6929" width="18.5703125" style="84" bestFit="1" customWidth="1"/>
    <col min="6930" max="7169" width="11.42578125" style="84"/>
    <col min="7170" max="7170" width="30.5703125" style="84" customWidth="1"/>
    <col min="7171" max="7171" width="8.7109375" style="84" customWidth="1"/>
    <col min="7172" max="7172" width="21.5703125" style="84" customWidth="1"/>
    <col min="7173" max="7173" width="9.5703125" style="84" customWidth="1"/>
    <col min="7174" max="7174" width="30.42578125" style="84" customWidth="1"/>
    <col min="7175" max="7175" width="20.42578125" style="84" customWidth="1"/>
    <col min="7176" max="7176" width="34.5703125" style="84" customWidth="1"/>
    <col min="7177" max="7177" width="9.140625" style="84" customWidth="1"/>
    <col min="7178" max="7178" width="26" style="84" customWidth="1"/>
    <col min="7179" max="7179" width="28" style="84" customWidth="1"/>
    <col min="7180" max="7180" width="21.140625" style="84" customWidth="1"/>
    <col min="7181" max="7181" width="29.85546875" style="84" customWidth="1"/>
    <col min="7182" max="7182" width="12.42578125" style="84" customWidth="1"/>
    <col min="7183" max="7183" width="30.28515625" style="84" customWidth="1"/>
    <col min="7184" max="7184" width="17.85546875" style="84" bestFit="1" customWidth="1"/>
    <col min="7185" max="7185" width="18.5703125" style="84" bestFit="1" customWidth="1"/>
    <col min="7186" max="7425" width="11.42578125" style="84"/>
    <col min="7426" max="7426" width="30.5703125" style="84" customWidth="1"/>
    <col min="7427" max="7427" width="8.7109375" style="84" customWidth="1"/>
    <col min="7428" max="7428" width="21.5703125" style="84" customWidth="1"/>
    <col min="7429" max="7429" width="9.5703125" style="84" customWidth="1"/>
    <col min="7430" max="7430" width="30.42578125" style="84" customWidth="1"/>
    <col min="7431" max="7431" width="20.42578125" style="84" customWidth="1"/>
    <col min="7432" max="7432" width="34.5703125" style="84" customWidth="1"/>
    <col min="7433" max="7433" width="9.140625" style="84" customWidth="1"/>
    <col min="7434" max="7434" width="26" style="84" customWidth="1"/>
    <col min="7435" max="7435" width="28" style="84" customWidth="1"/>
    <col min="7436" max="7436" width="21.140625" style="84" customWidth="1"/>
    <col min="7437" max="7437" width="29.85546875" style="84" customWidth="1"/>
    <col min="7438" max="7438" width="12.42578125" style="84" customWidth="1"/>
    <col min="7439" max="7439" width="30.28515625" style="84" customWidth="1"/>
    <col min="7440" max="7440" width="17.85546875" style="84" bestFit="1" customWidth="1"/>
    <col min="7441" max="7441" width="18.5703125" style="84" bestFit="1" customWidth="1"/>
    <col min="7442" max="7681" width="11.42578125" style="84"/>
    <col min="7682" max="7682" width="30.5703125" style="84" customWidth="1"/>
    <col min="7683" max="7683" width="8.7109375" style="84" customWidth="1"/>
    <col min="7684" max="7684" width="21.5703125" style="84" customWidth="1"/>
    <col min="7685" max="7685" width="9.5703125" style="84" customWidth="1"/>
    <col min="7686" max="7686" width="30.42578125" style="84" customWidth="1"/>
    <col min="7687" max="7687" width="20.42578125" style="84" customWidth="1"/>
    <col min="7688" max="7688" width="34.5703125" style="84" customWidth="1"/>
    <col min="7689" max="7689" width="9.140625" style="84" customWidth="1"/>
    <col min="7690" max="7690" width="26" style="84" customWidth="1"/>
    <col min="7691" max="7691" width="28" style="84" customWidth="1"/>
    <col min="7692" max="7692" width="21.140625" style="84" customWidth="1"/>
    <col min="7693" max="7693" width="29.85546875" style="84" customWidth="1"/>
    <col min="7694" max="7694" width="12.42578125" style="84" customWidth="1"/>
    <col min="7695" max="7695" width="30.28515625" style="84" customWidth="1"/>
    <col min="7696" max="7696" width="17.85546875" style="84" bestFit="1" customWidth="1"/>
    <col min="7697" max="7697" width="18.5703125" style="84" bestFit="1" customWidth="1"/>
    <col min="7698" max="7937" width="11.42578125" style="84"/>
    <col min="7938" max="7938" width="30.5703125" style="84" customWidth="1"/>
    <col min="7939" max="7939" width="8.7109375" style="84" customWidth="1"/>
    <col min="7940" max="7940" width="21.5703125" style="84" customWidth="1"/>
    <col min="7941" max="7941" width="9.5703125" style="84" customWidth="1"/>
    <col min="7942" max="7942" width="30.42578125" style="84" customWidth="1"/>
    <col min="7943" max="7943" width="20.42578125" style="84" customWidth="1"/>
    <col min="7944" max="7944" width="34.5703125" style="84" customWidth="1"/>
    <col min="7945" max="7945" width="9.140625" style="84" customWidth="1"/>
    <col min="7946" max="7946" width="26" style="84" customWidth="1"/>
    <col min="7947" max="7947" width="28" style="84" customWidth="1"/>
    <col min="7948" max="7948" width="21.140625" style="84" customWidth="1"/>
    <col min="7949" max="7949" width="29.85546875" style="84" customWidth="1"/>
    <col min="7950" max="7950" width="12.42578125" style="84" customWidth="1"/>
    <col min="7951" max="7951" width="30.28515625" style="84" customWidth="1"/>
    <col min="7952" max="7952" width="17.85546875" style="84" bestFit="1" customWidth="1"/>
    <col min="7953" max="7953" width="18.5703125" style="84" bestFit="1" customWidth="1"/>
    <col min="7954" max="8193" width="11.42578125" style="84"/>
    <col min="8194" max="8194" width="30.5703125" style="84" customWidth="1"/>
    <col min="8195" max="8195" width="8.7109375" style="84" customWidth="1"/>
    <col min="8196" max="8196" width="21.5703125" style="84" customWidth="1"/>
    <col min="8197" max="8197" width="9.5703125" style="84" customWidth="1"/>
    <col min="8198" max="8198" width="30.42578125" style="84" customWidth="1"/>
    <col min="8199" max="8199" width="20.42578125" style="84" customWidth="1"/>
    <col min="8200" max="8200" width="34.5703125" style="84" customWidth="1"/>
    <col min="8201" max="8201" width="9.140625" style="84" customWidth="1"/>
    <col min="8202" max="8202" width="26" style="84" customWidth="1"/>
    <col min="8203" max="8203" width="28" style="84" customWidth="1"/>
    <col min="8204" max="8204" width="21.140625" style="84" customWidth="1"/>
    <col min="8205" max="8205" width="29.85546875" style="84" customWidth="1"/>
    <col min="8206" max="8206" width="12.42578125" style="84" customWidth="1"/>
    <col min="8207" max="8207" width="30.28515625" style="84" customWidth="1"/>
    <col min="8208" max="8208" width="17.85546875" style="84" bestFit="1" customWidth="1"/>
    <col min="8209" max="8209" width="18.5703125" style="84" bestFit="1" customWidth="1"/>
    <col min="8210" max="8449" width="11.42578125" style="84"/>
    <col min="8450" max="8450" width="30.5703125" style="84" customWidth="1"/>
    <col min="8451" max="8451" width="8.7109375" style="84" customWidth="1"/>
    <col min="8452" max="8452" width="21.5703125" style="84" customWidth="1"/>
    <col min="8453" max="8453" width="9.5703125" style="84" customWidth="1"/>
    <col min="8454" max="8454" width="30.42578125" style="84" customWidth="1"/>
    <col min="8455" max="8455" width="20.42578125" style="84" customWidth="1"/>
    <col min="8456" max="8456" width="34.5703125" style="84" customWidth="1"/>
    <col min="8457" max="8457" width="9.140625" style="84" customWidth="1"/>
    <col min="8458" max="8458" width="26" style="84" customWidth="1"/>
    <col min="8459" max="8459" width="28" style="84" customWidth="1"/>
    <col min="8460" max="8460" width="21.140625" style="84" customWidth="1"/>
    <col min="8461" max="8461" width="29.85546875" style="84" customWidth="1"/>
    <col min="8462" max="8462" width="12.42578125" style="84" customWidth="1"/>
    <col min="8463" max="8463" width="30.28515625" style="84" customWidth="1"/>
    <col min="8464" max="8464" width="17.85546875" style="84" bestFit="1" customWidth="1"/>
    <col min="8465" max="8465" width="18.5703125" style="84" bestFit="1" customWidth="1"/>
    <col min="8466" max="8705" width="11.42578125" style="84"/>
    <col min="8706" max="8706" width="30.5703125" style="84" customWidth="1"/>
    <col min="8707" max="8707" width="8.7109375" style="84" customWidth="1"/>
    <col min="8708" max="8708" width="21.5703125" style="84" customWidth="1"/>
    <col min="8709" max="8709" width="9.5703125" style="84" customWidth="1"/>
    <col min="8710" max="8710" width="30.42578125" style="84" customWidth="1"/>
    <col min="8711" max="8711" width="20.42578125" style="84" customWidth="1"/>
    <col min="8712" max="8712" width="34.5703125" style="84" customWidth="1"/>
    <col min="8713" max="8713" width="9.140625" style="84" customWidth="1"/>
    <col min="8714" max="8714" width="26" style="84" customWidth="1"/>
    <col min="8715" max="8715" width="28" style="84" customWidth="1"/>
    <col min="8716" max="8716" width="21.140625" style="84" customWidth="1"/>
    <col min="8717" max="8717" width="29.85546875" style="84" customWidth="1"/>
    <col min="8718" max="8718" width="12.42578125" style="84" customWidth="1"/>
    <col min="8719" max="8719" width="30.28515625" style="84" customWidth="1"/>
    <col min="8720" max="8720" width="17.85546875" style="84" bestFit="1" customWidth="1"/>
    <col min="8721" max="8721" width="18.5703125" style="84" bestFit="1" customWidth="1"/>
    <col min="8722" max="8961" width="11.42578125" style="84"/>
    <col min="8962" max="8962" width="30.5703125" style="84" customWidth="1"/>
    <col min="8963" max="8963" width="8.7109375" style="84" customWidth="1"/>
    <col min="8964" max="8964" width="21.5703125" style="84" customWidth="1"/>
    <col min="8965" max="8965" width="9.5703125" style="84" customWidth="1"/>
    <col min="8966" max="8966" width="30.42578125" style="84" customWidth="1"/>
    <col min="8967" max="8967" width="20.42578125" style="84" customWidth="1"/>
    <col min="8968" max="8968" width="34.5703125" style="84" customWidth="1"/>
    <col min="8969" max="8969" width="9.140625" style="84" customWidth="1"/>
    <col min="8970" max="8970" width="26" style="84" customWidth="1"/>
    <col min="8971" max="8971" width="28" style="84" customWidth="1"/>
    <col min="8972" max="8972" width="21.140625" style="84" customWidth="1"/>
    <col min="8973" max="8973" width="29.85546875" style="84" customWidth="1"/>
    <col min="8974" max="8974" width="12.42578125" style="84" customWidth="1"/>
    <col min="8975" max="8975" width="30.28515625" style="84" customWidth="1"/>
    <col min="8976" max="8976" width="17.85546875" style="84" bestFit="1" customWidth="1"/>
    <col min="8977" max="8977" width="18.5703125" style="84" bestFit="1" customWidth="1"/>
    <col min="8978" max="9217" width="11.42578125" style="84"/>
    <col min="9218" max="9218" width="30.5703125" style="84" customWidth="1"/>
    <col min="9219" max="9219" width="8.7109375" style="84" customWidth="1"/>
    <col min="9220" max="9220" width="21.5703125" style="84" customWidth="1"/>
    <col min="9221" max="9221" width="9.5703125" style="84" customWidth="1"/>
    <col min="9222" max="9222" width="30.42578125" style="84" customWidth="1"/>
    <col min="9223" max="9223" width="20.42578125" style="84" customWidth="1"/>
    <col min="9224" max="9224" width="34.5703125" style="84" customWidth="1"/>
    <col min="9225" max="9225" width="9.140625" style="84" customWidth="1"/>
    <col min="9226" max="9226" width="26" style="84" customWidth="1"/>
    <col min="9227" max="9227" width="28" style="84" customWidth="1"/>
    <col min="9228" max="9228" width="21.140625" style="84" customWidth="1"/>
    <col min="9229" max="9229" width="29.85546875" style="84" customWidth="1"/>
    <col min="9230" max="9230" width="12.42578125" style="84" customWidth="1"/>
    <col min="9231" max="9231" width="30.28515625" style="84" customWidth="1"/>
    <col min="9232" max="9232" width="17.85546875" style="84" bestFit="1" customWidth="1"/>
    <col min="9233" max="9233" width="18.5703125" style="84" bestFit="1" customWidth="1"/>
    <col min="9234" max="9473" width="11.42578125" style="84"/>
    <col min="9474" max="9474" width="30.5703125" style="84" customWidth="1"/>
    <col min="9475" max="9475" width="8.7109375" style="84" customWidth="1"/>
    <col min="9476" max="9476" width="21.5703125" style="84" customWidth="1"/>
    <col min="9477" max="9477" width="9.5703125" style="84" customWidth="1"/>
    <col min="9478" max="9478" width="30.42578125" style="84" customWidth="1"/>
    <col min="9479" max="9479" width="20.42578125" style="84" customWidth="1"/>
    <col min="9480" max="9480" width="34.5703125" style="84" customWidth="1"/>
    <col min="9481" max="9481" width="9.140625" style="84" customWidth="1"/>
    <col min="9482" max="9482" width="26" style="84" customWidth="1"/>
    <col min="9483" max="9483" width="28" style="84" customWidth="1"/>
    <col min="9484" max="9484" width="21.140625" style="84" customWidth="1"/>
    <col min="9485" max="9485" width="29.85546875" style="84" customWidth="1"/>
    <col min="9486" max="9486" width="12.42578125" style="84" customWidth="1"/>
    <col min="9487" max="9487" width="30.28515625" style="84" customWidth="1"/>
    <col min="9488" max="9488" width="17.85546875" style="84" bestFit="1" customWidth="1"/>
    <col min="9489" max="9489" width="18.5703125" style="84" bestFit="1" customWidth="1"/>
    <col min="9490" max="9729" width="11.42578125" style="84"/>
    <col min="9730" max="9730" width="30.5703125" style="84" customWidth="1"/>
    <col min="9731" max="9731" width="8.7109375" style="84" customWidth="1"/>
    <col min="9732" max="9732" width="21.5703125" style="84" customWidth="1"/>
    <col min="9733" max="9733" width="9.5703125" style="84" customWidth="1"/>
    <col min="9734" max="9734" width="30.42578125" style="84" customWidth="1"/>
    <col min="9735" max="9735" width="20.42578125" style="84" customWidth="1"/>
    <col min="9736" max="9736" width="34.5703125" style="84" customWidth="1"/>
    <col min="9737" max="9737" width="9.140625" style="84" customWidth="1"/>
    <col min="9738" max="9738" width="26" style="84" customWidth="1"/>
    <col min="9739" max="9739" width="28" style="84" customWidth="1"/>
    <col min="9740" max="9740" width="21.140625" style="84" customWidth="1"/>
    <col min="9741" max="9741" width="29.85546875" style="84" customWidth="1"/>
    <col min="9742" max="9742" width="12.42578125" style="84" customWidth="1"/>
    <col min="9743" max="9743" width="30.28515625" style="84" customWidth="1"/>
    <col min="9744" max="9744" width="17.85546875" style="84" bestFit="1" customWidth="1"/>
    <col min="9745" max="9745" width="18.5703125" style="84" bestFit="1" customWidth="1"/>
    <col min="9746" max="9985" width="11.42578125" style="84"/>
    <col min="9986" max="9986" width="30.5703125" style="84" customWidth="1"/>
    <col min="9987" max="9987" width="8.7109375" style="84" customWidth="1"/>
    <col min="9988" max="9988" width="21.5703125" style="84" customWidth="1"/>
    <col min="9989" max="9989" width="9.5703125" style="84" customWidth="1"/>
    <col min="9990" max="9990" width="30.42578125" style="84" customWidth="1"/>
    <col min="9991" max="9991" width="20.42578125" style="84" customWidth="1"/>
    <col min="9992" max="9992" width="34.5703125" style="84" customWidth="1"/>
    <col min="9993" max="9993" width="9.140625" style="84" customWidth="1"/>
    <col min="9994" max="9994" width="26" style="84" customWidth="1"/>
    <col min="9995" max="9995" width="28" style="84" customWidth="1"/>
    <col min="9996" max="9996" width="21.140625" style="84" customWidth="1"/>
    <col min="9997" max="9997" width="29.85546875" style="84" customWidth="1"/>
    <col min="9998" max="9998" width="12.42578125" style="84" customWidth="1"/>
    <col min="9999" max="9999" width="30.28515625" style="84" customWidth="1"/>
    <col min="10000" max="10000" width="17.85546875" style="84" bestFit="1" customWidth="1"/>
    <col min="10001" max="10001" width="18.5703125" style="84" bestFit="1" customWidth="1"/>
    <col min="10002" max="10241" width="11.42578125" style="84"/>
    <col min="10242" max="10242" width="30.5703125" style="84" customWidth="1"/>
    <col min="10243" max="10243" width="8.7109375" style="84" customWidth="1"/>
    <col min="10244" max="10244" width="21.5703125" style="84" customWidth="1"/>
    <col min="10245" max="10245" width="9.5703125" style="84" customWidth="1"/>
    <col min="10246" max="10246" width="30.42578125" style="84" customWidth="1"/>
    <col min="10247" max="10247" width="20.42578125" style="84" customWidth="1"/>
    <col min="10248" max="10248" width="34.5703125" style="84" customWidth="1"/>
    <col min="10249" max="10249" width="9.140625" style="84" customWidth="1"/>
    <col min="10250" max="10250" width="26" style="84" customWidth="1"/>
    <col min="10251" max="10251" width="28" style="84" customWidth="1"/>
    <col min="10252" max="10252" width="21.140625" style="84" customWidth="1"/>
    <col min="10253" max="10253" width="29.85546875" style="84" customWidth="1"/>
    <col min="10254" max="10254" width="12.42578125" style="84" customWidth="1"/>
    <col min="10255" max="10255" width="30.28515625" style="84" customWidth="1"/>
    <col min="10256" max="10256" width="17.85546875" style="84" bestFit="1" customWidth="1"/>
    <col min="10257" max="10257" width="18.5703125" style="84" bestFit="1" customWidth="1"/>
    <col min="10258" max="10497" width="11.42578125" style="84"/>
    <col min="10498" max="10498" width="30.5703125" style="84" customWidth="1"/>
    <col min="10499" max="10499" width="8.7109375" style="84" customWidth="1"/>
    <col min="10500" max="10500" width="21.5703125" style="84" customWidth="1"/>
    <col min="10501" max="10501" width="9.5703125" style="84" customWidth="1"/>
    <col min="10502" max="10502" width="30.42578125" style="84" customWidth="1"/>
    <col min="10503" max="10503" width="20.42578125" style="84" customWidth="1"/>
    <col min="10504" max="10504" width="34.5703125" style="84" customWidth="1"/>
    <col min="10505" max="10505" width="9.140625" style="84" customWidth="1"/>
    <col min="10506" max="10506" width="26" style="84" customWidth="1"/>
    <col min="10507" max="10507" width="28" style="84" customWidth="1"/>
    <col min="10508" max="10508" width="21.140625" style="84" customWidth="1"/>
    <col min="10509" max="10509" width="29.85546875" style="84" customWidth="1"/>
    <col min="10510" max="10510" width="12.42578125" style="84" customWidth="1"/>
    <col min="10511" max="10511" width="30.28515625" style="84" customWidth="1"/>
    <col min="10512" max="10512" width="17.85546875" style="84" bestFit="1" customWidth="1"/>
    <col min="10513" max="10513" width="18.5703125" style="84" bestFit="1" customWidth="1"/>
    <col min="10514" max="10753" width="11.42578125" style="84"/>
    <col min="10754" max="10754" width="30.5703125" style="84" customWidth="1"/>
    <col min="10755" max="10755" width="8.7109375" style="84" customWidth="1"/>
    <col min="10756" max="10756" width="21.5703125" style="84" customWidth="1"/>
    <col min="10757" max="10757" width="9.5703125" style="84" customWidth="1"/>
    <col min="10758" max="10758" width="30.42578125" style="84" customWidth="1"/>
    <col min="10759" max="10759" width="20.42578125" style="84" customWidth="1"/>
    <col min="10760" max="10760" width="34.5703125" style="84" customWidth="1"/>
    <col min="10761" max="10761" width="9.140625" style="84" customWidth="1"/>
    <col min="10762" max="10762" width="26" style="84" customWidth="1"/>
    <col min="10763" max="10763" width="28" style="84" customWidth="1"/>
    <col min="10764" max="10764" width="21.140625" style="84" customWidth="1"/>
    <col min="10765" max="10765" width="29.85546875" style="84" customWidth="1"/>
    <col min="10766" max="10766" width="12.42578125" style="84" customWidth="1"/>
    <col min="10767" max="10767" width="30.28515625" style="84" customWidth="1"/>
    <col min="10768" max="10768" width="17.85546875" style="84" bestFit="1" customWidth="1"/>
    <col min="10769" max="10769" width="18.5703125" style="84" bestFit="1" customWidth="1"/>
    <col min="10770" max="11009" width="11.42578125" style="84"/>
    <col min="11010" max="11010" width="30.5703125" style="84" customWidth="1"/>
    <col min="11011" max="11011" width="8.7109375" style="84" customWidth="1"/>
    <col min="11012" max="11012" width="21.5703125" style="84" customWidth="1"/>
    <col min="11013" max="11013" width="9.5703125" style="84" customWidth="1"/>
    <col min="11014" max="11014" width="30.42578125" style="84" customWidth="1"/>
    <col min="11015" max="11015" width="20.42578125" style="84" customWidth="1"/>
    <col min="11016" max="11016" width="34.5703125" style="84" customWidth="1"/>
    <col min="11017" max="11017" width="9.140625" style="84" customWidth="1"/>
    <col min="11018" max="11018" width="26" style="84" customWidth="1"/>
    <col min="11019" max="11019" width="28" style="84" customWidth="1"/>
    <col min="11020" max="11020" width="21.140625" style="84" customWidth="1"/>
    <col min="11021" max="11021" width="29.85546875" style="84" customWidth="1"/>
    <col min="11022" max="11022" width="12.42578125" style="84" customWidth="1"/>
    <col min="11023" max="11023" width="30.28515625" style="84" customWidth="1"/>
    <col min="11024" max="11024" width="17.85546875" style="84" bestFit="1" customWidth="1"/>
    <col min="11025" max="11025" width="18.5703125" style="84" bestFit="1" customWidth="1"/>
    <col min="11026" max="11265" width="11.42578125" style="84"/>
    <col min="11266" max="11266" width="30.5703125" style="84" customWidth="1"/>
    <col min="11267" max="11267" width="8.7109375" style="84" customWidth="1"/>
    <col min="11268" max="11268" width="21.5703125" style="84" customWidth="1"/>
    <col min="11269" max="11269" width="9.5703125" style="84" customWidth="1"/>
    <col min="11270" max="11270" width="30.42578125" style="84" customWidth="1"/>
    <col min="11271" max="11271" width="20.42578125" style="84" customWidth="1"/>
    <col min="11272" max="11272" width="34.5703125" style="84" customWidth="1"/>
    <col min="11273" max="11273" width="9.140625" style="84" customWidth="1"/>
    <col min="11274" max="11274" width="26" style="84" customWidth="1"/>
    <col min="11275" max="11275" width="28" style="84" customWidth="1"/>
    <col min="11276" max="11276" width="21.140625" style="84" customWidth="1"/>
    <col min="11277" max="11277" width="29.85546875" style="84" customWidth="1"/>
    <col min="11278" max="11278" width="12.42578125" style="84" customWidth="1"/>
    <col min="11279" max="11279" width="30.28515625" style="84" customWidth="1"/>
    <col min="11280" max="11280" width="17.85546875" style="84" bestFit="1" customWidth="1"/>
    <col min="11281" max="11281" width="18.5703125" style="84" bestFit="1" customWidth="1"/>
    <col min="11282" max="11521" width="11.42578125" style="84"/>
    <col min="11522" max="11522" width="30.5703125" style="84" customWidth="1"/>
    <col min="11523" max="11523" width="8.7109375" style="84" customWidth="1"/>
    <col min="11524" max="11524" width="21.5703125" style="84" customWidth="1"/>
    <col min="11525" max="11525" width="9.5703125" style="84" customWidth="1"/>
    <col min="11526" max="11526" width="30.42578125" style="84" customWidth="1"/>
    <col min="11527" max="11527" width="20.42578125" style="84" customWidth="1"/>
    <col min="11528" max="11528" width="34.5703125" style="84" customWidth="1"/>
    <col min="11529" max="11529" width="9.140625" style="84" customWidth="1"/>
    <col min="11530" max="11530" width="26" style="84" customWidth="1"/>
    <col min="11531" max="11531" width="28" style="84" customWidth="1"/>
    <col min="11532" max="11532" width="21.140625" style="84" customWidth="1"/>
    <col min="11533" max="11533" width="29.85546875" style="84" customWidth="1"/>
    <col min="11534" max="11534" width="12.42578125" style="84" customWidth="1"/>
    <col min="11535" max="11535" width="30.28515625" style="84" customWidth="1"/>
    <col min="11536" max="11536" width="17.85546875" style="84" bestFit="1" customWidth="1"/>
    <col min="11537" max="11537" width="18.5703125" style="84" bestFit="1" customWidth="1"/>
    <col min="11538" max="11777" width="11.42578125" style="84"/>
    <col min="11778" max="11778" width="30.5703125" style="84" customWidth="1"/>
    <col min="11779" max="11779" width="8.7109375" style="84" customWidth="1"/>
    <col min="11780" max="11780" width="21.5703125" style="84" customWidth="1"/>
    <col min="11781" max="11781" width="9.5703125" style="84" customWidth="1"/>
    <col min="11782" max="11782" width="30.42578125" style="84" customWidth="1"/>
    <col min="11783" max="11783" width="20.42578125" style="84" customWidth="1"/>
    <col min="11784" max="11784" width="34.5703125" style="84" customWidth="1"/>
    <col min="11785" max="11785" width="9.140625" style="84" customWidth="1"/>
    <col min="11786" max="11786" width="26" style="84" customWidth="1"/>
    <col min="11787" max="11787" width="28" style="84" customWidth="1"/>
    <col min="11788" max="11788" width="21.140625" style="84" customWidth="1"/>
    <col min="11789" max="11789" width="29.85546875" style="84" customWidth="1"/>
    <col min="11790" max="11790" width="12.42578125" style="84" customWidth="1"/>
    <col min="11791" max="11791" width="30.28515625" style="84" customWidth="1"/>
    <col min="11792" max="11792" width="17.85546875" style="84" bestFit="1" customWidth="1"/>
    <col min="11793" max="11793" width="18.5703125" style="84" bestFit="1" customWidth="1"/>
    <col min="11794" max="12033" width="11.42578125" style="84"/>
    <col min="12034" max="12034" width="30.5703125" style="84" customWidth="1"/>
    <col min="12035" max="12035" width="8.7109375" style="84" customWidth="1"/>
    <col min="12036" max="12036" width="21.5703125" style="84" customWidth="1"/>
    <col min="12037" max="12037" width="9.5703125" style="84" customWidth="1"/>
    <col min="12038" max="12038" width="30.42578125" style="84" customWidth="1"/>
    <col min="12039" max="12039" width="20.42578125" style="84" customWidth="1"/>
    <col min="12040" max="12040" width="34.5703125" style="84" customWidth="1"/>
    <col min="12041" max="12041" width="9.140625" style="84" customWidth="1"/>
    <col min="12042" max="12042" width="26" style="84" customWidth="1"/>
    <col min="12043" max="12043" width="28" style="84" customWidth="1"/>
    <col min="12044" max="12044" width="21.140625" style="84" customWidth="1"/>
    <col min="12045" max="12045" width="29.85546875" style="84" customWidth="1"/>
    <col min="12046" max="12046" width="12.42578125" style="84" customWidth="1"/>
    <col min="12047" max="12047" width="30.28515625" style="84" customWidth="1"/>
    <col min="12048" max="12048" width="17.85546875" style="84" bestFit="1" customWidth="1"/>
    <col min="12049" max="12049" width="18.5703125" style="84" bestFit="1" customWidth="1"/>
    <col min="12050" max="12289" width="11.42578125" style="84"/>
    <col min="12290" max="12290" width="30.5703125" style="84" customWidth="1"/>
    <col min="12291" max="12291" width="8.7109375" style="84" customWidth="1"/>
    <col min="12292" max="12292" width="21.5703125" style="84" customWidth="1"/>
    <col min="12293" max="12293" width="9.5703125" style="84" customWidth="1"/>
    <col min="12294" max="12294" width="30.42578125" style="84" customWidth="1"/>
    <col min="12295" max="12295" width="20.42578125" style="84" customWidth="1"/>
    <col min="12296" max="12296" width="34.5703125" style="84" customWidth="1"/>
    <col min="12297" max="12297" width="9.140625" style="84" customWidth="1"/>
    <col min="12298" max="12298" width="26" style="84" customWidth="1"/>
    <col min="12299" max="12299" width="28" style="84" customWidth="1"/>
    <col min="12300" max="12300" width="21.140625" style="84" customWidth="1"/>
    <col min="12301" max="12301" width="29.85546875" style="84" customWidth="1"/>
    <col min="12302" max="12302" width="12.42578125" style="84" customWidth="1"/>
    <col min="12303" max="12303" width="30.28515625" style="84" customWidth="1"/>
    <col min="12304" max="12304" width="17.85546875" style="84" bestFit="1" customWidth="1"/>
    <col min="12305" max="12305" width="18.5703125" style="84" bestFit="1" customWidth="1"/>
    <col min="12306" max="12545" width="11.42578125" style="84"/>
    <col min="12546" max="12546" width="30.5703125" style="84" customWidth="1"/>
    <col min="12547" max="12547" width="8.7109375" style="84" customWidth="1"/>
    <col min="12548" max="12548" width="21.5703125" style="84" customWidth="1"/>
    <col min="12549" max="12549" width="9.5703125" style="84" customWidth="1"/>
    <col min="12550" max="12550" width="30.42578125" style="84" customWidth="1"/>
    <col min="12551" max="12551" width="20.42578125" style="84" customWidth="1"/>
    <col min="12552" max="12552" width="34.5703125" style="84" customWidth="1"/>
    <col min="12553" max="12553" width="9.140625" style="84" customWidth="1"/>
    <col min="12554" max="12554" width="26" style="84" customWidth="1"/>
    <col min="12555" max="12555" width="28" style="84" customWidth="1"/>
    <col min="12556" max="12556" width="21.140625" style="84" customWidth="1"/>
    <col min="12557" max="12557" width="29.85546875" style="84" customWidth="1"/>
    <col min="12558" max="12558" width="12.42578125" style="84" customWidth="1"/>
    <col min="12559" max="12559" width="30.28515625" style="84" customWidth="1"/>
    <col min="12560" max="12560" width="17.85546875" style="84" bestFit="1" customWidth="1"/>
    <col min="12561" max="12561" width="18.5703125" style="84" bestFit="1" customWidth="1"/>
    <col min="12562" max="12801" width="11.42578125" style="84"/>
    <col min="12802" max="12802" width="30.5703125" style="84" customWidth="1"/>
    <col min="12803" max="12803" width="8.7109375" style="84" customWidth="1"/>
    <col min="12804" max="12804" width="21.5703125" style="84" customWidth="1"/>
    <col min="12805" max="12805" width="9.5703125" style="84" customWidth="1"/>
    <col min="12806" max="12806" width="30.42578125" style="84" customWidth="1"/>
    <col min="12807" max="12807" width="20.42578125" style="84" customWidth="1"/>
    <col min="12808" max="12808" width="34.5703125" style="84" customWidth="1"/>
    <col min="12809" max="12809" width="9.140625" style="84" customWidth="1"/>
    <col min="12810" max="12810" width="26" style="84" customWidth="1"/>
    <col min="12811" max="12811" width="28" style="84" customWidth="1"/>
    <col min="12812" max="12812" width="21.140625" style="84" customWidth="1"/>
    <col min="12813" max="12813" width="29.85546875" style="84" customWidth="1"/>
    <col min="12814" max="12814" width="12.42578125" style="84" customWidth="1"/>
    <col min="12815" max="12815" width="30.28515625" style="84" customWidth="1"/>
    <col min="12816" max="12816" width="17.85546875" style="84" bestFit="1" customWidth="1"/>
    <col min="12817" max="12817" width="18.5703125" style="84" bestFit="1" customWidth="1"/>
    <col min="12818" max="13057" width="11.42578125" style="84"/>
    <col min="13058" max="13058" width="30.5703125" style="84" customWidth="1"/>
    <col min="13059" max="13059" width="8.7109375" style="84" customWidth="1"/>
    <col min="13060" max="13060" width="21.5703125" style="84" customWidth="1"/>
    <col min="13061" max="13061" width="9.5703125" style="84" customWidth="1"/>
    <col min="13062" max="13062" width="30.42578125" style="84" customWidth="1"/>
    <col min="13063" max="13063" width="20.42578125" style="84" customWidth="1"/>
    <col min="13064" max="13064" width="34.5703125" style="84" customWidth="1"/>
    <col min="13065" max="13065" width="9.140625" style="84" customWidth="1"/>
    <col min="13066" max="13066" width="26" style="84" customWidth="1"/>
    <col min="13067" max="13067" width="28" style="84" customWidth="1"/>
    <col min="13068" max="13068" width="21.140625" style="84" customWidth="1"/>
    <col min="13069" max="13069" width="29.85546875" style="84" customWidth="1"/>
    <col min="13070" max="13070" width="12.42578125" style="84" customWidth="1"/>
    <col min="13071" max="13071" width="30.28515625" style="84" customWidth="1"/>
    <col min="13072" max="13072" width="17.85546875" style="84" bestFit="1" customWidth="1"/>
    <col min="13073" max="13073" width="18.5703125" style="84" bestFit="1" customWidth="1"/>
    <col min="13074" max="13313" width="11.42578125" style="84"/>
    <col min="13314" max="13314" width="30.5703125" style="84" customWidth="1"/>
    <col min="13315" max="13315" width="8.7109375" style="84" customWidth="1"/>
    <col min="13316" max="13316" width="21.5703125" style="84" customWidth="1"/>
    <col min="13317" max="13317" width="9.5703125" style="84" customWidth="1"/>
    <col min="13318" max="13318" width="30.42578125" style="84" customWidth="1"/>
    <col min="13319" max="13319" width="20.42578125" style="84" customWidth="1"/>
    <col min="13320" max="13320" width="34.5703125" style="84" customWidth="1"/>
    <col min="13321" max="13321" width="9.140625" style="84" customWidth="1"/>
    <col min="13322" max="13322" width="26" style="84" customWidth="1"/>
    <col min="13323" max="13323" width="28" style="84" customWidth="1"/>
    <col min="13324" max="13324" width="21.140625" style="84" customWidth="1"/>
    <col min="13325" max="13325" width="29.85546875" style="84" customWidth="1"/>
    <col min="13326" max="13326" width="12.42578125" style="84" customWidth="1"/>
    <col min="13327" max="13327" width="30.28515625" style="84" customWidth="1"/>
    <col min="13328" max="13328" width="17.85546875" style="84" bestFit="1" customWidth="1"/>
    <col min="13329" max="13329" width="18.5703125" style="84" bestFit="1" customWidth="1"/>
    <col min="13330" max="13569" width="11.42578125" style="84"/>
    <col min="13570" max="13570" width="30.5703125" style="84" customWidth="1"/>
    <col min="13571" max="13571" width="8.7109375" style="84" customWidth="1"/>
    <col min="13572" max="13572" width="21.5703125" style="84" customWidth="1"/>
    <col min="13573" max="13573" width="9.5703125" style="84" customWidth="1"/>
    <col min="13574" max="13574" width="30.42578125" style="84" customWidth="1"/>
    <col min="13575" max="13575" width="20.42578125" style="84" customWidth="1"/>
    <col min="13576" max="13576" width="34.5703125" style="84" customWidth="1"/>
    <col min="13577" max="13577" width="9.140625" style="84" customWidth="1"/>
    <col min="13578" max="13578" width="26" style="84" customWidth="1"/>
    <col min="13579" max="13579" width="28" style="84" customWidth="1"/>
    <col min="13580" max="13580" width="21.140625" style="84" customWidth="1"/>
    <col min="13581" max="13581" width="29.85546875" style="84" customWidth="1"/>
    <col min="13582" max="13582" width="12.42578125" style="84" customWidth="1"/>
    <col min="13583" max="13583" width="30.28515625" style="84" customWidth="1"/>
    <col min="13584" max="13584" width="17.85546875" style="84" bestFit="1" customWidth="1"/>
    <col min="13585" max="13585" width="18.5703125" style="84" bestFit="1" customWidth="1"/>
    <col min="13586" max="13825" width="11.42578125" style="84"/>
    <col min="13826" max="13826" width="30.5703125" style="84" customWidth="1"/>
    <col min="13827" max="13827" width="8.7109375" style="84" customWidth="1"/>
    <col min="13828" max="13828" width="21.5703125" style="84" customWidth="1"/>
    <col min="13829" max="13829" width="9.5703125" style="84" customWidth="1"/>
    <col min="13830" max="13830" width="30.42578125" style="84" customWidth="1"/>
    <col min="13831" max="13831" width="20.42578125" style="84" customWidth="1"/>
    <col min="13832" max="13832" width="34.5703125" style="84" customWidth="1"/>
    <col min="13833" max="13833" width="9.140625" style="84" customWidth="1"/>
    <col min="13834" max="13834" width="26" style="84" customWidth="1"/>
    <col min="13835" max="13835" width="28" style="84" customWidth="1"/>
    <col min="13836" max="13836" width="21.140625" style="84" customWidth="1"/>
    <col min="13837" max="13837" width="29.85546875" style="84" customWidth="1"/>
    <col min="13838" max="13838" width="12.42578125" style="84" customWidth="1"/>
    <col min="13839" max="13839" width="30.28515625" style="84" customWidth="1"/>
    <col min="13840" max="13840" width="17.85546875" style="84" bestFit="1" customWidth="1"/>
    <col min="13841" max="13841" width="18.5703125" style="84" bestFit="1" customWidth="1"/>
    <col min="13842" max="14081" width="11.42578125" style="84"/>
    <col min="14082" max="14082" width="30.5703125" style="84" customWidth="1"/>
    <col min="14083" max="14083" width="8.7109375" style="84" customWidth="1"/>
    <col min="14084" max="14084" width="21.5703125" style="84" customWidth="1"/>
    <col min="14085" max="14085" width="9.5703125" style="84" customWidth="1"/>
    <col min="14086" max="14086" width="30.42578125" style="84" customWidth="1"/>
    <col min="14087" max="14087" width="20.42578125" style="84" customWidth="1"/>
    <col min="14088" max="14088" width="34.5703125" style="84" customWidth="1"/>
    <col min="14089" max="14089" width="9.140625" style="84" customWidth="1"/>
    <col min="14090" max="14090" width="26" style="84" customWidth="1"/>
    <col min="14091" max="14091" width="28" style="84" customWidth="1"/>
    <col min="14092" max="14092" width="21.140625" style="84" customWidth="1"/>
    <col min="14093" max="14093" width="29.85546875" style="84" customWidth="1"/>
    <col min="14094" max="14094" width="12.42578125" style="84" customWidth="1"/>
    <col min="14095" max="14095" width="30.28515625" style="84" customWidth="1"/>
    <col min="14096" max="14096" width="17.85546875" style="84" bestFit="1" customWidth="1"/>
    <col min="14097" max="14097" width="18.5703125" style="84" bestFit="1" customWidth="1"/>
    <col min="14098" max="14337" width="11.42578125" style="84"/>
    <col min="14338" max="14338" width="30.5703125" style="84" customWidth="1"/>
    <col min="14339" max="14339" width="8.7109375" style="84" customWidth="1"/>
    <col min="14340" max="14340" width="21.5703125" style="84" customWidth="1"/>
    <col min="14341" max="14341" width="9.5703125" style="84" customWidth="1"/>
    <col min="14342" max="14342" width="30.42578125" style="84" customWidth="1"/>
    <col min="14343" max="14343" width="20.42578125" style="84" customWidth="1"/>
    <col min="14344" max="14344" width="34.5703125" style="84" customWidth="1"/>
    <col min="14345" max="14345" width="9.140625" style="84" customWidth="1"/>
    <col min="14346" max="14346" width="26" style="84" customWidth="1"/>
    <col min="14347" max="14347" width="28" style="84" customWidth="1"/>
    <col min="14348" max="14348" width="21.140625" style="84" customWidth="1"/>
    <col min="14349" max="14349" width="29.85546875" style="84" customWidth="1"/>
    <col min="14350" max="14350" width="12.42578125" style="84" customWidth="1"/>
    <col min="14351" max="14351" width="30.28515625" style="84" customWidth="1"/>
    <col min="14352" max="14352" width="17.85546875" style="84" bestFit="1" customWidth="1"/>
    <col min="14353" max="14353" width="18.5703125" style="84" bestFit="1" customWidth="1"/>
    <col min="14354" max="14593" width="11.42578125" style="84"/>
    <col min="14594" max="14594" width="30.5703125" style="84" customWidth="1"/>
    <col min="14595" max="14595" width="8.7109375" style="84" customWidth="1"/>
    <col min="14596" max="14596" width="21.5703125" style="84" customWidth="1"/>
    <col min="14597" max="14597" width="9.5703125" style="84" customWidth="1"/>
    <col min="14598" max="14598" width="30.42578125" style="84" customWidth="1"/>
    <col min="14599" max="14599" width="20.42578125" style="84" customWidth="1"/>
    <col min="14600" max="14600" width="34.5703125" style="84" customWidth="1"/>
    <col min="14601" max="14601" width="9.140625" style="84" customWidth="1"/>
    <col min="14602" max="14602" width="26" style="84" customWidth="1"/>
    <col min="14603" max="14603" width="28" style="84" customWidth="1"/>
    <col min="14604" max="14604" width="21.140625" style="84" customWidth="1"/>
    <col min="14605" max="14605" width="29.85546875" style="84" customWidth="1"/>
    <col min="14606" max="14606" width="12.42578125" style="84" customWidth="1"/>
    <col min="14607" max="14607" width="30.28515625" style="84" customWidth="1"/>
    <col min="14608" max="14608" width="17.85546875" style="84" bestFit="1" customWidth="1"/>
    <col min="14609" max="14609" width="18.5703125" style="84" bestFit="1" customWidth="1"/>
    <col min="14610" max="14849" width="11.42578125" style="84"/>
    <col min="14850" max="14850" width="30.5703125" style="84" customWidth="1"/>
    <col min="14851" max="14851" width="8.7109375" style="84" customWidth="1"/>
    <col min="14852" max="14852" width="21.5703125" style="84" customWidth="1"/>
    <col min="14853" max="14853" width="9.5703125" style="84" customWidth="1"/>
    <col min="14854" max="14854" width="30.42578125" style="84" customWidth="1"/>
    <col min="14855" max="14855" width="20.42578125" style="84" customWidth="1"/>
    <col min="14856" max="14856" width="34.5703125" style="84" customWidth="1"/>
    <col min="14857" max="14857" width="9.140625" style="84" customWidth="1"/>
    <col min="14858" max="14858" width="26" style="84" customWidth="1"/>
    <col min="14859" max="14859" width="28" style="84" customWidth="1"/>
    <col min="14860" max="14860" width="21.140625" style="84" customWidth="1"/>
    <col min="14861" max="14861" width="29.85546875" style="84" customWidth="1"/>
    <col min="14862" max="14862" width="12.42578125" style="84" customWidth="1"/>
    <col min="14863" max="14863" width="30.28515625" style="84" customWidth="1"/>
    <col min="14864" max="14864" width="17.85546875" style="84" bestFit="1" customWidth="1"/>
    <col min="14865" max="14865" width="18.5703125" style="84" bestFit="1" customWidth="1"/>
    <col min="14866" max="15105" width="11.42578125" style="84"/>
    <col min="15106" max="15106" width="30.5703125" style="84" customWidth="1"/>
    <col min="15107" max="15107" width="8.7109375" style="84" customWidth="1"/>
    <col min="15108" max="15108" width="21.5703125" style="84" customWidth="1"/>
    <col min="15109" max="15109" width="9.5703125" style="84" customWidth="1"/>
    <col min="15110" max="15110" width="30.42578125" style="84" customWidth="1"/>
    <col min="15111" max="15111" width="20.42578125" style="84" customWidth="1"/>
    <col min="15112" max="15112" width="34.5703125" style="84" customWidth="1"/>
    <col min="15113" max="15113" width="9.140625" style="84" customWidth="1"/>
    <col min="15114" max="15114" width="26" style="84" customWidth="1"/>
    <col min="15115" max="15115" width="28" style="84" customWidth="1"/>
    <col min="15116" max="15116" width="21.140625" style="84" customWidth="1"/>
    <col min="15117" max="15117" width="29.85546875" style="84" customWidth="1"/>
    <col min="15118" max="15118" width="12.42578125" style="84" customWidth="1"/>
    <col min="15119" max="15119" width="30.28515625" style="84" customWidth="1"/>
    <col min="15120" max="15120" width="17.85546875" style="84" bestFit="1" customWidth="1"/>
    <col min="15121" max="15121" width="18.5703125" style="84" bestFit="1" customWidth="1"/>
    <col min="15122" max="15361" width="11.42578125" style="84"/>
    <col min="15362" max="15362" width="30.5703125" style="84" customWidth="1"/>
    <col min="15363" max="15363" width="8.7109375" style="84" customWidth="1"/>
    <col min="15364" max="15364" width="21.5703125" style="84" customWidth="1"/>
    <col min="15365" max="15365" width="9.5703125" style="84" customWidth="1"/>
    <col min="15366" max="15366" width="30.42578125" style="84" customWidth="1"/>
    <col min="15367" max="15367" width="20.42578125" style="84" customWidth="1"/>
    <col min="15368" max="15368" width="34.5703125" style="84" customWidth="1"/>
    <col min="15369" max="15369" width="9.140625" style="84" customWidth="1"/>
    <col min="15370" max="15370" width="26" style="84" customWidth="1"/>
    <col min="15371" max="15371" width="28" style="84" customWidth="1"/>
    <col min="15372" max="15372" width="21.140625" style="84" customWidth="1"/>
    <col min="15373" max="15373" width="29.85546875" style="84" customWidth="1"/>
    <col min="15374" max="15374" width="12.42578125" style="84" customWidth="1"/>
    <col min="15375" max="15375" width="30.28515625" style="84" customWidth="1"/>
    <col min="15376" max="15376" width="17.85546875" style="84" bestFit="1" customWidth="1"/>
    <col min="15377" max="15377" width="18.5703125" style="84" bestFit="1" customWidth="1"/>
    <col min="15378" max="15617" width="11.42578125" style="84"/>
    <col min="15618" max="15618" width="30.5703125" style="84" customWidth="1"/>
    <col min="15619" max="15619" width="8.7109375" style="84" customWidth="1"/>
    <col min="15620" max="15620" width="21.5703125" style="84" customWidth="1"/>
    <col min="15621" max="15621" width="9.5703125" style="84" customWidth="1"/>
    <col min="15622" max="15622" width="30.42578125" style="84" customWidth="1"/>
    <col min="15623" max="15623" width="20.42578125" style="84" customWidth="1"/>
    <col min="15624" max="15624" width="34.5703125" style="84" customWidth="1"/>
    <col min="15625" max="15625" width="9.140625" style="84" customWidth="1"/>
    <col min="15626" max="15626" width="26" style="84" customWidth="1"/>
    <col min="15627" max="15627" width="28" style="84" customWidth="1"/>
    <col min="15628" max="15628" width="21.140625" style="84" customWidth="1"/>
    <col min="15629" max="15629" width="29.85546875" style="84" customWidth="1"/>
    <col min="15630" max="15630" width="12.42578125" style="84" customWidth="1"/>
    <col min="15631" max="15631" width="30.28515625" style="84" customWidth="1"/>
    <col min="15632" max="15632" width="17.85546875" style="84" bestFit="1" customWidth="1"/>
    <col min="15633" max="15633" width="18.5703125" style="84" bestFit="1" customWidth="1"/>
    <col min="15634" max="15873" width="11.42578125" style="84"/>
    <col min="15874" max="15874" width="30.5703125" style="84" customWidth="1"/>
    <col min="15875" max="15875" width="8.7109375" style="84" customWidth="1"/>
    <col min="15876" max="15876" width="21.5703125" style="84" customWidth="1"/>
    <col min="15877" max="15877" width="9.5703125" style="84" customWidth="1"/>
    <col min="15878" max="15878" width="30.42578125" style="84" customWidth="1"/>
    <col min="15879" max="15879" width="20.42578125" style="84" customWidth="1"/>
    <col min="15880" max="15880" width="34.5703125" style="84" customWidth="1"/>
    <col min="15881" max="15881" width="9.140625" style="84" customWidth="1"/>
    <col min="15882" max="15882" width="26" style="84" customWidth="1"/>
    <col min="15883" max="15883" width="28" style="84" customWidth="1"/>
    <col min="15884" max="15884" width="21.140625" style="84" customWidth="1"/>
    <col min="15885" max="15885" width="29.85546875" style="84" customWidth="1"/>
    <col min="15886" max="15886" width="12.42578125" style="84" customWidth="1"/>
    <col min="15887" max="15887" width="30.28515625" style="84" customWidth="1"/>
    <col min="15888" max="15888" width="17.85546875" style="84" bestFit="1" customWidth="1"/>
    <col min="15889" max="15889" width="18.5703125" style="84" bestFit="1" customWidth="1"/>
    <col min="15890" max="16129" width="11.42578125" style="84"/>
    <col min="16130" max="16130" width="30.5703125" style="84" customWidth="1"/>
    <col min="16131" max="16131" width="8.7109375" style="84" customWidth="1"/>
    <col min="16132" max="16132" width="21.5703125" style="84" customWidth="1"/>
    <col min="16133" max="16133" width="9.5703125" style="84" customWidth="1"/>
    <col min="16134" max="16134" width="30.42578125" style="84" customWidth="1"/>
    <col min="16135" max="16135" width="20.42578125" style="84" customWidth="1"/>
    <col min="16136" max="16136" width="34.5703125" style="84" customWidth="1"/>
    <col min="16137" max="16137" width="9.140625" style="84" customWidth="1"/>
    <col min="16138" max="16138" width="26" style="84" customWidth="1"/>
    <col min="16139" max="16139" width="28" style="84" customWidth="1"/>
    <col min="16140" max="16140" width="21.140625" style="84" customWidth="1"/>
    <col min="16141" max="16141" width="29.85546875" style="84" customWidth="1"/>
    <col min="16142" max="16142" width="12.42578125" style="84" customWidth="1"/>
    <col min="16143" max="16143" width="30.28515625" style="84" customWidth="1"/>
    <col min="16144" max="16144" width="17.85546875" style="84" bestFit="1" customWidth="1"/>
    <col min="16145" max="16145" width="18.5703125" style="84" bestFit="1" customWidth="1"/>
    <col min="16146" max="16384" width="11.42578125" style="84"/>
  </cols>
  <sheetData>
    <row r="2" spans="2:191" s="254" customFormat="1" ht="20.25" customHeight="1">
      <c r="C2" s="286"/>
      <c r="D2" s="286"/>
      <c r="E2" s="286"/>
      <c r="F2" s="286"/>
      <c r="G2" s="286"/>
      <c r="H2" s="287" t="s">
        <v>847</v>
      </c>
      <c r="I2" s="288"/>
      <c r="J2" s="288"/>
      <c r="K2" s="288"/>
      <c r="L2" s="288"/>
      <c r="M2" s="288"/>
      <c r="N2" s="288"/>
      <c r="O2" s="289"/>
      <c r="P2" s="293" t="s">
        <v>848</v>
      </c>
      <c r="Q2" s="294"/>
      <c r="R2" s="294"/>
      <c r="S2" s="295"/>
      <c r="T2" s="579"/>
      <c r="U2" s="580"/>
      <c r="V2" s="581"/>
    </row>
    <row r="3" spans="2:191" s="254" customFormat="1" ht="15.75">
      <c r="C3" s="286"/>
      <c r="D3" s="286"/>
      <c r="E3" s="286"/>
      <c r="F3" s="286"/>
      <c r="G3" s="286"/>
      <c r="H3" s="290"/>
      <c r="I3" s="291"/>
      <c r="J3" s="291"/>
      <c r="K3" s="291"/>
      <c r="L3" s="291"/>
      <c r="M3" s="291"/>
      <c r="N3" s="291"/>
      <c r="O3" s="292"/>
      <c r="P3" s="293" t="s">
        <v>829</v>
      </c>
      <c r="Q3" s="294"/>
      <c r="R3" s="294"/>
      <c r="S3" s="295"/>
      <c r="T3" s="433"/>
      <c r="U3" s="434"/>
      <c r="V3" s="435"/>
    </row>
    <row r="4" spans="2:191" s="254" customFormat="1" ht="20.25" customHeight="1">
      <c r="C4" s="286"/>
      <c r="D4" s="286"/>
      <c r="E4" s="286"/>
      <c r="F4" s="286"/>
      <c r="G4" s="286"/>
      <c r="H4" s="287" t="s">
        <v>849</v>
      </c>
      <c r="I4" s="288"/>
      <c r="J4" s="288"/>
      <c r="K4" s="288"/>
      <c r="L4" s="288"/>
      <c r="M4" s="288"/>
      <c r="N4" s="288"/>
      <c r="O4" s="289"/>
      <c r="P4" s="293" t="s">
        <v>830</v>
      </c>
      <c r="Q4" s="294"/>
      <c r="R4" s="294"/>
      <c r="S4" s="295"/>
      <c r="T4" s="433"/>
      <c r="U4" s="434"/>
      <c r="V4" s="435"/>
    </row>
    <row r="5" spans="2:191" s="254" customFormat="1" ht="15.75">
      <c r="C5" s="286"/>
      <c r="D5" s="286"/>
      <c r="E5" s="286"/>
      <c r="F5" s="286"/>
      <c r="G5" s="286"/>
      <c r="H5" s="290"/>
      <c r="I5" s="291"/>
      <c r="J5" s="291"/>
      <c r="K5" s="291"/>
      <c r="L5" s="291"/>
      <c r="M5" s="291"/>
      <c r="N5" s="291"/>
      <c r="O5" s="292"/>
      <c r="P5" s="298" t="s">
        <v>831</v>
      </c>
      <c r="Q5" s="299"/>
      <c r="R5" s="299"/>
      <c r="S5" s="300"/>
      <c r="T5" s="582"/>
      <c r="U5" s="583"/>
      <c r="V5" s="584"/>
    </row>
    <row r="6" spans="2:191" s="251" customFormat="1" ht="15">
      <c r="B6" s="248"/>
      <c r="C6" s="636"/>
      <c r="E6" s="250"/>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row>
    <row r="7" spans="2:191" s="251" customFormat="1" ht="15.75">
      <c r="B7" s="248"/>
      <c r="C7" s="585" t="s">
        <v>834</v>
      </c>
      <c r="D7" s="586"/>
      <c r="E7" s="586"/>
      <c r="F7" s="586"/>
      <c r="G7" s="586"/>
      <c r="H7" s="586"/>
      <c r="I7" s="586"/>
      <c r="J7" s="586"/>
      <c r="K7" s="586"/>
      <c r="L7" s="586"/>
      <c r="M7" s="586"/>
      <c r="N7" s="586"/>
      <c r="O7" s="586"/>
      <c r="P7" s="586"/>
      <c r="Q7" s="586"/>
      <c r="R7" s="586"/>
      <c r="S7" s="586"/>
      <c r="T7" s="586"/>
      <c r="U7" s="586"/>
      <c r="V7" s="587"/>
      <c r="W7" s="255"/>
      <c r="X7" s="255"/>
      <c r="Y7" s="255"/>
      <c r="Z7" s="255"/>
      <c r="AA7" s="255"/>
      <c r="AB7" s="255"/>
      <c r="AC7" s="256"/>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c r="GI7" s="248"/>
    </row>
    <row r="8" spans="2:191" s="251" customFormat="1" ht="15.75">
      <c r="B8" s="248"/>
      <c r="C8" s="585" t="s">
        <v>838</v>
      </c>
      <c r="D8" s="586"/>
      <c r="E8" s="586"/>
      <c r="F8" s="586"/>
      <c r="G8" s="586"/>
      <c r="H8" s="586"/>
      <c r="I8" s="586"/>
      <c r="J8" s="586"/>
      <c r="K8" s="586"/>
      <c r="L8" s="586"/>
      <c r="M8" s="586"/>
      <c r="N8" s="586"/>
      <c r="O8" s="586"/>
      <c r="P8" s="586"/>
      <c r="Q8" s="586"/>
      <c r="R8" s="586"/>
      <c r="S8" s="586"/>
      <c r="T8" s="586"/>
      <c r="U8" s="586"/>
      <c r="V8" s="587"/>
      <c r="W8" s="256"/>
      <c r="X8" s="256"/>
      <c r="Y8" s="256"/>
      <c r="Z8" s="256"/>
      <c r="AA8" s="256"/>
      <c r="AB8" s="256"/>
      <c r="AC8" s="256"/>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row>
    <row r="9" spans="2:191" s="251" customFormat="1" ht="15.75">
      <c r="B9" s="248"/>
      <c r="C9" s="585" t="s">
        <v>574</v>
      </c>
      <c r="D9" s="586"/>
      <c r="E9" s="586"/>
      <c r="F9" s="586"/>
      <c r="G9" s="586"/>
      <c r="H9" s="586"/>
      <c r="I9" s="586"/>
      <c r="J9" s="586"/>
      <c r="K9" s="586"/>
      <c r="L9" s="586"/>
      <c r="M9" s="586"/>
      <c r="N9" s="586"/>
      <c r="O9" s="586"/>
      <c r="P9" s="586"/>
      <c r="Q9" s="586"/>
      <c r="R9" s="586"/>
      <c r="S9" s="586"/>
      <c r="T9" s="586"/>
      <c r="U9" s="586"/>
      <c r="V9" s="587"/>
      <c r="W9" s="255"/>
      <c r="X9" s="255"/>
      <c r="Y9" s="255"/>
      <c r="Z9" s="255"/>
      <c r="AA9" s="255"/>
      <c r="AB9" s="255"/>
      <c r="AC9" s="256"/>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row>
    <row r="10" spans="2:191" s="82" customFormat="1" ht="13.5" thickBot="1">
      <c r="B10" s="81"/>
      <c r="C10" s="240"/>
      <c r="D10" s="81"/>
      <c r="E10" s="240"/>
      <c r="F10" s="81"/>
      <c r="G10" s="81"/>
      <c r="H10" s="81"/>
      <c r="I10" s="81"/>
      <c r="J10" s="81"/>
      <c r="K10" s="81"/>
      <c r="L10" s="81"/>
      <c r="M10" s="81"/>
    </row>
    <row r="11" spans="2:191" ht="15.75"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row>
    <row r="12" spans="2:191" ht="13.5"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2:191">
      <c r="B13" s="357"/>
      <c r="C13" s="358"/>
      <c r="D13" s="317"/>
      <c r="E13" s="317"/>
      <c r="F13" s="317"/>
      <c r="G13" s="358"/>
      <c r="H13" s="317"/>
      <c r="I13" s="358"/>
      <c r="J13" s="317"/>
      <c r="K13" s="317"/>
      <c r="L13" s="358"/>
      <c r="M13" s="358"/>
      <c r="N13" s="360"/>
      <c r="O13" s="308"/>
      <c r="P13" s="85"/>
      <c r="Q13" s="86"/>
      <c r="R13" s="55"/>
      <c r="S13" s="55"/>
      <c r="T13" s="55"/>
      <c r="U13" s="55"/>
      <c r="V13" s="55"/>
      <c r="W13" s="55"/>
      <c r="X13" s="55"/>
      <c r="Y13" s="362"/>
      <c r="Z13" s="358"/>
      <c r="AA13" s="358"/>
      <c r="AB13" s="359"/>
    </row>
    <row r="14" spans="2:191" ht="69.75" thickBot="1">
      <c r="B14" s="313"/>
      <c r="C14" s="315"/>
      <c r="D14" s="317"/>
      <c r="E14" s="319"/>
      <c r="F14" s="319"/>
      <c r="G14" s="315"/>
      <c r="H14" s="319"/>
      <c r="I14" s="315"/>
      <c r="J14" s="319"/>
      <c r="K14" s="319"/>
      <c r="L14" s="315"/>
      <c r="M14" s="315"/>
      <c r="N14" s="330"/>
      <c r="O14" s="308"/>
      <c r="P14" s="44" t="s">
        <v>22</v>
      </c>
      <c r="Q14" s="45" t="s">
        <v>23</v>
      </c>
      <c r="R14" s="44" t="s">
        <v>24</v>
      </c>
      <c r="S14" s="46" t="s">
        <v>25</v>
      </c>
      <c r="T14" s="46" t="s">
        <v>26</v>
      </c>
      <c r="U14" s="46" t="s">
        <v>27</v>
      </c>
      <c r="V14" s="46" t="s">
        <v>28</v>
      </c>
      <c r="W14" s="46" t="s">
        <v>29</v>
      </c>
      <c r="X14" s="46" t="s">
        <v>30</v>
      </c>
      <c r="Y14" s="325"/>
      <c r="Z14" s="315"/>
      <c r="AA14" s="315"/>
      <c r="AB14" s="321"/>
    </row>
    <row r="15" spans="2:191" s="15" customFormat="1" ht="89.25">
      <c r="B15" s="613" t="s">
        <v>241</v>
      </c>
      <c r="C15" s="637">
        <v>41</v>
      </c>
      <c r="D15" s="614" t="s">
        <v>242</v>
      </c>
      <c r="E15" s="637">
        <v>4101</v>
      </c>
      <c r="F15" s="614" t="s">
        <v>243</v>
      </c>
      <c r="G15" s="615">
        <v>2024730010063</v>
      </c>
      <c r="H15" s="615" t="s">
        <v>244</v>
      </c>
      <c r="I15" s="615">
        <v>4101100</v>
      </c>
      <c r="J15" s="615" t="s">
        <v>245</v>
      </c>
      <c r="K15" s="615" t="s">
        <v>246</v>
      </c>
      <c r="L15" s="615" t="s">
        <v>247</v>
      </c>
      <c r="M15" s="615" t="s">
        <v>248</v>
      </c>
      <c r="N15" s="616">
        <v>510</v>
      </c>
      <c r="O15" s="617">
        <f t="shared" ref="O15:O27" si="0">SUM(Q15:AB15)</f>
        <v>200000000</v>
      </c>
      <c r="P15" s="618"/>
      <c r="Q15" s="619">
        <v>200000000</v>
      </c>
      <c r="R15" s="614"/>
      <c r="S15" s="614"/>
      <c r="T15" s="614"/>
      <c r="U15" s="614"/>
      <c r="V15" s="614"/>
      <c r="W15" s="614"/>
      <c r="X15" s="614"/>
      <c r="Y15" s="614"/>
      <c r="Z15" s="614"/>
      <c r="AA15" s="614"/>
      <c r="AB15" s="620"/>
    </row>
    <row r="16" spans="2:191" s="15" customFormat="1" ht="89.25">
      <c r="B16" s="621" t="s">
        <v>241</v>
      </c>
      <c r="C16" s="603">
        <v>41</v>
      </c>
      <c r="D16" s="588" t="s">
        <v>242</v>
      </c>
      <c r="E16" s="603">
        <v>4101</v>
      </c>
      <c r="F16" s="588" t="s">
        <v>243</v>
      </c>
      <c r="G16" s="589">
        <v>2024730010063</v>
      </c>
      <c r="H16" s="589" t="s">
        <v>244</v>
      </c>
      <c r="I16" s="589">
        <v>4101100</v>
      </c>
      <c r="J16" s="589" t="s">
        <v>245</v>
      </c>
      <c r="K16" s="589" t="s">
        <v>246</v>
      </c>
      <c r="L16" s="589" t="s">
        <v>249</v>
      </c>
      <c r="M16" s="589" t="s">
        <v>40</v>
      </c>
      <c r="N16" s="590"/>
      <c r="O16" s="591">
        <f t="shared" si="0"/>
        <v>658598347</v>
      </c>
      <c r="P16" s="592"/>
      <c r="Q16" s="593">
        <v>658598347</v>
      </c>
      <c r="R16" s="588"/>
      <c r="S16" s="588"/>
      <c r="T16" s="588"/>
      <c r="U16" s="588"/>
      <c r="V16" s="588"/>
      <c r="W16" s="588"/>
      <c r="X16" s="588"/>
      <c r="Y16" s="588"/>
      <c r="Z16" s="588"/>
      <c r="AA16" s="588"/>
      <c r="AB16" s="622"/>
    </row>
    <row r="17" spans="2:28" s="15" customFormat="1" ht="51">
      <c r="B17" s="621" t="s">
        <v>241</v>
      </c>
      <c r="C17" s="603">
        <v>41</v>
      </c>
      <c r="D17" s="588" t="s">
        <v>242</v>
      </c>
      <c r="E17" s="603">
        <v>4101</v>
      </c>
      <c r="F17" s="588" t="s">
        <v>243</v>
      </c>
      <c r="G17" s="589">
        <v>2024730010063</v>
      </c>
      <c r="H17" s="589" t="s">
        <v>244</v>
      </c>
      <c r="I17" s="589">
        <v>4101073</v>
      </c>
      <c r="J17" s="589" t="s">
        <v>250</v>
      </c>
      <c r="K17" s="589" t="s">
        <v>251</v>
      </c>
      <c r="L17" s="589" t="s">
        <v>249</v>
      </c>
      <c r="M17" s="589" t="s">
        <v>40</v>
      </c>
      <c r="N17" s="594">
        <v>364</v>
      </c>
      <c r="O17" s="591">
        <f t="shared" si="0"/>
        <v>100000000</v>
      </c>
      <c r="P17" s="595"/>
      <c r="Q17" s="593">
        <v>100000000</v>
      </c>
      <c r="R17" s="588"/>
      <c r="S17" s="588"/>
      <c r="T17" s="588"/>
      <c r="U17" s="588"/>
      <c r="V17" s="588"/>
      <c r="W17" s="588"/>
      <c r="X17" s="588"/>
      <c r="Y17" s="588"/>
      <c r="Z17" s="588"/>
      <c r="AA17" s="588"/>
      <c r="AB17" s="622"/>
    </row>
    <row r="18" spans="2:28" s="15" customFormat="1" ht="78.599999999999994" customHeight="1">
      <c r="B18" s="621" t="s">
        <v>241</v>
      </c>
      <c r="C18" s="603">
        <v>41</v>
      </c>
      <c r="D18" s="588" t="s">
        <v>242</v>
      </c>
      <c r="E18" s="603">
        <v>4101</v>
      </c>
      <c r="F18" s="588" t="s">
        <v>243</v>
      </c>
      <c r="G18" s="589">
        <v>2024730010063</v>
      </c>
      <c r="H18" s="589" t="s">
        <v>244</v>
      </c>
      <c r="I18" s="589">
        <v>4101023</v>
      </c>
      <c r="J18" s="589" t="s">
        <v>252</v>
      </c>
      <c r="K18" s="589" t="s">
        <v>253</v>
      </c>
      <c r="L18" s="589" t="s">
        <v>249</v>
      </c>
      <c r="M18" s="589" t="s">
        <v>40</v>
      </c>
      <c r="N18" s="594">
        <v>4103</v>
      </c>
      <c r="O18" s="591">
        <f t="shared" si="0"/>
        <v>50000000</v>
      </c>
      <c r="P18" s="595"/>
      <c r="Q18" s="593">
        <v>50000000</v>
      </c>
      <c r="R18" s="588"/>
      <c r="S18" s="588"/>
      <c r="T18" s="588"/>
      <c r="U18" s="588"/>
      <c r="V18" s="588"/>
      <c r="W18" s="588"/>
      <c r="X18" s="588"/>
      <c r="Y18" s="588"/>
      <c r="Z18" s="588"/>
      <c r="AA18" s="588"/>
      <c r="AB18" s="622"/>
    </row>
    <row r="19" spans="2:28" s="15" customFormat="1" ht="51">
      <c r="B19" s="621" t="s">
        <v>241</v>
      </c>
      <c r="C19" s="603">
        <v>41</v>
      </c>
      <c r="D19" s="588" t="s">
        <v>242</v>
      </c>
      <c r="E19" s="603">
        <v>4101</v>
      </c>
      <c r="F19" s="588" t="s">
        <v>243</v>
      </c>
      <c r="G19" s="589">
        <v>2024730010063</v>
      </c>
      <c r="H19" s="589" t="s">
        <v>244</v>
      </c>
      <c r="I19" s="589">
        <v>4101011</v>
      </c>
      <c r="J19" s="589" t="s">
        <v>254</v>
      </c>
      <c r="K19" s="589" t="s">
        <v>255</v>
      </c>
      <c r="L19" s="589" t="s">
        <v>249</v>
      </c>
      <c r="M19" s="589" t="s">
        <v>40</v>
      </c>
      <c r="N19" s="594">
        <v>5</v>
      </c>
      <c r="O19" s="591">
        <f t="shared" si="0"/>
        <v>50000000</v>
      </c>
      <c r="P19" s="595"/>
      <c r="Q19" s="593">
        <v>50000000</v>
      </c>
      <c r="R19" s="588"/>
      <c r="S19" s="588"/>
      <c r="T19" s="588"/>
      <c r="U19" s="588"/>
      <c r="V19" s="588"/>
      <c r="W19" s="588"/>
      <c r="X19" s="588"/>
      <c r="Y19" s="588"/>
      <c r="Z19" s="588"/>
      <c r="AA19" s="588"/>
      <c r="AB19" s="622"/>
    </row>
    <row r="20" spans="2:28" s="15" customFormat="1" ht="76.5">
      <c r="B20" s="621" t="s">
        <v>241</v>
      </c>
      <c r="C20" s="603">
        <v>41</v>
      </c>
      <c r="D20" s="588" t="s">
        <v>242</v>
      </c>
      <c r="E20" s="603">
        <v>4101</v>
      </c>
      <c r="F20" s="588" t="s">
        <v>243</v>
      </c>
      <c r="G20" s="589">
        <v>2024730010063</v>
      </c>
      <c r="H20" s="589" t="s">
        <v>244</v>
      </c>
      <c r="I20" s="589">
        <v>4101038</v>
      </c>
      <c r="J20" s="589" t="s">
        <v>256</v>
      </c>
      <c r="K20" s="589" t="s">
        <v>257</v>
      </c>
      <c r="L20" s="589" t="s">
        <v>249</v>
      </c>
      <c r="M20" s="589" t="s">
        <v>40</v>
      </c>
      <c r="N20" s="594">
        <v>1</v>
      </c>
      <c r="O20" s="591">
        <f t="shared" si="0"/>
        <v>120000000</v>
      </c>
      <c r="P20" s="595"/>
      <c r="Q20" s="593">
        <v>120000000</v>
      </c>
      <c r="R20" s="588"/>
      <c r="S20" s="588"/>
      <c r="T20" s="588"/>
      <c r="U20" s="588"/>
      <c r="V20" s="588"/>
      <c r="W20" s="588"/>
      <c r="X20" s="588"/>
      <c r="Y20" s="588"/>
      <c r="Z20" s="588"/>
      <c r="AA20" s="588"/>
      <c r="AB20" s="622"/>
    </row>
    <row r="21" spans="2:28" s="15" customFormat="1" ht="76.5">
      <c r="B21" s="621" t="s">
        <v>241</v>
      </c>
      <c r="C21" s="603">
        <v>41</v>
      </c>
      <c r="D21" s="588" t="s">
        <v>242</v>
      </c>
      <c r="E21" s="603">
        <v>4101</v>
      </c>
      <c r="F21" s="588" t="s">
        <v>243</v>
      </c>
      <c r="G21" s="589">
        <v>2024730010063</v>
      </c>
      <c r="H21" s="589" t="s">
        <v>244</v>
      </c>
      <c r="I21" s="589">
        <v>4101079</v>
      </c>
      <c r="J21" s="589" t="s">
        <v>258</v>
      </c>
      <c r="K21" s="589" t="s">
        <v>259</v>
      </c>
      <c r="L21" s="589" t="s">
        <v>249</v>
      </c>
      <c r="M21" s="589" t="s">
        <v>40</v>
      </c>
      <c r="N21" s="594">
        <v>2</v>
      </c>
      <c r="O21" s="591">
        <f t="shared" si="0"/>
        <v>50000000</v>
      </c>
      <c r="P21" s="595"/>
      <c r="Q21" s="593">
        <v>50000000</v>
      </c>
      <c r="R21" s="588"/>
      <c r="S21" s="588"/>
      <c r="T21" s="588"/>
      <c r="U21" s="588"/>
      <c r="V21" s="588"/>
      <c r="W21" s="588"/>
      <c r="X21" s="588"/>
      <c r="Y21" s="588"/>
      <c r="Z21" s="588"/>
      <c r="AA21" s="588"/>
      <c r="AB21" s="622"/>
    </row>
    <row r="22" spans="2:28" s="15" customFormat="1" ht="89.25">
      <c r="B22" s="621" t="s">
        <v>241</v>
      </c>
      <c r="C22" s="603">
        <v>41</v>
      </c>
      <c r="D22" s="588" t="s">
        <v>242</v>
      </c>
      <c r="E22" s="603">
        <v>4101</v>
      </c>
      <c r="F22" s="588" t="s">
        <v>243</v>
      </c>
      <c r="G22" s="589">
        <v>2024730010063</v>
      </c>
      <c r="H22" s="589" t="s">
        <v>244</v>
      </c>
      <c r="I22" s="589">
        <v>4101017</v>
      </c>
      <c r="J22" s="589" t="s">
        <v>260</v>
      </c>
      <c r="K22" s="589" t="s">
        <v>261</v>
      </c>
      <c r="L22" s="589" t="s">
        <v>249</v>
      </c>
      <c r="M22" s="589" t="s">
        <v>40</v>
      </c>
      <c r="N22" s="590">
        <v>1</v>
      </c>
      <c r="O22" s="591">
        <f t="shared" si="0"/>
        <v>99700000</v>
      </c>
      <c r="P22" s="595"/>
      <c r="Q22" s="593">
        <v>99700000</v>
      </c>
      <c r="R22" s="588"/>
      <c r="S22" s="588"/>
      <c r="T22" s="588"/>
      <c r="U22" s="588"/>
      <c r="V22" s="588"/>
      <c r="W22" s="588"/>
      <c r="X22" s="588"/>
      <c r="Y22" s="588"/>
      <c r="Z22" s="588"/>
      <c r="AA22" s="588"/>
      <c r="AB22" s="622"/>
    </row>
    <row r="23" spans="2:28" s="15" customFormat="1" ht="89.25">
      <c r="B23" s="621" t="s">
        <v>241</v>
      </c>
      <c r="C23" s="603">
        <v>41</v>
      </c>
      <c r="D23" s="588" t="s">
        <v>242</v>
      </c>
      <c r="E23" s="603">
        <v>4101</v>
      </c>
      <c r="F23" s="588" t="s">
        <v>243</v>
      </c>
      <c r="G23" s="589">
        <v>2024730010063</v>
      </c>
      <c r="H23" s="589" t="s">
        <v>244</v>
      </c>
      <c r="I23" s="589">
        <v>4101017</v>
      </c>
      <c r="J23" s="589" t="s">
        <v>260</v>
      </c>
      <c r="K23" s="589" t="s">
        <v>261</v>
      </c>
      <c r="L23" s="589" t="s">
        <v>262</v>
      </c>
      <c r="M23" s="589" t="s">
        <v>263</v>
      </c>
      <c r="N23" s="590"/>
      <c r="O23" s="591">
        <f t="shared" si="0"/>
        <v>300000</v>
      </c>
      <c r="P23" s="595"/>
      <c r="Q23" s="593">
        <v>300000</v>
      </c>
      <c r="R23" s="588"/>
      <c r="S23" s="588"/>
      <c r="T23" s="588"/>
      <c r="U23" s="588"/>
      <c r="V23" s="588"/>
      <c r="W23" s="588"/>
      <c r="X23" s="588"/>
      <c r="Y23" s="588"/>
      <c r="Z23" s="588"/>
      <c r="AA23" s="588"/>
      <c r="AB23" s="622"/>
    </row>
    <row r="24" spans="2:28" s="15" customFormat="1" ht="76.5">
      <c r="B24" s="621" t="s">
        <v>241</v>
      </c>
      <c r="C24" s="603">
        <v>41</v>
      </c>
      <c r="D24" s="588" t="s">
        <v>242</v>
      </c>
      <c r="E24" s="603">
        <v>4103</v>
      </c>
      <c r="F24" s="588" t="s">
        <v>264</v>
      </c>
      <c r="G24" s="589">
        <v>2024730010071</v>
      </c>
      <c r="H24" s="589" t="s">
        <v>265</v>
      </c>
      <c r="I24" s="589" t="s">
        <v>266</v>
      </c>
      <c r="J24" s="589" t="s">
        <v>267</v>
      </c>
      <c r="K24" s="589" t="s">
        <v>268</v>
      </c>
      <c r="L24" s="589" t="s">
        <v>249</v>
      </c>
      <c r="M24" s="589" t="s">
        <v>40</v>
      </c>
      <c r="N24" s="594">
        <v>3</v>
      </c>
      <c r="O24" s="591">
        <f t="shared" si="0"/>
        <v>152536889</v>
      </c>
      <c r="P24" s="595"/>
      <c r="Q24" s="593">
        <v>152536889</v>
      </c>
      <c r="R24" s="588"/>
      <c r="S24" s="588"/>
      <c r="T24" s="588"/>
      <c r="U24" s="588"/>
      <c r="V24" s="588"/>
      <c r="W24" s="588"/>
      <c r="X24" s="588"/>
      <c r="Y24" s="593"/>
      <c r="Z24" s="588"/>
      <c r="AA24" s="588"/>
      <c r="AB24" s="622"/>
    </row>
    <row r="25" spans="2:28" s="15" customFormat="1" ht="51">
      <c r="B25" s="621" t="s">
        <v>241</v>
      </c>
      <c r="C25" s="603">
        <v>41</v>
      </c>
      <c r="D25" s="588" t="s">
        <v>242</v>
      </c>
      <c r="E25" s="603">
        <v>4103</v>
      </c>
      <c r="F25" s="588" t="s">
        <v>264</v>
      </c>
      <c r="G25" s="589">
        <v>2024730010071</v>
      </c>
      <c r="H25" s="589" t="s">
        <v>265</v>
      </c>
      <c r="I25" s="589">
        <v>4103031</v>
      </c>
      <c r="J25" s="589" t="s">
        <v>269</v>
      </c>
      <c r="K25" s="589" t="s">
        <v>270</v>
      </c>
      <c r="L25" s="589" t="s">
        <v>271</v>
      </c>
      <c r="M25" s="589" t="s">
        <v>38</v>
      </c>
      <c r="N25" s="590">
        <v>1</v>
      </c>
      <c r="O25" s="591">
        <f t="shared" si="0"/>
        <v>120000000</v>
      </c>
      <c r="P25" s="595"/>
      <c r="Q25" s="593">
        <v>120000000</v>
      </c>
      <c r="R25" s="588"/>
      <c r="S25" s="588"/>
      <c r="T25" s="588"/>
      <c r="U25" s="588"/>
      <c r="V25" s="588"/>
      <c r="W25" s="588"/>
      <c r="X25" s="588"/>
      <c r="Y25" s="593"/>
      <c r="Z25" s="588"/>
      <c r="AA25" s="588"/>
      <c r="AB25" s="622"/>
    </row>
    <row r="26" spans="2:28" s="15" customFormat="1" ht="51">
      <c r="B26" s="621" t="s">
        <v>241</v>
      </c>
      <c r="C26" s="603">
        <v>41</v>
      </c>
      <c r="D26" s="588" t="s">
        <v>242</v>
      </c>
      <c r="E26" s="603">
        <v>4103</v>
      </c>
      <c r="F26" s="588" t="s">
        <v>264</v>
      </c>
      <c r="G26" s="589">
        <v>2024730010071</v>
      </c>
      <c r="H26" s="589" t="s">
        <v>265</v>
      </c>
      <c r="I26" s="589">
        <v>4103031</v>
      </c>
      <c r="J26" s="589" t="s">
        <v>269</v>
      </c>
      <c r="K26" s="589" t="s">
        <v>270</v>
      </c>
      <c r="L26" s="589" t="s">
        <v>249</v>
      </c>
      <c r="M26" s="589" t="s">
        <v>40</v>
      </c>
      <c r="N26" s="590"/>
      <c r="O26" s="591">
        <f t="shared" si="0"/>
        <v>8000000</v>
      </c>
      <c r="P26" s="595"/>
      <c r="Q26" s="593">
        <v>8000000</v>
      </c>
      <c r="R26" s="588"/>
      <c r="S26" s="588"/>
      <c r="T26" s="588"/>
      <c r="U26" s="588"/>
      <c r="V26" s="588"/>
      <c r="W26" s="588"/>
      <c r="X26" s="588"/>
      <c r="Y26" s="593"/>
      <c r="Z26" s="588"/>
      <c r="AA26" s="588"/>
      <c r="AB26" s="622"/>
    </row>
    <row r="27" spans="2:28" s="15" customFormat="1" ht="76.5">
      <c r="B27" s="621" t="s">
        <v>241</v>
      </c>
      <c r="C27" s="603">
        <v>41</v>
      </c>
      <c r="D27" s="588" t="s">
        <v>242</v>
      </c>
      <c r="E27" s="603">
        <v>4103</v>
      </c>
      <c r="F27" s="588" t="s">
        <v>264</v>
      </c>
      <c r="G27" s="589">
        <v>2024730010071</v>
      </c>
      <c r="H27" s="589" t="s">
        <v>265</v>
      </c>
      <c r="I27" s="589">
        <v>4103050</v>
      </c>
      <c r="J27" s="589" t="s">
        <v>272</v>
      </c>
      <c r="K27" s="589" t="s">
        <v>273</v>
      </c>
      <c r="L27" s="589" t="s">
        <v>249</v>
      </c>
      <c r="M27" s="589" t="s">
        <v>40</v>
      </c>
      <c r="N27" s="594">
        <v>25</v>
      </c>
      <c r="O27" s="591">
        <f t="shared" si="0"/>
        <v>50000000</v>
      </c>
      <c r="P27" s="595"/>
      <c r="Q27" s="593">
        <v>50000000</v>
      </c>
      <c r="R27" s="588"/>
      <c r="S27" s="588"/>
      <c r="T27" s="588"/>
      <c r="U27" s="588"/>
      <c r="V27" s="588"/>
      <c r="W27" s="588"/>
      <c r="X27" s="588"/>
      <c r="Y27" s="593"/>
      <c r="Z27" s="588"/>
      <c r="AA27" s="588"/>
      <c r="AB27" s="622"/>
    </row>
    <row r="28" spans="2:28" s="15" customFormat="1" ht="63.75">
      <c r="B28" s="621" t="s">
        <v>241</v>
      </c>
      <c r="C28" s="603">
        <v>41</v>
      </c>
      <c r="D28" s="588" t="s">
        <v>242</v>
      </c>
      <c r="E28" s="603">
        <v>4103</v>
      </c>
      <c r="F28" s="588" t="s">
        <v>264</v>
      </c>
      <c r="G28" s="589">
        <v>2024730010077</v>
      </c>
      <c r="H28" s="589" t="s">
        <v>274</v>
      </c>
      <c r="I28" s="589">
        <v>4103027</v>
      </c>
      <c r="J28" s="589" t="s">
        <v>275</v>
      </c>
      <c r="K28" s="589" t="s">
        <v>276</v>
      </c>
      <c r="L28" s="589" t="s">
        <v>249</v>
      </c>
      <c r="M28" s="589" t="s">
        <v>40</v>
      </c>
      <c r="N28" s="594">
        <v>1</v>
      </c>
      <c r="O28" s="591">
        <f t="shared" ref="O28:O44" si="1">SUM(P28:AB28)</f>
        <v>50000000</v>
      </c>
      <c r="P28" s="593"/>
      <c r="Q28" s="593">
        <v>50000000</v>
      </c>
      <c r="R28" s="588"/>
      <c r="S28" s="588"/>
      <c r="T28" s="588"/>
      <c r="U28" s="588"/>
      <c r="V28" s="588"/>
      <c r="W28" s="588"/>
      <c r="X28" s="588"/>
      <c r="Y28" s="593"/>
      <c r="Z28" s="588"/>
      <c r="AA28" s="588"/>
      <c r="AB28" s="622"/>
    </row>
    <row r="29" spans="2:28" s="15" customFormat="1" ht="76.5">
      <c r="B29" s="621" t="s">
        <v>241</v>
      </c>
      <c r="C29" s="603">
        <v>41</v>
      </c>
      <c r="D29" s="588" t="s">
        <v>242</v>
      </c>
      <c r="E29" s="603">
        <v>4103</v>
      </c>
      <c r="F29" s="588" t="s">
        <v>264</v>
      </c>
      <c r="G29" s="589">
        <v>2024730010013</v>
      </c>
      <c r="H29" s="589" t="s">
        <v>277</v>
      </c>
      <c r="I29" s="589">
        <v>4103052</v>
      </c>
      <c r="J29" s="589" t="s">
        <v>278</v>
      </c>
      <c r="K29" s="589" t="s">
        <v>279</v>
      </c>
      <c r="L29" s="589" t="s">
        <v>249</v>
      </c>
      <c r="M29" s="589" t="s">
        <v>40</v>
      </c>
      <c r="N29" s="590">
        <v>3642</v>
      </c>
      <c r="O29" s="591">
        <f t="shared" si="1"/>
        <v>327382519</v>
      </c>
      <c r="P29" s="596"/>
      <c r="Q29" s="597">
        <v>327382519</v>
      </c>
      <c r="R29" s="588"/>
      <c r="S29" s="588"/>
      <c r="T29" s="588"/>
      <c r="U29" s="588"/>
      <c r="V29" s="588"/>
      <c r="W29" s="588"/>
      <c r="X29" s="588"/>
      <c r="Y29" s="588"/>
      <c r="Z29" s="588"/>
      <c r="AA29" s="588"/>
      <c r="AB29" s="622"/>
    </row>
    <row r="30" spans="2:28" s="15" customFormat="1" ht="76.5">
      <c r="B30" s="621" t="s">
        <v>241</v>
      </c>
      <c r="C30" s="603">
        <v>41</v>
      </c>
      <c r="D30" s="588" t="s">
        <v>242</v>
      </c>
      <c r="E30" s="603">
        <v>4103</v>
      </c>
      <c r="F30" s="588" t="s">
        <v>264</v>
      </c>
      <c r="G30" s="589">
        <v>2024730010013</v>
      </c>
      <c r="H30" s="589" t="s">
        <v>277</v>
      </c>
      <c r="I30" s="589">
        <v>4103052</v>
      </c>
      <c r="J30" s="589" t="s">
        <v>278</v>
      </c>
      <c r="K30" s="589" t="s">
        <v>279</v>
      </c>
      <c r="L30" s="589" t="s">
        <v>271</v>
      </c>
      <c r="M30" s="589" t="s">
        <v>38</v>
      </c>
      <c r="N30" s="590"/>
      <c r="O30" s="591">
        <f t="shared" si="1"/>
        <v>60000000</v>
      </c>
      <c r="P30" s="596"/>
      <c r="Q30" s="597">
        <v>60000000</v>
      </c>
      <c r="R30" s="588"/>
      <c r="S30" s="588"/>
      <c r="T30" s="588"/>
      <c r="U30" s="588"/>
      <c r="V30" s="588"/>
      <c r="W30" s="588"/>
      <c r="X30" s="588"/>
      <c r="Y30" s="588"/>
      <c r="Z30" s="588"/>
      <c r="AA30" s="588"/>
      <c r="AB30" s="622"/>
    </row>
    <row r="31" spans="2:28" s="15" customFormat="1" ht="76.5">
      <c r="B31" s="621" t="s">
        <v>241</v>
      </c>
      <c r="C31" s="603">
        <v>41</v>
      </c>
      <c r="D31" s="588" t="s">
        <v>242</v>
      </c>
      <c r="E31" s="603">
        <v>4103</v>
      </c>
      <c r="F31" s="588" t="s">
        <v>264</v>
      </c>
      <c r="G31" s="589">
        <v>2024730010013</v>
      </c>
      <c r="H31" s="589" t="s">
        <v>277</v>
      </c>
      <c r="I31" s="589">
        <v>4103052</v>
      </c>
      <c r="J31" s="589" t="s">
        <v>278</v>
      </c>
      <c r="K31" s="589" t="s">
        <v>279</v>
      </c>
      <c r="L31" s="589" t="s">
        <v>262</v>
      </c>
      <c r="M31" s="589" t="s">
        <v>263</v>
      </c>
      <c r="N31" s="590"/>
      <c r="O31" s="591">
        <f>SUM(P31:AB31)</f>
        <v>60000000</v>
      </c>
      <c r="P31" s="596"/>
      <c r="Q31" s="597">
        <v>60000000</v>
      </c>
      <c r="R31" s="588"/>
      <c r="S31" s="588"/>
      <c r="T31" s="588"/>
      <c r="U31" s="588"/>
      <c r="V31" s="588"/>
      <c r="W31" s="588"/>
      <c r="X31" s="588"/>
      <c r="Y31" s="588"/>
      <c r="Z31" s="588"/>
      <c r="AA31" s="588"/>
      <c r="AB31" s="622"/>
    </row>
    <row r="32" spans="2:28" s="15" customFormat="1" ht="63.75">
      <c r="B32" s="621" t="s">
        <v>241</v>
      </c>
      <c r="C32" s="603">
        <v>41</v>
      </c>
      <c r="D32" s="588" t="s">
        <v>242</v>
      </c>
      <c r="E32" s="603">
        <v>4103</v>
      </c>
      <c r="F32" s="588" t="s">
        <v>264</v>
      </c>
      <c r="G32" s="589">
        <v>2024730010013</v>
      </c>
      <c r="H32" s="589" t="s">
        <v>277</v>
      </c>
      <c r="I32" s="589">
        <v>4103067</v>
      </c>
      <c r="J32" s="589" t="s">
        <v>235</v>
      </c>
      <c r="K32" s="589" t="s">
        <v>280</v>
      </c>
      <c r="L32" s="589" t="s">
        <v>249</v>
      </c>
      <c r="M32" s="589" t="s">
        <v>40</v>
      </c>
      <c r="N32" s="594">
        <v>6</v>
      </c>
      <c r="O32" s="591">
        <f t="shared" si="1"/>
        <v>30000000</v>
      </c>
      <c r="P32" s="596"/>
      <c r="Q32" s="593">
        <v>30000000</v>
      </c>
      <c r="R32" s="588"/>
      <c r="S32" s="588"/>
      <c r="T32" s="588"/>
      <c r="U32" s="588"/>
      <c r="V32" s="588"/>
      <c r="W32" s="588"/>
      <c r="X32" s="588"/>
      <c r="Y32" s="588"/>
      <c r="Z32" s="588"/>
      <c r="AA32" s="588"/>
      <c r="AB32" s="622"/>
    </row>
    <row r="33" spans="2:28" s="15" customFormat="1" ht="63.75">
      <c r="B33" s="621" t="s">
        <v>241</v>
      </c>
      <c r="C33" s="603">
        <v>41</v>
      </c>
      <c r="D33" s="588" t="s">
        <v>242</v>
      </c>
      <c r="E33" s="603">
        <v>4104</v>
      </c>
      <c r="F33" s="588" t="s">
        <v>281</v>
      </c>
      <c r="G33" s="589">
        <v>2024730010014</v>
      </c>
      <c r="H33" s="589" t="s">
        <v>282</v>
      </c>
      <c r="I33" s="589">
        <v>4104026</v>
      </c>
      <c r="J33" s="589" t="s">
        <v>283</v>
      </c>
      <c r="K33" s="589" t="s">
        <v>284</v>
      </c>
      <c r="L33" s="589" t="s">
        <v>249</v>
      </c>
      <c r="M33" s="589" t="s">
        <v>40</v>
      </c>
      <c r="N33" s="594">
        <v>119</v>
      </c>
      <c r="O33" s="591">
        <f>SUM(P33:AB33)</f>
        <v>105345004</v>
      </c>
      <c r="P33" s="596"/>
      <c r="Q33" s="598">
        <v>105345004</v>
      </c>
      <c r="R33" s="588"/>
      <c r="S33" s="588"/>
      <c r="T33" s="588"/>
      <c r="U33" s="588"/>
      <c r="V33" s="588"/>
      <c r="W33" s="588"/>
      <c r="X33" s="588"/>
      <c r="Y33" s="588"/>
      <c r="Z33" s="588"/>
      <c r="AA33" s="588"/>
      <c r="AB33" s="622"/>
    </row>
    <row r="34" spans="2:28" s="15" customFormat="1" ht="51">
      <c r="B34" s="621" t="s">
        <v>241</v>
      </c>
      <c r="C34" s="603">
        <v>41</v>
      </c>
      <c r="D34" s="588" t="s">
        <v>242</v>
      </c>
      <c r="E34" s="603">
        <v>4104</v>
      </c>
      <c r="F34" s="588" t="s">
        <v>281</v>
      </c>
      <c r="G34" s="589">
        <v>2024730010014</v>
      </c>
      <c r="H34" s="589" t="s">
        <v>282</v>
      </c>
      <c r="I34" s="589" t="s">
        <v>285</v>
      </c>
      <c r="J34" s="589" t="s">
        <v>286</v>
      </c>
      <c r="K34" s="589" t="s">
        <v>287</v>
      </c>
      <c r="L34" s="589" t="s">
        <v>249</v>
      </c>
      <c r="M34" s="589" t="s">
        <v>40</v>
      </c>
      <c r="N34" s="594">
        <v>1</v>
      </c>
      <c r="O34" s="591">
        <f>SUM(P34:AB34)</f>
        <v>257000000</v>
      </c>
      <c r="P34" s="596"/>
      <c r="Q34" s="598">
        <v>257000000</v>
      </c>
      <c r="R34" s="588"/>
      <c r="S34" s="588"/>
      <c r="T34" s="588"/>
      <c r="U34" s="588"/>
      <c r="V34" s="588"/>
      <c r="W34" s="588"/>
      <c r="X34" s="588"/>
      <c r="Y34" s="588"/>
      <c r="Z34" s="588"/>
      <c r="AA34" s="588"/>
      <c r="AB34" s="622"/>
    </row>
    <row r="35" spans="2:28" s="15" customFormat="1" ht="63.75">
      <c r="B35" s="621" t="s">
        <v>241</v>
      </c>
      <c r="C35" s="603">
        <v>41</v>
      </c>
      <c r="D35" s="588" t="s">
        <v>242</v>
      </c>
      <c r="E35" s="603">
        <v>4104</v>
      </c>
      <c r="F35" s="588" t="s">
        <v>281</v>
      </c>
      <c r="G35" s="589">
        <v>2024730010011</v>
      </c>
      <c r="H35" s="589" t="s">
        <v>288</v>
      </c>
      <c r="I35" s="589">
        <v>4104012</v>
      </c>
      <c r="J35" s="589" t="s">
        <v>289</v>
      </c>
      <c r="K35" s="589" t="s">
        <v>290</v>
      </c>
      <c r="L35" s="589" t="s">
        <v>291</v>
      </c>
      <c r="M35" s="589" t="s">
        <v>169</v>
      </c>
      <c r="N35" s="590">
        <v>3</v>
      </c>
      <c r="O35" s="591">
        <f t="shared" si="1"/>
        <v>351000000</v>
      </c>
      <c r="P35" s="597">
        <v>351000000</v>
      </c>
      <c r="Q35" s="593"/>
      <c r="R35" s="588"/>
      <c r="S35" s="588"/>
      <c r="T35" s="588"/>
      <c r="U35" s="588"/>
      <c r="V35" s="588"/>
      <c r="W35" s="588"/>
      <c r="X35" s="588"/>
      <c r="Y35" s="588"/>
      <c r="Z35" s="588"/>
      <c r="AA35" s="588"/>
      <c r="AB35" s="622"/>
    </row>
    <row r="36" spans="2:28" s="15" customFormat="1" ht="63.75">
      <c r="B36" s="621" t="s">
        <v>241</v>
      </c>
      <c r="C36" s="603">
        <v>41</v>
      </c>
      <c r="D36" s="588" t="s">
        <v>242</v>
      </c>
      <c r="E36" s="603">
        <v>4104</v>
      </c>
      <c r="F36" s="588" t="s">
        <v>281</v>
      </c>
      <c r="G36" s="589">
        <v>2024730010011</v>
      </c>
      <c r="H36" s="589" t="s">
        <v>288</v>
      </c>
      <c r="I36" s="589">
        <v>4104012</v>
      </c>
      <c r="J36" s="589" t="s">
        <v>289</v>
      </c>
      <c r="K36" s="589" t="s">
        <v>290</v>
      </c>
      <c r="L36" s="589" t="s">
        <v>249</v>
      </c>
      <c r="M36" s="589" t="s">
        <v>40</v>
      </c>
      <c r="N36" s="590"/>
      <c r="O36" s="591">
        <f t="shared" si="1"/>
        <v>1449000000</v>
      </c>
      <c r="P36" s="597">
        <v>1449000000</v>
      </c>
      <c r="Q36" s="593"/>
      <c r="R36" s="588"/>
      <c r="S36" s="588"/>
      <c r="T36" s="588"/>
      <c r="U36" s="588"/>
      <c r="V36" s="588"/>
      <c r="W36" s="588"/>
      <c r="X36" s="588"/>
      <c r="Y36" s="588"/>
      <c r="Z36" s="588"/>
      <c r="AA36" s="588"/>
      <c r="AB36" s="622"/>
    </row>
    <row r="37" spans="2:28" s="15" customFormat="1" ht="89.25">
      <c r="B37" s="621" t="s">
        <v>241</v>
      </c>
      <c r="C37" s="603">
        <v>41</v>
      </c>
      <c r="D37" s="588" t="s">
        <v>242</v>
      </c>
      <c r="E37" s="603">
        <v>4104</v>
      </c>
      <c r="F37" s="588" t="s">
        <v>281</v>
      </c>
      <c r="G37" s="589">
        <v>2024730010011</v>
      </c>
      <c r="H37" s="589" t="s">
        <v>288</v>
      </c>
      <c r="I37" s="589">
        <v>4104014</v>
      </c>
      <c r="J37" s="589" t="s">
        <v>292</v>
      </c>
      <c r="K37" s="589" t="s">
        <v>293</v>
      </c>
      <c r="L37" s="589" t="s">
        <v>262</v>
      </c>
      <c r="M37" s="589" t="s">
        <v>294</v>
      </c>
      <c r="N37" s="590">
        <v>3</v>
      </c>
      <c r="O37" s="591">
        <f t="shared" si="1"/>
        <v>1000000000</v>
      </c>
      <c r="P37" s="593">
        <v>1000000000</v>
      </c>
      <c r="Q37" s="593"/>
      <c r="R37" s="588"/>
      <c r="S37" s="588"/>
      <c r="T37" s="588"/>
      <c r="U37" s="588"/>
      <c r="V37" s="588"/>
      <c r="W37" s="588"/>
      <c r="X37" s="588"/>
      <c r="Y37" s="588"/>
      <c r="Z37" s="588"/>
      <c r="AA37" s="588"/>
      <c r="AB37" s="622"/>
    </row>
    <row r="38" spans="2:28" s="15" customFormat="1" ht="63.75">
      <c r="B38" s="621" t="s">
        <v>241</v>
      </c>
      <c r="C38" s="603">
        <v>41</v>
      </c>
      <c r="D38" s="588" t="s">
        <v>242</v>
      </c>
      <c r="E38" s="603">
        <v>4104</v>
      </c>
      <c r="F38" s="588" t="s">
        <v>281</v>
      </c>
      <c r="G38" s="589">
        <v>2024730010011</v>
      </c>
      <c r="H38" s="589" t="s">
        <v>288</v>
      </c>
      <c r="I38" s="589">
        <v>4104014</v>
      </c>
      <c r="J38" s="589" t="s">
        <v>292</v>
      </c>
      <c r="K38" s="589" t="s">
        <v>293</v>
      </c>
      <c r="L38" s="589" t="s">
        <v>249</v>
      </c>
      <c r="M38" s="589" t="s">
        <v>40</v>
      </c>
      <c r="N38" s="590"/>
      <c r="O38" s="591">
        <f t="shared" si="1"/>
        <v>800000000</v>
      </c>
      <c r="P38" s="593">
        <v>800000000</v>
      </c>
      <c r="Q38" s="593"/>
      <c r="R38" s="588"/>
      <c r="S38" s="588"/>
      <c r="T38" s="588"/>
      <c r="U38" s="588"/>
      <c r="V38" s="588"/>
      <c r="W38" s="588"/>
      <c r="X38" s="588"/>
      <c r="Y38" s="588"/>
      <c r="Z38" s="588"/>
      <c r="AA38" s="588"/>
      <c r="AB38" s="622"/>
    </row>
    <row r="39" spans="2:28" s="15" customFormat="1" ht="42.75" customHeight="1">
      <c r="B39" s="621" t="s">
        <v>241</v>
      </c>
      <c r="C39" s="603">
        <v>41</v>
      </c>
      <c r="D39" s="588" t="s">
        <v>242</v>
      </c>
      <c r="E39" s="603">
        <v>4104</v>
      </c>
      <c r="F39" s="588" t="s">
        <v>281</v>
      </c>
      <c r="G39" s="589">
        <v>2024730010011</v>
      </c>
      <c r="H39" s="589" t="s">
        <v>288</v>
      </c>
      <c r="I39" s="589">
        <v>4104014</v>
      </c>
      <c r="J39" s="589" t="s">
        <v>292</v>
      </c>
      <c r="K39" s="589" t="s">
        <v>293</v>
      </c>
      <c r="L39" s="589" t="s">
        <v>295</v>
      </c>
      <c r="M39" s="589" t="s">
        <v>296</v>
      </c>
      <c r="N39" s="590"/>
      <c r="O39" s="591">
        <f t="shared" si="1"/>
        <v>100000000</v>
      </c>
      <c r="P39" s="593"/>
      <c r="Q39" s="593">
        <v>100000000</v>
      </c>
      <c r="R39" s="588"/>
      <c r="S39" s="588"/>
      <c r="T39" s="588"/>
      <c r="U39" s="588"/>
      <c r="V39" s="588"/>
      <c r="W39" s="588"/>
      <c r="X39" s="588"/>
      <c r="Y39" s="588"/>
      <c r="Z39" s="588"/>
      <c r="AA39" s="588"/>
      <c r="AB39" s="622"/>
    </row>
    <row r="40" spans="2:28" s="15" customFormat="1" ht="63.75">
      <c r="B40" s="621" t="s">
        <v>241</v>
      </c>
      <c r="C40" s="603">
        <v>41</v>
      </c>
      <c r="D40" s="588" t="s">
        <v>242</v>
      </c>
      <c r="E40" s="603">
        <v>4104</v>
      </c>
      <c r="F40" s="588" t="s">
        <v>281</v>
      </c>
      <c r="G40" s="589">
        <v>2024730010011</v>
      </c>
      <c r="H40" s="589" t="s">
        <v>288</v>
      </c>
      <c r="I40" s="589">
        <v>4101008</v>
      </c>
      <c r="J40" s="589" t="s">
        <v>297</v>
      </c>
      <c r="K40" s="589" t="s">
        <v>298</v>
      </c>
      <c r="L40" s="589" t="s">
        <v>249</v>
      </c>
      <c r="M40" s="589" t="s">
        <v>40</v>
      </c>
      <c r="N40" s="590">
        <v>250</v>
      </c>
      <c r="O40" s="591">
        <f t="shared" si="1"/>
        <v>440000000</v>
      </c>
      <c r="P40" s="593"/>
      <c r="Q40" s="597">
        <v>440000000</v>
      </c>
      <c r="R40" s="588"/>
      <c r="S40" s="588"/>
      <c r="T40" s="588"/>
      <c r="U40" s="588"/>
      <c r="V40" s="588"/>
      <c r="W40" s="588"/>
      <c r="X40" s="588"/>
      <c r="Y40" s="588"/>
      <c r="Z40" s="588"/>
      <c r="AA40" s="588"/>
      <c r="AB40" s="622"/>
    </row>
    <row r="41" spans="2:28" s="15" customFormat="1" ht="89.25">
      <c r="B41" s="621" t="s">
        <v>241</v>
      </c>
      <c r="C41" s="603">
        <v>41</v>
      </c>
      <c r="D41" s="588" t="s">
        <v>242</v>
      </c>
      <c r="E41" s="603">
        <v>4104</v>
      </c>
      <c r="F41" s="588" t="s">
        <v>281</v>
      </c>
      <c r="G41" s="589">
        <v>2024730010011</v>
      </c>
      <c r="H41" s="589" t="s">
        <v>288</v>
      </c>
      <c r="I41" s="589">
        <v>4101008</v>
      </c>
      <c r="J41" s="589" t="s">
        <v>297</v>
      </c>
      <c r="K41" s="589" t="s">
        <v>298</v>
      </c>
      <c r="L41" s="589" t="s">
        <v>299</v>
      </c>
      <c r="M41" s="589" t="s">
        <v>294</v>
      </c>
      <c r="N41" s="590"/>
      <c r="O41" s="591">
        <f t="shared" si="1"/>
        <v>500000000</v>
      </c>
      <c r="P41" s="593">
        <v>500000000</v>
      </c>
      <c r="Q41" s="593"/>
      <c r="R41" s="588"/>
      <c r="S41" s="588"/>
      <c r="T41" s="588"/>
      <c r="U41" s="588"/>
      <c r="V41" s="588"/>
      <c r="W41" s="588"/>
      <c r="X41" s="588"/>
      <c r="Y41" s="588"/>
      <c r="Z41" s="588"/>
      <c r="AA41" s="588"/>
      <c r="AB41" s="622"/>
    </row>
    <row r="42" spans="2:28" s="15" customFormat="1" ht="63.75">
      <c r="B42" s="621" t="s">
        <v>241</v>
      </c>
      <c r="C42" s="603">
        <v>41</v>
      </c>
      <c r="D42" s="588" t="s">
        <v>242</v>
      </c>
      <c r="E42" s="603">
        <v>4104</v>
      </c>
      <c r="F42" s="588" t="s">
        <v>281</v>
      </c>
      <c r="G42" s="589">
        <v>2024730010011</v>
      </c>
      <c r="H42" s="589" t="s">
        <v>288</v>
      </c>
      <c r="I42" s="589">
        <v>4101008</v>
      </c>
      <c r="J42" s="589" t="s">
        <v>297</v>
      </c>
      <c r="K42" s="589" t="s">
        <v>298</v>
      </c>
      <c r="L42" s="589" t="s">
        <v>249</v>
      </c>
      <c r="M42" s="589" t="s">
        <v>40</v>
      </c>
      <c r="N42" s="590"/>
      <c r="O42" s="591">
        <f t="shared" si="1"/>
        <v>500000000</v>
      </c>
      <c r="P42" s="593">
        <v>500000000</v>
      </c>
      <c r="Q42" s="593"/>
      <c r="R42" s="588"/>
      <c r="S42" s="588"/>
      <c r="T42" s="588"/>
      <c r="U42" s="588"/>
      <c r="V42" s="588"/>
      <c r="W42" s="588"/>
      <c r="X42" s="588"/>
      <c r="Y42" s="588"/>
      <c r="Z42" s="588"/>
      <c r="AA42" s="588"/>
      <c r="AB42" s="622"/>
    </row>
    <row r="43" spans="2:28" s="15" customFormat="1" ht="63.75">
      <c r="B43" s="621" t="s">
        <v>241</v>
      </c>
      <c r="C43" s="603">
        <v>41</v>
      </c>
      <c r="D43" s="588" t="s">
        <v>242</v>
      </c>
      <c r="E43" s="603">
        <v>4103</v>
      </c>
      <c r="F43" s="588" t="s">
        <v>300</v>
      </c>
      <c r="G43" s="589">
        <v>2024730010012</v>
      </c>
      <c r="H43" s="589" t="s">
        <v>301</v>
      </c>
      <c r="I43" s="589">
        <v>4103017</v>
      </c>
      <c r="J43" s="589" t="s">
        <v>302</v>
      </c>
      <c r="K43" s="589" t="s">
        <v>303</v>
      </c>
      <c r="L43" s="589" t="s">
        <v>249</v>
      </c>
      <c r="M43" s="589" t="s">
        <v>40</v>
      </c>
      <c r="N43" s="590">
        <v>859</v>
      </c>
      <c r="O43" s="591">
        <f t="shared" si="1"/>
        <v>285000002</v>
      </c>
      <c r="P43" s="593"/>
      <c r="Q43" s="597">
        <v>285000002</v>
      </c>
      <c r="R43" s="588"/>
      <c r="S43" s="588"/>
      <c r="T43" s="588"/>
      <c r="U43" s="588"/>
      <c r="V43" s="588"/>
      <c r="W43" s="588"/>
      <c r="X43" s="588"/>
      <c r="Y43" s="588"/>
      <c r="Z43" s="588"/>
      <c r="AA43" s="588"/>
      <c r="AB43" s="622"/>
    </row>
    <row r="44" spans="2:28" s="15" customFormat="1" ht="63.75">
      <c r="B44" s="621" t="s">
        <v>241</v>
      </c>
      <c r="C44" s="603">
        <v>41</v>
      </c>
      <c r="D44" s="588" t="s">
        <v>242</v>
      </c>
      <c r="E44" s="603">
        <v>4103</v>
      </c>
      <c r="F44" s="588" t="s">
        <v>300</v>
      </c>
      <c r="G44" s="589">
        <v>2024730010012</v>
      </c>
      <c r="H44" s="589" t="s">
        <v>301</v>
      </c>
      <c r="I44" s="589">
        <v>4103017</v>
      </c>
      <c r="J44" s="589" t="s">
        <v>302</v>
      </c>
      <c r="K44" s="589" t="s">
        <v>303</v>
      </c>
      <c r="L44" s="589" t="s">
        <v>249</v>
      </c>
      <c r="M44" s="589" t="s">
        <v>40</v>
      </c>
      <c r="N44" s="590"/>
      <c r="O44" s="591">
        <f t="shared" si="1"/>
        <v>1000000000</v>
      </c>
      <c r="P44" s="598">
        <v>1000000000</v>
      </c>
      <c r="Q44" s="597"/>
      <c r="R44" s="588"/>
      <c r="S44" s="588"/>
      <c r="T44" s="588"/>
      <c r="U44" s="588"/>
      <c r="V44" s="588"/>
      <c r="W44" s="588"/>
      <c r="X44" s="588"/>
      <c r="Y44" s="588"/>
      <c r="Z44" s="588"/>
      <c r="AA44" s="588"/>
      <c r="AB44" s="622"/>
    </row>
    <row r="45" spans="2:28" s="15" customFormat="1" ht="63.75">
      <c r="B45" s="621" t="s">
        <v>241</v>
      </c>
      <c r="C45" s="603">
        <v>41</v>
      </c>
      <c r="D45" s="588" t="s">
        <v>242</v>
      </c>
      <c r="E45" s="603">
        <v>4102</v>
      </c>
      <c r="F45" s="588" t="s">
        <v>304</v>
      </c>
      <c r="G45" s="599">
        <v>2024730010021</v>
      </c>
      <c r="H45" s="599" t="s">
        <v>305</v>
      </c>
      <c r="I45" s="589">
        <v>4102052</v>
      </c>
      <c r="J45" s="589" t="s">
        <v>306</v>
      </c>
      <c r="K45" s="589" t="s">
        <v>307</v>
      </c>
      <c r="L45" s="589" t="s">
        <v>247</v>
      </c>
      <c r="M45" s="599" t="s">
        <v>248</v>
      </c>
      <c r="N45" s="594">
        <v>400</v>
      </c>
      <c r="O45" s="600">
        <f>+Q45</f>
        <v>350000000</v>
      </c>
      <c r="P45" s="595"/>
      <c r="Q45" s="597">
        <v>350000000</v>
      </c>
      <c r="R45" s="588"/>
      <c r="S45" s="588"/>
      <c r="T45" s="588"/>
      <c r="U45" s="588"/>
      <c r="V45" s="588"/>
      <c r="W45" s="588"/>
      <c r="X45" s="588"/>
      <c r="Y45" s="588"/>
      <c r="Z45" s="588"/>
      <c r="AA45" s="588"/>
      <c r="AB45" s="622"/>
    </row>
    <row r="46" spans="2:28" s="15" customFormat="1" ht="76.5">
      <c r="B46" s="621" t="s">
        <v>241</v>
      </c>
      <c r="C46" s="603">
        <v>41</v>
      </c>
      <c r="D46" s="588" t="s">
        <v>242</v>
      </c>
      <c r="E46" s="603">
        <v>4102</v>
      </c>
      <c r="F46" s="588" t="s">
        <v>304</v>
      </c>
      <c r="G46" s="599">
        <v>2024730010021</v>
      </c>
      <c r="H46" s="599" t="s">
        <v>305</v>
      </c>
      <c r="I46" s="589">
        <v>4102046</v>
      </c>
      <c r="J46" s="589" t="s">
        <v>308</v>
      </c>
      <c r="K46" s="589" t="s">
        <v>309</v>
      </c>
      <c r="L46" s="589" t="s">
        <v>310</v>
      </c>
      <c r="M46" s="599" t="s">
        <v>40</v>
      </c>
      <c r="N46" s="601">
        <v>1</v>
      </c>
      <c r="O46" s="600">
        <f t="shared" ref="O46:O76" si="2">+Q46</f>
        <v>365000000</v>
      </c>
      <c r="P46" s="595"/>
      <c r="Q46" s="597">
        <v>365000000</v>
      </c>
      <c r="R46" s="588"/>
      <c r="S46" s="588"/>
      <c r="T46" s="588"/>
      <c r="U46" s="588"/>
      <c r="V46" s="588"/>
      <c r="W46" s="588"/>
      <c r="X46" s="588"/>
      <c r="Y46" s="588"/>
      <c r="Z46" s="588"/>
      <c r="AA46" s="588"/>
      <c r="AB46" s="622"/>
    </row>
    <row r="47" spans="2:28" s="15" customFormat="1" ht="76.5">
      <c r="B47" s="621" t="s">
        <v>241</v>
      </c>
      <c r="C47" s="603">
        <v>41</v>
      </c>
      <c r="D47" s="588" t="s">
        <v>242</v>
      </c>
      <c r="E47" s="603">
        <v>4102</v>
      </c>
      <c r="F47" s="588" t="s">
        <v>304</v>
      </c>
      <c r="G47" s="599">
        <v>2024730010021</v>
      </c>
      <c r="H47" s="599" t="s">
        <v>305</v>
      </c>
      <c r="I47" s="589">
        <v>4102046</v>
      </c>
      <c r="J47" s="589" t="s">
        <v>308</v>
      </c>
      <c r="K47" s="589" t="s">
        <v>309</v>
      </c>
      <c r="L47" s="589" t="s">
        <v>295</v>
      </c>
      <c r="M47" s="589" t="s">
        <v>296</v>
      </c>
      <c r="N47" s="602"/>
      <c r="O47" s="600">
        <f t="shared" si="2"/>
        <v>90000000</v>
      </c>
      <c r="P47" s="595"/>
      <c r="Q47" s="597">
        <v>90000000</v>
      </c>
      <c r="R47" s="588"/>
      <c r="S47" s="588"/>
      <c r="T47" s="588"/>
      <c r="U47" s="588"/>
      <c r="V47" s="588"/>
      <c r="W47" s="588"/>
      <c r="X47" s="588"/>
      <c r="Y47" s="588"/>
      <c r="Z47" s="588"/>
      <c r="AA47" s="588"/>
      <c r="AB47" s="622"/>
    </row>
    <row r="48" spans="2:28" s="15" customFormat="1" ht="89.25" customHeight="1">
      <c r="B48" s="623" t="s">
        <v>241</v>
      </c>
      <c r="C48" s="603">
        <v>41</v>
      </c>
      <c r="D48" s="594" t="s">
        <v>242</v>
      </c>
      <c r="E48" s="603">
        <v>4104</v>
      </c>
      <c r="F48" s="594" t="s">
        <v>311</v>
      </c>
      <c r="G48" s="599">
        <v>2024730010055</v>
      </c>
      <c r="H48" s="589" t="s">
        <v>312</v>
      </c>
      <c r="I48" s="589">
        <v>4104044</v>
      </c>
      <c r="J48" s="589" t="s">
        <v>313</v>
      </c>
      <c r="K48" s="604" t="s">
        <v>314</v>
      </c>
      <c r="L48" s="589" t="s">
        <v>315</v>
      </c>
      <c r="M48" s="599" t="s">
        <v>316</v>
      </c>
      <c r="N48" s="590">
        <v>170</v>
      </c>
      <c r="O48" s="600">
        <f t="shared" si="2"/>
        <v>135000000</v>
      </c>
      <c r="P48" s="595"/>
      <c r="Q48" s="597">
        <v>135000000</v>
      </c>
      <c r="R48" s="588"/>
      <c r="S48" s="588"/>
      <c r="T48" s="588"/>
      <c r="U48" s="588"/>
      <c r="V48" s="588"/>
      <c r="W48" s="588"/>
      <c r="X48" s="588"/>
      <c r="Y48" s="588"/>
      <c r="Z48" s="588"/>
      <c r="AA48" s="588"/>
      <c r="AB48" s="622"/>
    </row>
    <row r="49" spans="2:28" s="15" customFormat="1" ht="51">
      <c r="B49" s="623" t="s">
        <v>241</v>
      </c>
      <c r="C49" s="603">
        <v>41</v>
      </c>
      <c r="D49" s="594" t="s">
        <v>242</v>
      </c>
      <c r="E49" s="603">
        <v>4104</v>
      </c>
      <c r="F49" s="594" t="s">
        <v>311</v>
      </c>
      <c r="G49" s="599">
        <v>2024730010055</v>
      </c>
      <c r="H49" s="589" t="s">
        <v>312</v>
      </c>
      <c r="I49" s="589">
        <v>4104044</v>
      </c>
      <c r="J49" s="589" t="s">
        <v>313</v>
      </c>
      <c r="K49" s="605"/>
      <c r="L49" s="589" t="s">
        <v>310</v>
      </c>
      <c r="M49" s="599" t="s">
        <v>40</v>
      </c>
      <c r="N49" s="590"/>
      <c r="O49" s="600">
        <f t="shared" si="2"/>
        <v>635000000</v>
      </c>
      <c r="P49" s="595"/>
      <c r="Q49" s="597">
        <v>635000000</v>
      </c>
      <c r="R49" s="588"/>
      <c r="S49" s="588"/>
      <c r="T49" s="588"/>
      <c r="U49" s="588"/>
      <c r="V49" s="588"/>
      <c r="W49" s="588"/>
      <c r="X49" s="588"/>
      <c r="Y49" s="588"/>
      <c r="Z49" s="588"/>
      <c r="AA49" s="588"/>
      <c r="AB49" s="622"/>
    </row>
    <row r="50" spans="2:28" s="15" customFormat="1" ht="89.25">
      <c r="B50" s="623" t="s">
        <v>241</v>
      </c>
      <c r="C50" s="603">
        <v>41</v>
      </c>
      <c r="D50" s="594" t="s">
        <v>242</v>
      </c>
      <c r="E50" s="603">
        <v>4103</v>
      </c>
      <c r="F50" s="594" t="s">
        <v>317</v>
      </c>
      <c r="G50" s="596" t="s">
        <v>318</v>
      </c>
      <c r="H50" s="606" t="s">
        <v>319</v>
      </c>
      <c r="I50" s="589">
        <v>4103052</v>
      </c>
      <c r="J50" s="589" t="s">
        <v>267</v>
      </c>
      <c r="K50" s="611" t="s">
        <v>320</v>
      </c>
      <c r="L50" s="589" t="s">
        <v>310</v>
      </c>
      <c r="M50" s="599" t="s">
        <v>40</v>
      </c>
      <c r="N50" s="594">
        <v>10</v>
      </c>
      <c r="O50" s="600">
        <f t="shared" si="2"/>
        <v>98000000</v>
      </c>
      <c r="P50" s="595"/>
      <c r="Q50" s="597">
        <v>98000000</v>
      </c>
      <c r="R50" s="588"/>
      <c r="S50" s="588"/>
      <c r="T50" s="588"/>
      <c r="U50" s="588"/>
      <c r="V50" s="588"/>
      <c r="W50" s="588"/>
      <c r="X50" s="588"/>
      <c r="Y50" s="588"/>
      <c r="Z50" s="588"/>
      <c r="AA50" s="588"/>
      <c r="AB50" s="622"/>
    </row>
    <row r="51" spans="2:28" s="15" customFormat="1" ht="89.25">
      <c r="B51" s="621" t="s">
        <v>241</v>
      </c>
      <c r="C51" s="603">
        <v>41</v>
      </c>
      <c r="D51" s="588" t="s">
        <v>242</v>
      </c>
      <c r="E51" s="603">
        <v>4102</v>
      </c>
      <c r="F51" s="588" t="s">
        <v>304</v>
      </c>
      <c r="G51" s="599">
        <v>2024730010059</v>
      </c>
      <c r="H51" s="599" t="s">
        <v>321</v>
      </c>
      <c r="I51" s="589">
        <v>4102046</v>
      </c>
      <c r="J51" s="589" t="s">
        <v>308</v>
      </c>
      <c r="K51" s="599" t="s">
        <v>322</v>
      </c>
      <c r="L51" s="599" t="s">
        <v>323</v>
      </c>
      <c r="M51" s="599" t="s">
        <v>294</v>
      </c>
      <c r="N51" s="594">
        <v>1</v>
      </c>
      <c r="O51" s="600">
        <f t="shared" si="2"/>
        <v>1430000000</v>
      </c>
      <c r="P51" s="588"/>
      <c r="Q51" s="597">
        <v>1430000000</v>
      </c>
      <c r="R51" s="588"/>
      <c r="S51" s="588"/>
      <c r="T51" s="588"/>
      <c r="U51" s="588"/>
      <c r="V51" s="588"/>
      <c r="W51" s="588"/>
      <c r="X51" s="588"/>
      <c r="Y51" s="588"/>
      <c r="Z51" s="588"/>
      <c r="AA51" s="588"/>
      <c r="AB51" s="622"/>
    </row>
    <row r="52" spans="2:28" s="15" customFormat="1" ht="63.75">
      <c r="B52" s="621" t="s">
        <v>241</v>
      </c>
      <c r="C52" s="603">
        <v>41</v>
      </c>
      <c r="D52" s="588" t="s">
        <v>242</v>
      </c>
      <c r="E52" s="603">
        <v>4102</v>
      </c>
      <c r="F52" s="588" t="s">
        <v>304</v>
      </c>
      <c r="G52" s="599">
        <v>2024730010059</v>
      </c>
      <c r="H52" s="599" t="s">
        <v>321</v>
      </c>
      <c r="I52" s="589">
        <v>4102052</v>
      </c>
      <c r="J52" s="611" t="s">
        <v>324</v>
      </c>
      <c r="K52" s="599" t="s">
        <v>325</v>
      </c>
      <c r="L52" s="599" t="s">
        <v>310</v>
      </c>
      <c r="M52" s="599" t="s">
        <v>326</v>
      </c>
      <c r="N52" s="594">
        <v>164</v>
      </c>
      <c r="O52" s="600">
        <f t="shared" si="2"/>
        <v>1319999999</v>
      </c>
      <c r="P52" s="588"/>
      <c r="Q52" s="597">
        <v>1319999999</v>
      </c>
      <c r="R52" s="588"/>
      <c r="S52" s="588"/>
      <c r="T52" s="588"/>
      <c r="U52" s="588"/>
      <c r="V52" s="588"/>
      <c r="W52" s="588"/>
      <c r="X52" s="588"/>
      <c r="Y52" s="588"/>
      <c r="Z52" s="588"/>
      <c r="AA52" s="588"/>
      <c r="AB52" s="622"/>
    </row>
    <row r="53" spans="2:28" s="15" customFormat="1" ht="102">
      <c r="B53" s="621" t="s">
        <v>241</v>
      </c>
      <c r="C53" s="603">
        <v>41</v>
      </c>
      <c r="D53" s="588" t="s">
        <v>242</v>
      </c>
      <c r="E53" s="603">
        <v>4102</v>
      </c>
      <c r="F53" s="588" t="s">
        <v>304</v>
      </c>
      <c r="G53" s="599">
        <v>2024730010057</v>
      </c>
      <c r="H53" s="599" t="s">
        <v>327</v>
      </c>
      <c r="I53" s="589">
        <v>4102052</v>
      </c>
      <c r="J53" s="599" t="s">
        <v>306</v>
      </c>
      <c r="K53" s="599" t="s">
        <v>328</v>
      </c>
      <c r="L53" s="599" t="s">
        <v>323</v>
      </c>
      <c r="M53" s="599" t="s">
        <v>329</v>
      </c>
      <c r="N53" s="594">
        <v>50</v>
      </c>
      <c r="O53" s="600">
        <f t="shared" si="2"/>
        <v>675000000</v>
      </c>
      <c r="P53" s="588"/>
      <c r="Q53" s="597">
        <v>675000000</v>
      </c>
      <c r="R53" s="588"/>
      <c r="S53" s="588"/>
      <c r="T53" s="588"/>
      <c r="U53" s="588"/>
      <c r="V53" s="588"/>
      <c r="W53" s="588"/>
      <c r="X53" s="588"/>
      <c r="Y53" s="588"/>
      <c r="Z53" s="588"/>
      <c r="AA53" s="588"/>
      <c r="AB53" s="622"/>
    </row>
    <row r="54" spans="2:28" s="15" customFormat="1" ht="76.5">
      <c r="B54" s="623" t="s">
        <v>241</v>
      </c>
      <c r="C54" s="603">
        <v>41</v>
      </c>
      <c r="D54" s="594" t="s">
        <v>242</v>
      </c>
      <c r="E54" s="603">
        <v>4104</v>
      </c>
      <c r="F54" s="594" t="s">
        <v>330</v>
      </c>
      <c r="G54" s="589">
        <v>2024730010061</v>
      </c>
      <c r="H54" s="589" t="s">
        <v>331</v>
      </c>
      <c r="I54" s="589">
        <v>4104044</v>
      </c>
      <c r="J54" s="611" t="s">
        <v>267</v>
      </c>
      <c r="K54" s="611" t="s">
        <v>332</v>
      </c>
      <c r="L54" s="599" t="s">
        <v>310</v>
      </c>
      <c r="M54" s="599" t="s">
        <v>40</v>
      </c>
      <c r="N54" s="594">
        <v>30</v>
      </c>
      <c r="O54" s="600">
        <f t="shared" si="2"/>
        <v>30931808</v>
      </c>
      <c r="P54" s="588"/>
      <c r="Q54" s="597">
        <v>30931808</v>
      </c>
      <c r="R54" s="588"/>
      <c r="S54" s="588"/>
      <c r="T54" s="588"/>
      <c r="U54" s="588"/>
      <c r="V54" s="588"/>
      <c r="W54" s="588"/>
      <c r="X54" s="588"/>
      <c r="Y54" s="588"/>
      <c r="Z54" s="588"/>
      <c r="AA54" s="588"/>
      <c r="AB54" s="622"/>
    </row>
    <row r="55" spans="2:28" s="15" customFormat="1" ht="51">
      <c r="B55" s="623" t="s">
        <v>241</v>
      </c>
      <c r="C55" s="603">
        <v>41</v>
      </c>
      <c r="D55" s="594" t="s">
        <v>242</v>
      </c>
      <c r="E55" s="594">
        <v>4103</v>
      </c>
      <c r="F55" s="594" t="s">
        <v>333</v>
      </c>
      <c r="G55" s="589">
        <v>2024730010061</v>
      </c>
      <c r="H55" s="589" t="s">
        <v>331</v>
      </c>
      <c r="I55" s="589">
        <v>4103005</v>
      </c>
      <c r="J55" s="611" t="s">
        <v>334</v>
      </c>
      <c r="K55" s="611" t="s">
        <v>335</v>
      </c>
      <c r="L55" s="599" t="s">
        <v>310</v>
      </c>
      <c r="M55" s="599" t="s">
        <v>40</v>
      </c>
      <c r="N55" s="594">
        <v>60</v>
      </c>
      <c r="O55" s="600">
        <f t="shared" si="2"/>
        <v>30000000</v>
      </c>
      <c r="P55" s="588"/>
      <c r="Q55" s="597">
        <v>30000000</v>
      </c>
      <c r="R55" s="588"/>
      <c r="S55" s="588"/>
      <c r="T55" s="588"/>
      <c r="U55" s="588"/>
      <c r="V55" s="588"/>
      <c r="W55" s="588"/>
      <c r="X55" s="588"/>
      <c r="Y55" s="588"/>
      <c r="Z55" s="588"/>
      <c r="AA55" s="588"/>
      <c r="AB55" s="622"/>
    </row>
    <row r="56" spans="2:28" s="15" customFormat="1" ht="76.5">
      <c r="B56" s="621" t="s">
        <v>241</v>
      </c>
      <c r="C56" s="603">
        <v>41</v>
      </c>
      <c r="D56" s="588" t="s">
        <v>242</v>
      </c>
      <c r="E56" s="603">
        <v>4102</v>
      </c>
      <c r="F56" s="588" t="s">
        <v>304</v>
      </c>
      <c r="G56" s="599">
        <v>2024730010019</v>
      </c>
      <c r="H56" s="599" t="s">
        <v>336</v>
      </c>
      <c r="I56" s="589">
        <v>4102045</v>
      </c>
      <c r="J56" s="599" t="s">
        <v>337</v>
      </c>
      <c r="K56" s="599" t="s">
        <v>338</v>
      </c>
      <c r="L56" s="599" t="s">
        <v>310</v>
      </c>
      <c r="M56" s="599" t="s">
        <v>40</v>
      </c>
      <c r="N56" s="594">
        <v>140</v>
      </c>
      <c r="O56" s="600">
        <f t="shared" si="2"/>
        <v>270000000</v>
      </c>
      <c r="P56" s="607"/>
      <c r="Q56" s="608">
        <v>270000000</v>
      </c>
      <c r="R56" s="594"/>
      <c r="S56" s="594"/>
      <c r="T56" s="594"/>
      <c r="U56" s="594"/>
      <c r="V56" s="594"/>
      <c r="W56" s="594"/>
      <c r="X56" s="594"/>
      <c r="Y56" s="594"/>
      <c r="Z56" s="594"/>
      <c r="AA56" s="594"/>
      <c r="AB56" s="624"/>
    </row>
    <row r="57" spans="2:28" s="15" customFormat="1" ht="165.75">
      <c r="B57" s="621" t="s">
        <v>241</v>
      </c>
      <c r="C57" s="603">
        <v>41</v>
      </c>
      <c r="D57" s="588" t="s">
        <v>242</v>
      </c>
      <c r="E57" s="603">
        <v>4102</v>
      </c>
      <c r="F57" s="588" t="s">
        <v>304</v>
      </c>
      <c r="G57" s="599">
        <v>2024730010019</v>
      </c>
      <c r="H57" s="599" t="s">
        <v>336</v>
      </c>
      <c r="I57" s="589">
        <v>4102042</v>
      </c>
      <c r="J57" s="599" t="s">
        <v>258</v>
      </c>
      <c r="K57" s="599" t="s">
        <v>339</v>
      </c>
      <c r="L57" s="599" t="s">
        <v>310</v>
      </c>
      <c r="M57" s="599" t="s">
        <v>40</v>
      </c>
      <c r="N57" s="594">
        <v>1</v>
      </c>
      <c r="O57" s="600">
        <f t="shared" si="2"/>
        <v>300000000</v>
      </c>
      <c r="P57" s="607"/>
      <c r="Q57" s="608">
        <v>300000000</v>
      </c>
      <c r="R57" s="594"/>
      <c r="S57" s="594"/>
      <c r="T57" s="594"/>
      <c r="U57" s="594"/>
      <c r="V57" s="594"/>
      <c r="W57" s="594"/>
      <c r="X57" s="594"/>
      <c r="Y57" s="594"/>
      <c r="Z57" s="594"/>
      <c r="AA57" s="594"/>
      <c r="AB57" s="624"/>
    </row>
    <row r="58" spans="2:28" s="15" customFormat="1" ht="89.25">
      <c r="B58" s="621" t="s">
        <v>241</v>
      </c>
      <c r="C58" s="603">
        <v>41</v>
      </c>
      <c r="D58" s="588" t="s">
        <v>242</v>
      </c>
      <c r="E58" s="603">
        <v>4102</v>
      </c>
      <c r="F58" s="588" t="s">
        <v>304</v>
      </c>
      <c r="G58" s="599">
        <v>2024730010019</v>
      </c>
      <c r="H58" s="599" t="s">
        <v>336</v>
      </c>
      <c r="I58" s="589">
        <v>4102052</v>
      </c>
      <c r="J58" s="599" t="s">
        <v>306</v>
      </c>
      <c r="K58" s="599" t="s">
        <v>340</v>
      </c>
      <c r="L58" s="599" t="s">
        <v>310</v>
      </c>
      <c r="M58" s="599" t="s">
        <v>40</v>
      </c>
      <c r="N58" s="594">
        <v>33</v>
      </c>
      <c r="O58" s="600">
        <f t="shared" si="2"/>
        <v>860000000</v>
      </c>
      <c r="P58" s="607"/>
      <c r="Q58" s="608">
        <v>860000000</v>
      </c>
      <c r="R58" s="594"/>
      <c r="S58" s="594"/>
      <c r="T58" s="594"/>
      <c r="U58" s="594"/>
      <c r="V58" s="594"/>
      <c r="W58" s="594"/>
      <c r="X58" s="594"/>
      <c r="Y58" s="594"/>
      <c r="Z58" s="594"/>
      <c r="AA58" s="594"/>
      <c r="AB58" s="624"/>
    </row>
    <row r="59" spans="2:28" s="15" customFormat="1" ht="140.25">
      <c r="B59" s="621" t="s">
        <v>241</v>
      </c>
      <c r="C59" s="603">
        <v>41</v>
      </c>
      <c r="D59" s="588" t="s">
        <v>242</v>
      </c>
      <c r="E59" s="603">
        <v>4102</v>
      </c>
      <c r="F59" s="588" t="s">
        <v>304</v>
      </c>
      <c r="G59" s="599">
        <v>2024730010019</v>
      </c>
      <c r="H59" s="599" t="s">
        <v>336</v>
      </c>
      <c r="I59" s="589">
        <v>4102035</v>
      </c>
      <c r="J59" s="599" t="s">
        <v>341</v>
      </c>
      <c r="K59" s="599" t="s">
        <v>342</v>
      </c>
      <c r="L59" s="599" t="s">
        <v>310</v>
      </c>
      <c r="M59" s="599" t="s">
        <v>40</v>
      </c>
      <c r="N59" s="594">
        <v>1</v>
      </c>
      <c r="O59" s="600">
        <f t="shared" si="2"/>
        <v>280000000</v>
      </c>
      <c r="P59" s="607"/>
      <c r="Q59" s="608">
        <v>280000000</v>
      </c>
      <c r="R59" s="594"/>
      <c r="S59" s="594"/>
      <c r="T59" s="594"/>
      <c r="U59" s="594"/>
      <c r="V59" s="594"/>
      <c r="W59" s="594"/>
      <c r="X59" s="594"/>
      <c r="Y59" s="594"/>
      <c r="Z59" s="594"/>
      <c r="AA59" s="594"/>
      <c r="AB59" s="624"/>
    </row>
    <row r="60" spans="2:28" s="15" customFormat="1" ht="63.75">
      <c r="B60" s="621" t="s">
        <v>241</v>
      </c>
      <c r="C60" s="603">
        <v>41</v>
      </c>
      <c r="D60" s="588" t="s">
        <v>242</v>
      </c>
      <c r="E60" s="603">
        <v>4102</v>
      </c>
      <c r="F60" s="588" t="s">
        <v>304</v>
      </c>
      <c r="G60" s="599">
        <v>2024730010019</v>
      </c>
      <c r="H60" s="599" t="s">
        <v>336</v>
      </c>
      <c r="I60" s="589">
        <v>4102040</v>
      </c>
      <c r="J60" s="599" t="s">
        <v>343</v>
      </c>
      <c r="K60" s="599" t="s">
        <v>344</v>
      </c>
      <c r="L60" s="599" t="s">
        <v>310</v>
      </c>
      <c r="M60" s="599" t="s">
        <v>40</v>
      </c>
      <c r="N60" s="594">
        <v>2</v>
      </c>
      <c r="O60" s="600">
        <f t="shared" si="2"/>
        <v>281493606</v>
      </c>
      <c r="P60" s="607"/>
      <c r="Q60" s="608">
        <v>281493606</v>
      </c>
      <c r="R60" s="594"/>
      <c r="S60" s="594"/>
      <c r="T60" s="594"/>
      <c r="U60" s="594"/>
      <c r="V60" s="594"/>
      <c r="W60" s="594"/>
      <c r="X60" s="594"/>
      <c r="Y60" s="594"/>
      <c r="Z60" s="594"/>
      <c r="AA60" s="594"/>
      <c r="AB60" s="624"/>
    </row>
    <row r="61" spans="2:28" s="15" customFormat="1" ht="89.25">
      <c r="B61" s="621" t="s">
        <v>241</v>
      </c>
      <c r="C61" s="603">
        <v>41</v>
      </c>
      <c r="D61" s="588" t="s">
        <v>242</v>
      </c>
      <c r="E61" s="603">
        <v>4102</v>
      </c>
      <c r="F61" s="588" t="s">
        <v>304</v>
      </c>
      <c r="G61" s="589">
        <v>2024730010020</v>
      </c>
      <c r="H61" s="599" t="s">
        <v>345</v>
      </c>
      <c r="I61" s="589">
        <v>4102045</v>
      </c>
      <c r="J61" s="589" t="s">
        <v>346</v>
      </c>
      <c r="K61" s="589" t="s">
        <v>347</v>
      </c>
      <c r="L61" s="589" t="s">
        <v>310</v>
      </c>
      <c r="M61" s="599" t="s">
        <v>40</v>
      </c>
      <c r="N61" s="594">
        <v>100</v>
      </c>
      <c r="O61" s="600">
        <f t="shared" si="2"/>
        <v>305000000</v>
      </c>
      <c r="P61" s="609"/>
      <c r="Q61" s="597">
        <v>305000000</v>
      </c>
      <c r="R61" s="588"/>
      <c r="S61" s="588"/>
      <c r="T61" s="609"/>
      <c r="U61" s="609"/>
      <c r="V61" s="609"/>
      <c r="W61" s="609"/>
      <c r="X61" s="588"/>
      <c r="Y61" s="588"/>
      <c r="Z61" s="588"/>
      <c r="AA61" s="588"/>
      <c r="AB61" s="622"/>
    </row>
    <row r="62" spans="2:28" s="15" customFormat="1" ht="76.5">
      <c r="B62" s="621" t="s">
        <v>241</v>
      </c>
      <c r="C62" s="603">
        <v>41</v>
      </c>
      <c r="D62" s="588" t="s">
        <v>242</v>
      </c>
      <c r="E62" s="603">
        <v>4102</v>
      </c>
      <c r="F62" s="588" t="s">
        <v>304</v>
      </c>
      <c r="G62" s="589">
        <v>2024730010020</v>
      </c>
      <c r="H62" s="599" t="s">
        <v>345</v>
      </c>
      <c r="I62" s="589">
        <v>4102042</v>
      </c>
      <c r="J62" s="589" t="s">
        <v>258</v>
      </c>
      <c r="K62" s="589" t="s">
        <v>348</v>
      </c>
      <c r="L62" s="589" t="s">
        <v>310</v>
      </c>
      <c r="M62" s="599" t="s">
        <v>40</v>
      </c>
      <c r="N62" s="594">
        <v>1</v>
      </c>
      <c r="O62" s="600">
        <f t="shared" si="2"/>
        <v>300000000</v>
      </c>
      <c r="P62" s="609"/>
      <c r="Q62" s="608">
        <v>300000000</v>
      </c>
      <c r="R62" s="588"/>
      <c r="S62" s="588"/>
      <c r="T62" s="609"/>
      <c r="U62" s="609"/>
      <c r="V62" s="609"/>
      <c r="W62" s="609"/>
      <c r="X62" s="588"/>
      <c r="Y62" s="588"/>
      <c r="Z62" s="588"/>
      <c r="AA62" s="588"/>
      <c r="AB62" s="622"/>
    </row>
    <row r="63" spans="2:28" s="15" customFormat="1" ht="63.75">
      <c r="B63" s="625" t="s">
        <v>241</v>
      </c>
      <c r="C63" s="603">
        <v>41</v>
      </c>
      <c r="D63" s="594" t="s">
        <v>349</v>
      </c>
      <c r="E63" s="594">
        <v>4103</v>
      </c>
      <c r="F63" s="594" t="s">
        <v>333</v>
      </c>
      <c r="G63" s="589">
        <v>2024730010015</v>
      </c>
      <c r="H63" s="589" t="s">
        <v>350</v>
      </c>
      <c r="I63" s="589">
        <v>4103067</v>
      </c>
      <c r="J63" s="589" t="s">
        <v>351</v>
      </c>
      <c r="K63" s="589" t="s">
        <v>352</v>
      </c>
      <c r="L63" s="612" t="s">
        <v>353</v>
      </c>
      <c r="M63" s="589" t="s">
        <v>40</v>
      </c>
      <c r="N63" s="594">
        <v>1</v>
      </c>
      <c r="O63" s="600">
        <f t="shared" si="2"/>
        <v>100000000</v>
      </c>
      <c r="P63" s="595"/>
      <c r="Q63" s="597">
        <v>100000000</v>
      </c>
      <c r="R63" s="588"/>
      <c r="S63" s="588"/>
      <c r="T63" s="588"/>
      <c r="U63" s="588"/>
      <c r="V63" s="588"/>
      <c r="W63" s="588"/>
      <c r="X63" s="588"/>
      <c r="Y63" s="588"/>
      <c r="Z63" s="588"/>
      <c r="AA63" s="588"/>
      <c r="AB63" s="622"/>
    </row>
    <row r="64" spans="2:28" s="15" customFormat="1" ht="63.75">
      <c r="B64" s="625" t="s">
        <v>241</v>
      </c>
      <c r="C64" s="603">
        <v>41</v>
      </c>
      <c r="D64" s="594" t="s">
        <v>349</v>
      </c>
      <c r="E64" s="594">
        <v>4103</v>
      </c>
      <c r="F64" s="594" t="s">
        <v>333</v>
      </c>
      <c r="G64" s="599">
        <v>2024730010015</v>
      </c>
      <c r="H64" s="589" t="s">
        <v>350</v>
      </c>
      <c r="I64" s="589">
        <v>4103005</v>
      </c>
      <c r="J64" s="589" t="s">
        <v>354</v>
      </c>
      <c r="K64" s="589" t="s">
        <v>355</v>
      </c>
      <c r="L64" s="612" t="s">
        <v>353</v>
      </c>
      <c r="M64" s="589" t="s">
        <v>40</v>
      </c>
      <c r="N64" s="590">
        <v>130</v>
      </c>
      <c r="O64" s="600">
        <f t="shared" si="2"/>
        <v>100000000</v>
      </c>
      <c r="P64" s="588"/>
      <c r="Q64" s="597">
        <v>100000000</v>
      </c>
      <c r="R64" s="588"/>
      <c r="S64" s="588"/>
      <c r="T64" s="588"/>
      <c r="U64" s="588"/>
      <c r="V64" s="588"/>
      <c r="W64" s="588"/>
      <c r="X64" s="588"/>
      <c r="Y64" s="588"/>
      <c r="Z64" s="588"/>
      <c r="AA64" s="588"/>
      <c r="AB64" s="622"/>
    </row>
    <row r="65" spans="2:28" s="15" customFormat="1" ht="63.75">
      <c r="B65" s="625" t="s">
        <v>241</v>
      </c>
      <c r="C65" s="603">
        <v>41</v>
      </c>
      <c r="D65" s="594" t="s">
        <v>349</v>
      </c>
      <c r="E65" s="594">
        <v>4103</v>
      </c>
      <c r="F65" s="594" t="s">
        <v>333</v>
      </c>
      <c r="G65" s="599">
        <v>2024730010015</v>
      </c>
      <c r="H65" s="589" t="s">
        <v>350</v>
      </c>
      <c r="I65" s="589">
        <v>4103005</v>
      </c>
      <c r="J65" s="589" t="s">
        <v>354</v>
      </c>
      <c r="K65" s="589" t="s">
        <v>355</v>
      </c>
      <c r="L65" s="612" t="s">
        <v>356</v>
      </c>
      <c r="M65" s="589" t="s">
        <v>38</v>
      </c>
      <c r="N65" s="590"/>
      <c r="O65" s="600">
        <f t="shared" si="2"/>
        <v>100000000</v>
      </c>
      <c r="P65" s="588"/>
      <c r="Q65" s="610">
        <v>100000000</v>
      </c>
      <c r="R65" s="588"/>
      <c r="S65" s="588"/>
      <c r="T65" s="588"/>
      <c r="U65" s="588"/>
      <c r="V65" s="588"/>
      <c r="W65" s="588"/>
      <c r="X65" s="588"/>
      <c r="Y65" s="588"/>
      <c r="Z65" s="588"/>
      <c r="AA65" s="588"/>
      <c r="AB65" s="622"/>
    </row>
    <row r="66" spans="2:28" s="15" customFormat="1" ht="63.75">
      <c r="B66" s="625" t="s">
        <v>241</v>
      </c>
      <c r="C66" s="603">
        <v>41</v>
      </c>
      <c r="D66" s="594" t="s">
        <v>349</v>
      </c>
      <c r="E66" s="594">
        <v>4103</v>
      </c>
      <c r="F66" s="594" t="s">
        <v>333</v>
      </c>
      <c r="G66" s="589">
        <v>2024730010015</v>
      </c>
      <c r="H66" s="589" t="s">
        <v>350</v>
      </c>
      <c r="I66" s="589">
        <v>4103069</v>
      </c>
      <c r="J66" s="589" t="s">
        <v>357</v>
      </c>
      <c r="K66" s="589" t="s">
        <v>358</v>
      </c>
      <c r="L66" s="612" t="s">
        <v>353</v>
      </c>
      <c r="M66" s="589" t="s">
        <v>40</v>
      </c>
      <c r="N66" s="594">
        <v>2</v>
      </c>
      <c r="O66" s="600">
        <f t="shared" si="2"/>
        <v>100000000</v>
      </c>
      <c r="P66" s="588"/>
      <c r="Q66" s="597">
        <v>100000000</v>
      </c>
      <c r="R66" s="588"/>
      <c r="S66" s="588"/>
      <c r="T66" s="588"/>
      <c r="U66" s="588"/>
      <c r="V66" s="588"/>
      <c r="W66" s="588"/>
      <c r="X66" s="588"/>
      <c r="Y66" s="588"/>
      <c r="Z66" s="588"/>
      <c r="AA66" s="588"/>
      <c r="AB66" s="622"/>
    </row>
    <row r="67" spans="2:28" s="15" customFormat="1" ht="63.75">
      <c r="B67" s="625" t="s">
        <v>241</v>
      </c>
      <c r="C67" s="603">
        <v>41</v>
      </c>
      <c r="D67" s="594" t="s">
        <v>349</v>
      </c>
      <c r="E67" s="594">
        <v>4103</v>
      </c>
      <c r="F67" s="594" t="s">
        <v>333</v>
      </c>
      <c r="G67" s="589">
        <v>2024730010015</v>
      </c>
      <c r="H67" s="589" t="s">
        <v>350</v>
      </c>
      <c r="I67" s="589">
        <v>4103027</v>
      </c>
      <c r="J67" s="589" t="s">
        <v>359</v>
      </c>
      <c r="K67" s="589" t="s">
        <v>360</v>
      </c>
      <c r="L67" s="612" t="s">
        <v>353</v>
      </c>
      <c r="M67" s="589" t="s">
        <v>40</v>
      </c>
      <c r="N67" s="601">
        <v>1</v>
      </c>
      <c r="O67" s="600">
        <f t="shared" si="2"/>
        <v>48211828</v>
      </c>
      <c r="P67" s="588"/>
      <c r="Q67" s="597">
        <v>48211828</v>
      </c>
      <c r="R67" s="588"/>
      <c r="S67" s="588"/>
      <c r="T67" s="588"/>
      <c r="U67" s="588"/>
      <c r="V67" s="588"/>
      <c r="W67" s="588"/>
      <c r="X67" s="588"/>
      <c r="Y67" s="588"/>
      <c r="Z67" s="588"/>
      <c r="AA67" s="588"/>
      <c r="AB67" s="622"/>
    </row>
    <row r="68" spans="2:28" s="15" customFormat="1" ht="63.75">
      <c r="B68" s="625" t="s">
        <v>241</v>
      </c>
      <c r="C68" s="603">
        <v>41</v>
      </c>
      <c r="D68" s="594" t="s">
        <v>349</v>
      </c>
      <c r="E68" s="594">
        <v>4103</v>
      </c>
      <c r="F68" s="594" t="s">
        <v>333</v>
      </c>
      <c r="G68" s="589">
        <v>2024730010015</v>
      </c>
      <c r="H68" s="589" t="s">
        <v>350</v>
      </c>
      <c r="I68" s="589">
        <v>4103027</v>
      </c>
      <c r="J68" s="589" t="s">
        <v>359</v>
      </c>
      <c r="K68" s="589" t="s">
        <v>360</v>
      </c>
      <c r="L68" s="589" t="s">
        <v>295</v>
      </c>
      <c r="M68" s="589" t="s">
        <v>296</v>
      </c>
      <c r="N68" s="602"/>
      <c r="O68" s="600">
        <f t="shared" si="2"/>
        <v>100000000</v>
      </c>
      <c r="P68" s="588"/>
      <c r="Q68" s="597">
        <v>100000000</v>
      </c>
      <c r="R68" s="588"/>
      <c r="S68" s="588"/>
      <c r="T68" s="588"/>
      <c r="U68" s="588"/>
      <c r="V68" s="588"/>
      <c r="W68" s="588"/>
      <c r="X68" s="588"/>
      <c r="Y68" s="588"/>
      <c r="Z68" s="588"/>
      <c r="AA68" s="588"/>
      <c r="AB68" s="622"/>
    </row>
    <row r="69" spans="2:28" s="15" customFormat="1" ht="63.75">
      <c r="B69" s="625" t="s">
        <v>241</v>
      </c>
      <c r="C69" s="603">
        <v>41</v>
      </c>
      <c r="D69" s="594" t="s">
        <v>349</v>
      </c>
      <c r="E69" s="594">
        <v>4103</v>
      </c>
      <c r="F69" s="594" t="s">
        <v>333</v>
      </c>
      <c r="G69" s="589">
        <v>2024730010015</v>
      </c>
      <c r="H69" s="589" t="s">
        <v>350</v>
      </c>
      <c r="I69" s="589">
        <v>4103027</v>
      </c>
      <c r="J69" s="589" t="s">
        <v>272</v>
      </c>
      <c r="K69" s="589" t="s">
        <v>361</v>
      </c>
      <c r="L69" s="612" t="s">
        <v>353</v>
      </c>
      <c r="M69" s="589" t="s">
        <v>40</v>
      </c>
      <c r="N69" s="594">
        <v>1</v>
      </c>
      <c r="O69" s="600">
        <f t="shared" si="2"/>
        <v>100000000</v>
      </c>
      <c r="P69" s="588"/>
      <c r="Q69" s="597">
        <v>100000000</v>
      </c>
      <c r="R69" s="588"/>
      <c r="S69" s="588"/>
      <c r="T69" s="588"/>
      <c r="U69" s="588"/>
      <c r="V69" s="588"/>
      <c r="W69" s="588"/>
      <c r="X69" s="588"/>
      <c r="Y69" s="588"/>
      <c r="Z69" s="588"/>
      <c r="AA69" s="588"/>
      <c r="AB69" s="622"/>
    </row>
    <row r="70" spans="2:28" s="15" customFormat="1" ht="63.75">
      <c r="B70" s="625" t="s">
        <v>241</v>
      </c>
      <c r="C70" s="603">
        <v>41</v>
      </c>
      <c r="D70" s="594" t="s">
        <v>349</v>
      </c>
      <c r="E70" s="594">
        <v>4103</v>
      </c>
      <c r="F70" s="594" t="s">
        <v>333</v>
      </c>
      <c r="G70" s="589">
        <v>2024730010015</v>
      </c>
      <c r="H70" s="589" t="s">
        <v>350</v>
      </c>
      <c r="I70" s="589">
        <v>4103073</v>
      </c>
      <c r="J70" s="589" t="s">
        <v>362</v>
      </c>
      <c r="K70" s="589" t="s">
        <v>363</v>
      </c>
      <c r="L70" s="612" t="s">
        <v>353</v>
      </c>
      <c r="M70" s="589" t="s">
        <v>40</v>
      </c>
      <c r="N70" s="590">
        <v>8</v>
      </c>
      <c r="O70" s="600">
        <f t="shared" si="2"/>
        <v>100000000</v>
      </c>
      <c r="P70" s="588"/>
      <c r="Q70" s="597">
        <v>100000000</v>
      </c>
      <c r="R70" s="588"/>
      <c r="S70" s="588"/>
      <c r="T70" s="588"/>
      <c r="U70" s="588"/>
      <c r="V70" s="588"/>
      <c r="W70" s="588"/>
      <c r="X70" s="588"/>
      <c r="Y70" s="588"/>
      <c r="Z70" s="588"/>
      <c r="AA70" s="588"/>
      <c r="AB70" s="622"/>
    </row>
    <row r="71" spans="2:28" s="15" customFormat="1" ht="63.75">
      <c r="B71" s="625" t="s">
        <v>241</v>
      </c>
      <c r="C71" s="603">
        <v>41</v>
      </c>
      <c r="D71" s="594" t="s">
        <v>349</v>
      </c>
      <c r="E71" s="594">
        <v>4103</v>
      </c>
      <c r="F71" s="594" t="s">
        <v>333</v>
      </c>
      <c r="G71" s="589">
        <v>2024730010015</v>
      </c>
      <c r="H71" s="589" t="s">
        <v>350</v>
      </c>
      <c r="I71" s="589">
        <v>4103073</v>
      </c>
      <c r="J71" s="589" t="s">
        <v>362</v>
      </c>
      <c r="K71" s="589" t="s">
        <v>363</v>
      </c>
      <c r="L71" s="612" t="s">
        <v>364</v>
      </c>
      <c r="M71" s="589" t="s">
        <v>248</v>
      </c>
      <c r="N71" s="590"/>
      <c r="O71" s="600">
        <f t="shared" si="2"/>
        <v>33500000</v>
      </c>
      <c r="P71" s="588"/>
      <c r="Q71" s="597">
        <v>33500000</v>
      </c>
      <c r="R71" s="588"/>
      <c r="S71" s="588"/>
      <c r="T71" s="588"/>
      <c r="U71" s="588"/>
      <c r="V71" s="588"/>
      <c r="W71" s="588"/>
      <c r="X71" s="588"/>
      <c r="Y71" s="588"/>
      <c r="Z71" s="588"/>
      <c r="AA71" s="588"/>
      <c r="AB71" s="622"/>
    </row>
    <row r="72" spans="2:28" s="15" customFormat="1" ht="63.75">
      <c r="B72" s="625" t="s">
        <v>241</v>
      </c>
      <c r="C72" s="603">
        <v>41</v>
      </c>
      <c r="D72" s="594" t="s">
        <v>349</v>
      </c>
      <c r="E72" s="594">
        <v>4103</v>
      </c>
      <c r="F72" s="594" t="s">
        <v>333</v>
      </c>
      <c r="G72" s="589">
        <v>2024730010015</v>
      </c>
      <c r="H72" s="589" t="s">
        <v>350</v>
      </c>
      <c r="I72" s="589">
        <v>4103052</v>
      </c>
      <c r="J72" s="589" t="s">
        <v>365</v>
      </c>
      <c r="K72" s="589" t="s">
        <v>366</v>
      </c>
      <c r="L72" s="612" t="s">
        <v>353</v>
      </c>
      <c r="M72" s="589" t="s">
        <v>40</v>
      </c>
      <c r="N72" s="594">
        <v>100</v>
      </c>
      <c r="O72" s="600">
        <f t="shared" si="2"/>
        <v>100000000</v>
      </c>
      <c r="P72" s="588"/>
      <c r="Q72" s="597">
        <v>100000000</v>
      </c>
      <c r="R72" s="588"/>
      <c r="S72" s="588"/>
      <c r="T72" s="588"/>
      <c r="U72" s="588"/>
      <c r="V72" s="588"/>
      <c r="W72" s="588"/>
      <c r="X72" s="588"/>
      <c r="Y72" s="588"/>
      <c r="Z72" s="588"/>
      <c r="AA72" s="588"/>
      <c r="AB72" s="622"/>
    </row>
    <row r="73" spans="2:28" s="15" customFormat="1" ht="38.25">
      <c r="B73" s="625" t="s">
        <v>367</v>
      </c>
      <c r="C73" s="603">
        <v>45</v>
      </c>
      <c r="D73" s="594" t="s">
        <v>368</v>
      </c>
      <c r="E73" s="594">
        <v>4501</v>
      </c>
      <c r="F73" s="594" t="s">
        <v>369</v>
      </c>
      <c r="G73" s="589">
        <v>2024730010016</v>
      </c>
      <c r="H73" s="589" t="s">
        <v>370</v>
      </c>
      <c r="I73" s="589">
        <v>4501050</v>
      </c>
      <c r="J73" s="589" t="s">
        <v>371</v>
      </c>
      <c r="K73" s="589" t="s">
        <v>372</v>
      </c>
      <c r="L73" s="612" t="s">
        <v>353</v>
      </c>
      <c r="M73" s="589" t="s">
        <v>40</v>
      </c>
      <c r="N73" s="594">
        <v>200</v>
      </c>
      <c r="O73" s="600">
        <f t="shared" si="2"/>
        <v>112000000</v>
      </c>
      <c r="P73" s="588"/>
      <c r="Q73" s="610">
        <v>112000000</v>
      </c>
      <c r="R73" s="588"/>
      <c r="S73" s="588"/>
      <c r="T73" s="588"/>
      <c r="U73" s="588"/>
      <c r="V73" s="588"/>
      <c r="W73" s="588"/>
      <c r="X73" s="588"/>
      <c r="Y73" s="588"/>
      <c r="Z73" s="588"/>
      <c r="AA73" s="588"/>
      <c r="AB73" s="622"/>
    </row>
    <row r="74" spans="2:28" s="15" customFormat="1" ht="63.75">
      <c r="B74" s="625" t="s">
        <v>241</v>
      </c>
      <c r="C74" s="603">
        <v>41</v>
      </c>
      <c r="D74" s="594" t="s">
        <v>349</v>
      </c>
      <c r="E74" s="594">
        <v>4103</v>
      </c>
      <c r="F74" s="594" t="s">
        <v>333</v>
      </c>
      <c r="G74" s="589">
        <v>2024730010018</v>
      </c>
      <c r="H74" s="589" t="s">
        <v>373</v>
      </c>
      <c r="I74" s="589">
        <v>4103005</v>
      </c>
      <c r="J74" s="589" t="s">
        <v>354</v>
      </c>
      <c r="K74" s="589" t="s">
        <v>374</v>
      </c>
      <c r="L74" s="612" t="s">
        <v>353</v>
      </c>
      <c r="M74" s="589" t="s">
        <v>40</v>
      </c>
      <c r="N74" s="594">
        <v>55</v>
      </c>
      <c r="O74" s="600">
        <f t="shared" si="2"/>
        <v>105000000</v>
      </c>
      <c r="P74" s="588"/>
      <c r="Q74" s="610">
        <v>105000000</v>
      </c>
      <c r="R74" s="588"/>
      <c r="S74" s="588"/>
      <c r="T74" s="588"/>
      <c r="U74" s="588"/>
      <c r="V74" s="588"/>
      <c r="W74" s="588"/>
      <c r="X74" s="588"/>
      <c r="Y74" s="588"/>
      <c r="Z74" s="588"/>
      <c r="AA74" s="588"/>
      <c r="AB74" s="622"/>
    </row>
    <row r="75" spans="2:28" s="15" customFormat="1" ht="63.75">
      <c r="B75" s="625" t="s">
        <v>241</v>
      </c>
      <c r="C75" s="603">
        <v>41</v>
      </c>
      <c r="D75" s="594" t="s">
        <v>349</v>
      </c>
      <c r="E75" s="594">
        <v>4103</v>
      </c>
      <c r="F75" s="594" t="s">
        <v>333</v>
      </c>
      <c r="G75" s="589">
        <v>2024730010018</v>
      </c>
      <c r="H75" s="589" t="s">
        <v>373</v>
      </c>
      <c r="I75" s="589">
        <v>4103067</v>
      </c>
      <c r="J75" s="589" t="s">
        <v>351</v>
      </c>
      <c r="K75" s="589" t="s">
        <v>375</v>
      </c>
      <c r="L75" s="612" t="s">
        <v>353</v>
      </c>
      <c r="M75" s="589" t="s">
        <v>40</v>
      </c>
      <c r="N75" s="594">
        <v>2</v>
      </c>
      <c r="O75" s="600">
        <f t="shared" si="2"/>
        <v>50000000</v>
      </c>
      <c r="P75" s="588"/>
      <c r="Q75" s="610">
        <v>50000000</v>
      </c>
      <c r="R75" s="588"/>
      <c r="S75" s="588"/>
      <c r="T75" s="588"/>
      <c r="U75" s="588"/>
      <c r="V75" s="588"/>
      <c r="W75" s="588"/>
      <c r="X75" s="588"/>
      <c r="Y75" s="588"/>
      <c r="Z75" s="588"/>
      <c r="AA75" s="588"/>
      <c r="AB75" s="622"/>
    </row>
    <row r="76" spans="2:28" s="15" customFormat="1" ht="39" thickBot="1">
      <c r="B76" s="626" t="s">
        <v>367</v>
      </c>
      <c r="C76" s="627">
        <v>45</v>
      </c>
      <c r="D76" s="628" t="s">
        <v>368</v>
      </c>
      <c r="E76" s="628">
        <v>4501</v>
      </c>
      <c r="F76" s="628" t="s">
        <v>369</v>
      </c>
      <c r="G76" s="629">
        <v>2024730010017</v>
      </c>
      <c r="H76" s="629" t="s">
        <v>376</v>
      </c>
      <c r="I76" s="629">
        <v>4501050</v>
      </c>
      <c r="J76" s="629" t="s">
        <v>371</v>
      </c>
      <c r="K76" s="629" t="s">
        <v>377</v>
      </c>
      <c r="L76" s="630" t="s">
        <v>353</v>
      </c>
      <c r="M76" s="629" t="s">
        <v>40</v>
      </c>
      <c r="N76" s="628">
        <v>100</v>
      </c>
      <c r="O76" s="631">
        <f t="shared" si="2"/>
        <v>112000000</v>
      </c>
      <c r="P76" s="632"/>
      <c r="Q76" s="633">
        <v>112000000</v>
      </c>
      <c r="R76" s="632"/>
      <c r="S76" s="632"/>
      <c r="T76" s="632"/>
      <c r="U76" s="632"/>
      <c r="V76" s="632"/>
      <c r="W76" s="632"/>
      <c r="X76" s="632"/>
      <c r="Y76" s="632"/>
      <c r="Z76" s="632"/>
      <c r="AA76" s="632"/>
      <c r="AB76" s="634"/>
    </row>
    <row r="77" spans="2:28" s="15" customFormat="1" ht="13.5" thickBot="1">
      <c r="B77" s="326" t="s">
        <v>55</v>
      </c>
      <c r="C77" s="327"/>
      <c r="D77" s="327"/>
      <c r="E77" s="327"/>
      <c r="F77" s="327"/>
      <c r="G77" s="327"/>
      <c r="H77" s="327"/>
      <c r="I77" s="327"/>
      <c r="J77" s="327"/>
      <c r="K77" s="327"/>
      <c r="L77" s="327"/>
      <c r="M77" s="327"/>
      <c r="N77" s="328"/>
      <c r="O77" s="65">
        <f>SUM(O15:O76)</f>
        <v>17990000002</v>
      </c>
      <c r="P77" s="66">
        <f>SUM(P15:P76)</f>
        <v>5600000000</v>
      </c>
      <c r="Q77" s="66">
        <f>SUM(Q15:Q76)</f>
        <v>12390000002</v>
      </c>
      <c r="R77" s="66">
        <f t="shared" ref="R77:AB77" si="3">SUM(R15:R76)</f>
        <v>0</v>
      </c>
      <c r="S77" s="66">
        <f t="shared" si="3"/>
        <v>0</v>
      </c>
      <c r="T77" s="66">
        <f t="shared" si="3"/>
        <v>0</v>
      </c>
      <c r="U77" s="66">
        <f t="shared" si="3"/>
        <v>0</v>
      </c>
      <c r="V77" s="66">
        <f t="shared" si="3"/>
        <v>0</v>
      </c>
      <c r="W77" s="66">
        <f t="shared" si="3"/>
        <v>0</v>
      </c>
      <c r="X77" s="66">
        <f t="shared" si="3"/>
        <v>0</v>
      </c>
      <c r="Y77" s="66">
        <f t="shared" si="3"/>
        <v>0</v>
      </c>
      <c r="Z77" s="66">
        <f t="shared" si="3"/>
        <v>0</v>
      </c>
      <c r="AA77" s="66">
        <f t="shared" si="3"/>
        <v>0</v>
      </c>
      <c r="AB77" s="66">
        <f t="shared" si="3"/>
        <v>0</v>
      </c>
    </row>
  </sheetData>
  <mergeCells count="48">
    <mergeCell ref="C7:V7"/>
    <mergeCell ref="C8:V8"/>
    <mergeCell ref="C9:V9"/>
    <mergeCell ref="C2:G5"/>
    <mergeCell ref="H2:O3"/>
    <mergeCell ref="P2:S2"/>
    <mergeCell ref="T2:V5"/>
    <mergeCell ref="P3:S3"/>
    <mergeCell ref="H4:O5"/>
    <mergeCell ref="P4:S4"/>
    <mergeCell ref="P5:S5"/>
    <mergeCell ref="R12:X12"/>
    <mergeCell ref="Y12:Y14"/>
    <mergeCell ref="B77:N77"/>
    <mergeCell ref="N29:N31"/>
    <mergeCell ref="N35:N36"/>
    <mergeCell ref="N37:N39"/>
    <mergeCell ref="N40:N42"/>
    <mergeCell ref="N43:N44"/>
    <mergeCell ref="N46:N47"/>
    <mergeCell ref="K48:K49"/>
    <mergeCell ref="N48:N49"/>
    <mergeCell ref="N64:N65"/>
    <mergeCell ref="N67:N68"/>
    <mergeCell ref="N70:N71"/>
    <mergeCell ref="N25:N26"/>
    <mergeCell ref="L12:L14"/>
    <mergeCell ref="M12:M14"/>
    <mergeCell ref="N12:N14"/>
    <mergeCell ref="P12:Q12"/>
    <mergeCell ref="N15:N16"/>
    <mergeCell ref="N22:N23"/>
    <mergeCell ref="K12:K14"/>
    <mergeCell ref="B11:N11"/>
    <mergeCell ref="O11:O14"/>
    <mergeCell ref="P11:AB11"/>
    <mergeCell ref="B12:B14"/>
    <mergeCell ref="C12:C14"/>
    <mergeCell ref="D12:D14"/>
    <mergeCell ref="E12:E14"/>
    <mergeCell ref="F12:F14"/>
    <mergeCell ref="G12:G14"/>
    <mergeCell ref="H12:H14"/>
    <mergeCell ref="I12:I14"/>
    <mergeCell ref="J12:J14"/>
    <mergeCell ref="Z12:Z14"/>
    <mergeCell ref="AA12:AA14"/>
    <mergeCell ref="AB12:AB1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37"/>
  <sheetViews>
    <sheetView zoomScale="90" zoomScaleNormal="90" workbookViewId="0">
      <selection activeCell="B14" sqref="B14"/>
    </sheetView>
  </sheetViews>
  <sheetFormatPr baseColWidth="10" defaultRowHeight="12.75"/>
  <cols>
    <col min="1" max="1" width="2.85546875" style="36" customWidth="1"/>
    <col min="2" max="2" width="20.7109375" style="18" customWidth="1"/>
    <col min="3" max="3" width="10.5703125" style="19" customWidth="1"/>
    <col min="4" max="4" width="23.28515625" style="19" customWidth="1"/>
    <col min="5" max="5" width="21.7109375" style="19" customWidth="1"/>
    <col min="6" max="6" width="32.42578125" style="19" customWidth="1"/>
    <col min="7" max="7" width="16.5703125" style="19" customWidth="1"/>
    <col min="8" max="8" width="42.140625" style="19" customWidth="1"/>
    <col min="9" max="9" width="16.5703125" style="19" customWidth="1"/>
    <col min="10" max="10" width="23" style="19" customWidth="1"/>
    <col min="11" max="11" width="33.28515625" style="19" customWidth="1"/>
    <col min="12" max="13" width="16.7109375" style="19" customWidth="1"/>
    <col min="14" max="14" width="13.7109375" style="19" customWidth="1"/>
    <col min="15" max="15" width="19" style="19" customWidth="1"/>
    <col min="16" max="17" width="16.28515625" style="19" customWidth="1"/>
    <col min="18" max="18" width="8.140625" style="19" customWidth="1"/>
    <col min="19" max="19" width="8.5703125" style="19" customWidth="1"/>
    <col min="20" max="23" width="11.42578125" style="19"/>
    <col min="24" max="24" width="10" style="19" customWidth="1"/>
    <col min="25" max="25" width="8.42578125" style="19" customWidth="1"/>
    <col min="26" max="26" width="8.85546875" style="19" customWidth="1"/>
    <col min="27" max="27" width="9.42578125" style="19" customWidth="1"/>
    <col min="28" max="28" width="8.7109375" style="19" customWidth="1"/>
    <col min="29" max="190" width="11.42578125" style="36"/>
    <col min="191" max="256" width="11.42578125" style="19"/>
    <col min="257" max="257" width="2.85546875" style="19" customWidth="1"/>
    <col min="258" max="258" width="20.7109375" style="19" customWidth="1"/>
    <col min="259" max="259" width="10.5703125" style="19" customWidth="1"/>
    <col min="260" max="260" width="23.28515625" style="19" customWidth="1"/>
    <col min="261" max="261" width="21.7109375" style="19" customWidth="1"/>
    <col min="262" max="262" width="53.7109375" style="19" customWidth="1"/>
    <col min="263" max="263" width="16.5703125" style="19" customWidth="1"/>
    <col min="264" max="264" width="42.140625" style="19" customWidth="1"/>
    <col min="265" max="265" width="16.5703125" style="19" customWidth="1"/>
    <col min="266" max="266" width="23" style="19" customWidth="1"/>
    <col min="267" max="267" width="33.28515625" style="19" customWidth="1"/>
    <col min="268" max="269" width="16.7109375" style="19" customWidth="1"/>
    <col min="270" max="270" width="13.7109375" style="19" customWidth="1"/>
    <col min="271" max="271" width="19" style="19" customWidth="1"/>
    <col min="272" max="273" width="16.28515625" style="19" customWidth="1"/>
    <col min="274" max="274" width="8.140625" style="19" customWidth="1"/>
    <col min="275" max="275" width="8.5703125" style="19" customWidth="1"/>
    <col min="276" max="279" width="11.42578125" style="19"/>
    <col min="280" max="280" width="10" style="19" customWidth="1"/>
    <col min="281" max="281" width="8.42578125" style="19" customWidth="1"/>
    <col min="282" max="282" width="8.85546875" style="19" customWidth="1"/>
    <col min="283" max="283" width="9.42578125" style="19" customWidth="1"/>
    <col min="284" max="284" width="8.7109375" style="19" customWidth="1"/>
    <col min="285" max="512" width="11.42578125" style="19"/>
    <col min="513" max="513" width="2.85546875" style="19" customWidth="1"/>
    <col min="514" max="514" width="20.7109375" style="19" customWidth="1"/>
    <col min="515" max="515" width="10.5703125" style="19" customWidth="1"/>
    <col min="516" max="516" width="23.28515625" style="19" customWidth="1"/>
    <col min="517" max="517" width="21.7109375" style="19" customWidth="1"/>
    <col min="518" max="518" width="53.7109375" style="19" customWidth="1"/>
    <col min="519" max="519" width="16.5703125" style="19" customWidth="1"/>
    <col min="520" max="520" width="42.140625" style="19" customWidth="1"/>
    <col min="521" max="521" width="16.5703125" style="19" customWidth="1"/>
    <col min="522" max="522" width="23" style="19" customWidth="1"/>
    <col min="523" max="523" width="33.28515625" style="19" customWidth="1"/>
    <col min="524" max="525" width="16.7109375" style="19" customWidth="1"/>
    <col min="526" max="526" width="13.7109375" style="19" customWidth="1"/>
    <col min="527" max="527" width="19" style="19" customWidth="1"/>
    <col min="528" max="529" width="16.28515625" style="19" customWidth="1"/>
    <col min="530" max="530" width="8.140625" style="19" customWidth="1"/>
    <col min="531" max="531" width="8.5703125" style="19" customWidth="1"/>
    <col min="532" max="535" width="11.42578125" style="19"/>
    <col min="536" max="536" width="10" style="19" customWidth="1"/>
    <col min="537" max="537" width="8.42578125" style="19" customWidth="1"/>
    <col min="538" max="538" width="8.85546875" style="19" customWidth="1"/>
    <col min="539" max="539" width="9.42578125" style="19" customWidth="1"/>
    <col min="540" max="540" width="8.7109375" style="19" customWidth="1"/>
    <col min="541" max="768" width="11.42578125" style="19"/>
    <col min="769" max="769" width="2.85546875" style="19" customWidth="1"/>
    <col min="770" max="770" width="20.7109375" style="19" customWidth="1"/>
    <col min="771" max="771" width="10.5703125" style="19" customWidth="1"/>
    <col min="772" max="772" width="23.28515625" style="19" customWidth="1"/>
    <col min="773" max="773" width="21.7109375" style="19" customWidth="1"/>
    <col min="774" max="774" width="53.7109375" style="19" customWidth="1"/>
    <col min="775" max="775" width="16.5703125" style="19" customWidth="1"/>
    <col min="776" max="776" width="42.140625" style="19" customWidth="1"/>
    <col min="777" max="777" width="16.5703125" style="19" customWidth="1"/>
    <col min="778" max="778" width="23" style="19" customWidth="1"/>
    <col min="779" max="779" width="33.28515625" style="19" customWidth="1"/>
    <col min="780" max="781" width="16.7109375" style="19" customWidth="1"/>
    <col min="782" max="782" width="13.7109375" style="19" customWidth="1"/>
    <col min="783" max="783" width="19" style="19" customWidth="1"/>
    <col min="784" max="785" width="16.28515625" style="19" customWidth="1"/>
    <col min="786" max="786" width="8.140625" style="19" customWidth="1"/>
    <col min="787" max="787" width="8.5703125" style="19" customWidth="1"/>
    <col min="788" max="791" width="11.42578125" style="19"/>
    <col min="792" max="792" width="10" style="19" customWidth="1"/>
    <col min="793" max="793" width="8.42578125" style="19" customWidth="1"/>
    <col min="794" max="794" width="8.85546875" style="19" customWidth="1"/>
    <col min="795" max="795" width="9.42578125" style="19" customWidth="1"/>
    <col min="796" max="796" width="8.7109375" style="19" customWidth="1"/>
    <col min="797" max="1024" width="11.42578125" style="19"/>
    <col min="1025" max="1025" width="2.85546875" style="19" customWidth="1"/>
    <col min="1026" max="1026" width="20.7109375" style="19" customWidth="1"/>
    <col min="1027" max="1027" width="10.5703125" style="19" customWidth="1"/>
    <col min="1028" max="1028" width="23.28515625" style="19" customWidth="1"/>
    <col min="1029" max="1029" width="21.7109375" style="19" customWidth="1"/>
    <col min="1030" max="1030" width="53.7109375" style="19" customWidth="1"/>
    <col min="1031" max="1031" width="16.5703125" style="19" customWidth="1"/>
    <col min="1032" max="1032" width="42.140625" style="19" customWidth="1"/>
    <col min="1033" max="1033" width="16.5703125" style="19" customWidth="1"/>
    <col min="1034" max="1034" width="23" style="19" customWidth="1"/>
    <col min="1035" max="1035" width="33.28515625" style="19" customWidth="1"/>
    <col min="1036" max="1037" width="16.7109375" style="19" customWidth="1"/>
    <col min="1038" max="1038" width="13.7109375" style="19" customWidth="1"/>
    <col min="1039" max="1039" width="19" style="19" customWidth="1"/>
    <col min="1040" max="1041" width="16.28515625" style="19" customWidth="1"/>
    <col min="1042" max="1042" width="8.140625" style="19" customWidth="1"/>
    <col min="1043" max="1043" width="8.5703125" style="19" customWidth="1"/>
    <col min="1044" max="1047" width="11.42578125" style="19"/>
    <col min="1048" max="1048" width="10" style="19" customWidth="1"/>
    <col min="1049" max="1049" width="8.42578125" style="19" customWidth="1"/>
    <col min="1050" max="1050" width="8.85546875" style="19" customWidth="1"/>
    <col min="1051" max="1051" width="9.42578125" style="19" customWidth="1"/>
    <col min="1052" max="1052" width="8.7109375" style="19" customWidth="1"/>
    <col min="1053" max="1280" width="11.42578125" style="19"/>
    <col min="1281" max="1281" width="2.85546875" style="19" customWidth="1"/>
    <col min="1282" max="1282" width="20.7109375" style="19" customWidth="1"/>
    <col min="1283" max="1283" width="10.5703125" style="19" customWidth="1"/>
    <col min="1284" max="1284" width="23.28515625" style="19" customWidth="1"/>
    <col min="1285" max="1285" width="21.7109375" style="19" customWidth="1"/>
    <col min="1286" max="1286" width="53.7109375" style="19" customWidth="1"/>
    <col min="1287" max="1287" width="16.5703125" style="19" customWidth="1"/>
    <col min="1288" max="1288" width="42.140625" style="19" customWidth="1"/>
    <col min="1289" max="1289" width="16.5703125" style="19" customWidth="1"/>
    <col min="1290" max="1290" width="23" style="19" customWidth="1"/>
    <col min="1291" max="1291" width="33.28515625" style="19" customWidth="1"/>
    <col min="1292" max="1293" width="16.7109375" style="19" customWidth="1"/>
    <col min="1294" max="1294" width="13.7109375" style="19" customWidth="1"/>
    <col min="1295" max="1295" width="19" style="19" customWidth="1"/>
    <col min="1296" max="1297" width="16.28515625" style="19" customWidth="1"/>
    <col min="1298" max="1298" width="8.140625" style="19" customWidth="1"/>
    <col min="1299" max="1299" width="8.5703125" style="19" customWidth="1"/>
    <col min="1300" max="1303" width="11.42578125" style="19"/>
    <col min="1304" max="1304" width="10" style="19" customWidth="1"/>
    <col min="1305" max="1305" width="8.42578125" style="19" customWidth="1"/>
    <col min="1306" max="1306" width="8.85546875" style="19" customWidth="1"/>
    <col min="1307" max="1307" width="9.42578125" style="19" customWidth="1"/>
    <col min="1308" max="1308" width="8.7109375" style="19" customWidth="1"/>
    <col min="1309" max="1536" width="11.42578125" style="19"/>
    <col min="1537" max="1537" width="2.85546875" style="19" customWidth="1"/>
    <col min="1538" max="1538" width="20.7109375" style="19" customWidth="1"/>
    <col min="1539" max="1539" width="10.5703125" style="19" customWidth="1"/>
    <col min="1540" max="1540" width="23.28515625" style="19" customWidth="1"/>
    <col min="1541" max="1541" width="21.7109375" style="19" customWidth="1"/>
    <col min="1542" max="1542" width="53.7109375" style="19" customWidth="1"/>
    <col min="1543" max="1543" width="16.5703125" style="19" customWidth="1"/>
    <col min="1544" max="1544" width="42.140625" style="19" customWidth="1"/>
    <col min="1545" max="1545" width="16.5703125" style="19" customWidth="1"/>
    <col min="1546" max="1546" width="23" style="19" customWidth="1"/>
    <col min="1547" max="1547" width="33.28515625" style="19" customWidth="1"/>
    <col min="1548" max="1549" width="16.7109375" style="19" customWidth="1"/>
    <col min="1550" max="1550" width="13.7109375" style="19" customWidth="1"/>
    <col min="1551" max="1551" width="19" style="19" customWidth="1"/>
    <col min="1552" max="1553" width="16.28515625" style="19" customWidth="1"/>
    <col min="1554" max="1554" width="8.140625" style="19" customWidth="1"/>
    <col min="1555" max="1555" width="8.5703125" style="19" customWidth="1"/>
    <col min="1556" max="1559" width="11.42578125" style="19"/>
    <col min="1560" max="1560" width="10" style="19" customWidth="1"/>
    <col min="1561" max="1561" width="8.42578125" style="19" customWidth="1"/>
    <col min="1562" max="1562" width="8.85546875" style="19" customWidth="1"/>
    <col min="1563" max="1563" width="9.42578125" style="19" customWidth="1"/>
    <col min="1564" max="1564" width="8.7109375" style="19" customWidth="1"/>
    <col min="1565" max="1792" width="11.42578125" style="19"/>
    <col min="1793" max="1793" width="2.85546875" style="19" customWidth="1"/>
    <col min="1794" max="1794" width="20.7109375" style="19" customWidth="1"/>
    <col min="1795" max="1795" width="10.5703125" style="19" customWidth="1"/>
    <col min="1796" max="1796" width="23.28515625" style="19" customWidth="1"/>
    <col min="1797" max="1797" width="21.7109375" style="19" customWidth="1"/>
    <col min="1798" max="1798" width="53.7109375" style="19" customWidth="1"/>
    <col min="1799" max="1799" width="16.5703125" style="19" customWidth="1"/>
    <col min="1800" max="1800" width="42.140625" style="19" customWidth="1"/>
    <col min="1801" max="1801" width="16.5703125" style="19" customWidth="1"/>
    <col min="1802" max="1802" width="23" style="19" customWidth="1"/>
    <col min="1803" max="1803" width="33.28515625" style="19" customWidth="1"/>
    <col min="1804" max="1805" width="16.7109375" style="19" customWidth="1"/>
    <col min="1806" max="1806" width="13.7109375" style="19" customWidth="1"/>
    <col min="1807" max="1807" width="19" style="19" customWidth="1"/>
    <col min="1808" max="1809" width="16.28515625" style="19" customWidth="1"/>
    <col min="1810" max="1810" width="8.140625" style="19" customWidth="1"/>
    <col min="1811" max="1811" width="8.5703125" style="19" customWidth="1"/>
    <col min="1812" max="1815" width="11.42578125" style="19"/>
    <col min="1816" max="1816" width="10" style="19" customWidth="1"/>
    <col min="1817" max="1817" width="8.42578125" style="19" customWidth="1"/>
    <col min="1818" max="1818" width="8.85546875" style="19" customWidth="1"/>
    <col min="1819" max="1819" width="9.42578125" style="19" customWidth="1"/>
    <col min="1820" max="1820" width="8.7109375" style="19" customWidth="1"/>
    <col min="1821" max="2048" width="11.42578125" style="19"/>
    <col min="2049" max="2049" width="2.85546875" style="19" customWidth="1"/>
    <col min="2050" max="2050" width="20.7109375" style="19" customWidth="1"/>
    <col min="2051" max="2051" width="10.5703125" style="19" customWidth="1"/>
    <col min="2052" max="2052" width="23.28515625" style="19" customWidth="1"/>
    <col min="2053" max="2053" width="21.7109375" style="19" customWidth="1"/>
    <col min="2054" max="2054" width="53.7109375" style="19" customWidth="1"/>
    <col min="2055" max="2055" width="16.5703125" style="19" customWidth="1"/>
    <col min="2056" max="2056" width="42.140625" style="19" customWidth="1"/>
    <col min="2057" max="2057" width="16.5703125" style="19" customWidth="1"/>
    <col min="2058" max="2058" width="23" style="19" customWidth="1"/>
    <col min="2059" max="2059" width="33.28515625" style="19" customWidth="1"/>
    <col min="2060" max="2061" width="16.7109375" style="19" customWidth="1"/>
    <col min="2062" max="2062" width="13.7109375" style="19" customWidth="1"/>
    <col min="2063" max="2063" width="19" style="19" customWidth="1"/>
    <col min="2064" max="2065" width="16.28515625" style="19" customWidth="1"/>
    <col min="2066" max="2066" width="8.140625" style="19" customWidth="1"/>
    <col min="2067" max="2067" width="8.5703125" style="19" customWidth="1"/>
    <col min="2068" max="2071" width="11.42578125" style="19"/>
    <col min="2072" max="2072" width="10" style="19" customWidth="1"/>
    <col min="2073" max="2073" width="8.42578125" style="19" customWidth="1"/>
    <col min="2074" max="2074" width="8.85546875" style="19" customWidth="1"/>
    <col min="2075" max="2075" width="9.42578125" style="19" customWidth="1"/>
    <col min="2076" max="2076" width="8.7109375" style="19" customWidth="1"/>
    <col min="2077" max="2304" width="11.42578125" style="19"/>
    <col min="2305" max="2305" width="2.85546875" style="19" customWidth="1"/>
    <col min="2306" max="2306" width="20.7109375" style="19" customWidth="1"/>
    <col min="2307" max="2307" width="10.5703125" style="19" customWidth="1"/>
    <col min="2308" max="2308" width="23.28515625" style="19" customWidth="1"/>
    <col min="2309" max="2309" width="21.7109375" style="19" customWidth="1"/>
    <col min="2310" max="2310" width="53.7109375" style="19" customWidth="1"/>
    <col min="2311" max="2311" width="16.5703125" style="19" customWidth="1"/>
    <col min="2312" max="2312" width="42.140625" style="19" customWidth="1"/>
    <col min="2313" max="2313" width="16.5703125" style="19" customWidth="1"/>
    <col min="2314" max="2314" width="23" style="19" customWidth="1"/>
    <col min="2315" max="2315" width="33.28515625" style="19" customWidth="1"/>
    <col min="2316" max="2317" width="16.7109375" style="19" customWidth="1"/>
    <col min="2318" max="2318" width="13.7109375" style="19" customWidth="1"/>
    <col min="2319" max="2319" width="19" style="19" customWidth="1"/>
    <col min="2320" max="2321" width="16.28515625" style="19" customWidth="1"/>
    <col min="2322" max="2322" width="8.140625" style="19" customWidth="1"/>
    <col min="2323" max="2323" width="8.5703125" style="19" customWidth="1"/>
    <col min="2324" max="2327" width="11.42578125" style="19"/>
    <col min="2328" max="2328" width="10" style="19" customWidth="1"/>
    <col min="2329" max="2329" width="8.42578125" style="19" customWidth="1"/>
    <col min="2330" max="2330" width="8.85546875" style="19" customWidth="1"/>
    <col min="2331" max="2331" width="9.42578125" style="19" customWidth="1"/>
    <col min="2332" max="2332" width="8.7109375" style="19" customWidth="1"/>
    <col min="2333" max="2560" width="11.42578125" style="19"/>
    <col min="2561" max="2561" width="2.85546875" style="19" customWidth="1"/>
    <col min="2562" max="2562" width="20.7109375" style="19" customWidth="1"/>
    <col min="2563" max="2563" width="10.5703125" style="19" customWidth="1"/>
    <col min="2564" max="2564" width="23.28515625" style="19" customWidth="1"/>
    <col min="2565" max="2565" width="21.7109375" style="19" customWidth="1"/>
    <col min="2566" max="2566" width="53.7109375" style="19" customWidth="1"/>
    <col min="2567" max="2567" width="16.5703125" style="19" customWidth="1"/>
    <col min="2568" max="2568" width="42.140625" style="19" customWidth="1"/>
    <col min="2569" max="2569" width="16.5703125" style="19" customWidth="1"/>
    <col min="2570" max="2570" width="23" style="19" customWidth="1"/>
    <col min="2571" max="2571" width="33.28515625" style="19" customWidth="1"/>
    <col min="2572" max="2573" width="16.7109375" style="19" customWidth="1"/>
    <col min="2574" max="2574" width="13.7109375" style="19" customWidth="1"/>
    <col min="2575" max="2575" width="19" style="19" customWidth="1"/>
    <col min="2576" max="2577" width="16.28515625" style="19" customWidth="1"/>
    <col min="2578" max="2578" width="8.140625" style="19" customWidth="1"/>
    <col min="2579" max="2579" width="8.5703125" style="19" customWidth="1"/>
    <col min="2580" max="2583" width="11.42578125" style="19"/>
    <col min="2584" max="2584" width="10" style="19" customWidth="1"/>
    <col min="2585" max="2585" width="8.42578125" style="19" customWidth="1"/>
    <col min="2586" max="2586" width="8.85546875" style="19" customWidth="1"/>
    <col min="2587" max="2587" width="9.42578125" style="19" customWidth="1"/>
    <col min="2588" max="2588" width="8.7109375" style="19" customWidth="1"/>
    <col min="2589" max="2816" width="11.42578125" style="19"/>
    <col min="2817" max="2817" width="2.85546875" style="19" customWidth="1"/>
    <col min="2818" max="2818" width="20.7109375" style="19" customWidth="1"/>
    <col min="2819" max="2819" width="10.5703125" style="19" customWidth="1"/>
    <col min="2820" max="2820" width="23.28515625" style="19" customWidth="1"/>
    <col min="2821" max="2821" width="21.7109375" style="19" customWidth="1"/>
    <col min="2822" max="2822" width="53.7109375" style="19" customWidth="1"/>
    <col min="2823" max="2823" width="16.5703125" style="19" customWidth="1"/>
    <col min="2824" max="2824" width="42.140625" style="19" customWidth="1"/>
    <col min="2825" max="2825" width="16.5703125" style="19" customWidth="1"/>
    <col min="2826" max="2826" width="23" style="19" customWidth="1"/>
    <col min="2827" max="2827" width="33.28515625" style="19" customWidth="1"/>
    <col min="2828" max="2829" width="16.7109375" style="19" customWidth="1"/>
    <col min="2830" max="2830" width="13.7109375" style="19" customWidth="1"/>
    <col min="2831" max="2831" width="19" style="19" customWidth="1"/>
    <col min="2832" max="2833" width="16.28515625" style="19" customWidth="1"/>
    <col min="2834" max="2834" width="8.140625" style="19" customWidth="1"/>
    <col min="2835" max="2835" width="8.5703125" style="19" customWidth="1"/>
    <col min="2836" max="2839" width="11.42578125" style="19"/>
    <col min="2840" max="2840" width="10" style="19" customWidth="1"/>
    <col min="2841" max="2841" width="8.42578125" style="19" customWidth="1"/>
    <col min="2842" max="2842" width="8.85546875" style="19" customWidth="1"/>
    <col min="2843" max="2843" width="9.42578125" style="19" customWidth="1"/>
    <col min="2844" max="2844" width="8.7109375" style="19" customWidth="1"/>
    <col min="2845" max="3072" width="11.42578125" style="19"/>
    <col min="3073" max="3073" width="2.85546875" style="19" customWidth="1"/>
    <col min="3074" max="3074" width="20.7109375" style="19" customWidth="1"/>
    <col min="3075" max="3075" width="10.5703125" style="19" customWidth="1"/>
    <col min="3076" max="3076" width="23.28515625" style="19" customWidth="1"/>
    <col min="3077" max="3077" width="21.7109375" style="19" customWidth="1"/>
    <col min="3078" max="3078" width="53.7109375" style="19" customWidth="1"/>
    <col min="3079" max="3079" width="16.5703125" style="19" customWidth="1"/>
    <col min="3080" max="3080" width="42.140625" style="19" customWidth="1"/>
    <col min="3081" max="3081" width="16.5703125" style="19" customWidth="1"/>
    <col min="3082" max="3082" width="23" style="19" customWidth="1"/>
    <col min="3083" max="3083" width="33.28515625" style="19" customWidth="1"/>
    <col min="3084" max="3085" width="16.7109375" style="19" customWidth="1"/>
    <col min="3086" max="3086" width="13.7109375" style="19" customWidth="1"/>
    <col min="3087" max="3087" width="19" style="19" customWidth="1"/>
    <col min="3088" max="3089" width="16.28515625" style="19" customWidth="1"/>
    <col min="3090" max="3090" width="8.140625" style="19" customWidth="1"/>
    <col min="3091" max="3091" width="8.5703125" style="19" customWidth="1"/>
    <col min="3092" max="3095" width="11.42578125" style="19"/>
    <col min="3096" max="3096" width="10" style="19" customWidth="1"/>
    <col min="3097" max="3097" width="8.42578125" style="19" customWidth="1"/>
    <col min="3098" max="3098" width="8.85546875" style="19" customWidth="1"/>
    <col min="3099" max="3099" width="9.42578125" style="19" customWidth="1"/>
    <col min="3100" max="3100" width="8.7109375" style="19" customWidth="1"/>
    <col min="3101" max="3328" width="11.42578125" style="19"/>
    <col min="3329" max="3329" width="2.85546875" style="19" customWidth="1"/>
    <col min="3330" max="3330" width="20.7109375" style="19" customWidth="1"/>
    <col min="3331" max="3331" width="10.5703125" style="19" customWidth="1"/>
    <col min="3332" max="3332" width="23.28515625" style="19" customWidth="1"/>
    <col min="3333" max="3333" width="21.7109375" style="19" customWidth="1"/>
    <col min="3334" max="3334" width="53.7109375" style="19" customWidth="1"/>
    <col min="3335" max="3335" width="16.5703125" style="19" customWidth="1"/>
    <col min="3336" max="3336" width="42.140625" style="19" customWidth="1"/>
    <col min="3337" max="3337" width="16.5703125" style="19" customWidth="1"/>
    <col min="3338" max="3338" width="23" style="19" customWidth="1"/>
    <col min="3339" max="3339" width="33.28515625" style="19" customWidth="1"/>
    <col min="3340" max="3341" width="16.7109375" style="19" customWidth="1"/>
    <col min="3342" max="3342" width="13.7109375" style="19" customWidth="1"/>
    <col min="3343" max="3343" width="19" style="19" customWidth="1"/>
    <col min="3344" max="3345" width="16.28515625" style="19" customWidth="1"/>
    <col min="3346" max="3346" width="8.140625" style="19" customWidth="1"/>
    <col min="3347" max="3347" width="8.5703125" style="19" customWidth="1"/>
    <col min="3348" max="3351" width="11.42578125" style="19"/>
    <col min="3352" max="3352" width="10" style="19" customWidth="1"/>
    <col min="3353" max="3353" width="8.42578125" style="19" customWidth="1"/>
    <col min="3354" max="3354" width="8.85546875" style="19" customWidth="1"/>
    <col min="3355" max="3355" width="9.42578125" style="19" customWidth="1"/>
    <col min="3356" max="3356" width="8.7109375" style="19" customWidth="1"/>
    <col min="3357" max="3584" width="11.42578125" style="19"/>
    <col min="3585" max="3585" width="2.85546875" style="19" customWidth="1"/>
    <col min="3586" max="3586" width="20.7109375" style="19" customWidth="1"/>
    <col min="3587" max="3587" width="10.5703125" style="19" customWidth="1"/>
    <col min="3588" max="3588" width="23.28515625" style="19" customWidth="1"/>
    <col min="3589" max="3589" width="21.7109375" style="19" customWidth="1"/>
    <col min="3590" max="3590" width="53.7109375" style="19" customWidth="1"/>
    <col min="3591" max="3591" width="16.5703125" style="19" customWidth="1"/>
    <col min="3592" max="3592" width="42.140625" style="19" customWidth="1"/>
    <col min="3593" max="3593" width="16.5703125" style="19" customWidth="1"/>
    <col min="3594" max="3594" width="23" style="19" customWidth="1"/>
    <col min="3595" max="3595" width="33.28515625" style="19" customWidth="1"/>
    <col min="3596" max="3597" width="16.7109375" style="19" customWidth="1"/>
    <col min="3598" max="3598" width="13.7109375" style="19" customWidth="1"/>
    <col min="3599" max="3599" width="19" style="19" customWidth="1"/>
    <col min="3600" max="3601" width="16.28515625" style="19" customWidth="1"/>
    <col min="3602" max="3602" width="8.140625" style="19" customWidth="1"/>
    <col min="3603" max="3603" width="8.5703125" style="19" customWidth="1"/>
    <col min="3604" max="3607" width="11.42578125" style="19"/>
    <col min="3608" max="3608" width="10" style="19" customWidth="1"/>
    <col min="3609" max="3609" width="8.42578125" style="19" customWidth="1"/>
    <col min="3610" max="3610" width="8.85546875" style="19" customWidth="1"/>
    <col min="3611" max="3611" width="9.42578125" style="19" customWidth="1"/>
    <col min="3612" max="3612" width="8.7109375" style="19" customWidth="1"/>
    <col min="3613" max="3840" width="11.42578125" style="19"/>
    <col min="3841" max="3841" width="2.85546875" style="19" customWidth="1"/>
    <col min="3842" max="3842" width="20.7109375" style="19" customWidth="1"/>
    <col min="3843" max="3843" width="10.5703125" style="19" customWidth="1"/>
    <col min="3844" max="3844" width="23.28515625" style="19" customWidth="1"/>
    <col min="3845" max="3845" width="21.7109375" style="19" customWidth="1"/>
    <col min="3846" max="3846" width="53.7109375" style="19" customWidth="1"/>
    <col min="3847" max="3847" width="16.5703125" style="19" customWidth="1"/>
    <col min="3848" max="3848" width="42.140625" style="19" customWidth="1"/>
    <col min="3849" max="3849" width="16.5703125" style="19" customWidth="1"/>
    <col min="3850" max="3850" width="23" style="19" customWidth="1"/>
    <col min="3851" max="3851" width="33.28515625" style="19" customWidth="1"/>
    <col min="3852" max="3853" width="16.7109375" style="19" customWidth="1"/>
    <col min="3854" max="3854" width="13.7109375" style="19" customWidth="1"/>
    <col min="3855" max="3855" width="19" style="19" customWidth="1"/>
    <col min="3856" max="3857" width="16.28515625" style="19" customWidth="1"/>
    <col min="3858" max="3858" width="8.140625" style="19" customWidth="1"/>
    <col min="3859" max="3859" width="8.5703125" style="19" customWidth="1"/>
    <col min="3860" max="3863" width="11.42578125" style="19"/>
    <col min="3864" max="3864" width="10" style="19" customWidth="1"/>
    <col min="3865" max="3865" width="8.42578125" style="19" customWidth="1"/>
    <col min="3866" max="3866" width="8.85546875" style="19" customWidth="1"/>
    <col min="3867" max="3867" width="9.42578125" style="19" customWidth="1"/>
    <col min="3868" max="3868" width="8.7109375" style="19" customWidth="1"/>
    <col min="3869" max="4096" width="11.42578125" style="19"/>
    <col min="4097" max="4097" width="2.85546875" style="19" customWidth="1"/>
    <col min="4098" max="4098" width="20.7109375" style="19" customWidth="1"/>
    <col min="4099" max="4099" width="10.5703125" style="19" customWidth="1"/>
    <col min="4100" max="4100" width="23.28515625" style="19" customWidth="1"/>
    <col min="4101" max="4101" width="21.7109375" style="19" customWidth="1"/>
    <col min="4102" max="4102" width="53.7109375" style="19" customWidth="1"/>
    <col min="4103" max="4103" width="16.5703125" style="19" customWidth="1"/>
    <col min="4104" max="4104" width="42.140625" style="19" customWidth="1"/>
    <col min="4105" max="4105" width="16.5703125" style="19" customWidth="1"/>
    <col min="4106" max="4106" width="23" style="19" customWidth="1"/>
    <col min="4107" max="4107" width="33.28515625" style="19" customWidth="1"/>
    <col min="4108" max="4109" width="16.7109375" style="19" customWidth="1"/>
    <col min="4110" max="4110" width="13.7109375" style="19" customWidth="1"/>
    <col min="4111" max="4111" width="19" style="19" customWidth="1"/>
    <col min="4112" max="4113" width="16.28515625" style="19" customWidth="1"/>
    <col min="4114" max="4114" width="8.140625" style="19" customWidth="1"/>
    <col min="4115" max="4115" width="8.5703125" style="19" customWidth="1"/>
    <col min="4116" max="4119" width="11.42578125" style="19"/>
    <col min="4120" max="4120" width="10" style="19" customWidth="1"/>
    <col min="4121" max="4121" width="8.42578125" style="19" customWidth="1"/>
    <col min="4122" max="4122" width="8.85546875" style="19" customWidth="1"/>
    <col min="4123" max="4123" width="9.42578125" style="19" customWidth="1"/>
    <col min="4124" max="4124" width="8.7109375" style="19" customWidth="1"/>
    <col min="4125" max="4352" width="11.42578125" style="19"/>
    <col min="4353" max="4353" width="2.85546875" style="19" customWidth="1"/>
    <col min="4354" max="4354" width="20.7109375" style="19" customWidth="1"/>
    <col min="4355" max="4355" width="10.5703125" style="19" customWidth="1"/>
    <col min="4356" max="4356" width="23.28515625" style="19" customWidth="1"/>
    <col min="4357" max="4357" width="21.7109375" style="19" customWidth="1"/>
    <col min="4358" max="4358" width="53.7109375" style="19" customWidth="1"/>
    <col min="4359" max="4359" width="16.5703125" style="19" customWidth="1"/>
    <col min="4360" max="4360" width="42.140625" style="19" customWidth="1"/>
    <col min="4361" max="4361" width="16.5703125" style="19" customWidth="1"/>
    <col min="4362" max="4362" width="23" style="19" customWidth="1"/>
    <col min="4363" max="4363" width="33.28515625" style="19" customWidth="1"/>
    <col min="4364" max="4365" width="16.7109375" style="19" customWidth="1"/>
    <col min="4366" max="4366" width="13.7109375" style="19" customWidth="1"/>
    <col min="4367" max="4367" width="19" style="19" customWidth="1"/>
    <col min="4368" max="4369" width="16.28515625" style="19" customWidth="1"/>
    <col min="4370" max="4370" width="8.140625" style="19" customWidth="1"/>
    <col min="4371" max="4371" width="8.5703125" style="19" customWidth="1"/>
    <col min="4372" max="4375" width="11.42578125" style="19"/>
    <col min="4376" max="4376" width="10" style="19" customWidth="1"/>
    <col min="4377" max="4377" width="8.42578125" style="19" customWidth="1"/>
    <col min="4378" max="4378" width="8.85546875" style="19" customWidth="1"/>
    <col min="4379" max="4379" width="9.42578125" style="19" customWidth="1"/>
    <col min="4380" max="4380" width="8.7109375" style="19" customWidth="1"/>
    <col min="4381" max="4608" width="11.42578125" style="19"/>
    <col min="4609" max="4609" width="2.85546875" style="19" customWidth="1"/>
    <col min="4610" max="4610" width="20.7109375" style="19" customWidth="1"/>
    <col min="4611" max="4611" width="10.5703125" style="19" customWidth="1"/>
    <col min="4612" max="4612" width="23.28515625" style="19" customWidth="1"/>
    <col min="4613" max="4613" width="21.7109375" style="19" customWidth="1"/>
    <col min="4614" max="4614" width="53.7109375" style="19" customWidth="1"/>
    <col min="4615" max="4615" width="16.5703125" style="19" customWidth="1"/>
    <col min="4616" max="4616" width="42.140625" style="19" customWidth="1"/>
    <col min="4617" max="4617" width="16.5703125" style="19" customWidth="1"/>
    <col min="4618" max="4618" width="23" style="19" customWidth="1"/>
    <col min="4619" max="4619" width="33.28515625" style="19" customWidth="1"/>
    <col min="4620" max="4621" width="16.7109375" style="19" customWidth="1"/>
    <col min="4622" max="4622" width="13.7109375" style="19" customWidth="1"/>
    <col min="4623" max="4623" width="19" style="19" customWidth="1"/>
    <col min="4624" max="4625" width="16.28515625" style="19" customWidth="1"/>
    <col min="4626" max="4626" width="8.140625" style="19" customWidth="1"/>
    <col min="4627" max="4627" width="8.5703125" style="19" customWidth="1"/>
    <col min="4628" max="4631" width="11.42578125" style="19"/>
    <col min="4632" max="4632" width="10" style="19" customWidth="1"/>
    <col min="4633" max="4633" width="8.42578125" style="19" customWidth="1"/>
    <col min="4634" max="4634" width="8.85546875" style="19" customWidth="1"/>
    <col min="4635" max="4635" width="9.42578125" style="19" customWidth="1"/>
    <col min="4636" max="4636" width="8.7109375" style="19" customWidth="1"/>
    <col min="4637" max="4864" width="11.42578125" style="19"/>
    <col min="4865" max="4865" width="2.85546875" style="19" customWidth="1"/>
    <col min="4866" max="4866" width="20.7109375" style="19" customWidth="1"/>
    <col min="4867" max="4867" width="10.5703125" style="19" customWidth="1"/>
    <col min="4868" max="4868" width="23.28515625" style="19" customWidth="1"/>
    <col min="4869" max="4869" width="21.7109375" style="19" customWidth="1"/>
    <col min="4870" max="4870" width="53.7109375" style="19" customWidth="1"/>
    <col min="4871" max="4871" width="16.5703125" style="19" customWidth="1"/>
    <col min="4872" max="4872" width="42.140625" style="19" customWidth="1"/>
    <col min="4873" max="4873" width="16.5703125" style="19" customWidth="1"/>
    <col min="4874" max="4874" width="23" style="19" customWidth="1"/>
    <col min="4875" max="4875" width="33.28515625" style="19" customWidth="1"/>
    <col min="4876" max="4877" width="16.7109375" style="19" customWidth="1"/>
    <col min="4878" max="4878" width="13.7109375" style="19" customWidth="1"/>
    <col min="4879" max="4879" width="19" style="19" customWidth="1"/>
    <col min="4880" max="4881" width="16.28515625" style="19" customWidth="1"/>
    <col min="4882" max="4882" width="8.140625" style="19" customWidth="1"/>
    <col min="4883" max="4883" width="8.5703125" style="19" customWidth="1"/>
    <col min="4884" max="4887" width="11.42578125" style="19"/>
    <col min="4888" max="4888" width="10" style="19" customWidth="1"/>
    <col min="4889" max="4889" width="8.42578125" style="19" customWidth="1"/>
    <col min="4890" max="4890" width="8.85546875" style="19" customWidth="1"/>
    <col min="4891" max="4891" width="9.42578125" style="19" customWidth="1"/>
    <col min="4892" max="4892" width="8.7109375" style="19" customWidth="1"/>
    <col min="4893" max="5120" width="11.42578125" style="19"/>
    <col min="5121" max="5121" width="2.85546875" style="19" customWidth="1"/>
    <col min="5122" max="5122" width="20.7109375" style="19" customWidth="1"/>
    <col min="5123" max="5123" width="10.5703125" style="19" customWidth="1"/>
    <col min="5124" max="5124" width="23.28515625" style="19" customWidth="1"/>
    <col min="5125" max="5125" width="21.7109375" style="19" customWidth="1"/>
    <col min="5126" max="5126" width="53.7109375" style="19" customWidth="1"/>
    <col min="5127" max="5127" width="16.5703125" style="19" customWidth="1"/>
    <col min="5128" max="5128" width="42.140625" style="19" customWidth="1"/>
    <col min="5129" max="5129" width="16.5703125" style="19" customWidth="1"/>
    <col min="5130" max="5130" width="23" style="19" customWidth="1"/>
    <col min="5131" max="5131" width="33.28515625" style="19" customWidth="1"/>
    <col min="5132" max="5133" width="16.7109375" style="19" customWidth="1"/>
    <col min="5134" max="5134" width="13.7109375" style="19" customWidth="1"/>
    <col min="5135" max="5135" width="19" style="19" customWidth="1"/>
    <col min="5136" max="5137" width="16.28515625" style="19" customWidth="1"/>
    <col min="5138" max="5138" width="8.140625" style="19" customWidth="1"/>
    <col min="5139" max="5139" width="8.5703125" style="19" customWidth="1"/>
    <col min="5140" max="5143" width="11.42578125" style="19"/>
    <col min="5144" max="5144" width="10" style="19" customWidth="1"/>
    <col min="5145" max="5145" width="8.42578125" style="19" customWidth="1"/>
    <col min="5146" max="5146" width="8.85546875" style="19" customWidth="1"/>
    <col min="5147" max="5147" width="9.42578125" style="19" customWidth="1"/>
    <col min="5148" max="5148" width="8.7109375" style="19" customWidth="1"/>
    <col min="5149" max="5376" width="11.42578125" style="19"/>
    <col min="5377" max="5377" width="2.85546875" style="19" customWidth="1"/>
    <col min="5378" max="5378" width="20.7109375" style="19" customWidth="1"/>
    <col min="5379" max="5379" width="10.5703125" style="19" customWidth="1"/>
    <col min="5380" max="5380" width="23.28515625" style="19" customWidth="1"/>
    <col min="5381" max="5381" width="21.7109375" style="19" customWidth="1"/>
    <col min="5382" max="5382" width="53.7109375" style="19" customWidth="1"/>
    <col min="5383" max="5383" width="16.5703125" style="19" customWidth="1"/>
    <col min="5384" max="5384" width="42.140625" style="19" customWidth="1"/>
    <col min="5385" max="5385" width="16.5703125" style="19" customWidth="1"/>
    <col min="5386" max="5386" width="23" style="19" customWidth="1"/>
    <col min="5387" max="5387" width="33.28515625" style="19" customWidth="1"/>
    <col min="5388" max="5389" width="16.7109375" style="19" customWidth="1"/>
    <col min="5390" max="5390" width="13.7109375" style="19" customWidth="1"/>
    <col min="5391" max="5391" width="19" style="19" customWidth="1"/>
    <col min="5392" max="5393" width="16.28515625" style="19" customWidth="1"/>
    <col min="5394" max="5394" width="8.140625" style="19" customWidth="1"/>
    <col min="5395" max="5395" width="8.5703125" style="19" customWidth="1"/>
    <col min="5396" max="5399" width="11.42578125" style="19"/>
    <col min="5400" max="5400" width="10" style="19" customWidth="1"/>
    <col min="5401" max="5401" width="8.42578125" style="19" customWidth="1"/>
    <col min="5402" max="5402" width="8.85546875" style="19" customWidth="1"/>
    <col min="5403" max="5403" width="9.42578125" style="19" customWidth="1"/>
    <col min="5404" max="5404" width="8.7109375" style="19" customWidth="1"/>
    <col min="5405" max="5632" width="11.42578125" style="19"/>
    <col min="5633" max="5633" width="2.85546875" style="19" customWidth="1"/>
    <col min="5634" max="5634" width="20.7109375" style="19" customWidth="1"/>
    <col min="5635" max="5635" width="10.5703125" style="19" customWidth="1"/>
    <col min="5636" max="5636" width="23.28515625" style="19" customWidth="1"/>
    <col min="5637" max="5637" width="21.7109375" style="19" customWidth="1"/>
    <col min="5638" max="5638" width="53.7109375" style="19" customWidth="1"/>
    <col min="5639" max="5639" width="16.5703125" style="19" customWidth="1"/>
    <col min="5640" max="5640" width="42.140625" style="19" customWidth="1"/>
    <col min="5641" max="5641" width="16.5703125" style="19" customWidth="1"/>
    <col min="5642" max="5642" width="23" style="19" customWidth="1"/>
    <col min="5643" max="5643" width="33.28515625" style="19" customWidth="1"/>
    <col min="5644" max="5645" width="16.7109375" style="19" customWidth="1"/>
    <col min="5646" max="5646" width="13.7109375" style="19" customWidth="1"/>
    <col min="5647" max="5647" width="19" style="19" customWidth="1"/>
    <col min="5648" max="5649" width="16.28515625" style="19" customWidth="1"/>
    <col min="5650" max="5650" width="8.140625" style="19" customWidth="1"/>
    <col min="5651" max="5651" width="8.5703125" style="19" customWidth="1"/>
    <col min="5652" max="5655" width="11.42578125" style="19"/>
    <col min="5656" max="5656" width="10" style="19" customWidth="1"/>
    <col min="5657" max="5657" width="8.42578125" style="19" customWidth="1"/>
    <col min="5658" max="5658" width="8.85546875" style="19" customWidth="1"/>
    <col min="5659" max="5659" width="9.42578125" style="19" customWidth="1"/>
    <col min="5660" max="5660" width="8.7109375" style="19" customWidth="1"/>
    <col min="5661" max="5888" width="11.42578125" style="19"/>
    <col min="5889" max="5889" width="2.85546875" style="19" customWidth="1"/>
    <col min="5890" max="5890" width="20.7109375" style="19" customWidth="1"/>
    <col min="5891" max="5891" width="10.5703125" style="19" customWidth="1"/>
    <col min="5892" max="5892" width="23.28515625" style="19" customWidth="1"/>
    <col min="5893" max="5893" width="21.7109375" style="19" customWidth="1"/>
    <col min="5894" max="5894" width="53.7109375" style="19" customWidth="1"/>
    <col min="5895" max="5895" width="16.5703125" style="19" customWidth="1"/>
    <col min="5896" max="5896" width="42.140625" style="19" customWidth="1"/>
    <col min="5897" max="5897" width="16.5703125" style="19" customWidth="1"/>
    <col min="5898" max="5898" width="23" style="19" customWidth="1"/>
    <col min="5899" max="5899" width="33.28515625" style="19" customWidth="1"/>
    <col min="5900" max="5901" width="16.7109375" style="19" customWidth="1"/>
    <col min="5902" max="5902" width="13.7109375" style="19" customWidth="1"/>
    <col min="5903" max="5903" width="19" style="19" customWidth="1"/>
    <col min="5904" max="5905" width="16.28515625" style="19" customWidth="1"/>
    <col min="5906" max="5906" width="8.140625" style="19" customWidth="1"/>
    <col min="5907" max="5907" width="8.5703125" style="19" customWidth="1"/>
    <col min="5908" max="5911" width="11.42578125" style="19"/>
    <col min="5912" max="5912" width="10" style="19" customWidth="1"/>
    <col min="5913" max="5913" width="8.42578125" style="19" customWidth="1"/>
    <col min="5914" max="5914" width="8.85546875" style="19" customWidth="1"/>
    <col min="5915" max="5915" width="9.42578125" style="19" customWidth="1"/>
    <col min="5916" max="5916" width="8.7109375" style="19" customWidth="1"/>
    <col min="5917" max="6144" width="11.42578125" style="19"/>
    <col min="6145" max="6145" width="2.85546875" style="19" customWidth="1"/>
    <col min="6146" max="6146" width="20.7109375" style="19" customWidth="1"/>
    <col min="6147" max="6147" width="10.5703125" style="19" customWidth="1"/>
    <col min="6148" max="6148" width="23.28515625" style="19" customWidth="1"/>
    <col min="6149" max="6149" width="21.7109375" style="19" customWidth="1"/>
    <col min="6150" max="6150" width="53.7109375" style="19" customWidth="1"/>
    <col min="6151" max="6151" width="16.5703125" style="19" customWidth="1"/>
    <col min="6152" max="6152" width="42.140625" style="19" customWidth="1"/>
    <col min="6153" max="6153" width="16.5703125" style="19" customWidth="1"/>
    <col min="6154" max="6154" width="23" style="19" customWidth="1"/>
    <col min="6155" max="6155" width="33.28515625" style="19" customWidth="1"/>
    <col min="6156" max="6157" width="16.7109375" style="19" customWidth="1"/>
    <col min="6158" max="6158" width="13.7109375" style="19" customWidth="1"/>
    <col min="6159" max="6159" width="19" style="19" customWidth="1"/>
    <col min="6160" max="6161" width="16.28515625" style="19" customWidth="1"/>
    <col min="6162" max="6162" width="8.140625" style="19" customWidth="1"/>
    <col min="6163" max="6163" width="8.5703125" style="19" customWidth="1"/>
    <col min="6164" max="6167" width="11.42578125" style="19"/>
    <col min="6168" max="6168" width="10" style="19" customWidth="1"/>
    <col min="6169" max="6169" width="8.42578125" style="19" customWidth="1"/>
    <col min="6170" max="6170" width="8.85546875" style="19" customWidth="1"/>
    <col min="6171" max="6171" width="9.42578125" style="19" customWidth="1"/>
    <col min="6172" max="6172" width="8.7109375" style="19" customWidth="1"/>
    <col min="6173" max="6400" width="11.42578125" style="19"/>
    <col min="6401" max="6401" width="2.85546875" style="19" customWidth="1"/>
    <col min="6402" max="6402" width="20.7109375" style="19" customWidth="1"/>
    <col min="6403" max="6403" width="10.5703125" style="19" customWidth="1"/>
    <col min="6404" max="6404" width="23.28515625" style="19" customWidth="1"/>
    <col min="6405" max="6405" width="21.7109375" style="19" customWidth="1"/>
    <col min="6406" max="6406" width="53.7109375" style="19" customWidth="1"/>
    <col min="6407" max="6407" width="16.5703125" style="19" customWidth="1"/>
    <col min="6408" max="6408" width="42.140625" style="19" customWidth="1"/>
    <col min="6409" max="6409" width="16.5703125" style="19" customWidth="1"/>
    <col min="6410" max="6410" width="23" style="19" customWidth="1"/>
    <col min="6411" max="6411" width="33.28515625" style="19" customWidth="1"/>
    <col min="6412" max="6413" width="16.7109375" style="19" customWidth="1"/>
    <col min="6414" max="6414" width="13.7109375" style="19" customWidth="1"/>
    <col min="6415" max="6415" width="19" style="19" customWidth="1"/>
    <col min="6416" max="6417" width="16.28515625" style="19" customWidth="1"/>
    <col min="6418" max="6418" width="8.140625" style="19" customWidth="1"/>
    <col min="6419" max="6419" width="8.5703125" style="19" customWidth="1"/>
    <col min="6420" max="6423" width="11.42578125" style="19"/>
    <col min="6424" max="6424" width="10" style="19" customWidth="1"/>
    <col min="6425" max="6425" width="8.42578125" style="19" customWidth="1"/>
    <col min="6426" max="6426" width="8.85546875" style="19" customWidth="1"/>
    <col min="6427" max="6427" width="9.42578125" style="19" customWidth="1"/>
    <col min="6428" max="6428" width="8.7109375" style="19" customWidth="1"/>
    <col min="6429" max="6656" width="11.42578125" style="19"/>
    <col min="6657" max="6657" width="2.85546875" style="19" customWidth="1"/>
    <col min="6658" max="6658" width="20.7109375" style="19" customWidth="1"/>
    <col min="6659" max="6659" width="10.5703125" style="19" customWidth="1"/>
    <col min="6660" max="6660" width="23.28515625" style="19" customWidth="1"/>
    <col min="6661" max="6661" width="21.7109375" style="19" customWidth="1"/>
    <col min="6662" max="6662" width="53.7109375" style="19" customWidth="1"/>
    <col min="6663" max="6663" width="16.5703125" style="19" customWidth="1"/>
    <col min="6664" max="6664" width="42.140625" style="19" customWidth="1"/>
    <col min="6665" max="6665" width="16.5703125" style="19" customWidth="1"/>
    <col min="6666" max="6666" width="23" style="19" customWidth="1"/>
    <col min="6667" max="6667" width="33.28515625" style="19" customWidth="1"/>
    <col min="6668" max="6669" width="16.7109375" style="19" customWidth="1"/>
    <col min="6670" max="6670" width="13.7109375" style="19" customWidth="1"/>
    <col min="6671" max="6671" width="19" style="19" customWidth="1"/>
    <col min="6672" max="6673" width="16.28515625" style="19" customWidth="1"/>
    <col min="6674" max="6674" width="8.140625" style="19" customWidth="1"/>
    <col min="6675" max="6675" width="8.5703125" style="19" customWidth="1"/>
    <col min="6676" max="6679" width="11.42578125" style="19"/>
    <col min="6680" max="6680" width="10" style="19" customWidth="1"/>
    <col min="6681" max="6681" width="8.42578125" style="19" customWidth="1"/>
    <col min="6682" max="6682" width="8.85546875" style="19" customWidth="1"/>
    <col min="6683" max="6683" width="9.42578125" style="19" customWidth="1"/>
    <col min="6684" max="6684" width="8.7109375" style="19" customWidth="1"/>
    <col min="6685" max="6912" width="11.42578125" style="19"/>
    <col min="6913" max="6913" width="2.85546875" style="19" customWidth="1"/>
    <col min="6914" max="6914" width="20.7109375" style="19" customWidth="1"/>
    <col min="6915" max="6915" width="10.5703125" style="19" customWidth="1"/>
    <col min="6916" max="6916" width="23.28515625" style="19" customWidth="1"/>
    <col min="6917" max="6917" width="21.7109375" style="19" customWidth="1"/>
    <col min="6918" max="6918" width="53.7109375" style="19" customWidth="1"/>
    <col min="6919" max="6919" width="16.5703125" style="19" customWidth="1"/>
    <col min="6920" max="6920" width="42.140625" style="19" customWidth="1"/>
    <col min="6921" max="6921" width="16.5703125" style="19" customWidth="1"/>
    <col min="6922" max="6922" width="23" style="19" customWidth="1"/>
    <col min="6923" max="6923" width="33.28515625" style="19" customWidth="1"/>
    <col min="6924" max="6925" width="16.7109375" style="19" customWidth="1"/>
    <col min="6926" max="6926" width="13.7109375" style="19" customWidth="1"/>
    <col min="6927" max="6927" width="19" style="19" customWidth="1"/>
    <col min="6928" max="6929" width="16.28515625" style="19" customWidth="1"/>
    <col min="6930" max="6930" width="8.140625" style="19" customWidth="1"/>
    <col min="6931" max="6931" width="8.5703125" style="19" customWidth="1"/>
    <col min="6932" max="6935" width="11.42578125" style="19"/>
    <col min="6936" max="6936" width="10" style="19" customWidth="1"/>
    <col min="6937" max="6937" width="8.42578125" style="19" customWidth="1"/>
    <col min="6938" max="6938" width="8.85546875" style="19" customWidth="1"/>
    <col min="6939" max="6939" width="9.42578125" style="19" customWidth="1"/>
    <col min="6940" max="6940" width="8.7109375" style="19" customWidth="1"/>
    <col min="6941" max="7168" width="11.42578125" style="19"/>
    <col min="7169" max="7169" width="2.85546875" style="19" customWidth="1"/>
    <col min="7170" max="7170" width="20.7109375" style="19" customWidth="1"/>
    <col min="7171" max="7171" width="10.5703125" style="19" customWidth="1"/>
    <col min="7172" max="7172" width="23.28515625" style="19" customWidth="1"/>
    <col min="7173" max="7173" width="21.7109375" style="19" customWidth="1"/>
    <col min="7174" max="7174" width="53.7109375" style="19" customWidth="1"/>
    <col min="7175" max="7175" width="16.5703125" style="19" customWidth="1"/>
    <col min="7176" max="7176" width="42.140625" style="19" customWidth="1"/>
    <col min="7177" max="7177" width="16.5703125" style="19" customWidth="1"/>
    <col min="7178" max="7178" width="23" style="19" customWidth="1"/>
    <col min="7179" max="7179" width="33.28515625" style="19" customWidth="1"/>
    <col min="7180" max="7181" width="16.7109375" style="19" customWidth="1"/>
    <col min="7182" max="7182" width="13.7109375" style="19" customWidth="1"/>
    <col min="7183" max="7183" width="19" style="19" customWidth="1"/>
    <col min="7184" max="7185" width="16.28515625" style="19" customWidth="1"/>
    <col min="7186" max="7186" width="8.140625" style="19" customWidth="1"/>
    <col min="7187" max="7187" width="8.5703125" style="19" customWidth="1"/>
    <col min="7188" max="7191" width="11.42578125" style="19"/>
    <col min="7192" max="7192" width="10" style="19" customWidth="1"/>
    <col min="7193" max="7193" width="8.42578125" style="19" customWidth="1"/>
    <col min="7194" max="7194" width="8.85546875" style="19" customWidth="1"/>
    <col min="7195" max="7195" width="9.42578125" style="19" customWidth="1"/>
    <col min="7196" max="7196" width="8.7109375" style="19" customWidth="1"/>
    <col min="7197" max="7424" width="11.42578125" style="19"/>
    <col min="7425" max="7425" width="2.85546875" style="19" customWidth="1"/>
    <col min="7426" max="7426" width="20.7109375" style="19" customWidth="1"/>
    <col min="7427" max="7427" width="10.5703125" style="19" customWidth="1"/>
    <col min="7428" max="7428" width="23.28515625" style="19" customWidth="1"/>
    <col min="7429" max="7429" width="21.7109375" style="19" customWidth="1"/>
    <col min="7430" max="7430" width="53.7109375" style="19" customWidth="1"/>
    <col min="7431" max="7431" width="16.5703125" style="19" customWidth="1"/>
    <col min="7432" max="7432" width="42.140625" style="19" customWidth="1"/>
    <col min="7433" max="7433" width="16.5703125" style="19" customWidth="1"/>
    <col min="7434" max="7434" width="23" style="19" customWidth="1"/>
    <col min="7435" max="7435" width="33.28515625" style="19" customWidth="1"/>
    <col min="7436" max="7437" width="16.7109375" style="19" customWidth="1"/>
    <col min="7438" max="7438" width="13.7109375" style="19" customWidth="1"/>
    <col min="7439" max="7439" width="19" style="19" customWidth="1"/>
    <col min="7440" max="7441" width="16.28515625" style="19" customWidth="1"/>
    <col min="7442" max="7442" width="8.140625" style="19" customWidth="1"/>
    <col min="7443" max="7443" width="8.5703125" style="19" customWidth="1"/>
    <col min="7444" max="7447" width="11.42578125" style="19"/>
    <col min="7448" max="7448" width="10" style="19" customWidth="1"/>
    <col min="7449" max="7449" width="8.42578125" style="19" customWidth="1"/>
    <col min="7450" max="7450" width="8.85546875" style="19" customWidth="1"/>
    <col min="7451" max="7451" width="9.42578125" style="19" customWidth="1"/>
    <col min="7452" max="7452" width="8.7109375" style="19" customWidth="1"/>
    <col min="7453" max="7680" width="11.42578125" style="19"/>
    <col min="7681" max="7681" width="2.85546875" style="19" customWidth="1"/>
    <col min="7682" max="7682" width="20.7109375" style="19" customWidth="1"/>
    <col min="7683" max="7683" width="10.5703125" style="19" customWidth="1"/>
    <col min="7684" max="7684" width="23.28515625" style="19" customWidth="1"/>
    <col min="7685" max="7685" width="21.7109375" style="19" customWidth="1"/>
    <col min="7686" max="7686" width="53.7109375" style="19" customWidth="1"/>
    <col min="7687" max="7687" width="16.5703125" style="19" customWidth="1"/>
    <col min="7688" max="7688" width="42.140625" style="19" customWidth="1"/>
    <col min="7689" max="7689" width="16.5703125" style="19" customWidth="1"/>
    <col min="7690" max="7690" width="23" style="19" customWidth="1"/>
    <col min="7691" max="7691" width="33.28515625" style="19" customWidth="1"/>
    <col min="7692" max="7693" width="16.7109375" style="19" customWidth="1"/>
    <col min="7694" max="7694" width="13.7109375" style="19" customWidth="1"/>
    <col min="7695" max="7695" width="19" style="19" customWidth="1"/>
    <col min="7696" max="7697" width="16.28515625" style="19" customWidth="1"/>
    <col min="7698" max="7698" width="8.140625" style="19" customWidth="1"/>
    <col min="7699" max="7699" width="8.5703125" style="19" customWidth="1"/>
    <col min="7700" max="7703" width="11.42578125" style="19"/>
    <col min="7704" max="7704" width="10" style="19" customWidth="1"/>
    <col min="7705" max="7705" width="8.42578125" style="19" customWidth="1"/>
    <col min="7706" max="7706" width="8.85546875" style="19" customWidth="1"/>
    <col min="7707" max="7707" width="9.42578125" style="19" customWidth="1"/>
    <col min="7708" max="7708" width="8.7109375" style="19" customWidth="1"/>
    <col min="7709" max="7936" width="11.42578125" style="19"/>
    <col min="7937" max="7937" width="2.85546875" style="19" customWidth="1"/>
    <col min="7938" max="7938" width="20.7109375" style="19" customWidth="1"/>
    <col min="7939" max="7939" width="10.5703125" style="19" customWidth="1"/>
    <col min="7940" max="7940" width="23.28515625" style="19" customWidth="1"/>
    <col min="7941" max="7941" width="21.7109375" style="19" customWidth="1"/>
    <col min="7942" max="7942" width="53.7109375" style="19" customWidth="1"/>
    <col min="7943" max="7943" width="16.5703125" style="19" customWidth="1"/>
    <col min="7944" max="7944" width="42.140625" style="19" customWidth="1"/>
    <col min="7945" max="7945" width="16.5703125" style="19" customWidth="1"/>
    <col min="7946" max="7946" width="23" style="19" customWidth="1"/>
    <col min="7947" max="7947" width="33.28515625" style="19" customWidth="1"/>
    <col min="7948" max="7949" width="16.7109375" style="19" customWidth="1"/>
    <col min="7950" max="7950" width="13.7109375" style="19" customWidth="1"/>
    <col min="7951" max="7951" width="19" style="19" customWidth="1"/>
    <col min="7952" max="7953" width="16.28515625" style="19" customWidth="1"/>
    <col min="7954" max="7954" width="8.140625" style="19" customWidth="1"/>
    <col min="7955" max="7955" width="8.5703125" style="19" customWidth="1"/>
    <col min="7956" max="7959" width="11.42578125" style="19"/>
    <col min="7960" max="7960" width="10" style="19" customWidth="1"/>
    <col min="7961" max="7961" width="8.42578125" style="19" customWidth="1"/>
    <col min="7962" max="7962" width="8.85546875" style="19" customWidth="1"/>
    <col min="7963" max="7963" width="9.42578125" style="19" customWidth="1"/>
    <col min="7964" max="7964" width="8.7109375" style="19" customWidth="1"/>
    <col min="7965" max="8192" width="11.42578125" style="19"/>
    <col min="8193" max="8193" width="2.85546875" style="19" customWidth="1"/>
    <col min="8194" max="8194" width="20.7109375" style="19" customWidth="1"/>
    <col min="8195" max="8195" width="10.5703125" style="19" customWidth="1"/>
    <col min="8196" max="8196" width="23.28515625" style="19" customWidth="1"/>
    <col min="8197" max="8197" width="21.7109375" style="19" customWidth="1"/>
    <col min="8198" max="8198" width="53.7109375" style="19" customWidth="1"/>
    <col min="8199" max="8199" width="16.5703125" style="19" customWidth="1"/>
    <col min="8200" max="8200" width="42.140625" style="19" customWidth="1"/>
    <col min="8201" max="8201" width="16.5703125" style="19" customWidth="1"/>
    <col min="8202" max="8202" width="23" style="19" customWidth="1"/>
    <col min="8203" max="8203" width="33.28515625" style="19" customWidth="1"/>
    <col min="8204" max="8205" width="16.7109375" style="19" customWidth="1"/>
    <col min="8206" max="8206" width="13.7109375" style="19" customWidth="1"/>
    <col min="8207" max="8207" width="19" style="19" customWidth="1"/>
    <col min="8208" max="8209" width="16.28515625" style="19" customWidth="1"/>
    <col min="8210" max="8210" width="8.140625" style="19" customWidth="1"/>
    <col min="8211" max="8211" width="8.5703125" style="19" customWidth="1"/>
    <col min="8212" max="8215" width="11.42578125" style="19"/>
    <col min="8216" max="8216" width="10" style="19" customWidth="1"/>
    <col min="8217" max="8217" width="8.42578125" style="19" customWidth="1"/>
    <col min="8218" max="8218" width="8.85546875" style="19" customWidth="1"/>
    <col min="8219" max="8219" width="9.42578125" style="19" customWidth="1"/>
    <col min="8220" max="8220" width="8.7109375" style="19" customWidth="1"/>
    <col min="8221" max="8448" width="11.42578125" style="19"/>
    <col min="8449" max="8449" width="2.85546875" style="19" customWidth="1"/>
    <col min="8450" max="8450" width="20.7109375" style="19" customWidth="1"/>
    <col min="8451" max="8451" width="10.5703125" style="19" customWidth="1"/>
    <col min="8452" max="8452" width="23.28515625" style="19" customWidth="1"/>
    <col min="8453" max="8453" width="21.7109375" style="19" customWidth="1"/>
    <col min="8454" max="8454" width="53.7109375" style="19" customWidth="1"/>
    <col min="8455" max="8455" width="16.5703125" style="19" customWidth="1"/>
    <col min="8456" max="8456" width="42.140625" style="19" customWidth="1"/>
    <col min="8457" max="8457" width="16.5703125" style="19" customWidth="1"/>
    <col min="8458" max="8458" width="23" style="19" customWidth="1"/>
    <col min="8459" max="8459" width="33.28515625" style="19" customWidth="1"/>
    <col min="8460" max="8461" width="16.7109375" style="19" customWidth="1"/>
    <col min="8462" max="8462" width="13.7109375" style="19" customWidth="1"/>
    <col min="8463" max="8463" width="19" style="19" customWidth="1"/>
    <col min="8464" max="8465" width="16.28515625" style="19" customWidth="1"/>
    <col min="8466" max="8466" width="8.140625" style="19" customWidth="1"/>
    <col min="8467" max="8467" width="8.5703125" style="19" customWidth="1"/>
    <col min="8468" max="8471" width="11.42578125" style="19"/>
    <col min="8472" max="8472" width="10" style="19" customWidth="1"/>
    <col min="8473" max="8473" width="8.42578125" style="19" customWidth="1"/>
    <col min="8474" max="8474" width="8.85546875" style="19" customWidth="1"/>
    <col min="8475" max="8475" width="9.42578125" style="19" customWidth="1"/>
    <col min="8476" max="8476" width="8.7109375" style="19" customWidth="1"/>
    <col min="8477" max="8704" width="11.42578125" style="19"/>
    <col min="8705" max="8705" width="2.85546875" style="19" customWidth="1"/>
    <col min="8706" max="8706" width="20.7109375" style="19" customWidth="1"/>
    <col min="8707" max="8707" width="10.5703125" style="19" customWidth="1"/>
    <col min="8708" max="8708" width="23.28515625" style="19" customWidth="1"/>
    <col min="8709" max="8709" width="21.7109375" style="19" customWidth="1"/>
    <col min="8710" max="8710" width="53.7109375" style="19" customWidth="1"/>
    <col min="8711" max="8711" width="16.5703125" style="19" customWidth="1"/>
    <col min="8712" max="8712" width="42.140625" style="19" customWidth="1"/>
    <col min="8713" max="8713" width="16.5703125" style="19" customWidth="1"/>
    <col min="8714" max="8714" width="23" style="19" customWidth="1"/>
    <col min="8715" max="8715" width="33.28515625" style="19" customWidth="1"/>
    <col min="8716" max="8717" width="16.7109375" style="19" customWidth="1"/>
    <col min="8718" max="8718" width="13.7109375" style="19" customWidth="1"/>
    <col min="8719" max="8719" width="19" style="19" customWidth="1"/>
    <col min="8720" max="8721" width="16.28515625" style="19" customWidth="1"/>
    <col min="8722" max="8722" width="8.140625" style="19" customWidth="1"/>
    <col min="8723" max="8723" width="8.5703125" style="19" customWidth="1"/>
    <col min="8724" max="8727" width="11.42578125" style="19"/>
    <col min="8728" max="8728" width="10" style="19" customWidth="1"/>
    <col min="8729" max="8729" width="8.42578125" style="19" customWidth="1"/>
    <col min="8730" max="8730" width="8.85546875" style="19" customWidth="1"/>
    <col min="8731" max="8731" width="9.42578125" style="19" customWidth="1"/>
    <col min="8732" max="8732" width="8.7109375" style="19" customWidth="1"/>
    <col min="8733" max="8960" width="11.42578125" style="19"/>
    <col min="8961" max="8961" width="2.85546875" style="19" customWidth="1"/>
    <col min="8962" max="8962" width="20.7109375" style="19" customWidth="1"/>
    <col min="8963" max="8963" width="10.5703125" style="19" customWidth="1"/>
    <col min="8964" max="8964" width="23.28515625" style="19" customWidth="1"/>
    <col min="8965" max="8965" width="21.7109375" style="19" customWidth="1"/>
    <col min="8966" max="8966" width="53.7109375" style="19" customWidth="1"/>
    <col min="8967" max="8967" width="16.5703125" style="19" customWidth="1"/>
    <col min="8968" max="8968" width="42.140625" style="19" customWidth="1"/>
    <col min="8969" max="8969" width="16.5703125" style="19" customWidth="1"/>
    <col min="8970" max="8970" width="23" style="19" customWidth="1"/>
    <col min="8971" max="8971" width="33.28515625" style="19" customWidth="1"/>
    <col min="8972" max="8973" width="16.7109375" style="19" customWidth="1"/>
    <col min="8974" max="8974" width="13.7109375" style="19" customWidth="1"/>
    <col min="8975" max="8975" width="19" style="19" customWidth="1"/>
    <col min="8976" max="8977" width="16.28515625" style="19" customWidth="1"/>
    <col min="8978" max="8978" width="8.140625" style="19" customWidth="1"/>
    <col min="8979" max="8979" width="8.5703125" style="19" customWidth="1"/>
    <col min="8980" max="8983" width="11.42578125" style="19"/>
    <col min="8984" max="8984" width="10" style="19" customWidth="1"/>
    <col min="8985" max="8985" width="8.42578125" style="19" customWidth="1"/>
    <col min="8986" max="8986" width="8.85546875" style="19" customWidth="1"/>
    <col min="8987" max="8987" width="9.42578125" style="19" customWidth="1"/>
    <col min="8988" max="8988" width="8.7109375" style="19" customWidth="1"/>
    <col min="8989" max="9216" width="11.42578125" style="19"/>
    <col min="9217" max="9217" width="2.85546875" style="19" customWidth="1"/>
    <col min="9218" max="9218" width="20.7109375" style="19" customWidth="1"/>
    <col min="9219" max="9219" width="10.5703125" style="19" customWidth="1"/>
    <col min="9220" max="9220" width="23.28515625" style="19" customWidth="1"/>
    <col min="9221" max="9221" width="21.7109375" style="19" customWidth="1"/>
    <col min="9222" max="9222" width="53.7109375" style="19" customWidth="1"/>
    <col min="9223" max="9223" width="16.5703125" style="19" customWidth="1"/>
    <col min="9224" max="9224" width="42.140625" style="19" customWidth="1"/>
    <col min="9225" max="9225" width="16.5703125" style="19" customWidth="1"/>
    <col min="9226" max="9226" width="23" style="19" customWidth="1"/>
    <col min="9227" max="9227" width="33.28515625" style="19" customWidth="1"/>
    <col min="9228" max="9229" width="16.7109375" style="19" customWidth="1"/>
    <col min="9230" max="9230" width="13.7109375" style="19" customWidth="1"/>
    <col min="9231" max="9231" width="19" style="19" customWidth="1"/>
    <col min="9232" max="9233" width="16.28515625" style="19" customWidth="1"/>
    <col min="9234" max="9234" width="8.140625" style="19" customWidth="1"/>
    <col min="9235" max="9235" width="8.5703125" style="19" customWidth="1"/>
    <col min="9236" max="9239" width="11.42578125" style="19"/>
    <col min="9240" max="9240" width="10" style="19" customWidth="1"/>
    <col min="9241" max="9241" width="8.42578125" style="19" customWidth="1"/>
    <col min="9242" max="9242" width="8.85546875" style="19" customWidth="1"/>
    <col min="9243" max="9243" width="9.42578125" style="19" customWidth="1"/>
    <col min="9244" max="9244" width="8.7109375" style="19" customWidth="1"/>
    <col min="9245" max="9472" width="11.42578125" style="19"/>
    <col min="9473" max="9473" width="2.85546875" style="19" customWidth="1"/>
    <col min="9474" max="9474" width="20.7109375" style="19" customWidth="1"/>
    <col min="9475" max="9475" width="10.5703125" style="19" customWidth="1"/>
    <col min="9476" max="9476" width="23.28515625" style="19" customWidth="1"/>
    <col min="9477" max="9477" width="21.7109375" style="19" customWidth="1"/>
    <col min="9478" max="9478" width="53.7109375" style="19" customWidth="1"/>
    <col min="9479" max="9479" width="16.5703125" style="19" customWidth="1"/>
    <col min="9480" max="9480" width="42.140625" style="19" customWidth="1"/>
    <col min="9481" max="9481" width="16.5703125" style="19" customWidth="1"/>
    <col min="9482" max="9482" width="23" style="19" customWidth="1"/>
    <col min="9483" max="9483" width="33.28515625" style="19" customWidth="1"/>
    <col min="9484" max="9485" width="16.7109375" style="19" customWidth="1"/>
    <col min="9486" max="9486" width="13.7109375" style="19" customWidth="1"/>
    <col min="9487" max="9487" width="19" style="19" customWidth="1"/>
    <col min="9488" max="9489" width="16.28515625" style="19" customWidth="1"/>
    <col min="9490" max="9490" width="8.140625" style="19" customWidth="1"/>
    <col min="9491" max="9491" width="8.5703125" style="19" customWidth="1"/>
    <col min="9492" max="9495" width="11.42578125" style="19"/>
    <col min="9496" max="9496" width="10" style="19" customWidth="1"/>
    <col min="9497" max="9497" width="8.42578125" style="19" customWidth="1"/>
    <col min="9498" max="9498" width="8.85546875" style="19" customWidth="1"/>
    <col min="9499" max="9499" width="9.42578125" style="19" customWidth="1"/>
    <col min="9500" max="9500" width="8.7109375" style="19" customWidth="1"/>
    <col min="9501" max="9728" width="11.42578125" style="19"/>
    <col min="9729" max="9729" width="2.85546875" style="19" customWidth="1"/>
    <col min="9730" max="9730" width="20.7109375" style="19" customWidth="1"/>
    <col min="9731" max="9731" width="10.5703125" style="19" customWidth="1"/>
    <col min="9732" max="9732" width="23.28515625" style="19" customWidth="1"/>
    <col min="9733" max="9733" width="21.7109375" style="19" customWidth="1"/>
    <col min="9734" max="9734" width="53.7109375" style="19" customWidth="1"/>
    <col min="9735" max="9735" width="16.5703125" style="19" customWidth="1"/>
    <col min="9736" max="9736" width="42.140625" style="19" customWidth="1"/>
    <col min="9737" max="9737" width="16.5703125" style="19" customWidth="1"/>
    <col min="9738" max="9738" width="23" style="19" customWidth="1"/>
    <col min="9739" max="9739" width="33.28515625" style="19" customWidth="1"/>
    <col min="9740" max="9741" width="16.7109375" style="19" customWidth="1"/>
    <col min="9742" max="9742" width="13.7109375" style="19" customWidth="1"/>
    <col min="9743" max="9743" width="19" style="19" customWidth="1"/>
    <col min="9744" max="9745" width="16.28515625" style="19" customWidth="1"/>
    <col min="9746" max="9746" width="8.140625" style="19" customWidth="1"/>
    <col min="9747" max="9747" width="8.5703125" style="19" customWidth="1"/>
    <col min="9748" max="9751" width="11.42578125" style="19"/>
    <col min="9752" max="9752" width="10" style="19" customWidth="1"/>
    <col min="9753" max="9753" width="8.42578125" style="19" customWidth="1"/>
    <col min="9754" max="9754" width="8.85546875" style="19" customWidth="1"/>
    <col min="9755" max="9755" width="9.42578125" style="19" customWidth="1"/>
    <col min="9756" max="9756" width="8.7109375" style="19" customWidth="1"/>
    <col min="9757" max="9984" width="11.42578125" style="19"/>
    <col min="9985" max="9985" width="2.85546875" style="19" customWidth="1"/>
    <col min="9986" max="9986" width="20.7109375" style="19" customWidth="1"/>
    <col min="9987" max="9987" width="10.5703125" style="19" customWidth="1"/>
    <col min="9988" max="9988" width="23.28515625" style="19" customWidth="1"/>
    <col min="9989" max="9989" width="21.7109375" style="19" customWidth="1"/>
    <col min="9990" max="9990" width="53.7109375" style="19" customWidth="1"/>
    <col min="9991" max="9991" width="16.5703125" style="19" customWidth="1"/>
    <col min="9992" max="9992" width="42.140625" style="19" customWidth="1"/>
    <col min="9993" max="9993" width="16.5703125" style="19" customWidth="1"/>
    <col min="9994" max="9994" width="23" style="19" customWidth="1"/>
    <col min="9995" max="9995" width="33.28515625" style="19" customWidth="1"/>
    <col min="9996" max="9997" width="16.7109375" style="19" customWidth="1"/>
    <col min="9998" max="9998" width="13.7109375" style="19" customWidth="1"/>
    <col min="9999" max="9999" width="19" style="19" customWidth="1"/>
    <col min="10000" max="10001" width="16.28515625" style="19" customWidth="1"/>
    <col min="10002" max="10002" width="8.140625" style="19" customWidth="1"/>
    <col min="10003" max="10003" width="8.5703125" style="19" customWidth="1"/>
    <col min="10004" max="10007" width="11.42578125" style="19"/>
    <col min="10008" max="10008" width="10" style="19" customWidth="1"/>
    <col min="10009" max="10009" width="8.42578125" style="19" customWidth="1"/>
    <col min="10010" max="10010" width="8.85546875" style="19" customWidth="1"/>
    <col min="10011" max="10011" width="9.42578125" style="19" customWidth="1"/>
    <col min="10012" max="10012" width="8.7109375" style="19" customWidth="1"/>
    <col min="10013" max="10240" width="11.42578125" style="19"/>
    <col min="10241" max="10241" width="2.85546875" style="19" customWidth="1"/>
    <col min="10242" max="10242" width="20.7109375" style="19" customWidth="1"/>
    <col min="10243" max="10243" width="10.5703125" style="19" customWidth="1"/>
    <col min="10244" max="10244" width="23.28515625" style="19" customWidth="1"/>
    <col min="10245" max="10245" width="21.7109375" style="19" customWidth="1"/>
    <col min="10246" max="10246" width="53.7109375" style="19" customWidth="1"/>
    <col min="10247" max="10247" width="16.5703125" style="19" customWidth="1"/>
    <col min="10248" max="10248" width="42.140625" style="19" customWidth="1"/>
    <col min="10249" max="10249" width="16.5703125" style="19" customWidth="1"/>
    <col min="10250" max="10250" width="23" style="19" customWidth="1"/>
    <col min="10251" max="10251" width="33.28515625" style="19" customWidth="1"/>
    <col min="10252" max="10253" width="16.7109375" style="19" customWidth="1"/>
    <col min="10254" max="10254" width="13.7109375" style="19" customWidth="1"/>
    <col min="10255" max="10255" width="19" style="19" customWidth="1"/>
    <col min="10256" max="10257" width="16.28515625" style="19" customWidth="1"/>
    <col min="10258" max="10258" width="8.140625" style="19" customWidth="1"/>
    <col min="10259" max="10259" width="8.5703125" style="19" customWidth="1"/>
    <col min="10260" max="10263" width="11.42578125" style="19"/>
    <col min="10264" max="10264" width="10" style="19" customWidth="1"/>
    <col min="10265" max="10265" width="8.42578125" style="19" customWidth="1"/>
    <col min="10266" max="10266" width="8.85546875" style="19" customWidth="1"/>
    <col min="10267" max="10267" width="9.42578125" style="19" customWidth="1"/>
    <col min="10268" max="10268" width="8.7109375" style="19" customWidth="1"/>
    <col min="10269" max="10496" width="11.42578125" style="19"/>
    <col min="10497" max="10497" width="2.85546875" style="19" customWidth="1"/>
    <col min="10498" max="10498" width="20.7109375" style="19" customWidth="1"/>
    <col min="10499" max="10499" width="10.5703125" style="19" customWidth="1"/>
    <col min="10500" max="10500" width="23.28515625" style="19" customWidth="1"/>
    <col min="10501" max="10501" width="21.7109375" style="19" customWidth="1"/>
    <col min="10502" max="10502" width="53.7109375" style="19" customWidth="1"/>
    <col min="10503" max="10503" width="16.5703125" style="19" customWidth="1"/>
    <col min="10504" max="10504" width="42.140625" style="19" customWidth="1"/>
    <col min="10505" max="10505" width="16.5703125" style="19" customWidth="1"/>
    <col min="10506" max="10506" width="23" style="19" customWidth="1"/>
    <col min="10507" max="10507" width="33.28515625" style="19" customWidth="1"/>
    <col min="10508" max="10509" width="16.7109375" style="19" customWidth="1"/>
    <col min="10510" max="10510" width="13.7109375" style="19" customWidth="1"/>
    <col min="10511" max="10511" width="19" style="19" customWidth="1"/>
    <col min="10512" max="10513" width="16.28515625" style="19" customWidth="1"/>
    <col min="10514" max="10514" width="8.140625" style="19" customWidth="1"/>
    <col min="10515" max="10515" width="8.5703125" style="19" customWidth="1"/>
    <col min="10516" max="10519" width="11.42578125" style="19"/>
    <col min="10520" max="10520" width="10" style="19" customWidth="1"/>
    <col min="10521" max="10521" width="8.42578125" style="19" customWidth="1"/>
    <col min="10522" max="10522" width="8.85546875" style="19" customWidth="1"/>
    <col min="10523" max="10523" width="9.42578125" style="19" customWidth="1"/>
    <col min="10524" max="10524" width="8.7109375" style="19" customWidth="1"/>
    <col min="10525" max="10752" width="11.42578125" style="19"/>
    <col min="10753" max="10753" width="2.85546875" style="19" customWidth="1"/>
    <col min="10754" max="10754" width="20.7109375" style="19" customWidth="1"/>
    <col min="10755" max="10755" width="10.5703125" style="19" customWidth="1"/>
    <col min="10756" max="10756" width="23.28515625" style="19" customWidth="1"/>
    <col min="10757" max="10757" width="21.7109375" style="19" customWidth="1"/>
    <col min="10758" max="10758" width="53.7109375" style="19" customWidth="1"/>
    <col min="10759" max="10759" width="16.5703125" style="19" customWidth="1"/>
    <col min="10760" max="10760" width="42.140625" style="19" customWidth="1"/>
    <col min="10761" max="10761" width="16.5703125" style="19" customWidth="1"/>
    <col min="10762" max="10762" width="23" style="19" customWidth="1"/>
    <col min="10763" max="10763" width="33.28515625" style="19" customWidth="1"/>
    <col min="10764" max="10765" width="16.7109375" style="19" customWidth="1"/>
    <col min="10766" max="10766" width="13.7109375" style="19" customWidth="1"/>
    <col min="10767" max="10767" width="19" style="19" customWidth="1"/>
    <col min="10768" max="10769" width="16.28515625" style="19" customWidth="1"/>
    <col min="10770" max="10770" width="8.140625" style="19" customWidth="1"/>
    <col min="10771" max="10771" width="8.5703125" style="19" customWidth="1"/>
    <col min="10772" max="10775" width="11.42578125" style="19"/>
    <col min="10776" max="10776" width="10" style="19" customWidth="1"/>
    <col min="10777" max="10777" width="8.42578125" style="19" customWidth="1"/>
    <col min="10778" max="10778" width="8.85546875" style="19" customWidth="1"/>
    <col min="10779" max="10779" width="9.42578125" style="19" customWidth="1"/>
    <col min="10780" max="10780" width="8.7109375" style="19" customWidth="1"/>
    <col min="10781" max="11008" width="11.42578125" style="19"/>
    <col min="11009" max="11009" width="2.85546875" style="19" customWidth="1"/>
    <col min="11010" max="11010" width="20.7109375" style="19" customWidth="1"/>
    <col min="11011" max="11011" width="10.5703125" style="19" customWidth="1"/>
    <col min="11012" max="11012" width="23.28515625" style="19" customWidth="1"/>
    <col min="11013" max="11013" width="21.7109375" style="19" customWidth="1"/>
    <col min="11014" max="11014" width="53.7109375" style="19" customWidth="1"/>
    <col min="11015" max="11015" width="16.5703125" style="19" customWidth="1"/>
    <col min="11016" max="11016" width="42.140625" style="19" customWidth="1"/>
    <col min="11017" max="11017" width="16.5703125" style="19" customWidth="1"/>
    <col min="11018" max="11018" width="23" style="19" customWidth="1"/>
    <col min="11019" max="11019" width="33.28515625" style="19" customWidth="1"/>
    <col min="11020" max="11021" width="16.7109375" style="19" customWidth="1"/>
    <col min="11022" max="11022" width="13.7109375" style="19" customWidth="1"/>
    <col min="11023" max="11023" width="19" style="19" customWidth="1"/>
    <col min="11024" max="11025" width="16.28515625" style="19" customWidth="1"/>
    <col min="11026" max="11026" width="8.140625" style="19" customWidth="1"/>
    <col min="11027" max="11027" width="8.5703125" style="19" customWidth="1"/>
    <col min="11028" max="11031" width="11.42578125" style="19"/>
    <col min="11032" max="11032" width="10" style="19" customWidth="1"/>
    <col min="11033" max="11033" width="8.42578125" style="19" customWidth="1"/>
    <col min="11034" max="11034" width="8.85546875" style="19" customWidth="1"/>
    <col min="11035" max="11035" width="9.42578125" style="19" customWidth="1"/>
    <col min="11036" max="11036" width="8.7109375" style="19" customWidth="1"/>
    <col min="11037" max="11264" width="11.42578125" style="19"/>
    <col min="11265" max="11265" width="2.85546875" style="19" customWidth="1"/>
    <col min="11266" max="11266" width="20.7109375" style="19" customWidth="1"/>
    <col min="11267" max="11267" width="10.5703125" style="19" customWidth="1"/>
    <col min="11268" max="11268" width="23.28515625" style="19" customWidth="1"/>
    <col min="11269" max="11269" width="21.7109375" style="19" customWidth="1"/>
    <col min="11270" max="11270" width="53.7109375" style="19" customWidth="1"/>
    <col min="11271" max="11271" width="16.5703125" style="19" customWidth="1"/>
    <col min="11272" max="11272" width="42.140625" style="19" customWidth="1"/>
    <col min="11273" max="11273" width="16.5703125" style="19" customWidth="1"/>
    <col min="11274" max="11274" width="23" style="19" customWidth="1"/>
    <col min="11275" max="11275" width="33.28515625" style="19" customWidth="1"/>
    <col min="11276" max="11277" width="16.7109375" style="19" customWidth="1"/>
    <col min="11278" max="11278" width="13.7109375" style="19" customWidth="1"/>
    <col min="11279" max="11279" width="19" style="19" customWidth="1"/>
    <col min="11280" max="11281" width="16.28515625" style="19" customWidth="1"/>
    <col min="11282" max="11282" width="8.140625" style="19" customWidth="1"/>
    <col min="11283" max="11283" width="8.5703125" style="19" customWidth="1"/>
    <col min="11284" max="11287" width="11.42578125" style="19"/>
    <col min="11288" max="11288" width="10" style="19" customWidth="1"/>
    <col min="11289" max="11289" width="8.42578125" style="19" customWidth="1"/>
    <col min="11290" max="11290" width="8.85546875" style="19" customWidth="1"/>
    <col min="11291" max="11291" width="9.42578125" style="19" customWidth="1"/>
    <col min="11292" max="11292" width="8.7109375" style="19" customWidth="1"/>
    <col min="11293" max="11520" width="11.42578125" style="19"/>
    <col min="11521" max="11521" width="2.85546875" style="19" customWidth="1"/>
    <col min="11522" max="11522" width="20.7109375" style="19" customWidth="1"/>
    <col min="11523" max="11523" width="10.5703125" style="19" customWidth="1"/>
    <col min="11524" max="11524" width="23.28515625" style="19" customWidth="1"/>
    <col min="11525" max="11525" width="21.7109375" style="19" customWidth="1"/>
    <col min="11526" max="11526" width="53.7109375" style="19" customWidth="1"/>
    <col min="11527" max="11527" width="16.5703125" style="19" customWidth="1"/>
    <col min="11528" max="11528" width="42.140625" style="19" customWidth="1"/>
    <col min="11529" max="11529" width="16.5703125" style="19" customWidth="1"/>
    <col min="11530" max="11530" width="23" style="19" customWidth="1"/>
    <col min="11531" max="11531" width="33.28515625" style="19" customWidth="1"/>
    <col min="11532" max="11533" width="16.7109375" style="19" customWidth="1"/>
    <col min="11534" max="11534" width="13.7109375" style="19" customWidth="1"/>
    <col min="11535" max="11535" width="19" style="19" customWidth="1"/>
    <col min="11536" max="11537" width="16.28515625" style="19" customWidth="1"/>
    <col min="11538" max="11538" width="8.140625" style="19" customWidth="1"/>
    <col min="11539" max="11539" width="8.5703125" style="19" customWidth="1"/>
    <col min="11540" max="11543" width="11.42578125" style="19"/>
    <col min="11544" max="11544" width="10" style="19" customWidth="1"/>
    <col min="11545" max="11545" width="8.42578125" style="19" customWidth="1"/>
    <col min="11546" max="11546" width="8.85546875" style="19" customWidth="1"/>
    <col min="11547" max="11547" width="9.42578125" style="19" customWidth="1"/>
    <col min="11548" max="11548" width="8.7109375" style="19" customWidth="1"/>
    <col min="11549" max="11776" width="11.42578125" style="19"/>
    <col min="11777" max="11777" width="2.85546875" style="19" customWidth="1"/>
    <col min="11778" max="11778" width="20.7109375" style="19" customWidth="1"/>
    <col min="11779" max="11779" width="10.5703125" style="19" customWidth="1"/>
    <col min="11780" max="11780" width="23.28515625" style="19" customWidth="1"/>
    <col min="11781" max="11781" width="21.7109375" style="19" customWidth="1"/>
    <col min="11782" max="11782" width="53.7109375" style="19" customWidth="1"/>
    <col min="11783" max="11783" width="16.5703125" style="19" customWidth="1"/>
    <col min="11784" max="11784" width="42.140625" style="19" customWidth="1"/>
    <col min="11785" max="11785" width="16.5703125" style="19" customWidth="1"/>
    <col min="11786" max="11786" width="23" style="19" customWidth="1"/>
    <col min="11787" max="11787" width="33.28515625" style="19" customWidth="1"/>
    <col min="11788" max="11789" width="16.7109375" style="19" customWidth="1"/>
    <col min="11790" max="11790" width="13.7109375" style="19" customWidth="1"/>
    <col min="11791" max="11791" width="19" style="19" customWidth="1"/>
    <col min="11792" max="11793" width="16.28515625" style="19" customWidth="1"/>
    <col min="11794" max="11794" width="8.140625" style="19" customWidth="1"/>
    <col min="11795" max="11795" width="8.5703125" style="19" customWidth="1"/>
    <col min="11796" max="11799" width="11.42578125" style="19"/>
    <col min="11800" max="11800" width="10" style="19" customWidth="1"/>
    <col min="11801" max="11801" width="8.42578125" style="19" customWidth="1"/>
    <col min="11802" max="11802" width="8.85546875" style="19" customWidth="1"/>
    <col min="11803" max="11803" width="9.42578125" style="19" customWidth="1"/>
    <col min="11804" max="11804" width="8.7109375" style="19" customWidth="1"/>
    <col min="11805" max="12032" width="11.42578125" style="19"/>
    <col min="12033" max="12033" width="2.85546875" style="19" customWidth="1"/>
    <col min="12034" max="12034" width="20.7109375" style="19" customWidth="1"/>
    <col min="12035" max="12035" width="10.5703125" style="19" customWidth="1"/>
    <col min="12036" max="12036" width="23.28515625" style="19" customWidth="1"/>
    <col min="12037" max="12037" width="21.7109375" style="19" customWidth="1"/>
    <col min="12038" max="12038" width="53.7109375" style="19" customWidth="1"/>
    <col min="12039" max="12039" width="16.5703125" style="19" customWidth="1"/>
    <col min="12040" max="12040" width="42.140625" style="19" customWidth="1"/>
    <col min="12041" max="12041" width="16.5703125" style="19" customWidth="1"/>
    <col min="12042" max="12042" width="23" style="19" customWidth="1"/>
    <col min="12043" max="12043" width="33.28515625" style="19" customWidth="1"/>
    <col min="12044" max="12045" width="16.7109375" style="19" customWidth="1"/>
    <col min="12046" max="12046" width="13.7109375" style="19" customWidth="1"/>
    <col min="12047" max="12047" width="19" style="19" customWidth="1"/>
    <col min="12048" max="12049" width="16.28515625" style="19" customWidth="1"/>
    <col min="12050" max="12050" width="8.140625" style="19" customWidth="1"/>
    <col min="12051" max="12051" width="8.5703125" style="19" customWidth="1"/>
    <col min="12052" max="12055" width="11.42578125" style="19"/>
    <col min="12056" max="12056" width="10" style="19" customWidth="1"/>
    <col min="12057" max="12057" width="8.42578125" style="19" customWidth="1"/>
    <col min="12058" max="12058" width="8.85546875" style="19" customWidth="1"/>
    <col min="12059" max="12059" width="9.42578125" style="19" customWidth="1"/>
    <col min="12060" max="12060" width="8.7109375" style="19" customWidth="1"/>
    <col min="12061" max="12288" width="11.42578125" style="19"/>
    <col min="12289" max="12289" width="2.85546875" style="19" customWidth="1"/>
    <col min="12290" max="12290" width="20.7109375" style="19" customWidth="1"/>
    <col min="12291" max="12291" width="10.5703125" style="19" customWidth="1"/>
    <col min="12292" max="12292" width="23.28515625" style="19" customWidth="1"/>
    <col min="12293" max="12293" width="21.7109375" style="19" customWidth="1"/>
    <col min="12294" max="12294" width="53.7109375" style="19" customWidth="1"/>
    <col min="12295" max="12295" width="16.5703125" style="19" customWidth="1"/>
    <col min="12296" max="12296" width="42.140625" style="19" customWidth="1"/>
    <col min="12297" max="12297" width="16.5703125" style="19" customWidth="1"/>
    <col min="12298" max="12298" width="23" style="19" customWidth="1"/>
    <col min="12299" max="12299" width="33.28515625" style="19" customWidth="1"/>
    <col min="12300" max="12301" width="16.7109375" style="19" customWidth="1"/>
    <col min="12302" max="12302" width="13.7109375" style="19" customWidth="1"/>
    <col min="12303" max="12303" width="19" style="19" customWidth="1"/>
    <col min="12304" max="12305" width="16.28515625" style="19" customWidth="1"/>
    <col min="12306" max="12306" width="8.140625" style="19" customWidth="1"/>
    <col min="12307" max="12307" width="8.5703125" style="19" customWidth="1"/>
    <col min="12308" max="12311" width="11.42578125" style="19"/>
    <col min="12312" max="12312" width="10" style="19" customWidth="1"/>
    <col min="12313" max="12313" width="8.42578125" style="19" customWidth="1"/>
    <col min="12314" max="12314" width="8.85546875" style="19" customWidth="1"/>
    <col min="12315" max="12315" width="9.42578125" style="19" customWidth="1"/>
    <col min="12316" max="12316" width="8.7109375" style="19" customWidth="1"/>
    <col min="12317" max="12544" width="11.42578125" style="19"/>
    <col min="12545" max="12545" width="2.85546875" style="19" customWidth="1"/>
    <col min="12546" max="12546" width="20.7109375" style="19" customWidth="1"/>
    <col min="12547" max="12547" width="10.5703125" style="19" customWidth="1"/>
    <col min="12548" max="12548" width="23.28515625" style="19" customWidth="1"/>
    <col min="12549" max="12549" width="21.7109375" style="19" customWidth="1"/>
    <col min="12550" max="12550" width="53.7109375" style="19" customWidth="1"/>
    <col min="12551" max="12551" width="16.5703125" style="19" customWidth="1"/>
    <col min="12552" max="12552" width="42.140625" style="19" customWidth="1"/>
    <col min="12553" max="12553" width="16.5703125" style="19" customWidth="1"/>
    <col min="12554" max="12554" width="23" style="19" customWidth="1"/>
    <col min="12555" max="12555" width="33.28515625" style="19" customWidth="1"/>
    <col min="12556" max="12557" width="16.7109375" style="19" customWidth="1"/>
    <col min="12558" max="12558" width="13.7109375" style="19" customWidth="1"/>
    <col min="12559" max="12559" width="19" style="19" customWidth="1"/>
    <col min="12560" max="12561" width="16.28515625" style="19" customWidth="1"/>
    <col min="12562" max="12562" width="8.140625" style="19" customWidth="1"/>
    <col min="12563" max="12563" width="8.5703125" style="19" customWidth="1"/>
    <col min="12564" max="12567" width="11.42578125" style="19"/>
    <col min="12568" max="12568" width="10" style="19" customWidth="1"/>
    <col min="12569" max="12569" width="8.42578125" style="19" customWidth="1"/>
    <col min="12570" max="12570" width="8.85546875" style="19" customWidth="1"/>
    <col min="12571" max="12571" width="9.42578125" style="19" customWidth="1"/>
    <col min="12572" max="12572" width="8.7109375" style="19" customWidth="1"/>
    <col min="12573" max="12800" width="11.42578125" style="19"/>
    <col min="12801" max="12801" width="2.85546875" style="19" customWidth="1"/>
    <col min="12802" max="12802" width="20.7109375" style="19" customWidth="1"/>
    <col min="12803" max="12803" width="10.5703125" style="19" customWidth="1"/>
    <col min="12804" max="12804" width="23.28515625" style="19" customWidth="1"/>
    <col min="12805" max="12805" width="21.7109375" style="19" customWidth="1"/>
    <col min="12806" max="12806" width="53.7109375" style="19" customWidth="1"/>
    <col min="12807" max="12807" width="16.5703125" style="19" customWidth="1"/>
    <col min="12808" max="12808" width="42.140625" style="19" customWidth="1"/>
    <col min="12809" max="12809" width="16.5703125" style="19" customWidth="1"/>
    <col min="12810" max="12810" width="23" style="19" customWidth="1"/>
    <col min="12811" max="12811" width="33.28515625" style="19" customWidth="1"/>
    <col min="12812" max="12813" width="16.7109375" style="19" customWidth="1"/>
    <col min="12814" max="12814" width="13.7109375" style="19" customWidth="1"/>
    <col min="12815" max="12815" width="19" style="19" customWidth="1"/>
    <col min="12816" max="12817" width="16.28515625" style="19" customWidth="1"/>
    <col min="12818" max="12818" width="8.140625" style="19" customWidth="1"/>
    <col min="12819" max="12819" width="8.5703125" style="19" customWidth="1"/>
    <col min="12820" max="12823" width="11.42578125" style="19"/>
    <col min="12824" max="12824" width="10" style="19" customWidth="1"/>
    <col min="12825" max="12825" width="8.42578125" style="19" customWidth="1"/>
    <col min="12826" max="12826" width="8.85546875" style="19" customWidth="1"/>
    <col min="12827" max="12827" width="9.42578125" style="19" customWidth="1"/>
    <col min="12828" max="12828" width="8.7109375" style="19" customWidth="1"/>
    <col min="12829" max="13056" width="11.42578125" style="19"/>
    <col min="13057" max="13057" width="2.85546875" style="19" customWidth="1"/>
    <col min="13058" max="13058" width="20.7109375" style="19" customWidth="1"/>
    <col min="13059" max="13059" width="10.5703125" style="19" customWidth="1"/>
    <col min="13060" max="13060" width="23.28515625" style="19" customWidth="1"/>
    <col min="13061" max="13061" width="21.7109375" style="19" customWidth="1"/>
    <col min="13062" max="13062" width="53.7109375" style="19" customWidth="1"/>
    <col min="13063" max="13063" width="16.5703125" style="19" customWidth="1"/>
    <col min="13064" max="13064" width="42.140625" style="19" customWidth="1"/>
    <col min="13065" max="13065" width="16.5703125" style="19" customWidth="1"/>
    <col min="13066" max="13066" width="23" style="19" customWidth="1"/>
    <col min="13067" max="13067" width="33.28515625" style="19" customWidth="1"/>
    <col min="13068" max="13069" width="16.7109375" style="19" customWidth="1"/>
    <col min="13070" max="13070" width="13.7109375" style="19" customWidth="1"/>
    <col min="13071" max="13071" width="19" style="19" customWidth="1"/>
    <col min="13072" max="13073" width="16.28515625" style="19" customWidth="1"/>
    <col min="13074" max="13074" width="8.140625" style="19" customWidth="1"/>
    <col min="13075" max="13075" width="8.5703125" style="19" customWidth="1"/>
    <col min="13076" max="13079" width="11.42578125" style="19"/>
    <col min="13080" max="13080" width="10" style="19" customWidth="1"/>
    <col min="13081" max="13081" width="8.42578125" style="19" customWidth="1"/>
    <col min="13082" max="13082" width="8.85546875" style="19" customWidth="1"/>
    <col min="13083" max="13083" width="9.42578125" style="19" customWidth="1"/>
    <col min="13084" max="13084" width="8.7109375" style="19" customWidth="1"/>
    <col min="13085" max="13312" width="11.42578125" style="19"/>
    <col min="13313" max="13313" width="2.85546875" style="19" customWidth="1"/>
    <col min="13314" max="13314" width="20.7109375" style="19" customWidth="1"/>
    <col min="13315" max="13315" width="10.5703125" style="19" customWidth="1"/>
    <col min="13316" max="13316" width="23.28515625" style="19" customWidth="1"/>
    <col min="13317" max="13317" width="21.7109375" style="19" customWidth="1"/>
    <col min="13318" max="13318" width="53.7109375" style="19" customWidth="1"/>
    <col min="13319" max="13319" width="16.5703125" style="19" customWidth="1"/>
    <col min="13320" max="13320" width="42.140625" style="19" customWidth="1"/>
    <col min="13321" max="13321" width="16.5703125" style="19" customWidth="1"/>
    <col min="13322" max="13322" width="23" style="19" customWidth="1"/>
    <col min="13323" max="13323" width="33.28515625" style="19" customWidth="1"/>
    <col min="13324" max="13325" width="16.7109375" style="19" customWidth="1"/>
    <col min="13326" max="13326" width="13.7109375" style="19" customWidth="1"/>
    <col min="13327" max="13327" width="19" style="19" customWidth="1"/>
    <col min="13328" max="13329" width="16.28515625" style="19" customWidth="1"/>
    <col min="13330" max="13330" width="8.140625" style="19" customWidth="1"/>
    <col min="13331" max="13331" width="8.5703125" style="19" customWidth="1"/>
    <col min="13332" max="13335" width="11.42578125" style="19"/>
    <col min="13336" max="13336" width="10" style="19" customWidth="1"/>
    <col min="13337" max="13337" width="8.42578125" style="19" customWidth="1"/>
    <col min="13338" max="13338" width="8.85546875" style="19" customWidth="1"/>
    <col min="13339" max="13339" width="9.42578125" style="19" customWidth="1"/>
    <col min="13340" max="13340" width="8.7109375" style="19" customWidth="1"/>
    <col min="13341" max="13568" width="11.42578125" style="19"/>
    <col min="13569" max="13569" width="2.85546875" style="19" customWidth="1"/>
    <col min="13570" max="13570" width="20.7109375" style="19" customWidth="1"/>
    <col min="13571" max="13571" width="10.5703125" style="19" customWidth="1"/>
    <col min="13572" max="13572" width="23.28515625" style="19" customWidth="1"/>
    <col min="13573" max="13573" width="21.7109375" style="19" customWidth="1"/>
    <col min="13574" max="13574" width="53.7109375" style="19" customWidth="1"/>
    <col min="13575" max="13575" width="16.5703125" style="19" customWidth="1"/>
    <col min="13576" max="13576" width="42.140625" style="19" customWidth="1"/>
    <col min="13577" max="13577" width="16.5703125" style="19" customWidth="1"/>
    <col min="13578" max="13578" width="23" style="19" customWidth="1"/>
    <col min="13579" max="13579" width="33.28515625" style="19" customWidth="1"/>
    <col min="13580" max="13581" width="16.7109375" style="19" customWidth="1"/>
    <col min="13582" max="13582" width="13.7109375" style="19" customWidth="1"/>
    <col min="13583" max="13583" width="19" style="19" customWidth="1"/>
    <col min="13584" max="13585" width="16.28515625" style="19" customWidth="1"/>
    <col min="13586" max="13586" width="8.140625" style="19" customWidth="1"/>
    <col min="13587" max="13587" width="8.5703125" style="19" customWidth="1"/>
    <col min="13588" max="13591" width="11.42578125" style="19"/>
    <col min="13592" max="13592" width="10" style="19" customWidth="1"/>
    <col min="13593" max="13593" width="8.42578125" style="19" customWidth="1"/>
    <col min="13594" max="13594" width="8.85546875" style="19" customWidth="1"/>
    <col min="13595" max="13595" width="9.42578125" style="19" customWidth="1"/>
    <col min="13596" max="13596" width="8.7109375" style="19" customWidth="1"/>
    <col min="13597" max="13824" width="11.42578125" style="19"/>
    <col min="13825" max="13825" width="2.85546875" style="19" customWidth="1"/>
    <col min="13826" max="13826" width="20.7109375" style="19" customWidth="1"/>
    <col min="13827" max="13827" width="10.5703125" style="19" customWidth="1"/>
    <col min="13828" max="13828" width="23.28515625" style="19" customWidth="1"/>
    <col min="13829" max="13829" width="21.7109375" style="19" customWidth="1"/>
    <col min="13830" max="13830" width="53.7109375" style="19" customWidth="1"/>
    <col min="13831" max="13831" width="16.5703125" style="19" customWidth="1"/>
    <col min="13832" max="13832" width="42.140625" style="19" customWidth="1"/>
    <col min="13833" max="13833" width="16.5703125" style="19" customWidth="1"/>
    <col min="13834" max="13834" width="23" style="19" customWidth="1"/>
    <col min="13835" max="13835" width="33.28515625" style="19" customWidth="1"/>
    <col min="13836" max="13837" width="16.7109375" style="19" customWidth="1"/>
    <col min="13838" max="13838" width="13.7109375" style="19" customWidth="1"/>
    <col min="13839" max="13839" width="19" style="19" customWidth="1"/>
    <col min="13840" max="13841" width="16.28515625" style="19" customWidth="1"/>
    <col min="13842" max="13842" width="8.140625" style="19" customWidth="1"/>
    <col min="13843" max="13843" width="8.5703125" style="19" customWidth="1"/>
    <col min="13844" max="13847" width="11.42578125" style="19"/>
    <col min="13848" max="13848" width="10" style="19" customWidth="1"/>
    <col min="13849" max="13849" width="8.42578125" style="19" customWidth="1"/>
    <col min="13850" max="13850" width="8.85546875" style="19" customWidth="1"/>
    <col min="13851" max="13851" width="9.42578125" style="19" customWidth="1"/>
    <col min="13852" max="13852" width="8.7109375" style="19" customWidth="1"/>
    <col min="13853" max="14080" width="11.42578125" style="19"/>
    <col min="14081" max="14081" width="2.85546875" style="19" customWidth="1"/>
    <col min="14082" max="14082" width="20.7109375" style="19" customWidth="1"/>
    <col min="14083" max="14083" width="10.5703125" style="19" customWidth="1"/>
    <col min="14084" max="14084" width="23.28515625" style="19" customWidth="1"/>
    <col min="14085" max="14085" width="21.7109375" style="19" customWidth="1"/>
    <col min="14086" max="14086" width="53.7109375" style="19" customWidth="1"/>
    <col min="14087" max="14087" width="16.5703125" style="19" customWidth="1"/>
    <col min="14088" max="14088" width="42.140625" style="19" customWidth="1"/>
    <col min="14089" max="14089" width="16.5703125" style="19" customWidth="1"/>
    <col min="14090" max="14090" width="23" style="19" customWidth="1"/>
    <col min="14091" max="14091" width="33.28515625" style="19" customWidth="1"/>
    <col min="14092" max="14093" width="16.7109375" style="19" customWidth="1"/>
    <col min="14094" max="14094" width="13.7109375" style="19" customWidth="1"/>
    <col min="14095" max="14095" width="19" style="19" customWidth="1"/>
    <col min="14096" max="14097" width="16.28515625" style="19" customWidth="1"/>
    <col min="14098" max="14098" width="8.140625" style="19" customWidth="1"/>
    <col min="14099" max="14099" width="8.5703125" style="19" customWidth="1"/>
    <col min="14100" max="14103" width="11.42578125" style="19"/>
    <col min="14104" max="14104" width="10" style="19" customWidth="1"/>
    <col min="14105" max="14105" width="8.42578125" style="19" customWidth="1"/>
    <col min="14106" max="14106" width="8.85546875" style="19" customWidth="1"/>
    <col min="14107" max="14107" width="9.42578125" style="19" customWidth="1"/>
    <col min="14108" max="14108" width="8.7109375" style="19" customWidth="1"/>
    <col min="14109" max="14336" width="11.42578125" style="19"/>
    <col min="14337" max="14337" width="2.85546875" style="19" customWidth="1"/>
    <col min="14338" max="14338" width="20.7109375" style="19" customWidth="1"/>
    <col min="14339" max="14339" width="10.5703125" style="19" customWidth="1"/>
    <col min="14340" max="14340" width="23.28515625" style="19" customWidth="1"/>
    <col min="14341" max="14341" width="21.7109375" style="19" customWidth="1"/>
    <col min="14342" max="14342" width="53.7109375" style="19" customWidth="1"/>
    <col min="14343" max="14343" width="16.5703125" style="19" customWidth="1"/>
    <col min="14344" max="14344" width="42.140625" style="19" customWidth="1"/>
    <col min="14345" max="14345" width="16.5703125" style="19" customWidth="1"/>
    <col min="14346" max="14346" width="23" style="19" customWidth="1"/>
    <col min="14347" max="14347" width="33.28515625" style="19" customWidth="1"/>
    <col min="14348" max="14349" width="16.7109375" style="19" customWidth="1"/>
    <col min="14350" max="14350" width="13.7109375" style="19" customWidth="1"/>
    <col min="14351" max="14351" width="19" style="19" customWidth="1"/>
    <col min="14352" max="14353" width="16.28515625" style="19" customWidth="1"/>
    <col min="14354" max="14354" width="8.140625" style="19" customWidth="1"/>
    <col min="14355" max="14355" width="8.5703125" style="19" customWidth="1"/>
    <col min="14356" max="14359" width="11.42578125" style="19"/>
    <col min="14360" max="14360" width="10" style="19" customWidth="1"/>
    <col min="14361" max="14361" width="8.42578125" style="19" customWidth="1"/>
    <col min="14362" max="14362" width="8.85546875" style="19" customWidth="1"/>
    <col min="14363" max="14363" width="9.42578125" style="19" customWidth="1"/>
    <col min="14364" max="14364" width="8.7109375" style="19" customWidth="1"/>
    <col min="14365" max="14592" width="11.42578125" style="19"/>
    <col min="14593" max="14593" width="2.85546875" style="19" customWidth="1"/>
    <col min="14594" max="14594" width="20.7109375" style="19" customWidth="1"/>
    <col min="14595" max="14595" width="10.5703125" style="19" customWidth="1"/>
    <col min="14596" max="14596" width="23.28515625" style="19" customWidth="1"/>
    <col min="14597" max="14597" width="21.7109375" style="19" customWidth="1"/>
    <col min="14598" max="14598" width="53.7109375" style="19" customWidth="1"/>
    <col min="14599" max="14599" width="16.5703125" style="19" customWidth="1"/>
    <col min="14600" max="14600" width="42.140625" style="19" customWidth="1"/>
    <col min="14601" max="14601" width="16.5703125" style="19" customWidth="1"/>
    <col min="14602" max="14602" width="23" style="19" customWidth="1"/>
    <col min="14603" max="14603" width="33.28515625" style="19" customWidth="1"/>
    <col min="14604" max="14605" width="16.7109375" style="19" customWidth="1"/>
    <col min="14606" max="14606" width="13.7109375" style="19" customWidth="1"/>
    <col min="14607" max="14607" width="19" style="19" customWidth="1"/>
    <col min="14608" max="14609" width="16.28515625" style="19" customWidth="1"/>
    <col min="14610" max="14610" width="8.140625" style="19" customWidth="1"/>
    <col min="14611" max="14611" width="8.5703125" style="19" customWidth="1"/>
    <col min="14612" max="14615" width="11.42578125" style="19"/>
    <col min="14616" max="14616" width="10" style="19" customWidth="1"/>
    <col min="14617" max="14617" width="8.42578125" style="19" customWidth="1"/>
    <col min="14618" max="14618" width="8.85546875" style="19" customWidth="1"/>
    <col min="14619" max="14619" width="9.42578125" style="19" customWidth="1"/>
    <col min="14620" max="14620" width="8.7109375" style="19" customWidth="1"/>
    <col min="14621" max="14848" width="11.42578125" style="19"/>
    <col min="14849" max="14849" width="2.85546875" style="19" customWidth="1"/>
    <col min="14850" max="14850" width="20.7109375" style="19" customWidth="1"/>
    <col min="14851" max="14851" width="10.5703125" style="19" customWidth="1"/>
    <col min="14852" max="14852" width="23.28515625" style="19" customWidth="1"/>
    <col min="14853" max="14853" width="21.7109375" style="19" customWidth="1"/>
    <col min="14854" max="14854" width="53.7109375" style="19" customWidth="1"/>
    <col min="14855" max="14855" width="16.5703125" style="19" customWidth="1"/>
    <col min="14856" max="14856" width="42.140625" style="19" customWidth="1"/>
    <col min="14857" max="14857" width="16.5703125" style="19" customWidth="1"/>
    <col min="14858" max="14858" width="23" style="19" customWidth="1"/>
    <col min="14859" max="14859" width="33.28515625" style="19" customWidth="1"/>
    <col min="14860" max="14861" width="16.7109375" style="19" customWidth="1"/>
    <col min="14862" max="14862" width="13.7109375" style="19" customWidth="1"/>
    <col min="14863" max="14863" width="19" style="19" customWidth="1"/>
    <col min="14864" max="14865" width="16.28515625" style="19" customWidth="1"/>
    <col min="14866" max="14866" width="8.140625" style="19" customWidth="1"/>
    <col min="14867" max="14867" width="8.5703125" style="19" customWidth="1"/>
    <col min="14868" max="14871" width="11.42578125" style="19"/>
    <col min="14872" max="14872" width="10" style="19" customWidth="1"/>
    <col min="14873" max="14873" width="8.42578125" style="19" customWidth="1"/>
    <col min="14874" max="14874" width="8.85546875" style="19" customWidth="1"/>
    <col min="14875" max="14875" width="9.42578125" style="19" customWidth="1"/>
    <col min="14876" max="14876" width="8.7109375" style="19" customWidth="1"/>
    <col min="14877" max="15104" width="11.42578125" style="19"/>
    <col min="15105" max="15105" width="2.85546875" style="19" customWidth="1"/>
    <col min="15106" max="15106" width="20.7109375" style="19" customWidth="1"/>
    <col min="15107" max="15107" width="10.5703125" style="19" customWidth="1"/>
    <col min="15108" max="15108" width="23.28515625" style="19" customWidth="1"/>
    <col min="15109" max="15109" width="21.7109375" style="19" customWidth="1"/>
    <col min="15110" max="15110" width="53.7109375" style="19" customWidth="1"/>
    <col min="15111" max="15111" width="16.5703125" style="19" customWidth="1"/>
    <col min="15112" max="15112" width="42.140625" style="19" customWidth="1"/>
    <col min="15113" max="15113" width="16.5703125" style="19" customWidth="1"/>
    <col min="15114" max="15114" width="23" style="19" customWidth="1"/>
    <col min="15115" max="15115" width="33.28515625" style="19" customWidth="1"/>
    <col min="15116" max="15117" width="16.7109375" style="19" customWidth="1"/>
    <col min="15118" max="15118" width="13.7109375" style="19" customWidth="1"/>
    <col min="15119" max="15119" width="19" style="19" customWidth="1"/>
    <col min="15120" max="15121" width="16.28515625" style="19" customWidth="1"/>
    <col min="15122" max="15122" width="8.140625" style="19" customWidth="1"/>
    <col min="15123" max="15123" width="8.5703125" style="19" customWidth="1"/>
    <col min="15124" max="15127" width="11.42578125" style="19"/>
    <col min="15128" max="15128" width="10" style="19" customWidth="1"/>
    <col min="15129" max="15129" width="8.42578125" style="19" customWidth="1"/>
    <col min="15130" max="15130" width="8.85546875" style="19" customWidth="1"/>
    <col min="15131" max="15131" width="9.42578125" style="19" customWidth="1"/>
    <col min="15132" max="15132" width="8.7109375" style="19" customWidth="1"/>
    <col min="15133" max="15360" width="11.42578125" style="19"/>
    <col min="15361" max="15361" width="2.85546875" style="19" customWidth="1"/>
    <col min="15362" max="15362" width="20.7109375" style="19" customWidth="1"/>
    <col min="15363" max="15363" width="10.5703125" style="19" customWidth="1"/>
    <col min="15364" max="15364" width="23.28515625" style="19" customWidth="1"/>
    <col min="15365" max="15365" width="21.7109375" style="19" customWidth="1"/>
    <col min="15366" max="15366" width="53.7109375" style="19" customWidth="1"/>
    <col min="15367" max="15367" width="16.5703125" style="19" customWidth="1"/>
    <col min="15368" max="15368" width="42.140625" style="19" customWidth="1"/>
    <col min="15369" max="15369" width="16.5703125" style="19" customWidth="1"/>
    <col min="15370" max="15370" width="23" style="19" customWidth="1"/>
    <col min="15371" max="15371" width="33.28515625" style="19" customWidth="1"/>
    <col min="15372" max="15373" width="16.7109375" style="19" customWidth="1"/>
    <col min="15374" max="15374" width="13.7109375" style="19" customWidth="1"/>
    <col min="15375" max="15375" width="19" style="19" customWidth="1"/>
    <col min="15376" max="15377" width="16.28515625" style="19" customWidth="1"/>
    <col min="15378" max="15378" width="8.140625" style="19" customWidth="1"/>
    <col min="15379" max="15379" width="8.5703125" style="19" customWidth="1"/>
    <col min="15380" max="15383" width="11.42578125" style="19"/>
    <col min="15384" max="15384" width="10" style="19" customWidth="1"/>
    <col min="15385" max="15385" width="8.42578125" style="19" customWidth="1"/>
    <col min="15386" max="15386" width="8.85546875" style="19" customWidth="1"/>
    <col min="15387" max="15387" width="9.42578125" style="19" customWidth="1"/>
    <col min="15388" max="15388" width="8.7109375" style="19" customWidth="1"/>
    <col min="15389" max="15616" width="11.42578125" style="19"/>
    <col min="15617" max="15617" width="2.85546875" style="19" customWidth="1"/>
    <col min="15618" max="15618" width="20.7109375" style="19" customWidth="1"/>
    <col min="15619" max="15619" width="10.5703125" style="19" customWidth="1"/>
    <col min="15620" max="15620" width="23.28515625" style="19" customWidth="1"/>
    <col min="15621" max="15621" width="21.7109375" style="19" customWidth="1"/>
    <col min="15622" max="15622" width="53.7109375" style="19" customWidth="1"/>
    <col min="15623" max="15623" width="16.5703125" style="19" customWidth="1"/>
    <col min="15624" max="15624" width="42.140625" style="19" customWidth="1"/>
    <col min="15625" max="15625" width="16.5703125" style="19" customWidth="1"/>
    <col min="15626" max="15626" width="23" style="19" customWidth="1"/>
    <col min="15627" max="15627" width="33.28515625" style="19" customWidth="1"/>
    <col min="15628" max="15629" width="16.7109375" style="19" customWidth="1"/>
    <col min="15630" max="15630" width="13.7109375" style="19" customWidth="1"/>
    <col min="15631" max="15631" width="19" style="19" customWidth="1"/>
    <col min="15632" max="15633" width="16.28515625" style="19" customWidth="1"/>
    <col min="15634" max="15634" width="8.140625" style="19" customWidth="1"/>
    <col min="15635" max="15635" width="8.5703125" style="19" customWidth="1"/>
    <col min="15636" max="15639" width="11.42578125" style="19"/>
    <col min="15640" max="15640" width="10" style="19" customWidth="1"/>
    <col min="15641" max="15641" width="8.42578125" style="19" customWidth="1"/>
    <col min="15642" max="15642" width="8.85546875" style="19" customWidth="1"/>
    <col min="15643" max="15643" width="9.42578125" style="19" customWidth="1"/>
    <col min="15644" max="15644" width="8.7109375" style="19" customWidth="1"/>
    <col min="15645" max="15872" width="11.42578125" style="19"/>
    <col min="15873" max="15873" width="2.85546875" style="19" customWidth="1"/>
    <col min="15874" max="15874" width="20.7109375" style="19" customWidth="1"/>
    <col min="15875" max="15875" width="10.5703125" style="19" customWidth="1"/>
    <col min="15876" max="15876" width="23.28515625" style="19" customWidth="1"/>
    <col min="15877" max="15877" width="21.7109375" style="19" customWidth="1"/>
    <col min="15878" max="15878" width="53.7109375" style="19" customWidth="1"/>
    <col min="15879" max="15879" width="16.5703125" style="19" customWidth="1"/>
    <col min="15880" max="15880" width="42.140625" style="19" customWidth="1"/>
    <col min="15881" max="15881" width="16.5703125" style="19" customWidth="1"/>
    <col min="15882" max="15882" width="23" style="19" customWidth="1"/>
    <col min="15883" max="15883" width="33.28515625" style="19" customWidth="1"/>
    <col min="15884" max="15885" width="16.7109375" style="19" customWidth="1"/>
    <col min="15886" max="15886" width="13.7109375" style="19" customWidth="1"/>
    <col min="15887" max="15887" width="19" style="19" customWidth="1"/>
    <col min="15888" max="15889" width="16.28515625" style="19" customWidth="1"/>
    <col min="15890" max="15890" width="8.140625" style="19" customWidth="1"/>
    <col min="15891" max="15891" width="8.5703125" style="19" customWidth="1"/>
    <col min="15892" max="15895" width="11.42578125" style="19"/>
    <col min="15896" max="15896" width="10" style="19" customWidth="1"/>
    <col min="15897" max="15897" width="8.42578125" style="19" customWidth="1"/>
    <col min="15898" max="15898" width="8.85546875" style="19" customWidth="1"/>
    <col min="15899" max="15899" width="9.42578125" style="19" customWidth="1"/>
    <col min="15900" max="15900" width="8.7109375" style="19" customWidth="1"/>
    <col min="15901" max="16128" width="11.42578125" style="19"/>
    <col min="16129" max="16129" width="2.85546875" style="19" customWidth="1"/>
    <col min="16130" max="16130" width="20.7109375" style="19" customWidth="1"/>
    <col min="16131" max="16131" width="10.5703125" style="19" customWidth="1"/>
    <col min="16132" max="16132" width="23.28515625" style="19" customWidth="1"/>
    <col min="16133" max="16133" width="21.7109375" style="19" customWidth="1"/>
    <col min="16134" max="16134" width="53.7109375" style="19" customWidth="1"/>
    <col min="16135" max="16135" width="16.5703125" style="19" customWidth="1"/>
    <col min="16136" max="16136" width="42.140625" style="19" customWidth="1"/>
    <col min="16137" max="16137" width="16.5703125" style="19" customWidth="1"/>
    <col min="16138" max="16138" width="23" style="19" customWidth="1"/>
    <col min="16139" max="16139" width="33.28515625" style="19" customWidth="1"/>
    <col min="16140" max="16141" width="16.7109375" style="19" customWidth="1"/>
    <col min="16142" max="16142" width="13.7109375" style="19" customWidth="1"/>
    <col min="16143" max="16143" width="19" style="19" customWidth="1"/>
    <col min="16144" max="16145" width="16.28515625" style="19" customWidth="1"/>
    <col min="16146" max="16146" width="8.140625" style="19" customWidth="1"/>
    <col min="16147" max="16147" width="8.5703125" style="19" customWidth="1"/>
    <col min="16148" max="16151" width="11.42578125" style="19"/>
    <col min="16152" max="16152" width="10" style="19" customWidth="1"/>
    <col min="16153" max="16153" width="8.42578125" style="19" customWidth="1"/>
    <col min="16154" max="16154" width="8.85546875" style="19" customWidth="1"/>
    <col min="16155" max="16155" width="9.42578125" style="19" customWidth="1"/>
    <col min="16156" max="16156" width="8.7109375" style="19" customWidth="1"/>
    <col min="16157"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833</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5.75"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row>
    <row r="12" spans="1:190" ht="13.5"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1:190" ht="93" thickBot="1">
      <c r="B13" s="313"/>
      <c r="C13" s="315"/>
      <c r="D13" s="317"/>
      <c r="E13" s="319"/>
      <c r="F13" s="319"/>
      <c r="G13" s="315"/>
      <c r="H13" s="319"/>
      <c r="I13" s="315"/>
      <c r="J13" s="319"/>
      <c r="K13" s="319"/>
      <c r="L13" s="315"/>
      <c r="M13" s="315"/>
      <c r="N13" s="330"/>
      <c r="O13" s="308"/>
      <c r="P13" s="44" t="s">
        <v>22</v>
      </c>
      <c r="Q13" s="45" t="s">
        <v>23</v>
      </c>
      <c r="R13" s="44" t="s">
        <v>24</v>
      </c>
      <c r="S13" s="46" t="s">
        <v>25</v>
      </c>
      <c r="T13" s="46" t="s">
        <v>26</v>
      </c>
      <c r="U13" s="46" t="s">
        <v>27</v>
      </c>
      <c r="V13" s="46" t="s">
        <v>28</v>
      </c>
      <c r="W13" s="46" t="s">
        <v>29</v>
      </c>
      <c r="X13" s="46" t="s">
        <v>30</v>
      </c>
      <c r="Y13" s="325"/>
      <c r="Z13" s="315"/>
      <c r="AA13" s="315"/>
      <c r="AB13" s="321"/>
    </row>
    <row r="14" spans="1:190" ht="114.75">
      <c r="B14" s="47" t="s">
        <v>198</v>
      </c>
      <c r="C14" s="69">
        <v>35</v>
      </c>
      <c r="D14" s="49" t="s">
        <v>199</v>
      </c>
      <c r="E14" s="51">
        <v>3502</v>
      </c>
      <c r="F14" s="49" t="s">
        <v>200</v>
      </c>
      <c r="G14" s="50">
        <v>2024730010074</v>
      </c>
      <c r="H14" s="50" t="s">
        <v>201</v>
      </c>
      <c r="I14" s="50">
        <v>3502009</v>
      </c>
      <c r="J14" s="50" t="s">
        <v>202</v>
      </c>
      <c r="K14" s="50" t="s">
        <v>203</v>
      </c>
      <c r="L14" s="50">
        <v>220320202009</v>
      </c>
      <c r="M14" s="50" t="s">
        <v>40</v>
      </c>
      <c r="N14" s="51">
        <v>300</v>
      </c>
      <c r="O14" s="70">
        <v>639047000</v>
      </c>
      <c r="P14" s="71"/>
      <c r="Q14" s="70">
        <v>639047000</v>
      </c>
      <c r="R14" s="49"/>
      <c r="S14" s="49"/>
      <c r="T14" s="49"/>
      <c r="U14" s="49"/>
      <c r="V14" s="49"/>
      <c r="W14" s="49"/>
      <c r="X14" s="49"/>
      <c r="Y14" s="49"/>
      <c r="Z14" s="49"/>
      <c r="AA14" s="49"/>
      <c r="AB14" s="54"/>
    </row>
    <row r="15" spans="1:190" ht="102">
      <c r="B15" s="74" t="s">
        <v>198</v>
      </c>
      <c r="C15" s="75">
        <v>35</v>
      </c>
      <c r="D15" s="93" t="s">
        <v>199</v>
      </c>
      <c r="E15" s="273">
        <v>3502</v>
      </c>
      <c r="F15" s="55" t="s">
        <v>200</v>
      </c>
      <c r="G15" s="273">
        <v>2024730010074</v>
      </c>
      <c r="H15" s="273" t="s">
        <v>201</v>
      </c>
      <c r="I15" s="273">
        <v>3502021</v>
      </c>
      <c r="J15" s="273" t="s">
        <v>204</v>
      </c>
      <c r="K15" s="273" t="s">
        <v>205</v>
      </c>
      <c r="L15" s="273">
        <v>220320202009</v>
      </c>
      <c r="M15" s="273" t="s">
        <v>40</v>
      </c>
      <c r="N15" s="271">
        <v>400</v>
      </c>
      <c r="O15" s="77">
        <v>334533000</v>
      </c>
      <c r="P15" s="131"/>
      <c r="Q15" s="77">
        <v>334533000</v>
      </c>
      <c r="R15" s="55"/>
      <c r="S15" s="55"/>
      <c r="T15" s="55"/>
      <c r="U15" s="55"/>
      <c r="V15" s="55"/>
      <c r="W15" s="55"/>
      <c r="X15" s="55"/>
      <c r="Y15" s="55"/>
      <c r="Z15" s="55"/>
      <c r="AA15" s="55"/>
      <c r="AB15" s="58"/>
    </row>
    <row r="16" spans="1:190" ht="89.25">
      <c r="B16" s="74" t="s">
        <v>198</v>
      </c>
      <c r="C16" s="75">
        <v>35</v>
      </c>
      <c r="D16" s="93" t="s">
        <v>199</v>
      </c>
      <c r="E16" s="273">
        <v>3502</v>
      </c>
      <c r="F16" s="55" t="s">
        <v>200</v>
      </c>
      <c r="G16" s="273">
        <v>2024730010074</v>
      </c>
      <c r="H16" s="273" t="s">
        <v>201</v>
      </c>
      <c r="I16" s="273">
        <v>3502004</v>
      </c>
      <c r="J16" s="273" t="s">
        <v>206</v>
      </c>
      <c r="K16" s="273" t="s">
        <v>207</v>
      </c>
      <c r="L16" s="273">
        <v>220320202009</v>
      </c>
      <c r="M16" s="273" t="s">
        <v>40</v>
      </c>
      <c r="N16" s="271">
        <v>350</v>
      </c>
      <c r="O16" s="77">
        <v>122182000</v>
      </c>
      <c r="P16" s="131"/>
      <c r="Q16" s="77">
        <v>122182000</v>
      </c>
      <c r="R16" s="55"/>
      <c r="S16" s="55"/>
      <c r="T16" s="55"/>
      <c r="U16" s="55"/>
      <c r="V16" s="55"/>
      <c r="W16" s="55"/>
      <c r="X16" s="55"/>
      <c r="Y16" s="55"/>
      <c r="Z16" s="55"/>
      <c r="AA16" s="55"/>
      <c r="AB16" s="58"/>
    </row>
    <row r="17" spans="2:28" ht="89.25">
      <c r="B17" s="74" t="s">
        <v>198</v>
      </c>
      <c r="C17" s="75">
        <v>35</v>
      </c>
      <c r="D17" s="93" t="s">
        <v>199</v>
      </c>
      <c r="E17" s="273">
        <v>3502</v>
      </c>
      <c r="F17" s="55" t="s">
        <v>200</v>
      </c>
      <c r="G17" s="273">
        <v>2024730010074</v>
      </c>
      <c r="H17" s="273" t="s">
        <v>201</v>
      </c>
      <c r="I17" s="273">
        <v>3502010</v>
      </c>
      <c r="J17" s="273" t="s">
        <v>208</v>
      </c>
      <c r="K17" s="273" t="s">
        <v>209</v>
      </c>
      <c r="L17" s="273">
        <v>220320202009</v>
      </c>
      <c r="M17" s="273" t="s">
        <v>40</v>
      </c>
      <c r="N17" s="271">
        <v>100</v>
      </c>
      <c r="O17" s="77">
        <v>523148000</v>
      </c>
      <c r="P17" s="131"/>
      <c r="Q17" s="77">
        <v>523148000</v>
      </c>
      <c r="R17" s="55"/>
      <c r="S17" s="55"/>
      <c r="T17" s="55"/>
      <c r="U17" s="55"/>
      <c r="V17" s="55"/>
      <c r="W17" s="55"/>
      <c r="X17" s="55"/>
      <c r="Y17" s="55"/>
      <c r="Z17" s="55"/>
      <c r="AA17" s="55"/>
      <c r="AB17" s="58"/>
    </row>
    <row r="18" spans="2:28" ht="76.5">
      <c r="B18" s="74" t="s">
        <v>198</v>
      </c>
      <c r="C18" s="75">
        <v>35</v>
      </c>
      <c r="D18" s="93" t="s">
        <v>199</v>
      </c>
      <c r="E18" s="273">
        <v>3502</v>
      </c>
      <c r="F18" s="55" t="s">
        <v>200</v>
      </c>
      <c r="G18" s="273">
        <v>2024730010076</v>
      </c>
      <c r="H18" s="273" t="s">
        <v>210</v>
      </c>
      <c r="I18" s="273">
        <v>3502046</v>
      </c>
      <c r="J18" s="273" t="s">
        <v>211</v>
      </c>
      <c r="K18" s="273" t="s">
        <v>212</v>
      </c>
      <c r="L18" s="273">
        <v>220320202009</v>
      </c>
      <c r="M18" s="273" t="s">
        <v>40</v>
      </c>
      <c r="N18" s="271">
        <v>1</v>
      </c>
      <c r="O18" s="77">
        <v>139796000</v>
      </c>
      <c r="P18" s="131"/>
      <c r="Q18" s="77">
        <v>139796000</v>
      </c>
      <c r="R18" s="55"/>
      <c r="S18" s="55"/>
      <c r="T18" s="55"/>
      <c r="U18" s="55"/>
      <c r="V18" s="55"/>
      <c r="W18" s="55"/>
      <c r="X18" s="55"/>
      <c r="Y18" s="55"/>
      <c r="Z18" s="55"/>
      <c r="AA18" s="55"/>
      <c r="AB18" s="58"/>
    </row>
    <row r="19" spans="2:28" ht="63.75">
      <c r="B19" s="74" t="s">
        <v>198</v>
      </c>
      <c r="C19" s="75">
        <v>35</v>
      </c>
      <c r="D19" s="93" t="s">
        <v>199</v>
      </c>
      <c r="E19" s="273">
        <v>3502</v>
      </c>
      <c r="F19" s="55" t="s">
        <v>200</v>
      </c>
      <c r="G19" s="273">
        <v>2024730010076</v>
      </c>
      <c r="H19" s="273" t="s">
        <v>210</v>
      </c>
      <c r="I19" s="273">
        <v>3502046</v>
      </c>
      <c r="J19" s="273" t="s">
        <v>211</v>
      </c>
      <c r="K19" s="273" t="s">
        <v>213</v>
      </c>
      <c r="L19" s="273">
        <v>220320202009</v>
      </c>
      <c r="M19" s="273" t="s">
        <v>40</v>
      </c>
      <c r="N19" s="271">
        <v>5</v>
      </c>
      <c r="O19" s="77">
        <v>152116000</v>
      </c>
      <c r="P19" s="131"/>
      <c r="Q19" s="77">
        <v>152116000</v>
      </c>
      <c r="R19" s="55"/>
      <c r="S19" s="55"/>
      <c r="T19" s="55"/>
      <c r="U19" s="55"/>
      <c r="V19" s="55"/>
      <c r="W19" s="55"/>
      <c r="X19" s="55"/>
      <c r="Y19" s="55"/>
      <c r="Z19" s="55"/>
      <c r="AA19" s="55"/>
      <c r="AB19" s="58"/>
    </row>
    <row r="20" spans="2:28" ht="89.25">
      <c r="B20" s="74" t="s">
        <v>198</v>
      </c>
      <c r="C20" s="75">
        <v>35</v>
      </c>
      <c r="D20" s="93" t="s">
        <v>199</v>
      </c>
      <c r="E20" s="273">
        <v>3502</v>
      </c>
      <c r="F20" s="55" t="s">
        <v>200</v>
      </c>
      <c r="G20" s="273">
        <v>2024730010076</v>
      </c>
      <c r="H20" s="273" t="s">
        <v>210</v>
      </c>
      <c r="I20" s="273">
        <v>3502010</v>
      </c>
      <c r="J20" s="273" t="s">
        <v>208</v>
      </c>
      <c r="K20" s="273" t="s">
        <v>214</v>
      </c>
      <c r="L20" s="273">
        <v>220320202009</v>
      </c>
      <c r="M20" s="273" t="s">
        <v>40</v>
      </c>
      <c r="N20" s="271">
        <v>20</v>
      </c>
      <c r="O20" s="77">
        <v>36960000</v>
      </c>
      <c r="P20" s="131"/>
      <c r="Q20" s="77">
        <v>36960000</v>
      </c>
      <c r="R20" s="55"/>
      <c r="S20" s="55"/>
      <c r="T20" s="55"/>
      <c r="U20" s="55"/>
      <c r="V20" s="55"/>
      <c r="W20" s="55"/>
      <c r="X20" s="55"/>
      <c r="Y20" s="55"/>
      <c r="Z20" s="55"/>
      <c r="AA20" s="55"/>
      <c r="AB20" s="58"/>
    </row>
    <row r="21" spans="2:28" ht="63.75">
      <c r="B21" s="74" t="s">
        <v>198</v>
      </c>
      <c r="C21" s="75">
        <v>35</v>
      </c>
      <c r="D21" s="93" t="s">
        <v>199</v>
      </c>
      <c r="E21" s="273">
        <v>3502</v>
      </c>
      <c r="F21" s="55" t="s">
        <v>200</v>
      </c>
      <c r="G21" s="273">
        <v>2024730010076</v>
      </c>
      <c r="H21" s="273" t="s">
        <v>210</v>
      </c>
      <c r="I21" s="273">
        <v>3502009</v>
      </c>
      <c r="J21" s="273" t="s">
        <v>215</v>
      </c>
      <c r="K21" s="273" t="s">
        <v>216</v>
      </c>
      <c r="L21" s="273">
        <v>220320202009</v>
      </c>
      <c r="M21" s="273" t="s">
        <v>40</v>
      </c>
      <c r="N21" s="271">
        <v>25</v>
      </c>
      <c r="O21" s="77">
        <v>53811000</v>
      </c>
      <c r="P21" s="131"/>
      <c r="Q21" s="77">
        <v>53811000</v>
      </c>
      <c r="R21" s="55"/>
      <c r="S21" s="55"/>
      <c r="T21" s="55"/>
      <c r="U21" s="55"/>
      <c r="V21" s="55"/>
      <c r="W21" s="55"/>
      <c r="X21" s="55"/>
      <c r="Y21" s="55"/>
      <c r="Z21" s="55"/>
      <c r="AA21" s="55"/>
      <c r="AB21" s="58"/>
    </row>
    <row r="22" spans="2:28" ht="63.75">
      <c r="B22" s="74" t="s">
        <v>198</v>
      </c>
      <c r="C22" s="75">
        <v>35</v>
      </c>
      <c r="D22" s="93" t="s">
        <v>199</v>
      </c>
      <c r="E22" s="273">
        <v>3502</v>
      </c>
      <c r="F22" s="55" t="s">
        <v>200</v>
      </c>
      <c r="G22" s="273">
        <v>2024730010076</v>
      </c>
      <c r="H22" s="273" t="s">
        <v>210</v>
      </c>
      <c r="I22" s="273">
        <v>3502045</v>
      </c>
      <c r="J22" s="273" t="s">
        <v>217</v>
      </c>
      <c r="K22" s="273" t="s">
        <v>218</v>
      </c>
      <c r="L22" s="273">
        <v>220320202009</v>
      </c>
      <c r="M22" s="273" t="s">
        <v>40</v>
      </c>
      <c r="N22" s="271">
        <v>275</v>
      </c>
      <c r="O22" s="77">
        <v>91636000</v>
      </c>
      <c r="P22" s="131"/>
      <c r="Q22" s="77">
        <v>91636000</v>
      </c>
      <c r="R22" s="55"/>
      <c r="S22" s="55"/>
      <c r="T22" s="55"/>
      <c r="U22" s="55"/>
      <c r="V22" s="55"/>
      <c r="W22" s="55"/>
      <c r="X22" s="55"/>
      <c r="Y22" s="55"/>
      <c r="Z22" s="55"/>
      <c r="AA22" s="55"/>
      <c r="AB22" s="58"/>
    </row>
    <row r="23" spans="2:28" ht="63.75">
      <c r="B23" s="74" t="s">
        <v>198</v>
      </c>
      <c r="C23" s="75">
        <v>35</v>
      </c>
      <c r="D23" s="93" t="s">
        <v>199</v>
      </c>
      <c r="E23" s="273">
        <v>3502</v>
      </c>
      <c r="F23" s="55" t="s">
        <v>200</v>
      </c>
      <c r="G23" s="273">
        <v>2024730010076</v>
      </c>
      <c r="H23" s="273" t="s">
        <v>210</v>
      </c>
      <c r="I23" s="273">
        <v>3502093</v>
      </c>
      <c r="J23" s="273" t="s">
        <v>219</v>
      </c>
      <c r="K23" s="273" t="s">
        <v>220</v>
      </c>
      <c r="L23" s="273">
        <v>220320202009</v>
      </c>
      <c r="M23" s="273" t="s">
        <v>40</v>
      </c>
      <c r="N23" s="271">
        <v>1</v>
      </c>
      <c r="O23" s="77">
        <v>55440000</v>
      </c>
      <c r="P23" s="131"/>
      <c r="Q23" s="77">
        <v>55440000</v>
      </c>
      <c r="R23" s="55"/>
      <c r="S23" s="55"/>
      <c r="T23" s="55"/>
      <c r="U23" s="55"/>
      <c r="V23" s="55"/>
      <c r="W23" s="55"/>
      <c r="X23" s="55"/>
      <c r="Y23" s="55"/>
      <c r="Z23" s="55"/>
      <c r="AA23" s="55"/>
      <c r="AB23" s="58"/>
    </row>
    <row r="24" spans="2:28" ht="89.25">
      <c r="B24" s="74" t="s">
        <v>198</v>
      </c>
      <c r="C24" s="75">
        <v>36</v>
      </c>
      <c r="D24" s="93" t="s">
        <v>221</v>
      </c>
      <c r="E24" s="273">
        <v>3602</v>
      </c>
      <c r="F24" s="55" t="s">
        <v>222</v>
      </c>
      <c r="G24" s="273">
        <v>2024730010075</v>
      </c>
      <c r="H24" s="273" t="s">
        <v>223</v>
      </c>
      <c r="I24" s="273">
        <v>3602002</v>
      </c>
      <c r="J24" s="273" t="s">
        <v>224</v>
      </c>
      <c r="K24" s="273" t="s">
        <v>225</v>
      </c>
      <c r="L24" s="273">
        <v>220320202009</v>
      </c>
      <c r="M24" s="273" t="s">
        <v>40</v>
      </c>
      <c r="N24" s="271">
        <v>15</v>
      </c>
      <c r="O24" s="77">
        <v>100800000</v>
      </c>
      <c r="P24" s="131"/>
      <c r="Q24" s="77">
        <v>100800000</v>
      </c>
      <c r="R24" s="55"/>
      <c r="S24" s="55"/>
      <c r="T24" s="55"/>
      <c r="U24" s="55"/>
      <c r="V24" s="55"/>
      <c r="W24" s="55"/>
      <c r="X24" s="55"/>
      <c r="Y24" s="55"/>
      <c r="Z24" s="55"/>
      <c r="AA24" s="55"/>
      <c r="AB24" s="58"/>
    </row>
    <row r="25" spans="2:28" ht="63.75">
      <c r="B25" s="74" t="s">
        <v>198</v>
      </c>
      <c r="C25" s="75">
        <v>36</v>
      </c>
      <c r="D25" s="55" t="s">
        <v>221</v>
      </c>
      <c r="E25" s="273">
        <v>3602</v>
      </c>
      <c r="F25" s="55" t="s">
        <v>222</v>
      </c>
      <c r="G25" s="273">
        <v>2024730010075</v>
      </c>
      <c r="H25" s="273" t="s">
        <v>223</v>
      </c>
      <c r="I25" s="273">
        <v>3602003</v>
      </c>
      <c r="J25" s="273" t="s">
        <v>226</v>
      </c>
      <c r="K25" s="273" t="s">
        <v>227</v>
      </c>
      <c r="L25" s="273">
        <v>220320202009</v>
      </c>
      <c r="M25" s="273" t="s">
        <v>40</v>
      </c>
      <c r="N25" s="271">
        <v>2</v>
      </c>
      <c r="O25" s="77">
        <v>67200000</v>
      </c>
      <c r="P25" s="131"/>
      <c r="Q25" s="77">
        <v>67200000</v>
      </c>
      <c r="R25" s="55"/>
      <c r="S25" s="55"/>
      <c r="T25" s="55"/>
      <c r="U25" s="55"/>
      <c r="V25" s="55"/>
      <c r="W25" s="55"/>
      <c r="X25" s="55"/>
      <c r="Y25" s="55"/>
      <c r="Z25" s="55"/>
      <c r="AA25" s="55"/>
      <c r="AB25" s="58"/>
    </row>
    <row r="26" spans="2:28" ht="76.5">
      <c r="B26" s="74" t="s">
        <v>198</v>
      </c>
      <c r="C26" s="75">
        <v>36</v>
      </c>
      <c r="D26" s="55" t="s">
        <v>221</v>
      </c>
      <c r="E26" s="273">
        <v>3605</v>
      </c>
      <c r="F26" s="55" t="s">
        <v>228</v>
      </c>
      <c r="G26" s="273">
        <v>2024730010072</v>
      </c>
      <c r="H26" s="273" t="s">
        <v>229</v>
      </c>
      <c r="I26" s="273">
        <v>3605014</v>
      </c>
      <c r="J26" s="273" t="s">
        <v>230</v>
      </c>
      <c r="K26" s="273" t="s">
        <v>231</v>
      </c>
      <c r="L26" s="56">
        <v>220320202009</v>
      </c>
      <c r="M26" s="56" t="s">
        <v>40</v>
      </c>
      <c r="N26" s="271">
        <v>250</v>
      </c>
      <c r="O26" s="77">
        <v>67200000</v>
      </c>
      <c r="P26" s="55"/>
      <c r="Q26" s="77">
        <v>67200000</v>
      </c>
      <c r="R26" s="55"/>
      <c r="S26" s="55"/>
      <c r="T26" s="55"/>
      <c r="U26" s="55"/>
      <c r="V26" s="55"/>
      <c r="W26" s="55"/>
      <c r="X26" s="55"/>
      <c r="Y26" s="55"/>
      <c r="Z26" s="55"/>
      <c r="AA26" s="55"/>
      <c r="AB26" s="58"/>
    </row>
    <row r="27" spans="2:28" ht="63.75">
      <c r="B27" s="74" t="s">
        <v>198</v>
      </c>
      <c r="C27" s="75">
        <v>36</v>
      </c>
      <c r="D27" s="55" t="s">
        <v>221</v>
      </c>
      <c r="E27" s="273">
        <v>3602</v>
      </c>
      <c r="F27" s="55" t="s">
        <v>222</v>
      </c>
      <c r="G27" s="273">
        <v>2024730010075</v>
      </c>
      <c r="H27" s="273" t="s">
        <v>223</v>
      </c>
      <c r="I27" s="273">
        <v>3602032</v>
      </c>
      <c r="J27" s="273" t="s">
        <v>232</v>
      </c>
      <c r="K27" s="273" t="s">
        <v>233</v>
      </c>
      <c r="L27" s="56">
        <v>220320202009</v>
      </c>
      <c r="M27" s="56" t="s">
        <v>40</v>
      </c>
      <c r="N27" s="271">
        <v>250</v>
      </c>
      <c r="O27" s="77">
        <v>100800000</v>
      </c>
      <c r="P27" s="55"/>
      <c r="Q27" s="77">
        <v>100800000</v>
      </c>
      <c r="R27" s="55"/>
      <c r="S27" s="55"/>
      <c r="T27" s="55"/>
      <c r="U27" s="55"/>
      <c r="V27" s="55"/>
      <c r="W27" s="55"/>
      <c r="X27" s="55"/>
      <c r="Y27" s="55"/>
      <c r="Z27" s="55"/>
      <c r="AA27" s="55"/>
      <c r="AB27" s="58"/>
    </row>
    <row r="28" spans="2:28" ht="76.5">
      <c r="B28" s="74" t="s">
        <v>41</v>
      </c>
      <c r="C28" s="75">
        <v>45</v>
      </c>
      <c r="D28" s="55" t="s">
        <v>42</v>
      </c>
      <c r="E28" s="271">
        <v>4599</v>
      </c>
      <c r="F28" s="78" t="s">
        <v>43</v>
      </c>
      <c r="G28" s="273">
        <v>2024730010073</v>
      </c>
      <c r="H28" s="273" t="s">
        <v>234</v>
      </c>
      <c r="I28" s="273">
        <v>4599019</v>
      </c>
      <c r="J28" s="273" t="s">
        <v>235</v>
      </c>
      <c r="K28" s="273" t="s">
        <v>236</v>
      </c>
      <c r="L28" s="56">
        <v>220320202009</v>
      </c>
      <c r="M28" s="56" t="s">
        <v>40</v>
      </c>
      <c r="N28" s="271">
        <v>2</v>
      </c>
      <c r="O28" s="77">
        <v>509090000</v>
      </c>
      <c r="P28" s="55"/>
      <c r="Q28" s="77">
        <v>509090000</v>
      </c>
      <c r="R28" s="55"/>
      <c r="S28" s="55"/>
      <c r="T28" s="55"/>
      <c r="U28" s="55"/>
      <c r="V28" s="55"/>
      <c r="W28" s="55"/>
      <c r="X28" s="55"/>
      <c r="Y28" s="55"/>
      <c r="Z28" s="55"/>
      <c r="AA28" s="55"/>
      <c r="AB28" s="58"/>
    </row>
    <row r="29" spans="2:28" ht="64.5" thickBot="1">
      <c r="B29" s="145" t="s">
        <v>41</v>
      </c>
      <c r="C29" s="437">
        <v>45</v>
      </c>
      <c r="D29" s="146" t="s">
        <v>42</v>
      </c>
      <c r="E29" s="62">
        <v>4599</v>
      </c>
      <c r="F29" s="509" t="s">
        <v>43</v>
      </c>
      <c r="G29" s="61">
        <v>2024730010073</v>
      </c>
      <c r="H29" s="61" t="s">
        <v>234</v>
      </c>
      <c r="I29" s="61">
        <v>4599023</v>
      </c>
      <c r="J29" s="61" t="s">
        <v>237</v>
      </c>
      <c r="K29" s="61" t="s">
        <v>238</v>
      </c>
      <c r="L29" s="436">
        <v>220320202009</v>
      </c>
      <c r="M29" s="436" t="s">
        <v>40</v>
      </c>
      <c r="N29" s="510">
        <v>1</v>
      </c>
      <c r="O29" s="511">
        <v>86241000</v>
      </c>
      <c r="P29" s="512"/>
      <c r="Q29" s="511">
        <v>86241000</v>
      </c>
      <c r="R29" s="62"/>
      <c r="S29" s="62"/>
      <c r="T29" s="62"/>
      <c r="U29" s="62"/>
      <c r="V29" s="62"/>
      <c r="W29" s="62"/>
      <c r="X29" s="62"/>
      <c r="Y29" s="62"/>
      <c r="Z29" s="62"/>
      <c r="AA29" s="62"/>
      <c r="AB29" s="513"/>
    </row>
    <row r="30" spans="2:28" ht="13.5" thickBot="1">
      <c r="B30" s="388" t="s">
        <v>55</v>
      </c>
      <c r="C30" s="389"/>
      <c r="D30" s="389"/>
      <c r="E30" s="389"/>
      <c r="F30" s="389"/>
      <c r="G30" s="389"/>
      <c r="H30" s="389"/>
      <c r="I30" s="389"/>
      <c r="J30" s="389"/>
      <c r="K30" s="389"/>
      <c r="L30" s="389"/>
      <c r="M30" s="389"/>
      <c r="N30" s="390"/>
      <c r="O30" s="514">
        <f t="shared" ref="O30:T30" si="0">SUM(O14:O29)</f>
        <v>3080000000</v>
      </c>
      <c r="P30" s="163">
        <f t="shared" si="0"/>
        <v>0</v>
      </c>
      <c r="Q30" s="515">
        <f t="shared" si="0"/>
        <v>3080000000</v>
      </c>
      <c r="R30" s="163">
        <f t="shared" si="0"/>
        <v>0</v>
      </c>
      <c r="S30" s="163">
        <f t="shared" si="0"/>
        <v>0</v>
      </c>
      <c r="T30" s="163">
        <f t="shared" si="0"/>
        <v>0</v>
      </c>
      <c r="U30" s="163">
        <v>0</v>
      </c>
      <c r="V30" s="163">
        <v>0</v>
      </c>
      <c r="W30" s="163">
        <v>0</v>
      </c>
      <c r="X30" s="163">
        <v>0</v>
      </c>
      <c r="Y30" s="163">
        <f>SUM(Y14:Y29)</f>
        <v>0</v>
      </c>
      <c r="Z30" s="163">
        <f>SUM(Z14:Z29)</f>
        <v>0</v>
      </c>
      <c r="AA30" s="163">
        <f>SUM(AA14:AA29)</f>
        <v>0</v>
      </c>
      <c r="AB30" s="164">
        <f>SUM(AB14:AB29)</f>
        <v>0</v>
      </c>
    </row>
    <row r="31" spans="2:28">
      <c r="O31" s="67"/>
      <c r="P31" s="67"/>
      <c r="Q31" s="68"/>
    </row>
    <row r="36" spans="2:4">
      <c r="B36" s="356" t="s">
        <v>239</v>
      </c>
      <c r="C36" s="356"/>
      <c r="D36" s="356"/>
    </row>
    <row r="37" spans="2:4">
      <c r="B37" s="355" t="s">
        <v>240</v>
      </c>
      <c r="C37" s="355"/>
      <c r="D37" s="355"/>
    </row>
  </sheetData>
  <mergeCells count="36">
    <mergeCell ref="B7:U7"/>
    <mergeCell ref="B8:U8"/>
    <mergeCell ref="B9:U9"/>
    <mergeCell ref="B2:F5"/>
    <mergeCell ref="G2:N3"/>
    <mergeCell ref="O2:R2"/>
    <mergeCell ref="S2:U5"/>
    <mergeCell ref="O3:R3"/>
    <mergeCell ref="G4:N5"/>
    <mergeCell ref="O4:R4"/>
    <mergeCell ref="O5:R5"/>
    <mergeCell ref="B37:D37"/>
    <mergeCell ref="L12:L13"/>
    <mergeCell ref="M12:M13"/>
    <mergeCell ref="N12:N13"/>
    <mergeCell ref="P12:Q12"/>
    <mergeCell ref="F12:F13"/>
    <mergeCell ref="G12:G13"/>
    <mergeCell ref="H12:H13"/>
    <mergeCell ref="I12:I13"/>
    <mergeCell ref="J12:J13"/>
    <mergeCell ref="K12:K13"/>
    <mergeCell ref="B30:N30"/>
    <mergeCell ref="B36:D36"/>
    <mergeCell ref="B11:N11"/>
    <mergeCell ref="O11:O13"/>
    <mergeCell ref="P11:AB11"/>
    <mergeCell ref="B12:B13"/>
    <mergeCell ref="C12:C13"/>
    <mergeCell ref="D12:D13"/>
    <mergeCell ref="E12:E13"/>
    <mergeCell ref="Z12:Z13"/>
    <mergeCell ref="AA12:AA13"/>
    <mergeCell ref="AB12:AB13"/>
    <mergeCell ref="R12:X12"/>
    <mergeCell ref="Y12:Y1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55"/>
  <sheetViews>
    <sheetView zoomScale="90" zoomScaleNormal="90" workbookViewId="0">
      <selection activeCell="X61" sqref="X61"/>
    </sheetView>
  </sheetViews>
  <sheetFormatPr baseColWidth="10" defaultRowHeight="12.75"/>
  <cols>
    <col min="1" max="1" width="5.28515625" style="36" customWidth="1"/>
    <col min="2" max="2" width="14.42578125" style="18" customWidth="1"/>
    <col min="3" max="3" width="4.140625" style="19" customWidth="1"/>
    <col min="4" max="4" width="13.140625" style="19" customWidth="1"/>
    <col min="5" max="5" width="4.5703125" style="19" customWidth="1"/>
    <col min="6" max="6" width="13.140625" style="19" customWidth="1"/>
    <col min="7" max="7" width="4.85546875" style="19" customWidth="1"/>
    <col min="8" max="8" width="16.5703125" style="19" customWidth="1"/>
    <col min="9" max="9" width="6.7109375" style="19" customWidth="1"/>
    <col min="10" max="11" width="16.5703125" style="19" customWidth="1"/>
    <col min="12" max="12" width="10.7109375" style="19" customWidth="1"/>
    <col min="13" max="13" width="18.85546875" style="19" customWidth="1"/>
    <col min="14" max="14" width="13.7109375" style="19" customWidth="1"/>
    <col min="15" max="15" width="21" style="19" customWidth="1"/>
    <col min="16" max="16" width="16.28515625" style="19" customWidth="1"/>
    <col min="17" max="17" width="18.7109375" style="19" customWidth="1"/>
    <col min="18" max="18" width="8.140625" style="19" customWidth="1"/>
    <col min="19" max="19" width="8.5703125" style="19" customWidth="1"/>
    <col min="20" max="23" width="11.42578125" style="19" customWidth="1"/>
    <col min="24" max="24" width="19.140625" style="19" customWidth="1"/>
    <col min="25" max="25" width="8.42578125" style="19" customWidth="1"/>
    <col min="26" max="26" width="18.5703125" style="19" customWidth="1"/>
    <col min="27" max="27" width="9.42578125" style="19" customWidth="1"/>
    <col min="28" max="28" width="14.5703125" style="19" customWidth="1"/>
    <col min="29" max="29" width="11.42578125" style="36" customWidth="1"/>
    <col min="30" max="30" width="18.5703125" style="36" bestFit="1" customWidth="1"/>
    <col min="31" max="187" width="11.42578125" style="36"/>
    <col min="188" max="256" width="11.42578125" style="19"/>
    <col min="257" max="257" width="7.28515625" style="19" customWidth="1"/>
    <col min="258" max="258" width="14.42578125" style="19" customWidth="1"/>
    <col min="259" max="259" width="4.140625" style="19" customWidth="1"/>
    <col min="260" max="260" width="13.140625" style="19" customWidth="1"/>
    <col min="261" max="261" width="4.5703125" style="19" customWidth="1"/>
    <col min="262" max="262" width="13.140625" style="19" customWidth="1"/>
    <col min="263" max="263" width="4.85546875" style="19" customWidth="1"/>
    <col min="264" max="264" width="16.5703125" style="19" customWidth="1"/>
    <col min="265" max="265" width="6.7109375" style="19" customWidth="1"/>
    <col min="266" max="267" width="16.5703125" style="19" customWidth="1"/>
    <col min="268" max="268" width="6.7109375" style="19" customWidth="1"/>
    <col min="269" max="269" width="18.85546875" style="19" customWidth="1"/>
    <col min="270" max="270" width="13.7109375" style="19" customWidth="1"/>
    <col min="271" max="271" width="19" style="19" customWidth="1"/>
    <col min="272" max="272" width="0" style="19" hidden="1" customWidth="1"/>
    <col min="273" max="273" width="16.28515625" style="19" customWidth="1"/>
    <col min="274" max="279" width="0" style="19" hidden="1" customWidth="1"/>
    <col min="280" max="280" width="17.42578125" style="19" customWidth="1"/>
    <col min="281" max="281" width="0" style="19" hidden="1" customWidth="1"/>
    <col min="282" max="282" width="18.5703125" style="19" customWidth="1"/>
    <col min="283" max="284" width="0" style="19" hidden="1" customWidth="1"/>
    <col min="285" max="285" width="11.42578125" style="19" customWidth="1"/>
    <col min="286" max="286" width="18.5703125" style="19" bestFit="1" customWidth="1"/>
    <col min="287" max="512" width="11.42578125" style="19"/>
    <col min="513" max="513" width="7.28515625" style="19" customWidth="1"/>
    <col min="514" max="514" width="14.42578125" style="19" customWidth="1"/>
    <col min="515" max="515" width="4.140625" style="19" customWidth="1"/>
    <col min="516" max="516" width="13.140625" style="19" customWidth="1"/>
    <col min="517" max="517" width="4.5703125" style="19" customWidth="1"/>
    <col min="518" max="518" width="13.140625" style="19" customWidth="1"/>
    <col min="519" max="519" width="4.85546875" style="19" customWidth="1"/>
    <col min="520" max="520" width="16.5703125" style="19" customWidth="1"/>
    <col min="521" max="521" width="6.7109375" style="19" customWidth="1"/>
    <col min="522" max="523" width="16.5703125" style="19" customWidth="1"/>
    <col min="524" max="524" width="6.7109375" style="19" customWidth="1"/>
    <col min="525" max="525" width="18.85546875" style="19" customWidth="1"/>
    <col min="526" max="526" width="13.7109375" style="19" customWidth="1"/>
    <col min="527" max="527" width="19" style="19" customWidth="1"/>
    <col min="528" max="528" width="0" style="19" hidden="1" customWidth="1"/>
    <col min="529" max="529" width="16.28515625" style="19" customWidth="1"/>
    <col min="530" max="535" width="0" style="19" hidden="1" customWidth="1"/>
    <col min="536" max="536" width="17.42578125" style="19" customWidth="1"/>
    <col min="537" max="537" width="0" style="19" hidden="1" customWidth="1"/>
    <col min="538" max="538" width="18.5703125" style="19" customWidth="1"/>
    <col min="539" max="540" width="0" style="19" hidden="1" customWidth="1"/>
    <col min="541" max="541" width="11.42578125" style="19" customWidth="1"/>
    <col min="542" max="542" width="18.5703125" style="19" bestFit="1" customWidth="1"/>
    <col min="543" max="768" width="11.42578125" style="19"/>
    <col min="769" max="769" width="7.28515625" style="19" customWidth="1"/>
    <col min="770" max="770" width="14.42578125" style="19" customWidth="1"/>
    <col min="771" max="771" width="4.140625" style="19" customWidth="1"/>
    <col min="772" max="772" width="13.140625" style="19" customWidth="1"/>
    <col min="773" max="773" width="4.5703125" style="19" customWidth="1"/>
    <col min="774" max="774" width="13.140625" style="19" customWidth="1"/>
    <col min="775" max="775" width="4.85546875" style="19" customWidth="1"/>
    <col min="776" max="776" width="16.5703125" style="19" customWidth="1"/>
    <col min="777" max="777" width="6.7109375" style="19" customWidth="1"/>
    <col min="778" max="779" width="16.5703125" style="19" customWidth="1"/>
    <col min="780" max="780" width="6.7109375" style="19" customWidth="1"/>
    <col min="781" max="781" width="18.85546875" style="19" customWidth="1"/>
    <col min="782" max="782" width="13.7109375" style="19" customWidth="1"/>
    <col min="783" max="783" width="19" style="19" customWidth="1"/>
    <col min="784" max="784" width="0" style="19" hidden="1" customWidth="1"/>
    <col min="785" max="785" width="16.28515625" style="19" customWidth="1"/>
    <col min="786" max="791" width="0" style="19" hidden="1" customWidth="1"/>
    <col min="792" max="792" width="17.42578125" style="19" customWidth="1"/>
    <col min="793" max="793" width="0" style="19" hidden="1" customWidth="1"/>
    <col min="794" max="794" width="18.5703125" style="19" customWidth="1"/>
    <col min="795" max="796" width="0" style="19" hidden="1" customWidth="1"/>
    <col min="797" max="797" width="11.42578125" style="19" customWidth="1"/>
    <col min="798" max="798" width="18.5703125" style="19" bestFit="1" customWidth="1"/>
    <col min="799" max="1024" width="11.42578125" style="19"/>
    <col min="1025" max="1025" width="7.28515625" style="19" customWidth="1"/>
    <col min="1026" max="1026" width="14.42578125" style="19" customWidth="1"/>
    <col min="1027" max="1027" width="4.140625" style="19" customWidth="1"/>
    <col min="1028" max="1028" width="13.140625" style="19" customWidth="1"/>
    <col min="1029" max="1029" width="4.5703125" style="19" customWidth="1"/>
    <col min="1030" max="1030" width="13.140625" style="19" customWidth="1"/>
    <col min="1031" max="1031" width="4.85546875" style="19" customWidth="1"/>
    <col min="1032" max="1032" width="16.5703125" style="19" customWidth="1"/>
    <col min="1033" max="1033" width="6.7109375" style="19" customWidth="1"/>
    <col min="1034" max="1035" width="16.5703125" style="19" customWidth="1"/>
    <col min="1036" max="1036" width="6.7109375" style="19" customWidth="1"/>
    <col min="1037" max="1037" width="18.85546875" style="19" customWidth="1"/>
    <col min="1038" max="1038" width="13.7109375" style="19" customWidth="1"/>
    <col min="1039" max="1039" width="19" style="19" customWidth="1"/>
    <col min="1040" max="1040" width="0" style="19" hidden="1" customWidth="1"/>
    <col min="1041" max="1041" width="16.28515625" style="19" customWidth="1"/>
    <col min="1042" max="1047" width="0" style="19" hidden="1" customWidth="1"/>
    <col min="1048" max="1048" width="17.42578125" style="19" customWidth="1"/>
    <col min="1049" max="1049" width="0" style="19" hidden="1" customWidth="1"/>
    <col min="1050" max="1050" width="18.5703125" style="19" customWidth="1"/>
    <col min="1051" max="1052" width="0" style="19" hidden="1" customWidth="1"/>
    <col min="1053" max="1053" width="11.42578125" style="19" customWidth="1"/>
    <col min="1054" max="1054" width="18.5703125" style="19" bestFit="1" customWidth="1"/>
    <col min="1055" max="1280" width="11.42578125" style="19"/>
    <col min="1281" max="1281" width="7.28515625" style="19" customWidth="1"/>
    <col min="1282" max="1282" width="14.42578125" style="19" customWidth="1"/>
    <col min="1283" max="1283" width="4.140625" style="19" customWidth="1"/>
    <col min="1284" max="1284" width="13.140625" style="19" customWidth="1"/>
    <col min="1285" max="1285" width="4.5703125" style="19" customWidth="1"/>
    <col min="1286" max="1286" width="13.140625" style="19" customWidth="1"/>
    <col min="1287" max="1287" width="4.85546875" style="19" customWidth="1"/>
    <col min="1288" max="1288" width="16.5703125" style="19" customWidth="1"/>
    <col min="1289" max="1289" width="6.7109375" style="19" customWidth="1"/>
    <col min="1290" max="1291" width="16.5703125" style="19" customWidth="1"/>
    <col min="1292" max="1292" width="6.7109375" style="19" customWidth="1"/>
    <col min="1293" max="1293" width="18.85546875" style="19" customWidth="1"/>
    <col min="1294" max="1294" width="13.7109375" style="19" customWidth="1"/>
    <col min="1295" max="1295" width="19" style="19" customWidth="1"/>
    <col min="1296" max="1296" width="0" style="19" hidden="1" customWidth="1"/>
    <col min="1297" max="1297" width="16.28515625" style="19" customWidth="1"/>
    <col min="1298" max="1303" width="0" style="19" hidden="1" customWidth="1"/>
    <col min="1304" max="1304" width="17.42578125" style="19" customWidth="1"/>
    <col min="1305" max="1305" width="0" style="19" hidden="1" customWidth="1"/>
    <col min="1306" max="1306" width="18.5703125" style="19" customWidth="1"/>
    <col min="1307" max="1308" width="0" style="19" hidden="1" customWidth="1"/>
    <col min="1309" max="1309" width="11.42578125" style="19" customWidth="1"/>
    <col min="1310" max="1310" width="18.5703125" style="19" bestFit="1" customWidth="1"/>
    <col min="1311" max="1536" width="11.42578125" style="19"/>
    <col min="1537" max="1537" width="7.28515625" style="19" customWidth="1"/>
    <col min="1538" max="1538" width="14.42578125" style="19" customWidth="1"/>
    <col min="1539" max="1539" width="4.140625" style="19" customWidth="1"/>
    <col min="1540" max="1540" width="13.140625" style="19" customWidth="1"/>
    <col min="1541" max="1541" width="4.5703125" style="19" customWidth="1"/>
    <col min="1542" max="1542" width="13.140625" style="19" customWidth="1"/>
    <col min="1543" max="1543" width="4.85546875" style="19" customWidth="1"/>
    <col min="1544" max="1544" width="16.5703125" style="19" customWidth="1"/>
    <col min="1545" max="1545" width="6.7109375" style="19" customWidth="1"/>
    <col min="1546" max="1547" width="16.5703125" style="19" customWidth="1"/>
    <col min="1548" max="1548" width="6.7109375" style="19" customWidth="1"/>
    <col min="1549" max="1549" width="18.85546875" style="19" customWidth="1"/>
    <col min="1550" max="1550" width="13.7109375" style="19" customWidth="1"/>
    <col min="1551" max="1551" width="19" style="19" customWidth="1"/>
    <col min="1552" max="1552" width="0" style="19" hidden="1" customWidth="1"/>
    <col min="1553" max="1553" width="16.28515625" style="19" customWidth="1"/>
    <col min="1554" max="1559" width="0" style="19" hidden="1" customWidth="1"/>
    <col min="1560" max="1560" width="17.42578125" style="19" customWidth="1"/>
    <col min="1561" max="1561" width="0" style="19" hidden="1" customWidth="1"/>
    <col min="1562" max="1562" width="18.5703125" style="19" customWidth="1"/>
    <col min="1563" max="1564" width="0" style="19" hidden="1" customWidth="1"/>
    <col min="1565" max="1565" width="11.42578125" style="19" customWidth="1"/>
    <col min="1566" max="1566" width="18.5703125" style="19" bestFit="1" customWidth="1"/>
    <col min="1567" max="1792" width="11.42578125" style="19"/>
    <col min="1793" max="1793" width="7.28515625" style="19" customWidth="1"/>
    <col min="1794" max="1794" width="14.42578125" style="19" customWidth="1"/>
    <col min="1795" max="1795" width="4.140625" style="19" customWidth="1"/>
    <col min="1796" max="1796" width="13.140625" style="19" customWidth="1"/>
    <col min="1797" max="1797" width="4.5703125" style="19" customWidth="1"/>
    <col min="1798" max="1798" width="13.140625" style="19" customWidth="1"/>
    <col min="1799" max="1799" width="4.85546875" style="19" customWidth="1"/>
    <col min="1800" max="1800" width="16.5703125" style="19" customWidth="1"/>
    <col min="1801" max="1801" width="6.7109375" style="19" customWidth="1"/>
    <col min="1802" max="1803" width="16.5703125" style="19" customWidth="1"/>
    <col min="1804" max="1804" width="6.7109375" style="19" customWidth="1"/>
    <col min="1805" max="1805" width="18.85546875" style="19" customWidth="1"/>
    <col min="1806" max="1806" width="13.7109375" style="19" customWidth="1"/>
    <col min="1807" max="1807" width="19" style="19" customWidth="1"/>
    <col min="1808" max="1808" width="0" style="19" hidden="1" customWidth="1"/>
    <col min="1809" max="1809" width="16.28515625" style="19" customWidth="1"/>
    <col min="1810" max="1815" width="0" style="19" hidden="1" customWidth="1"/>
    <col min="1816" max="1816" width="17.42578125" style="19" customWidth="1"/>
    <col min="1817" max="1817" width="0" style="19" hidden="1" customWidth="1"/>
    <col min="1818" max="1818" width="18.5703125" style="19" customWidth="1"/>
    <col min="1819" max="1820" width="0" style="19" hidden="1" customWidth="1"/>
    <col min="1821" max="1821" width="11.42578125" style="19" customWidth="1"/>
    <col min="1822" max="1822" width="18.5703125" style="19" bestFit="1" customWidth="1"/>
    <col min="1823" max="2048" width="11.42578125" style="19"/>
    <col min="2049" max="2049" width="7.28515625" style="19" customWidth="1"/>
    <col min="2050" max="2050" width="14.42578125" style="19" customWidth="1"/>
    <col min="2051" max="2051" width="4.140625" style="19" customWidth="1"/>
    <col min="2052" max="2052" width="13.140625" style="19" customWidth="1"/>
    <col min="2053" max="2053" width="4.5703125" style="19" customWidth="1"/>
    <col min="2054" max="2054" width="13.140625" style="19" customWidth="1"/>
    <col min="2055" max="2055" width="4.85546875" style="19" customWidth="1"/>
    <col min="2056" max="2056" width="16.5703125" style="19" customWidth="1"/>
    <col min="2057" max="2057" width="6.7109375" style="19" customWidth="1"/>
    <col min="2058" max="2059" width="16.5703125" style="19" customWidth="1"/>
    <col min="2060" max="2060" width="6.7109375" style="19" customWidth="1"/>
    <col min="2061" max="2061" width="18.85546875" style="19" customWidth="1"/>
    <col min="2062" max="2062" width="13.7109375" style="19" customWidth="1"/>
    <col min="2063" max="2063" width="19" style="19" customWidth="1"/>
    <col min="2064" max="2064" width="0" style="19" hidden="1" customWidth="1"/>
    <col min="2065" max="2065" width="16.28515625" style="19" customWidth="1"/>
    <col min="2066" max="2071" width="0" style="19" hidden="1" customWidth="1"/>
    <col min="2072" max="2072" width="17.42578125" style="19" customWidth="1"/>
    <col min="2073" max="2073" width="0" style="19" hidden="1" customWidth="1"/>
    <col min="2074" max="2074" width="18.5703125" style="19" customWidth="1"/>
    <col min="2075" max="2076" width="0" style="19" hidden="1" customWidth="1"/>
    <col min="2077" max="2077" width="11.42578125" style="19" customWidth="1"/>
    <col min="2078" max="2078" width="18.5703125" style="19" bestFit="1" customWidth="1"/>
    <col min="2079" max="2304" width="11.42578125" style="19"/>
    <col min="2305" max="2305" width="7.28515625" style="19" customWidth="1"/>
    <col min="2306" max="2306" width="14.42578125" style="19" customWidth="1"/>
    <col min="2307" max="2307" width="4.140625" style="19" customWidth="1"/>
    <col min="2308" max="2308" width="13.140625" style="19" customWidth="1"/>
    <col min="2309" max="2309" width="4.5703125" style="19" customWidth="1"/>
    <col min="2310" max="2310" width="13.140625" style="19" customWidth="1"/>
    <col min="2311" max="2311" width="4.85546875" style="19" customWidth="1"/>
    <col min="2312" max="2312" width="16.5703125" style="19" customWidth="1"/>
    <col min="2313" max="2313" width="6.7109375" style="19" customWidth="1"/>
    <col min="2314" max="2315" width="16.5703125" style="19" customWidth="1"/>
    <col min="2316" max="2316" width="6.7109375" style="19" customWidth="1"/>
    <col min="2317" max="2317" width="18.85546875" style="19" customWidth="1"/>
    <col min="2318" max="2318" width="13.7109375" style="19" customWidth="1"/>
    <col min="2319" max="2319" width="19" style="19" customWidth="1"/>
    <col min="2320" max="2320" width="0" style="19" hidden="1" customWidth="1"/>
    <col min="2321" max="2321" width="16.28515625" style="19" customWidth="1"/>
    <col min="2322" max="2327" width="0" style="19" hidden="1" customWidth="1"/>
    <col min="2328" max="2328" width="17.42578125" style="19" customWidth="1"/>
    <col min="2329" max="2329" width="0" style="19" hidden="1" customWidth="1"/>
    <col min="2330" max="2330" width="18.5703125" style="19" customWidth="1"/>
    <col min="2331" max="2332" width="0" style="19" hidden="1" customWidth="1"/>
    <col min="2333" max="2333" width="11.42578125" style="19" customWidth="1"/>
    <col min="2334" max="2334" width="18.5703125" style="19" bestFit="1" customWidth="1"/>
    <col min="2335" max="2560" width="11.42578125" style="19"/>
    <col min="2561" max="2561" width="7.28515625" style="19" customWidth="1"/>
    <col min="2562" max="2562" width="14.42578125" style="19" customWidth="1"/>
    <col min="2563" max="2563" width="4.140625" style="19" customWidth="1"/>
    <col min="2564" max="2564" width="13.140625" style="19" customWidth="1"/>
    <col min="2565" max="2565" width="4.5703125" style="19" customWidth="1"/>
    <col min="2566" max="2566" width="13.140625" style="19" customWidth="1"/>
    <col min="2567" max="2567" width="4.85546875" style="19" customWidth="1"/>
    <col min="2568" max="2568" width="16.5703125" style="19" customWidth="1"/>
    <col min="2569" max="2569" width="6.7109375" style="19" customWidth="1"/>
    <col min="2570" max="2571" width="16.5703125" style="19" customWidth="1"/>
    <col min="2572" max="2572" width="6.7109375" style="19" customWidth="1"/>
    <col min="2573" max="2573" width="18.85546875" style="19" customWidth="1"/>
    <col min="2574" max="2574" width="13.7109375" style="19" customWidth="1"/>
    <col min="2575" max="2575" width="19" style="19" customWidth="1"/>
    <col min="2576" max="2576" width="0" style="19" hidden="1" customWidth="1"/>
    <col min="2577" max="2577" width="16.28515625" style="19" customWidth="1"/>
    <col min="2578" max="2583" width="0" style="19" hidden="1" customWidth="1"/>
    <col min="2584" max="2584" width="17.42578125" style="19" customWidth="1"/>
    <col min="2585" max="2585" width="0" style="19" hidden="1" customWidth="1"/>
    <col min="2586" max="2586" width="18.5703125" style="19" customWidth="1"/>
    <col min="2587" max="2588" width="0" style="19" hidden="1" customWidth="1"/>
    <col min="2589" max="2589" width="11.42578125" style="19" customWidth="1"/>
    <col min="2590" max="2590" width="18.5703125" style="19" bestFit="1" customWidth="1"/>
    <col min="2591" max="2816" width="11.42578125" style="19"/>
    <col min="2817" max="2817" width="7.28515625" style="19" customWidth="1"/>
    <col min="2818" max="2818" width="14.42578125" style="19" customWidth="1"/>
    <col min="2819" max="2819" width="4.140625" style="19" customWidth="1"/>
    <col min="2820" max="2820" width="13.140625" style="19" customWidth="1"/>
    <col min="2821" max="2821" width="4.5703125" style="19" customWidth="1"/>
    <col min="2822" max="2822" width="13.140625" style="19" customWidth="1"/>
    <col min="2823" max="2823" width="4.85546875" style="19" customWidth="1"/>
    <col min="2824" max="2824" width="16.5703125" style="19" customWidth="1"/>
    <col min="2825" max="2825" width="6.7109375" style="19" customWidth="1"/>
    <col min="2826" max="2827" width="16.5703125" style="19" customWidth="1"/>
    <col min="2828" max="2828" width="6.7109375" style="19" customWidth="1"/>
    <col min="2829" max="2829" width="18.85546875" style="19" customWidth="1"/>
    <col min="2830" max="2830" width="13.7109375" style="19" customWidth="1"/>
    <col min="2831" max="2831" width="19" style="19" customWidth="1"/>
    <col min="2832" max="2832" width="0" style="19" hidden="1" customWidth="1"/>
    <col min="2833" max="2833" width="16.28515625" style="19" customWidth="1"/>
    <col min="2834" max="2839" width="0" style="19" hidden="1" customWidth="1"/>
    <col min="2840" max="2840" width="17.42578125" style="19" customWidth="1"/>
    <col min="2841" max="2841" width="0" style="19" hidden="1" customWidth="1"/>
    <col min="2842" max="2842" width="18.5703125" style="19" customWidth="1"/>
    <col min="2843" max="2844" width="0" style="19" hidden="1" customWidth="1"/>
    <col min="2845" max="2845" width="11.42578125" style="19" customWidth="1"/>
    <col min="2846" max="2846" width="18.5703125" style="19" bestFit="1" customWidth="1"/>
    <col min="2847" max="3072" width="11.42578125" style="19"/>
    <col min="3073" max="3073" width="7.28515625" style="19" customWidth="1"/>
    <col min="3074" max="3074" width="14.42578125" style="19" customWidth="1"/>
    <col min="3075" max="3075" width="4.140625" style="19" customWidth="1"/>
    <col min="3076" max="3076" width="13.140625" style="19" customWidth="1"/>
    <col min="3077" max="3077" width="4.5703125" style="19" customWidth="1"/>
    <col min="3078" max="3078" width="13.140625" style="19" customWidth="1"/>
    <col min="3079" max="3079" width="4.85546875" style="19" customWidth="1"/>
    <col min="3080" max="3080" width="16.5703125" style="19" customWidth="1"/>
    <col min="3081" max="3081" width="6.7109375" style="19" customWidth="1"/>
    <col min="3082" max="3083" width="16.5703125" style="19" customWidth="1"/>
    <col min="3084" max="3084" width="6.7109375" style="19" customWidth="1"/>
    <col min="3085" max="3085" width="18.85546875" style="19" customWidth="1"/>
    <col min="3086" max="3086" width="13.7109375" style="19" customWidth="1"/>
    <col min="3087" max="3087" width="19" style="19" customWidth="1"/>
    <col min="3088" max="3088" width="0" style="19" hidden="1" customWidth="1"/>
    <col min="3089" max="3089" width="16.28515625" style="19" customWidth="1"/>
    <col min="3090" max="3095" width="0" style="19" hidden="1" customWidth="1"/>
    <col min="3096" max="3096" width="17.42578125" style="19" customWidth="1"/>
    <col min="3097" max="3097" width="0" style="19" hidden="1" customWidth="1"/>
    <col min="3098" max="3098" width="18.5703125" style="19" customWidth="1"/>
    <col min="3099" max="3100" width="0" style="19" hidden="1" customWidth="1"/>
    <col min="3101" max="3101" width="11.42578125" style="19" customWidth="1"/>
    <col min="3102" max="3102" width="18.5703125" style="19" bestFit="1" customWidth="1"/>
    <col min="3103" max="3328" width="11.42578125" style="19"/>
    <col min="3329" max="3329" width="7.28515625" style="19" customWidth="1"/>
    <col min="3330" max="3330" width="14.42578125" style="19" customWidth="1"/>
    <col min="3331" max="3331" width="4.140625" style="19" customWidth="1"/>
    <col min="3332" max="3332" width="13.140625" style="19" customWidth="1"/>
    <col min="3333" max="3333" width="4.5703125" style="19" customWidth="1"/>
    <col min="3334" max="3334" width="13.140625" style="19" customWidth="1"/>
    <col min="3335" max="3335" width="4.85546875" style="19" customWidth="1"/>
    <col min="3336" max="3336" width="16.5703125" style="19" customWidth="1"/>
    <col min="3337" max="3337" width="6.7109375" style="19" customWidth="1"/>
    <col min="3338" max="3339" width="16.5703125" style="19" customWidth="1"/>
    <col min="3340" max="3340" width="6.7109375" style="19" customWidth="1"/>
    <col min="3341" max="3341" width="18.85546875" style="19" customWidth="1"/>
    <col min="3342" max="3342" width="13.7109375" style="19" customWidth="1"/>
    <col min="3343" max="3343" width="19" style="19" customWidth="1"/>
    <col min="3344" max="3344" width="0" style="19" hidden="1" customWidth="1"/>
    <col min="3345" max="3345" width="16.28515625" style="19" customWidth="1"/>
    <col min="3346" max="3351" width="0" style="19" hidden="1" customWidth="1"/>
    <col min="3352" max="3352" width="17.42578125" style="19" customWidth="1"/>
    <col min="3353" max="3353" width="0" style="19" hidden="1" customWidth="1"/>
    <col min="3354" max="3354" width="18.5703125" style="19" customWidth="1"/>
    <col min="3355" max="3356" width="0" style="19" hidden="1" customWidth="1"/>
    <col min="3357" max="3357" width="11.42578125" style="19" customWidth="1"/>
    <col min="3358" max="3358" width="18.5703125" style="19" bestFit="1" customWidth="1"/>
    <col min="3359" max="3584" width="11.42578125" style="19"/>
    <col min="3585" max="3585" width="7.28515625" style="19" customWidth="1"/>
    <col min="3586" max="3586" width="14.42578125" style="19" customWidth="1"/>
    <col min="3587" max="3587" width="4.140625" style="19" customWidth="1"/>
    <col min="3588" max="3588" width="13.140625" style="19" customWidth="1"/>
    <col min="3589" max="3589" width="4.5703125" style="19" customWidth="1"/>
    <col min="3590" max="3590" width="13.140625" style="19" customWidth="1"/>
    <col min="3591" max="3591" width="4.85546875" style="19" customWidth="1"/>
    <col min="3592" max="3592" width="16.5703125" style="19" customWidth="1"/>
    <col min="3593" max="3593" width="6.7109375" style="19" customWidth="1"/>
    <col min="3594" max="3595" width="16.5703125" style="19" customWidth="1"/>
    <col min="3596" max="3596" width="6.7109375" style="19" customWidth="1"/>
    <col min="3597" max="3597" width="18.85546875" style="19" customWidth="1"/>
    <col min="3598" max="3598" width="13.7109375" style="19" customWidth="1"/>
    <col min="3599" max="3599" width="19" style="19" customWidth="1"/>
    <col min="3600" max="3600" width="0" style="19" hidden="1" customWidth="1"/>
    <col min="3601" max="3601" width="16.28515625" style="19" customWidth="1"/>
    <col min="3602" max="3607" width="0" style="19" hidden="1" customWidth="1"/>
    <col min="3608" max="3608" width="17.42578125" style="19" customWidth="1"/>
    <col min="3609" max="3609" width="0" style="19" hidden="1" customWidth="1"/>
    <col min="3610" max="3610" width="18.5703125" style="19" customWidth="1"/>
    <col min="3611" max="3612" width="0" style="19" hidden="1" customWidth="1"/>
    <col min="3613" max="3613" width="11.42578125" style="19" customWidth="1"/>
    <col min="3614" max="3614" width="18.5703125" style="19" bestFit="1" customWidth="1"/>
    <col min="3615" max="3840" width="11.42578125" style="19"/>
    <col min="3841" max="3841" width="7.28515625" style="19" customWidth="1"/>
    <col min="3842" max="3842" width="14.42578125" style="19" customWidth="1"/>
    <col min="3843" max="3843" width="4.140625" style="19" customWidth="1"/>
    <col min="3844" max="3844" width="13.140625" style="19" customWidth="1"/>
    <col min="3845" max="3845" width="4.5703125" style="19" customWidth="1"/>
    <col min="3846" max="3846" width="13.140625" style="19" customWidth="1"/>
    <col min="3847" max="3847" width="4.85546875" style="19" customWidth="1"/>
    <col min="3848" max="3848" width="16.5703125" style="19" customWidth="1"/>
    <col min="3849" max="3849" width="6.7109375" style="19" customWidth="1"/>
    <col min="3850" max="3851" width="16.5703125" style="19" customWidth="1"/>
    <col min="3852" max="3852" width="6.7109375" style="19" customWidth="1"/>
    <col min="3853" max="3853" width="18.85546875" style="19" customWidth="1"/>
    <col min="3854" max="3854" width="13.7109375" style="19" customWidth="1"/>
    <col min="3855" max="3855" width="19" style="19" customWidth="1"/>
    <col min="3856" max="3856" width="0" style="19" hidden="1" customWidth="1"/>
    <col min="3857" max="3857" width="16.28515625" style="19" customWidth="1"/>
    <col min="3858" max="3863" width="0" style="19" hidden="1" customWidth="1"/>
    <col min="3864" max="3864" width="17.42578125" style="19" customWidth="1"/>
    <col min="3865" max="3865" width="0" style="19" hidden="1" customWidth="1"/>
    <col min="3866" max="3866" width="18.5703125" style="19" customWidth="1"/>
    <col min="3867" max="3868" width="0" style="19" hidden="1" customWidth="1"/>
    <col min="3869" max="3869" width="11.42578125" style="19" customWidth="1"/>
    <col min="3870" max="3870" width="18.5703125" style="19" bestFit="1" customWidth="1"/>
    <col min="3871" max="4096" width="11.42578125" style="19"/>
    <col min="4097" max="4097" width="7.28515625" style="19" customWidth="1"/>
    <col min="4098" max="4098" width="14.42578125" style="19" customWidth="1"/>
    <col min="4099" max="4099" width="4.140625" style="19" customWidth="1"/>
    <col min="4100" max="4100" width="13.140625" style="19" customWidth="1"/>
    <col min="4101" max="4101" width="4.5703125" style="19" customWidth="1"/>
    <col min="4102" max="4102" width="13.140625" style="19" customWidth="1"/>
    <col min="4103" max="4103" width="4.85546875" style="19" customWidth="1"/>
    <col min="4104" max="4104" width="16.5703125" style="19" customWidth="1"/>
    <col min="4105" max="4105" width="6.7109375" style="19" customWidth="1"/>
    <col min="4106" max="4107" width="16.5703125" style="19" customWidth="1"/>
    <col min="4108" max="4108" width="6.7109375" style="19" customWidth="1"/>
    <col min="4109" max="4109" width="18.85546875" style="19" customWidth="1"/>
    <col min="4110" max="4110" width="13.7109375" style="19" customWidth="1"/>
    <col min="4111" max="4111" width="19" style="19" customWidth="1"/>
    <col min="4112" max="4112" width="0" style="19" hidden="1" customWidth="1"/>
    <col min="4113" max="4113" width="16.28515625" style="19" customWidth="1"/>
    <col min="4114" max="4119" width="0" style="19" hidden="1" customWidth="1"/>
    <col min="4120" max="4120" width="17.42578125" style="19" customWidth="1"/>
    <col min="4121" max="4121" width="0" style="19" hidden="1" customWidth="1"/>
    <col min="4122" max="4122" width="18.5703125" style="19" customWidth="1"/>
    <col min="4123" max="4124" width="0" style="19" hidden="1" customWidth="1"/>
    <col min="4125" max="4125" width="11.42578125" style="19" customWidth="1"/>
    <col min="4126" max="4126" width="18.5703125" style="19" bestFit="1" customWidth="1"/>
    <col min="4127" max="4352" width="11.42578125" style="19"/>
    <col min="4353" max="4353" width="7.28515625" style="19" customWidth="1"/>
    <col min="4354" max="4354" width="14.42578125" style="19" customWidth="1"/>
    <col min="4355" max="4355" width="4.140625" style="19" customWidth="1"/>
    <col min="4356" max="4356" width="13.140625" style="19" customWidth="1"/>
    <col min="4357" max="4357" width="4.5703125" style="19" customWidth="1"/>
    <col min="4358" max="4358" width="13.140625" style="19" customWidth="1"/>
    <col min="4359" max="4359" width="4.85546875" style="19" customWidth="1"/>
    <col min="4360" max="4360" width="16.5703125" style="19" customWidth="1"/>
    <col min="4361" max="4361" width="6.7109375" style="19" customWidth="1"/>
    <col min="4362" max="4363" width="16.5703125" style="19" customWidth="1"/>
    <col min="4364" max="4364" width="6.7109375" style="19" customWidth="1"/>
    <col min="4365" max="4365" width="18.85546875" style="19" customWidth="1"/>
    <col min="4366" max="4366" width="13.7109375" style="19" customWidth="1"/>
    <col min="4367" max="4367" width="19" style="19" customWidth="1"/>
    <col min="4368" max="4368" width="0" style="19" hidden="1" customWidth="1"/>
    <col min="4369" max="4369" width="16.28515625" style="19" customWidth="1"/>
    <col min="4370" max="4375" width="0" style="19" hidden="1" customWidth="1"/>
    <col min="4376" max="4376" width="17.42578125" style="19" customWidth="1"/>
    <col min="4377" max="4377" width="0" style="19" hidden="1" customWidth="1"/>
    <col min="4378" max="4378" width="18.5703125" style="19" customWidth="1"/>
    <col min="4379" max="4380" width="0" style="19" hidden="1" customWidth="1"/>
    <col min="4381" max="4381" width="11.42578125" style="19" customWidth="1"/>
    <col min="4382" max="4382" width="18.5703125" style="19" bestFit="1" customWidth="1"/>
    <col min="4383" max="4608" width="11.42578125" style="19"/>
    <col min="4609" max="4609" width="7.28515625" style="19" customWidth="1"/>
    <col min="4610" max="4610" width="14.42578125" style="19" customWidth="1"/>
    <col min="4611" max="4611" width="4.140625" style="19" customWidth="1"/>
    <col min="4612" max="4612" width="13.140625" style="19" customWidth="1"/>
    <col min="4613" max="4613" width="4.5703125" style="19" customWidth="1"/>
    <col min="4614" max="4614" width="13.140625" style="19" customWidth="1"/>
    <col min="4615" max="4615" width="4.85546875" style="19" customWidth="1"/>
    <col min="4616" max="4616" width="16.5703125" style="19" customWidth="1"/>
    <col min="4617" max="4617" width="6.7109375" style="19" customWidth="1"/>
    <col min="4618" max="4619" width="16.5703125" style="19" customWidth="1"/>
    <col min="4620" max="4620" width="6.7109375" style="19" customWidth="1"/>
    <col min="4621" max="4621" width="18.85546875" style="19" customWidth="1"/>
    <col min="4622" max="4622" width="13.7109375" style="19" customWidth="1"/>
    <col min="4623" max="4623" width="19" style="19" customWidth="1"/>
    <col min="4624" max="4624" width="0" style="19" hidden="1" customWidth="1"/>
    <col min="4625" max="4625" width="16.28515625" style="19" customWidth="1"/>
    <col min="4626" max="4631" width="0" style="19" hidden="1" customWidth="1"/>
    <col min="4632" max="4632" width="17.42578125" style="19" customWidth="1"/>
    <col min="4633" max="4633" width="0" style="19" hidden="1" customWidth="1"/>
    <col min="4634" max="4634" width="18.5703125" style="19" customWidth="1"/>
    <col min="4635" max="4636" width="0" style="19" hidden="1" customWidth="1"/>
    <col min="4637" max="4637" width="11.42578125" style="19" customWidth="1"/>
    <col min="4638" max="4638" width="18.5703125" style="19" bestFit="1" customWidth="1"/>
    <col min="4639" max="4864" width="11.42578125" style="19"/>
    <col min="4865" max="4865" width="7.28515625" style="19" customWidth="1"/>
    <col min="4866" max="4866" width="14.42578125" style="19" customWidth="1"/>
    <col min="4867" max="4867" width="4.140625" style="19" customWidth="1"/>
    <col min="4868" max="4868" width="13.140625" style="19" customWidth="1"/>
    <col min="4869" max="4869" width="4.5703125" style="19" customWidth="1"/>
    <col min="4870" max="4870" width="13.140625" style="19" customWidth="1"/>
    <col min="4871" max="4871" width="4.85546875" style="19" customWidth="1"/>
    <col min="4872" max="4872" width="16.5703125" style="19" customWidth="1"/>
    <col min="4873" max="4873" width="6.7109375" style="19" customWidth="1"/>
    <col min="4874" max="4875" width="16.5703125" style="19" customWidth="1"/>
    <col min="4876" max="4876" width="6.7109375" style="19" customWidth="1"/>
    <col min="4877" max="4877" width="18.85546875" style="19" customWidth="1"/>
    <col min="4878" max="4878" width="13.7109375" style="19" customWidth="1"/>
    <col min="4879" max="4879" width="19" style="19" customWidth="1"/>
    <col min="4880" max="4880" width="0" style="19" hidden="1" customWidth="1"/>
    <col min="4881" max="4881" width="16.28515625" style="19" customWidth="1"/>
    <col min="4882" max="4887" width="0" style="19" hidden="1" customWidth="1"/>
    <col min="4888" max="4888" width="17.42578125" style="19" customWidth="1"/>
    <col min="4889" max="4889" width="0" style="19" hidden="1" customWidth="1"/>
    <col min="4890" max="4890" width="18.5703125" style="19" customWidth="1"/>
    <col min="4891" max="4892" width="0" style="19" hidden="1" customWidth="1"/>
    <col min="4893" max="4893" width="11.42578125" style="19" customWidth="1"/>
    <col min="4894" max="4894" width="18.5703125" style="19" bestFit="1" customWidth="1"/>
    <col min="4895" max="5120" width="11.42578125" style="19"/>
    <col min="5121" max="5121" width="7.28515625" style="19" customWidth="1"/>
    <col min="5122" max="5122" width="14.42578125" style="19" customWidth="1"/>
    <col min="5123" max="5123" width="4.140625" style="19" customWidth="1"/>
    <col min="5124" max="5124" width="13.140625" style="19" customWidth="1"/>
    <col min="5125" max="5125" width="4.5703125" style="19" customWidth="1"/>
    <col min="5126" max="5126" width="13.140625" style="19" customWidth="1"/>
    <col min="5127" max="5127" width="4.85546875" style="19" customWidth="1"/>
    <col min="5128" max="5128" width="16.5703125" style="19" customWidth="1"/>
    <col min="5129" max="5129" width="6.7109375" style="19" customWidth="1"/>
    <col min="5130" max="5131" width="16.5703125" style="19" customWidth="1"/>
    <col min="5132" max="5132" width="6.7109375" style="19" customWidth="1"/>
    <col min="5133" max="5133" width="18.85546875" style="19" customWidth="1"/>
    <col min="5134" max="5134" width="13.7109375" style="19" customWidth="1"/>
    <col min="5135" max="5135" width="19" style="19" customWidth="1"/>
    <col min="5136" max="5136" width="0" style="19" hidden="1" customWidth="1"/>
    <col min="5137" max="5137" width="16.28515625" style="19" customWidth="1"/>
    <col min="5138" max="5143" width="0" style="19" hidden="1" customWidth="1"/>
    <col min="5144" max="5144" width="17.42578125" style="19" customWidth="1"/>
    <col min="5145" max="5145" width="0" style="19" hidden="1" customWidth="1"/>
    <col min="5146" max="5146" width="18.5703125" style="19" customWidth="1"/>
    <col min="5147" max="5148" width="0" style="19" hidden="1" customWidth="1"/>
    <col min="5149" max="5149" width="11.42578125" style="19" customWidth="1"/>
    <col min="5150" max="5150" width="18.5703125" style="19" bestFit="1" customWidth="1"/>
    <col min="5151" max="5376" width="11.42578125" style="19"/>
    <col min="5377" max="5377" width="7.28515625" style="19" customWidth="1"/>
    <col min="5378" max="5378" width="14.42578125" style="19" customWidth="1"/>
    <col min="5379" max="5379" width="4.140625" style="19" customWidth="1"/>
    <col min="5380" max="5380" width="13.140625" style="19" customWidth="1"/>
    <col min="5381" max="5381" width="4.5703125" style="19" customWidth="1"/>
    <col min="5382" max="5382" width="13.140625" style="19" customWidth="1"/>
    <col min="5383" max="5383" width="4.85546875" style="19" customWidth="1"/>
    <col min="5384" max="5384" width="16.5703125" style="19" customWidth="1"/>
    <col min="5385" max="5385" width="6.7109375" style="19" customWidth="1"/>
    <col min="5386" max="5387" width="16.5703125" style="19" customWidth="1"/>
    <col min="5388" max="5388" width="6.7109375" style="19" customWidth="1"/>
    <col min="5389" max="5389" width="18.85546875" style="19" customWidth="1"/>
    <col min="5390" max="5390" width="13.7109375" style="19" customWidth="1"/>
    <col min="5391" max="5391" width="19" style="19" customWidth="1"/>
    <col min="5392" max="5392" width="0" style="19" hidden="1" customWidth="1"/>
    <col min="5393" max="5393" width="16.28515625" style="19" customWidth="1"/>
    <col min="5394" max="5399" width="0" style="19" hidden="1" customWidth="1"/>
    <col min="5400" max="5400" width="17.42578125" style="19" customWidth="1"/>
    <col min="5401" max="5401" width="0" style="19" hidden="1" customWidth="1"/>
    <col min="5402" max="5402" width="18.5703125" style="19" customWidth="1"/>
    <col min="5403" max="5404" width="0" style="19" hidden="1" customWidth="1"/>
    <col min="5405" max="5405" width="11.42578125" style="19" customWidth="1"/>
    <col min="5406" max="5406" width="18.5703125" style="19" bestFit="1" customWidth="1"/>
    <col min="5407" max="5632" width="11.42578125" style="19"/>
    <col min="5633" max="5633" width="7.28515625" style="19" customWidth="1"/>
    <col min="5634" max="5634" width="14.42578125" style="19" customWidth="1"/>
    <col min="5635" max="5635" width="4.140625" style="19" customWidth="1"/>
    <col min="5636" max="5636" width="13.140625" style="19" customWidth="1"/>
    <col min="5637" max="5637" width="4.5703125" style="19" customWidth="1"/>
    <col min="5638" max="5638" width="13.140625" style="19" customWidth="1"/>
    <col min="5639" max="5639" width="4.85546875" style="19" customWidth="1"/>
    <col min="5640" max="5640" width="16.5703125" style="19" customWidth="1"/>
    <col min="5641" max="5641" width="6.7109375" style="19" customWidth="1"/>
    <col min="5642" max="5643" width="16.5703125" style="19" customWidth="1"/>
    <col min="5644" max="5644" width="6.7109375" style="19" customWidth="1"/>
    <col min="5645" max="5645" width="18.85546875" style="19" customWidth="1"/>
    <col min="5646" max="5646" width="13.7109375" style="19" customWidth="1"/>
    <col min="5647" max="5647" width="19" style="19" customWidth="1"/>
    <col min="5648" max="5648" width="0" style="19" hidden="1" customWidth="1"/>
    <col min="5649" max="5649" width="16.28515625" style="19" customWidth="1"/>
    <col min="5650" max="5655" width="0" style="19" hidden="1" customWidth="1"/>
    <col min="5656" max="5656" width="17.42578125" style="19" customWidth="1"/>
    <col min="5657" max="5657" width="0" style="19" hidden="1" customWidth="1"/>
    <col min="5658" max="5658" width="18.5703125" style="19" customWidth="1"/>
    <col min="5659" max="5660" width="0" style="19" hidden="1" customWidth="1"/>
    <col min="5661" max="5661" width="11.42578125" style="19" customWidth="1"/>
    <col min="5662" max="5662" width="18.5703125" style="19" bestFit="1" customWidth="1"/>
    <col min="5663" max="5888" width="11.42578125" style="19"/>
    <col min="5889" max="5889" width="7.28515625" style="19" customWidth="1"/>
    <col min="5890" max="5890" width="14.42578125" style="19" customWidth="1"/>
    <col min="5891" max="5891" width="4.140625" style="19" customWidth="1"/>
    <col min="5892" max="5892" width="13.140625" style="19" customWidth="1"/>
    <col min="5893" max="5893" width="4.5703125" style="19" customWidth="1"/>
    <col min="5894" max="5894" width="13.140625" style="19" customWidth="1"/>
    <col min="5895" max="5895" width="4.85546875" style="19" customWidth="1"/>
    <col min="5896" max="5896" width="16.5703125" style="19" customWidth="1"/>
    <col min="5897" max="5897" width="6.7109375" style="19" customWidth="1"/>
    <col min="5898" max="5899" width="16.5703125" style="19" customWidth="1"/>
    <col min="5900" max="5900" width="6.7109375" style="19" customWidth="1"/>
    <col min="5901" max="5901" width="18.85546875" style="19" customWidth="1"/>
    <col min="5902" max="5902" width="13.7109375" style="19" customWidth="1"/>
    <col min="5903" max="5903" width="19" style="19" customWidth="1"/>
    <col min="5904" max="5904" width="0" style="19" hidden="1" customWidth="1"/>
    <col min="5905" max="5905" width="16.28515625" style="19" customWidth="1"/>
    <col min="5906" max="5911" width="0" style="19" hidden="1" customWidth="1"/>
    <col min="5912" max="5912" width="17.42578125" style="19" customWidth="1"/>
    <col min="5913" max="5913" width="0" style="19" hidden="1" customWidth="1"/>
    <col min="5914" max="5914" width="18.5703125" style="19" customWidth="1"/>
    <col min="5915" max="5916" width="0" style="19" hidden="1" customWidth="1"/>
    <col min="5917" max="5917" width="11.42578125" style="19" customWidth="1"/>
    <col min="5918" max="5918" width="18.5703125" style="19" bestFit="1" customWidth="1"/>
    <col min="5919" max="6144" width="11.42578125" style="19"/>
    <col min="6145" max="6145" width="7.28515625" style="19" customWidth="1"/>
    <col min="6146" max="6146" width="14.42578125" style="19" customWidth="1"/>
    <col min="6147" max="6147" width="4.140625" style="19" customWidth="1"/>
    <col min="6148" max="6148" width="13.140625" style="19" customWidth="1"/>
    <col min="6149" max="6149" width="4.5703125" style="19" customWidth="1"/>
    <col min="6150" max="6150" width="13.140625" style="19" customWidth="1"/>
    <col min="6151" max="6151" width="4.85546875" style="19" customWidth="1"/>
    <col min="6152" max="6152" width="16.5703125" style="19" customWidth="1"/>
    <col min="6153" max="6153" width="6.7109375" style="19" customWidth="1"/>
    <col min="6154" max="6155" width="16.5703125" style="19" customWidth="1"/>
    <col min="6156" max="6156" width="6.7109375" style="19" customWidth="1"/>
    <col min="6157" max="6157" width="18.85546875" style="19" customWidth="1"/>
    <col min="6158" max="6158" width="13.7109375" style="19" customWidth="1"/>
    <col min="6159" max="6159" width="19" style="19" customWidth="1"/>
    <col min="6160" max="6160" width="0" style="19" hidden="1" customWidth="1"/>
    <col min="6161" max="6161" width="16.28515625" style="19" customWidth="1"/>
    <col min="6162" max="6167" width="0" style="19" hidden="1" customWidth="1"/>
    <col min="6168" max="6168" width="17.42578125" style="19" customWidth="1"/>
    <col min="6169" max="6169" width="0" style="19" hidden="1" customWidth="1"/>
    <col min="6170" max="6170" width="18.5703125" style="19" customWidth="1"/>
    <col min="6171" max="6172" width="0" style="19" hidden="1" customWidth="1"/>
    <col min="6173" max="6173" width="11.42578125" style="19" customWidth="1"/>
    <col min="6174" max="6174" width="18.5703125" style="19" bestFit="1" customWidth="1"/>
    <col min="6175" max="6400" width="11.42578125" style="19"/>
    <col min="6401" max="6401" width="7.28515625" style="19" customWidth="1"/>
    <col min="6402" max="6402" width="14.42578125" style="19" customWidth="1"/>
    <col min="6403" max="6403" width="4.140625" style="19" customWidth="1"/>
    <col min="6404" max="6404" width="13.140625" style="19" customWidth="1"/>
    <col min="6405" max="6405" width="4.5703125" style="19" customWidth="1"/>
    <col min="6406" max="6406" width="13.140625" style="19" customWidth="1"/>
    <col min="6407" max="6407" width="4.85546875" style="19" customWidth="1"/>
    <col min="6408" max="6408" width="16.5703125" style="19" customWidth="1"/>
    <col min="6409" max="6409" width="6.7109375" style="19" customWidth="1"/>
    <col min="6410" max="6411" width="16.5703125" style="19" customWidth="1"/>
    <col min="6412" max="6412" width="6.7109375" style="19" customWidth="1"/>
    <col min="6413" max="6413" width="18.85546875" style="19" customWidth="1"/>
    <col min="6414" max="6414" width="13.7109375" style="19" customWidth="1"/>
    <col min="6415" max="6415" width="19" style="19" customWidth="1"/>
    <col min="6416" max="6416" width="0" style="19" hidden="1" customWidth="1"/>
    <col min="6417" max="6417" width="16.28515625" style="19" customWidth="1"/>
    <col min="6418" max="6423" width="0" style="19" hidden="1" customWidth="1"/>
    <col min="6424" max="6424" width="17.42578125" style="19" customWidth="1"/>
    <col min="6425" max="6425" width="0" style="19" hidden="1" customWidth="1"/>
    <col min="6426" max="6426" width="18.5703125" style="19" customWidth="1"/>
    <col min="6427" max="6428" width="0" style="19" hidden="1" customWidth="1"/>
    <col min="6429" max="6429" width="11.42578125" style="19" customWidth="1"/>
    <col min="6430" max="6430" width="18.5703125" style="19" bestFit="1" customWidth="1"/>
    <col min="6431" max="6656" width="11.42578125" style="19"/>
    <col min="6657" max="6657" width="7.28515625" style="19" customWidth="1"/>
    <col min="6658" max="6658" width="14.42578125" style="19" customWidth="1"/>
    <col min="6659" max="6659" width="4.140625" style="19" customWidth="1"/>
    <col min="6660" max="6660" width="13.140625" style="19" customWidth="1"/>
    <col min="6661" max="6661" width="4.5703125" style="19" customWidth="1"/>
    <col min="6662" max="6662" width="13.140625" style="19" customWidth="1"/>
    <col min="6663" max="6663" width="4.85546875" style="19" customWidth="1"/>
    <col min="6664" max="6664" width="16.5703125" style="19" customWidth="1"/>
    <col min="6665" max="6665" width="6.7109375" style="19" customWidth="1"/>
    <col min="6666" max="6667" width="16.5703125" style="19" customWidth="1"/>
    <col min="6668" max="6668" width="6.7109375" style="19" customWidth="1"/>
    <col min="6669" max="6669" width="18.85546875" style="19" customWidth="1"/>
    <col min="6670" max="6670" width="13.7109375" style="19" customWidth="1"/>
    <col min="6671" max="6671" width="19" style="19" customWidth="1"/>
    <col min="6672" max="6672" width="0" style="19" hidden="1" customWidth="1"/>
    <col min="6673" max="6673" width="16.28515625" style="19" customWidth="1"/>
    <col min="6674" max="6679" width="0" style="19" hidden="1" customWidth="1"/>
    <col min="6680" max="6680" width="17.42578125" style="19" customWidth="1"/>
    <col min="6681" max="6681" width="0" style="19" hidden="1" customWidth="1"/>
    <col min="6682" max="6682" width="18.5703125" style="19" customWidth="1"/>
    <col min="6683" max="6684" width="0" style="19" hidden="1" customWidth="1"/>
    <col min="6685" max="6685" width="11.42578125" style="19" customWidth="1"/>
    <col min="6686" max="6686" width="18.5703125" style="19" bestFit="1" customWidth="1"/>
    <col min="6687" max="6912" width="11.42578125" style="19"/>
    <col min="6913" max="6913" width="7.28515625" style="19" customWidth="1"/>
    <col min="6914" max="6914" width="14.42578125" style="19" customWidth="1"/>
    <col min="6915" max="6915" width="4.140625" style="19" customWidth="1"/>
    <col min="6916" max="6916" width="13.140625" style="19" customWidth="1"/>
    <col min="6917" max="6917" width="4.5703125" style="19" customWidth="1"/>
    <col min="6918" max="6918" width="13.140625" style="19" customWidth="1"/>
    <col min="6919" max="6919" width="4.85546875" style="19" customWidth="1"/>
    <col min="6920" max="6920" width="16.5703125" style="19" customWidth="1"/>
    <col min="6921" max="6921" width="6.7109375" style="19" customWidth="1"/>
    <col min="6922" max="6923" width="16.5703125" style="19" customWidth="1"/>
    <col min="6924" max="6924" width="6.7109375" style="19" customWidth="1"/>
    <col min="6925" max="6925" width="18.85546875" style="19" customWidth="1"/>
    <col min="6926" max="6926" width="13.7109375" style="19" customWidth="1"/>
    <col min="6927" max="6927" width="19" style="19" customWidth="1"/>
    <col min="6928" max="6928" width="0" style="19" hidden="1" customWidth="1"/>
    <col min="6929" max="6929" width="16.28515625" style="19" customWidth="1"/>
    <col min="6930" max="6935" width="0" style="19" hidden="1" customWidth="1"/>
    <col min="6936" max="6936" width="17.42578125" style="19" customWidth="1"/>
    <col min="6937" max="6937" width="0" style="19" hidden="1" customWidth="1"/>
    <col min="6938" max="6938" width="18.5703125" style="19" customWidth="1"/>
    <col min="6939" max="6940" width="0" style="19" hidden="1" customWidth="1"/>
    <col min="6941" max="6941" width="11.42578125" style="19" customWidth="1"/>
    <col min="6942" max="6942" width="18.5703125" style="19" bestFit="1" customWidth="1"/>
    <col min="6943" max="7168" width="11.42578125" style="19"/>
    <col min="7169" max="7169" width="7.28515625" style="19" customWidth="1"/>
    <col min="7170" max="7170" width="14.42578125" style="19" customWidth="1"/>
    <col min="7171" max="7171" width="4.140625" style="19" customWidth="1"/>
    <col min="7172" max="7172" width="13.140625" style="19" customWidth="1"/>
    <col min="7173" max="7173" width="4.5703125" style="19" customWidth="1"/>
    <col min="7174" max="7174" width="13.140625" style="19" customWidth="1"/>
    <col min="7175" max="7175" width="4.85546875" style="19" customWidth="1"/>
    <col min="7176" max="7176" width="16.5703125" style="19" customWidth="1"/>
    <col min="7177" max="7177" width="6.7109375" style="19" customWidth="1"/>
    <col min="7178" max="7179" width="16.5703125" style="19" customWidth="1"/>
    <col min="7180" max="7180" width="6.7109375" style="19" customWidth="1"/>
    <col min="7181" max="7181" width="18.85546875" style="19" customWidth="1"/>
    <col min="7182" max="7182" width="13.7109375" style="19" customWidth="1"/>
    <col min="7183" max="7183" width="19" style="19" customWidth="1"/>
    <col min="7184" max="7184" width="0" style="19" hidden="1" customWidth="1"/>
    <col min="7185" max="7185" width="16.28515625" style="19" customWidth="1"/>
    <col min="7186" max="7191" width="0" style="19" hidden="1" customWidth="1"/>
    <col min="7192" max="7192" width="17.42578125" style="19" customWidth="1"/>
    <col min="7193" max="7193" width="0" style="19" hidden="1" customWidth="1"/>
    <col min="7194" max="7194" width="18.5703125" style="19" customWidth="1"/>
    <col min="7195" max="7196" width="0" style="19" hidden="1" customWidth="1"/>
    <col min="7197" max="7197" width="11.42578125" style="19" customWidth="1"/>
    <col min="7198" max="7198" width="18.5703125" style="19" bestFit="1" customWidth="1"/>
    <col min="7199" max="7424" width="11.42578125" style="19"/>
    <col min="7425" max="7425" width="7.28515625" style="19" customWidth="1"/>
    <col min="7426" max="7426" width="14.42578125" style="19" customWidth="1"/>
    <col min="7427" max="7427" width="4.140625" style="19" customWidth="1"/>
    <col min="7428" max="7428" width="13.140625" style="19" customWidth="1"/>
    <col min="7429" max="7429" width="4.5703125" style="19" customWidth="1"/>
    <col min="7430" max="7430" width="13.140625" style="19" customWidth="1"/>
    <col min="7431" max="7431" width="4.85546875" style="19" customWidth="1"/>
    <col min="7432" max="7432" width="16.5703125" style="19" customWidth="1"/>
    <col min="7433" max="7433" width="6.7109375" style="19" customWidth="1"/>
    <col min="7434" max="7435" width="16.5703125" style="19" customWidth="1"/>
    <col min="7436" max="7436" width="6.7109375" style="19" customWidth="1"/>
    <col min="7437" max="7437" width="18.85546875" style="19" customWidth="1"/>
    <col min="7438" max="7438" width="13.7109375" style="19" customWidth="1"/>
    <col min="7439" max="7439" width="19" style="19" customWidth="1"/>
    <col min="7440" max="7440" width="0" style="19" hidden="1" customWidth="1"/>
    <col min="7441" max="7441" width="16.28515625" style="19" customWidth="1"/>
    <col min="7442" max="7447" width="0" style="19" hidden="1" customWidth="1"/>
    <col min="7448" max="7448" width="17.42578125" style="19" customWidth="1"/>
    <col min="7449" max="7449" width="0" style="19" hidden="1" customWidth="1"/>
    <col min="7450" max="7450" width="18.5703125" style="19" customWidth="1"/>
    <col min="7451" max="7452" width="0" style="19" hidden="1" customWidth="1"/>
    <col min="7453" max="7453" width="11.42578125" style="19" customWidth="1"/>
    <col min="7454" max="7454" width="18.5703125" style="19" bestFit="1" customWidth="1"/>
    <col min="7455" max="7680" width="11.42578125" style="19"/>
    <col min="7681" max="7681" width="7.28515625" style="19" customWidth="1"/>
    <col min="7682" max="7682" width="14.42578125" style="19" customWidth="1"/>
    <col min="7683" max="7683" width="4.140625" style="19" customWidth="1"/>
    <col min="7684" max="7684" width="13.140625" style="19" customWidth="1"/>
    <col min="7685" max="7685" width="4.5703125" style="19" customWidth="1"/>
    <col min="7686" max="7686" width="13.140625" style="19" customWidth="1"/>
    <col min="7687" max="7687" width="4.85546875" style="19" customWidth="1"/>
    <col min="7688" max="7688" width="16.5703125" style="19" customWidth="1"/>
    <col min="7689" max="7689" width="6.7109375" style="19" customWidth="1"/>
    <col min="7690" max="7691" width="16.5703125" style="19" customWidth="1"/>
    <col min="7692" max="7692" width="6.7109375" style="19" customWidth="1"/>
    <col min="7693" max="7693" width="18.85546875" style="19" customWidth="1"/>
    <col min="7694" max="7694" width="13.7109375" style="19" customWidth="1"/>
    <col min="7695" max="7695" width="19" style="19" customWidth="1"/>
    <col min="7696" max="7696" width="0" style="19" hidden="1" customWidth="1"/>
    <col min="7697" max="7697" width="16.28515625" style="19" customWidth="1"/>
    <col min="7698" max="7703" width="0" style="19" hidden="1" customWidth="1"/>
    <col min="7704" max="7704" width="17.42578125" style="19" customWidth="1"/>
    <col min="7705" max="7705" width="0" style="19" hidden="1" customWidth="1"/>
    <col min="7706" max="7706" width="18.5703125" style="19" customWidth="1"/>
    <col min="7707" max="7708" width="0" style="19" hidden="1" customWidth="1"/>
    <col min="7709" max="7709" width="11.42578125" style="19" customWidth="1"/>
    <col min="7710" max="7710" width="18.5703125" style="19" bestFit="1" customWidth="1"/>
    <col min="7711" max="7936" width="11.42578125" style="19"/>
    <col min="7937" max="7937" width="7.28515625" style="19" customWidth="1"/>
    <col min="7938" max="7938" width="14.42578125" style="19" customWidth="1"/>
    <col min="7939" max="7939" width="4.140625" style="19" customWidth="1"/>
    <col min="7940" max="7940" width="13.140625" style="19" customWidth="1"/>
    <col min="7941" max="7941" width="4.5703125" style="19" customWidth="1"/>
    <col min="7942" max="7942" width="13.140625" style="19" customWidth="1"/>
    <col min="7943" max="7943" width="4.85546875" style="19" customWidth="1"/>
    <col min="7944" max="7944" width="16.5703125" style="19" customWidth="1"/>
    <col min="7945" max="7945" width="6.7109375" style="19" customWidth="1"/>
    <col min="7946" max="7947" width="16.5703125" style="19" customWidth="1"/>
    <col min="7948" max="7948" width="6.7109375" style="19" customWidth="1"/>
    <col min="7949" max="7949" width="18.85546875" style="19" customWidth="1"/>
    <col min="7950" max="7950" width="13.7109375" style="19" customWidth="1"/>
    <col min="7951" max="7951" width="19" style="19" customWidth="1"/>
    <col min="7952" max="7952" width="0" style="19" hidden="1" customWidth="1"/>
    <col min="7953" max="7953" width="16.28515625" style="19" customWidth="1"/>
    <col min="7954" max="7959" width="0" style="19" hidden="1" customWidth="1"/>
    <col min="7960" max="7960" width="17.42578125" style="19" customWidth="1"/>
    <col min="7961" max="7961" width="0" style="19" hidden="1" customWidth="1"/>
    <col min="7962" max="7962" width="18.5703125" style="19" customWidth="1"/>
    <col min="7963" max="7964" width="0" style="19" hidden="1" customWidth="1"/>
    <col min="7965" max="7965" width="11.42578125" style="19" customWidth="1"/>
    <col min="7966" max="7966" width="18.5703125" style="19" bestFit="1" customWidth="1"/>
    <col min="7967" max="8192" width="11.42578125" style="19"/>
    <col min="8193" max="8193" width="7.28515625" style="19" customWidth="1"/>
    <col min="8194" max="8194" width="14.42578125" style="19" customWidth="1"/>
    <col min="8195" max="8195" width="4.140625" style="19" customWidth="1"/>
    <col min="8196" max="8196" width="13.140625" style="19" customWidth="1"/>
    <col min="8197" max="8197" width="4.5703125" style="19" customWidth="1"/>
    <col min="8198" max="8198" width="13.140625" style="19" customWidth="1"/>
    <col min="8199" max="8199" width="4.85546875" style="19" customWidth="1"/>
    <col min="8200" max="8200" width="16.5703125" style="19" customWidth="1"/>
    <col min="8201" max="8201" width="6.7109375" style="19" customWidth="1"/>
    <col min="8202" max="8203" width="16.5703125" style="19" customWidth="1"/>
    <col min="8204" max="8204" width="6.7109375" style="19" customWidth="1"/>
    <col min="8205" max="8205" width="18.85546875" style="19" customWidth="1"/>
    <col min="8206" max="8206" width="13.7109375" style="19" customWidth="1"/>
    <col min="8207" max="8207" width="19" style="19" customWidth="1"/>
    <col min="8208" max="8208" width="0" style="19" hidden="1" customWidth="1"/>
    <col min="8209" max="8209" width="16.28515625" style="19" customWidth="1"/>
    <col min="8210" max="8215" width="0" style="19" hidden="1" customWidth="1"/>
    <col min="8216" max="8216" width="17.42578125" style="19" customWidth="1"/>
    <col min="8217" max="8217" width="0" style="19" hidden="1" customWidth="1"/>
    <col min="8218" max="8218" width="18.5703125" style="19" customWidth="1"/>
    <col min="8219" max="8220" width="0" style="19" hidden="1" customWidth="1"/>
    <col min="8221" max="8221" width="11.42578125" style="19" customWidth="1"/>
    <col min="8222" max="8222" width="18.5703125" style="19" bestFit="1" customWidth="1"/>
    <col min="8223" max="8448" width="11.42578125" style="19"/>
    <col min="8449" max="8449" width="7.28515625" style="19" customWidth="1"/>
    <col min="8450" max="8450" width="14.42578125" style="19" customWidth="1"/>
    <col min="8451" max="8451" width="4.140625" style="19" customWidth="1"/>
    <col min="8452" max="8452" width="13.140625" style="19" customWidth="1"/>
    <col min="8453" max="8453" width="4.5703125" style="19" customWidth="1"/>
    <col min="8454" max="8454" width="13.140625" style="19" customWidth="1"/>
    <col min="8455" max="8455" width="4.85546875" style="19" customWidth="1"/>
    <col min="8456" max="8456" width="16.5703125" style="19" customWidth="1"/>
    <col min="8457" max="8457" width="6.7109375" style="19" customWidth="1"/>
    <col min="8458" max="8459" width="16.5703125" style="19" customWidth="1"/>
    <col min="8460" max="8460" width="6.7109375" style="19" customWidth="1"/>
    <col min="8461" max="8461" width="18.85546875" style="19" customWidth="1"/>
    <col min="8462" max="8462" width="13.7109375" style="19" customWidth="1"/>
    <col min="8463" max="8463" width="19" style="19" customWidth="1"/>
    <col min="8464" max="8464" width="0" style="19" hidden="1" customWidth="1"/>
    <col min="8465" max="8465" width="16.28515625" style="19" customWidth="1"/>
    <col min="8466" max="8471" width="0" style="19" hidden="1" customWidth="1"/>
    <col min="8472" max="8472" width="17.42578125" style="19" customWidth="1"/>
    <col min="8473" max="8473" width="0" style="19" hidden="1" customWidth="1"/>
    <col min="8474" max="8474" width="18.5703125" style="19" customWidth="1"/>
    <col min="8475" max="8476" width="0" style="19" hidden="1" customWidth="1"/>
    <col min="8477" max="8477" width="11.42578125" style="19" customWidth="1"/>
    <col min="8478" max="8478" width="18.5703125" style="19" bestFit="1" customWidth="1"/>
    <col min="8479" max="8704" width="11.42578125" style="19"/>
    <col min="8705" max="8705" width="7.28515625" style="19" customWidth="1"/>
    <col min="8706" max="8706" width="14.42578125" style="19" customWidth="1"/>
    <col min="8707" max="8707" width="4.140625" style="19" customWidth="1"/>
    <col min="8708" max="8708" width="13.140625" style="19" customWidth="1"/>
    <col min="8709" max="8709" width="4.5703125" style="19" customWidth="1"/>
    <col min="8710" max="8710" width="13.140625" style="19" customWidth="1"/>
    <col min="8711" max="8711" width="4.85546875" style="19" customWidth="1"/>
    <col min="8712" max="8712" width="16.5703125" style="19" customWidth="1"/>
    <col min="8713" max="8713" width="6.7109375" style="19" customWidth="1"/>
    <col min="8714" max="8715" width="16.5703125" style="19" customWidth="1"/>
    <col min="8716" max="8716" width="6.7109375" style="19" customWidth="1"/>
    <col min="8717" max="8717" width="18.85546875" style="19" customWidth="1"/>
    <col min="8718" max="8718" width="13.7109375" style="19" customWidth="1"/>
    <col min="8719" max="8719" width="19" style="19" customWidth="1"/>
    <col min="8720" max="8720" width="0" style="19" hidden="1" customWidth="1"/>
    <col min="8721" max="8721" width="16.28515625" style="19" customWidth="1"/>
    <col min="8722" max="8727" width="0" style="19" hidden="1" customWidth="1"/>
    <col min="8728" max="8728" width="17.42578125" style="19" customWidth="1"/>
    <col min="8729" max="8729" width="0" style="19" hidden="1" customWidth="1"/>
    <col min="8730" max="8730" width="18.5703125" style="19" customWidth="1"/>
    <col min="8731" max="8732" width="0" style="19" hidden="1" customWidth="1"/>
    <col min="8733" max="8733" width="11.42578125" style="19" customWidth="1"/>
    <col min="8734" max="8734" width="18.5703125" style="19" bestFit="1" customWidth="1"/>
    <col min="8735" max="8960" width="11.42578125" style="19"/>
    <col min="8961" max="8961" width="7.28515625" style="19" customWidth="1"/>
    <col min="8962" max="8962" width="14.42578125" style="19" customWidth="1"/>
    <col min="8963" max="8963" width="4.140625" style="19" customWidth="1"/>
    <col min="8964" max="8964" width="13.140625" style="19" customWidth="1"/>
    <col min="8965" max="8965" width="4.5703125" style="19" customWidth="1"/>
    <col min="8966" max="8966" width="13.140625" style="19" customWidth="1"/>
    <col min="8967" max="8967" width="4.85546875" style="19" customWidth="1"/>
    <col min="8968" max="8968" width="16.5703125" style="19" customWidth="1"/>
    <col min="8969" max="8969" width="6.7109375" style="19" customWidth="1"/>
    <col min="8970" max="8971" width="16.5703125" style="19" customWidth="1"/>
    <col min="8972" max="8972" width="6.7109375" style="19" customWidth="1"/>
    <col min="8973" max="8973" width="18.85546875" style="19" customWidth="1"/>
    <col min="8974" max="8974" width="13.7109375" style="19" customWidth="1"/>
    <col min="8975" max="8975" width="19" style="19" customWidth="1"/>
    <col min="8976" max="8976" width="0" style="19" hidden="1" customWidth="1"/>
    <col min="8977" max="8977" width="16.28515625" style="19" customWidth="1"/>
    <col min="8978" max="8983" width="0" style="19" hidden="1" customWidth="1"/>
    <col min="8984" max="8984" width="17.42578125" style="19" customWidth="1"/>
    <col min="8985" max="8985" width="0" style="19" hidden="1" customWidth="1"/>
    <col min="8986" max="8986" width="18.5703125" style="19" customWidth="1"/>
    <col min="8987" max="8988" width="0" style="19" hidden="1" customWidth="1"/>
    <col min="8989" max="8989" width="11.42578125" style="19" customWidth="1"/>
    <col min="8990" max="8990" width="18.5703125" style="19" bestFit="1" customWidth="1"/>
    <col min="8991" max="9216" width="11.42578125" style="19"/>
    <col min="9217" max="9217" width="7.28515625" style="19" customWidth="1"/>
    <col min="9218" max="9218" width="14.42578125" style="19" customWidth="1"/>
    <col min="9219" max="9219" width="4.140625" style="19" customWidth="1"/>
    <col min="9220" max="9220" width="13.140625" style="19" customWidth="1"/>
    <col min="9221" max="9221" width="4.5703125" style="19" customWidth="1"/>
    <col min="9222" max="9222" width="13.140625" style="19" customWidth="1"/>
    <col min="9223" max="9223" width="4.85546875" style="19" customWidth="1"/>
    <col min="9224" max="9224" width="16.5703125" style="19" customWidth="1"/>
    <col min="9225" max="9225" width="6.7109375" style="19" customWidth="1"/>
    <col min="9226" max="9227" width="16.5703125" style="19" customWidth="1"/>
    <col min="9228" max="9228" width="6.7109375" style="19" customWidth="1"/>
    <col min="9229" max="9229" width="18.85546875" style="19" customWidth="1"/>
    <col min="9230" max="9230" width="13.7109375" style="19" customWidth="1"/>
    <col min="9231" max="9231" width="19" style="19" customWidth="1"/>
    <col min="9232" max="9232" width="0" style="19" hidden="1" customWidth="1"/>
    <col min="9233" max="9233" width="16.28515625" style="19" customWidth="1"/>
    <col min="9234" max="9239" width="0" style="19" hidden="1" customWidth="1"/>
    <col min="9240" max="9240" width="17.42578125" style="19" customWidth="1"/>
    <col min="9241" max="9241" width="0" style="19" hidden="1" customWidth="1"/>
    <col min="9242" max="9242" width="18.5703125" style="19" customWidth="1"/>
    <col min="9243" max="9244" width="0" style="19" hidden="1" customWidth="1"/>
    <col min="9245" max="9245" width="11.42578125" style="19" customWidth="1"/>
    <col min="9246" max="9246" width="18.5703125" style="19" bestFit="1" customWidth="1"/>
    <col min="9247" max="9472" width="11.42578125" style="19"/>
    <col min="9473" max="9473" width="7.28515625" style="19" customWidth="1"/>
    <col min="9474" max="9474" width="14.42578125" style="19" customWidth="1"/>
    <col min="9475" max="9475" width="4.140625" style="19" customWidth="1"/>
    <col min="9476" max="9476" width="13.140625" style="19" customWidth="1"/>
    <col min="9477" max="9477" width="4.5703125" style="19" customWidth="1"/>
    <col min="9478" max="9478" width="13.140625" style="19" customWidth="1"/>
    <col min="9479" max="9479" width="4.85546875" style="19" customWidth="1"/>
    <col min="9480" max="9480" width="16.5703125" style="19" customWidth="1"/>
    <col min="9481" max="9481" width="6.7109375" style="19" customWidth="1"/>
    <col min="9482" max="9483" width="16.5703125" style="19" customWidth="1"/>
    <col min="9484" max="9484" width="6.7109375" style="19" customWidth="1"/>
    <col min="9485" max="9485" width="18.85546875" style="19" customWidth="1"/>
    <col min="9486" max="9486" width="13.7109375" style="19" customWidth="1"/>
    <col min="9487" max="9487" width="19" style="19" customWidth="1"/>
    <col min="9488" max="9488" width="0" style="19" hidden="1" customWidth="1"/>
    <col min="9489" max="9489" width="16.28515625" style="19" customWidth="1"/>
    <col min="9490" max="9495" width="0" style="19" hidden="1" customWidth="1"/>
    <col min="9496" max="9496" width="17.42578125" style="19" customWidth="1"/>
    <col min="9497" max="9497" width="0" style="19" hidden="1" customWidth="1"/>
    <col min="9498" max="9498" width="18.5703125" style="19" customWidth="1"/>
    <col min="9499" max="9500" width="0" style="19" hidden="1" customWidth="1"/>
    <col min="9501" max="9501" width="11.42578125" style="19" customWidth="1"/>
    <col min="9502" max="9502" width="18.5703125" style="19" bestFit="1" customWidth="1"/>
    <col min="9503" max="9728" width="11.42578125" style="19"/>
    <col min="9729" max="9729" width="7.28515625" style="19" customWidth="1"/>
    <col min="9730" max="9730" width="14.42578125" style="19" customWidth="1"/>
    <col min="9731" max="9731" width="4.140625" style="19" customWidth="1"/>
    <col min="9732" max="9732" width="13.140625" style="19" customWidth="1"/>
    <col min="9733" max="9733" width="4.5703125" style="19" customWidth="1"/>
    <col min="9734" max="9734" width="13.140625" style="19" customWidth="1"/>
    <col min="9735" max="9735" width="4.85546875" style="19" customWidth="1"/>
    <col min="9736" max="9736" width="16.5703125" style="19" customWidth="1"/>
    <col min="9737" max="9737" width="6.7109375" style="19" customWidth="1"/>
    <col min="9738" max="9739" width="16.5703125" style="19" customWidth="1"/>
    <col min="9740" max="9740" width="6.7109375" style="19" customWidth="1"/>
    <col min="9741" max="9741" width="18.85546875" style="19" customWidth="1"/>
    <col min="9742" max="9742" width="13.7109375" style="19" customWidth="1"/>
    <col min="9743" max="9743" width="19" style="19" customWidth="1"/>
    <col min="9744" max="9744" width="0" style="19" hidden="1" customWidth="1"/>
    <col min="9745" max="9745" width="16.28515625" style="19" customWidth="1"/>
    <col min="9746" max="9751" width="0" style="19" hidden="1" customWidth="1"/>
    <col min="9752" max="9752" width="17.42578125" style="19" customWidth="1"/>
    <col min="9753" max="9753" width="0" style="19" hidden="1" customWidth="1"/>
    <col min="9754" max="9754" width="18.5703125" style="19" customWidth="1"/>
    <col min="9755" max="9756" width="0" style="19" hidden="1" customWidth="1"/>
    <col min="9757" max="9757" width="11.42578125" style="19" customWidth="1"/>
    <col min="9758" max="9758" width="18.5703125" style="19" bestFit="1" customWidth="1"/>
    <col min="9759" max="9984" width="11.42578125" style="19"/>
    <col min="9985" max="9985" width="7.28515625" style="19" customWidth="1"/>
    <col min="9986" max="9986" width="14.42578125" style="19" customWidth="1"/>
    <col min="9987" max="9987" width="4.140625" style="19" customWidth="1"/>
    <col min="9988" max="9988" width="13.140625" style="19" customWidth="1"/>
    <col min="9989" max="9989" width="4.5703125" style="19" customWidth="1"/>
    <col min="9990" max="9990" width="13.140625" style="19" customWidth="1"/>
    <col min="9991" max="9991" width="4.85546875" style="19" customWidth="1"/>
    <col min="9992" max="9992" width="16.5703125" style="19" customWidth="1"/>
    <col min="9993" max="9993" width="6.7109375" style="19" customWidth="1"/>
    <col min="9994" max="9995" width="16.5703125" style="19" customWidth="1"/>
    <col min="9996" max="9996" width="6.7109375" style="19" customWidth="1"/>
    <col min="9997" max="9997" width="18.85546875" style="19" customWidth="1"/>
    <col min="9998" max="9998" width="13.7109375" style="19" customWidth="1"/>
    <col min="9999" max="9999" width="19" style="19" customWidth="1"/>
    <col min="10000" max="10000" width="0" style="19" hidden="1" customWidth="1"/>
    <col min="10001" max="10001" width="16.28515625" style="19" customWidth="1"/>
    <col min="10002" max="10007" width="0" style="19" hidden="1" customWidth="1"/>
    <col min="10008" max="10008" width="17.42578125" style="19" customWidth="1"/>
    <col min="10009" max="10009" width="0" style="19" hidden="1" customWidth="1"/>
    <col min="10010" max="10010" width="18.5703125" style="19" customWidth="1"/>
    <col min="10011" max="10012" width="0" style="19" hidden="1" customWidth="1"/>
    <col min="10013" max="10013" width="11.42578125" style="19" customWidth="1"/>
    <col min="10014" max="10014" width="18.5703125" style="19" bestFit="1" customWidth="1"/>
    <col min="10015" max="10240" width="11.42578125" style="19"/>
    <col min="10241" max="10241" width="7.28515625" style="19" customWidth="1"/>
    <col min="10242" max="10242" width="14.42578125" style="19" customWidth="1"/>
    <col min="10243" max="10243" width="4.140625" style="19" customWidth="1"/>
    <col min="10244" max="10244" width="13.140625" style="19" customWidth="1"/>
    <col min="10245" max="10245" width="4.5703125" style="19" customWidth="1"/>
    <col min="10246" max="10246" width="13.140625" style="19" customWidth="1"/>
    <col min="10247" max="10247" width="4.85546875" style="19" customWidth="1"/>
    <col min="10248" max="10248" width="16.5703125" style="19" customWidth="1"/>
    <col min="10249" max="10249" width="6.7109375" style="19" customWidth="1"/>
    <col min="10250" max="10251" width="16.5703125" style="19" customWidth="1"/>
    <col min="10252" max="10252" width="6.7109375" style="19" customWidth="1"/>
    <col min="10253" max="10253" width="18.85546875" style="19" customWidth="1"/>
    <col min="10254" max="10254" width="13.7109375" style="19" customWidth="1"/>
    <col min="10255" max="10255" width="19" style="19" customWidth="1"/>
    <col min="10256" max="10256" width="0" style="19" hidden="1" customWidth="1"/>
    <col min="10257" max="10257" width="16.28515625" style="19" customWidth="1"/>
    <col min="10258" max="10263" width="0" style="19" hidden="1" customWidth="1"/>
    <col min="10264" max="10264" width="17.42578125" style="19" customWidth="1"/>
    <col min="10265" max="10265" width="0" style="19" hidden="1" customWidth="1"/>
    <col min="10266" max="10266" width="18.5703125" style="19" customWidth="1"/>
    <col min="10267" max="10268" width="0" style="19" hidden="1" customWidth="1"/>
    <col min="10269" max="10269" width="11.42578125" style="19" customWidth="1"/>
    <col min="10270" max="10270" width="18.5703125" style="19" bestFit="1" customWidth="1"/>
    <col min="10271" max="10496" width="11.42578125" style="19"/>
    <col min="10497" max="10497" width="7.28515625" style="19" customWidth="1"/>
    <col min="10498" max="10498" width="14.42578125" style="19" customWidth="1"/>
    <col min="10499" max="10499" width="4.140625" style="19" customWidth="1"/>
    <col min="10500" max="10500" width="13.140625" style="19" customWidth="1"/>
    <col min="10501" max="10501" width="4.5703125" style="19" customWidth="1"/>
    <col min="10502" max="10502" width="13.140625" style="19" customWidth="1"/>
    <col min="10503" max="10503" width="4.85546875" style="19" customWidth="1"/>
    <col min="10504" max="10504" width="16.5703125" style="19" customWidth="1"/>
    <col min="10505" max="10505" width="6.7109375" style="19" customWidth="1"/>
    <col min="10506" max="10507" width="16.5703125" style="19" customWidth="1"/>
    <col min="10508" max="10508" width="6.7109375" style="19" customWidth="1"/>
    <col min="10509" max="10509" width="18.85546875" style="19" customWidth="1"/>
    <col min="10510" max="10510" width="13.7109375" style="19" customWidth="1"/>
    <col min="10511" max="10511" width="19" style="19" customWidth="1"/>
    <col min="10512" max="10512" width="0" style="19" hidden="1" customWidth="1"/>
    <col min="10513" max="10513" width="16.28515625" style="19" customWidth="1"/>
    <col min="10514" max="10519" width="0" style="19" hidden="1" customWidth="1"/>
    <col min="10520" max="10520" width="17.42578125" style="19" customWidth="1"/>
    <col min="10521" max="10521" width="0" style="19" hidden="1" customWidth="1"/>
    <col min="10522" max="10522" width="18.5703125" style="19" customWidth="1"/>
    <col min="10523" max="10524" width="0" style="19" hidden="1" customWidth="1"/>
    <col min="10525" max="10525" width="11.42578125" style="19" customWidth="1"/>
    <col min="10526" max="10526" width="18.5703125" style="19" bestFit="1" customWidth="1"/>
    <col min="10527" max="10752" width="11.42578125" style="19"/>
    <col min="10753" max="10753" width="7.28515625" style="19" customWidth="1"/>
    <col min="10754" max="10754" width="14.42578125" style="19" customWidth="1"/>
    <col min="10755" max="10755" width="4.140625" style="19" customWidth="1"/>
    <col min="10756" max="10756" width="13.140625" style="19" customWidth="1"/>
    <col min="10757" max="10757" width="4.5703125" style="19" customWidth="1"/>
    <col min="10758" max="10758" width="13.140625" style="19" customWidth="1"/>
    <col min="10759" max="10759" width="4.85546875" style="19" customWidth="1"/>
    <col min="10760" max="10760" width="16.5703125" style="19" customWidth="1"/>
    <col min="10761" max="10761" width="6.7109375" style="19" customWidth="1"/>
    <col min="10762" max="10763" width="16.5703125" style="19" customWidth="1"/>
    <col min="10764" max="10764" width="6.7109375" style="19" customWidth="1"/>
    <col min="10765" max="10765" width="18.85546875" style="19" customWidth="1"/>
    <col min="10766" max="10766" width="13.7109375" style="19" customWidth="1"/>
    <col min="10767" max="10767" width="19" style="19" customWidth="1"/>
    <col min="10768" max="10768" width="0" style="19" hidden="1" customWidth="1"/>
    <col min="10769" max="10769" width="16.28515625" style="19" customWidth="1"/>
    <col min="10770" max="10775" width="0" style="19" hidden="1" customWidth="1"/>
    <col min="10776" max="10776" width="17.42578125" style="19" customWidth="1"/>
    <col min="10777" max="10777" width="0" style="19" hidden="1" customWidth="1"/>
    <col min="10778" max="10778" width="18.5703125" style="19" customWidth="1"/>
    <col min="10779" max="10780" width="0" style="19" hidden="1" customWidth="1"/>
    <col min="10781" max="10781" width="11.42578125" style="19" customWidth="1"/>
    <col min="10782" max="10782" width="18.5703125" style="19" bestFit="1" customWidth="1"/>
    <col min="10783" max="11008" width="11.42578125" style="19"/>
    <col min="11009" max="11009" width="7.28515625" style="19" customWidth="1"/>
    <col min="11010" max="11010" width="14.42578125" style="19" customWidth="1"/>
    <col min="11011" max="11011" width="4.140625" style="19" customWidth="1"/>
    <col min="11012" max="11012" width="13.140625" style="19" customWidth="1"/>
    <col min="11013" max="11013" width="4.5703125" style="19" customWidth="1"/>
    <col min="11014" max="11014" width="13.140625" style="19" customWidth="1"/>
    <col min="11015" max="11015" width="4.85546875" style="19" customWidth="1"/>
    <col min="11016" max="11016" width="16.5703125" style="19" customWidth="1"/>
    <col min="11017" max="11017" width="6.7109375" style="19" customWidth="1"/>
    <col min="11018" max="11019" width="16.5703125" style="19" customWidth="1"/>
    <col min="11020" max="11020" width="6.7109375" style="19" customWidth="1"/>
    <col min="11021" max="11021" width="18.85546875" style="19" customWidth="1"/>
    <col min="11022" max="11022" width="13.7109375" style="19" customWidth="1"/>
    <col min="11023" max="11023" width="19" style="19" customWidth="1"/>
    <col min="11024" max="11024" width="0" style="19" hidden="1" customWidth="1"/>
    <col min="11025" max="11025" width="16.28515625" style="19" customWidth="1"/>
    <col min="11026" max="11031" width="0" style="19" hidden="1" customWidth="1"/>
    <col min="11032" max="11032" width="17.42578125" style="19" customWidth="1"/>
    <col min="11033" max="11033" width="0" style="19" hidden="1" customWidth="1"/>
    <col min="11034" max="11034" width="18.5703125" style="19" customWidth="1"/>
    <col min="11035" max="11036" width="0" style="19" hidden="1" customWidth="1"/>
    <col min="11037" max="11037" width="11.42578125" style="19" customWidth="1"/>
    <col min="11038" max="11038" width="18.5703125" style="19" bestFit="1" customWidth="1"/>
    <col min="11039" max="11264" width="11.42578125" style="19"/>
    <col min="11265" max="11265" width="7.28515625" style="19" customWidth="1"/>
    <col min="11266" max="11266" width="14.42578125" style="19" customWidth="1"/>
    <col min="11267" max="11267" width="4.140625" style="19" customWidth="1"/>
    <col min="11268" max="11268" width="13.140625" style="19" customWidth="1"/>
    <col min="11269" max="11269" width="4.5703125" style="19" customWidth="1"/>
    <col min="11270" max="11270" width="13.140625" style="19" customWidth="1"/>
    <col min="11271" max="11271" width="4.85546875" style="19" customWidth="1"/>
    <col min="11272" max="11272" width="16.5703125" style="19" customWidth="1"/>
    <col min="11273" max="11273" width="6.7109375" style="19" customWidth="1"/>
    <col min="11274" max="11275" width="16.5703125" style="19" customWidth="1"/>
    <col min="11276" max="11276" width="6.7109375" style="19" customWidth="1"/>
    <col min="11277" max="11277" width="18.85546875" style="19" customWidth="1"/>
    <col min="11278" max="11278" width="13.7109375" style="19" customWidth="1"/>
    <col min="11279" max="11279" width="19" style="19" customWidth="1"/>
    <col min="11280" max="11280" width="0" style="19" hidden="1" customWidth="1"/>
    <col min="11281" max="11281" width="16.28515625" style="19" customWidth="1"/>
    <col min="11282" max="11287" width="0" style="19" hidden="1" customWidth="1"/>
    <col min="11288" max="11288" width="17.42578125" style="19" customWidth="1"/>
    <col min="11289" max="11289" width="0" style="19" hidden="1" customWidth="1"/>
    <col min="11290" max="11290" width="18.5703125" style="19" customWidth="1"/>
    <col min="11291" max="11292" width="0" style="19" hidden="1" customWidth="1"/>
    <col min="11293" max="11293" width="11.42578125" style="19" customWidth="1"/>
    <col min="11294" max="11294" width="18.5703125" style="19" bestFit="1" customWidth="1"/>
    <col min="11295" max="11520" width="11.42578125" style="19"/>
    <col min="11521" max="11521" width="7.28515625" style="19" customWidth="1"/>
    <col min="11522" max="11522" width="14.42578125" style="19" customWidth="1"/>
    <col min="11523" max="11523" width="4.140625" style="19" customWidth="1"/>
    <col min="11524" max="11524" width="13.140625" style="19" customWidth="1"/>
    <col min="11525" max="11525" width="4.5703125" style="19" customWidth="1"/>
    <col min="11526" max="11526" width="13.140625" style="19" customWidth="1"/>
    <col min="11527" max="11527" width="4.85546875" style="19" customWidth="1"/>
    <col min="11528" max="11528" width="16.5703125" style="19" customWidth="1"/>
    <col min="11529" max="11529" width="6.7109375" style="19" customWidth="1"/>
    <col min="11530" max="11531" width="16.5703125" style="19" customWidth="1"/>
    <col min="11532" max="11532" width="6.7109375" style="19" customWidth="1"/>
    <col min="11533" max="11533" width="18.85546875" style="19" customWidth="1"/>
    <col min="11534" max="11534" width="13.7109375" style="19" customWidth="1"/>
    <col min="11535" max="11535" width="19" style="19" customWidth="1"/>
    <col min="11536" max="11536" width="0" style="19" hidden="1" customWidth="1"/>
    <col min="11537" max="11537" width="16.28515625" style="19" customWidth="1"/>
    <col min="11538" max="11543" width="0" style="19" hidden="1" customWidth="1"/>
    <col min="11544" max="11544" width="17.42578125" style="19" customWidth="1"/>
    <col min="11545" max="11545" width="0" style="19" hidden="1" customWidth="1"/>
    <col min="11546" max="11546" width="18.5703125" style="19" customWidth="1"/>
    <col min="11547" max="11548" width="0" style="19" hidden="1" customWidth="1"/>
    <col min="11549" max="11549" width="11.42578125" style="19" customWidth="1"/>
    <col min="11550" max="11550" width="18.5703125" style="19" bestFit="1" customWidth="1"/>
    <col min="11551" max="11776" width="11.42578125" style="19"/>
    <col min="11777" max="11777" width="7.28515625" style="19" customWidth="1"/>
    <col min="11778" max="11778" width="14.42578125" style="19" customWidth="1"/>
    <col min="11779" max="11779" width="4.140625" style="19" customWidth="1"/>
    <col min="11780" max="11780" width="13.140625" style="19" customWidth="1"/>
    <col min="11781" max="11781" width="4.5703125" style="19" customWidth="1"/>
    <col min="11782" max="11782" width="13.140625" style="19" customWidth="1"/>
    <col min="11783" max="11783" width="4.85546875" style="19" customWidth="1"/>
    <col min="11784" max="11784" width="16.5703125" style="19" customWidth="1"/>
    <col min="11785" max="11785" width="6.7109375" style="19" customWidth="1"/>
    <col min="11786" max="11787" width="16.5703125" style="19" customWidth="1"/>
    <col min="11788" max="11788" width="6.7109375" style="19" customWidth="1"/>
    <col min="11789" max="11789" width="18.85546875" style="19" customWidth="1"/>
    <col min="11790" max="11790" width="13.7109375" style="19" customWidth="1"/>
    <col min="11791" max="11791" width="19" style="19" customWidth="1"/>
    <col min="11792" max="11792" width="0" style="19" hidden="1" customWidth="1"/>
    <col min="11793" max="11793" width="16.28515625" style="19" customWidth="1"/>
    <col min="11794" max="11799" width="0" style="19" hidden="1" customWidth="1"/>
    <col min="11800" max="11800" width="17.42578125" style="19" customWidth="1"/>
    <col min="11801" max="11801" width="0" style="19" hidden="1" customWidth="1"/>
    <col min="11802" max="11802" width="18.5703125" style="19" customWidth="1"/>
    <col min="11803" max="11804" width="0" style="19" hidden="1" customWidth="1"/>
    <col min="11805" max="11805" width="11.42578125" style="19" customWidth="1"/>
    <col min="11806" max="11806" width="18.5703125" style="19" bestFit="1" customWidth="1"/>
    <col min="11807" max="12032" width="11.42578125" style="19"/>
    <col min="12033" max="12033" width="7.28515625" style="19" customWidth="1"/>
    <col min="12034" max="12034" width="14.42578125" style="19" customWidth="1"/>
    <col min="12035" max="12035" width="4.140625" style="19" customWidth="1"/>
    <col min="12036" max="12036" width="13.140625" style="19" customWidth="1"/>
    <col min="12037" max="12037" width="4.5703125" style="19" customWidth="1"/>
    <col min="12038" max="12038" width="13.140625" style="19" customWidth="1"/>
    <col min="12039" max="12039" width="4.85546875" style="19" customWidth="1"/>
    <col min="12040" max="12040" width="16.5703125" style="19" customWidth="1"/>
    <col min="12041" max="12041" width="6.7109375" style="19" customWidth="1"/>
    <col min="12042" max="12043" width="16.5703125" style="19" customWidth="1"/>
    <col min="12044" max="12044" width="6.7109375" style="19" customWidth="1"/>
    <col min="12045" max="12045" width="18.85546875" style="19" customWidth="1"/>
    <col min="12046" max="12046" width="13.7109375" style="19" customWidth="1"/>
    <col min="12047" max="12047" width="19" style="19" customWidth="1"/>
    <col min="12048" max="12048" width="0" style="19" hidden="1" customWidth="1"/>
    <col min="12049" max="12049" width="16.28515625" style="19" customWidth="1"/>
    <col min="12050" max="12055" width="0" style="19" hidden="1" customWidth="1"/>
    <col min="12056" max="12056" width="17.42578125" style="19" customWidth="1"/>
    <col min="12057" max="12057" width="0" style="19" hidden="1" customWidth="1"/>
    <col min="12058" max="12058" width="18.5703125" style="19" customWidth="1"/>
    <col min="12059" max="12060" width="0" style="19" hidden="1" customWidth="1"/>
    <col min="12061" max="12061" width="11.42578125" style="19" customWidth="1"/>
    <col min="12062" max="12062" width="18.5703125" style="19" bestFit="1" customWidth="1"/>
    <col min="12063" max="12288" width="11.42578125" style="19"/>
    <col min="12289" max="12289" width="7.28515625" style="19" customWidth="1"/>
    <col min="12290" max="12290" width="14.42578125" style="19" customWidth="1"/>
    <col min="12291" max="12291" width="4.140625" style="19" customWidth="1"/>
    <col min="12292" max="12292" width="13.140625" style="19" customWidth="1"/>
    <col min="12293" max="12293" width="4.5703125" style="19" customWidth="1"/>
    <col min="12294" max="12294" width="13.140625" style="19" customWidth="1"/>
    <col min="12295" max="12295" width="4.85546875" style="19" customWidth="1"/>
    <col min="12296" max="12296" width="16.5703125" style="19" customWidth="1"/>
    <col min="12297" max="12297" width="6.7109375" style="19" customWidth="1"/>
    <col min="12298" max="12299" width="16.5703125" style="19" customWidth="1"/>
    <col min="12300" max="12300" width="6.7109375" style="19" customWidth="1"/>
    <col min="12301" max="12301" width="18.85546875" style="19" customWidth="1"/>
    <col min="12302" max="12302" width="13.7109375" style="19" customWidth="1"/>
    <col min="12303" max="12303" width="19" style="19" customWidth="1"/>
    <col min="12304" max="12304" width="0" style="19" hidden="1" customWidth="1"/>
    <col min="12305" max="12305" width="16.28515625" style="19" customWidth="1"/>
    <col min="12306" max="12311" width="0" style="19" hidden="1" customWidth="1"/>
    <col min="12312" max="12312" width="17.42578125" style="19" customWidth="1"/>
    <col min="12313" max="12313" width="0" style="19" hidden="1" customWidth="1"/>
    <col min="12314" max="12314" width="18.5703125" style="19" customWidth="1"/>
    <col min="12315" max="12316" width="0" style="19" hidden="1" customWidth="1"/>
    <col min="12317" max="12317" width="11.42578125" style="19" customWidth="1"/>
    <col min="12318" max="12318" width="18.5703125" style="19" bestFit="1" customWidth="1"/>
    <col min="12319" max="12544" width="11.42578125" style="19"/>
    <col min="12545" max="12545" width="7.28515625" style="19" customWidth="1"/>
    <col min="12546" max="12546" width="14.42578125" style="19" customWidth="1"/>
    <col min="12547" max="12547" width="4.140625" style="19" customWidth="1"/>
    <col min="12548" max="12548" width="13.140625" style="19" customWidth="1"/>
    <col min="12549" max="12549" width="4.5703125" style="19" customWidth="1"/>
    <col min="12550" max="12550" width="13.140625" style="19" customWidth="1"/>
    <col min="12551" max="12551" width="4.85546875" style="19" customWidth="1"/>
    <col min="12552" max="12552" width="16.5703125" style="19" customWidth="1"/>
    <col min="12553" max="12553" width="6.7109375" style="19" customWidth="1"/>
    <col min="12554" max="12555" width="16.5703125" style="19" customWidth="1"/>
    <col min="12556" max="12556" width="6.7109375" style="19" customWidth="1"/>
    <col min="12557" max="12557" width="18.85546875" style="19" customWidth="1"/>
    <col min="12558" max="12558" width="13.7109375" style="19" customWidth="1"/>
    <col min="12559" max="12559" width="19" style="19" customWidth="1"/>
    <col min="12560" max="12560" width="0" style="19" hidden="1" customWidth="1"/>
    <col min="12561" max="12561" width="16.28515625" style="19" customWidth="1"/>
    <col min="12562" max="12567" width="0" style="19" hidden="1" customWidth="1"/>
    <col min="12568" max="12568" width="17.42578125" style="19" customWidth="1"/>
    <col min="12569" max="12569" width="0" style="19" hidden="1" customWidth="1"/>
    <col min="12570" max="12570" width="18.5703125" style="19" customWidth="1"/>
    <col min="12571" max="12572" width="0" style="19" hidden="1" customWidth="1"/>
    <col min="12573" max="12573" width="11.42578125" style="19" customWidth="1"/>
    <col min="12574" max="12574" width="18.5703125" style="19" bestFit="1" customWidth="1"/>
    <col min="12575" max="12800" width="11.42578125" style="19"/>
    <col min="12801" max="12801" width="7.28515625" style="19" customWidth="1"/>
    <col min="12802" max="12802" width="14.42578125" style="19" customWidth="1"/>
    <col min="12803" max="12803" width="4.140625" style="19" customWidth="1"/>
    <col min="12804" max="12804" width="13.140625" style="19" customWidth="1"/>
    <col min="12805" max="12805" width="4.5703125" style="19" customWidth="1"/>
    <col min="12806" max="12806" width="13.140625" style="19" customWidth="1"/>
    <col min="12807" max="12807" width="4.85546875" style="19" customWidth="1"/>
    <col min="12808" max="12808" width="16.5703125" style="19" customWidth="1"/>
    <col min="12809" max="12809" width="6.7109375" style="19" customWidth="1"/>
    <col min="12810" max="12811" width="16.5703125" style="19" customWidth="1"/>
    <col min="12812" max="12812" width="6.7109375" style="19" customWidth="1"/>
    <col min="12813" max="12813" width="18.85546875" style="19" customWidth="1"/>
    <col min="12814" max="12814" width="13.7109375" style="19" customWidth="1"/>
    <col min="12815" max="12815" width="19" style="19" customWidth="1"/>
    <col min="12816" max="12816" width="0" style="19" hidden="1" customWidth="1"/>
    <col min="12817" max="12817" width="16.28515625" style="19" customWidth="1"/>
    <col min="12818" max="12823" width="0" style="19" hidden="1" customWidth="1"/>
    <col min="12824" max="12824" width="17.42578125" style="19" customWidth="1"/>
    <col min="12825" max="12825" width="0" style="19" hidden="1" customWidth="1"/>
    <col min="12826" max="12826" width="18.5703125" style="19" customWidth="1"/>
    <col min="12827" max="12828" width="0" style="19" hidden="1" customWidth="1"/>
    <col min="12829" max="12829" width="11.42578125" style="19" customWidth="1"/>
    <col min="12830" max="12830" width="18.5703125" style="19" bestFit="1" customWidth="1"/>
    <col min="12831" max="13056" width="11.42578125" style="19"/>
    <col min="13057" max="13057" width="7.28515625" style="19" customWidth="1"/>
    <col min="13058" max="13058" width="14.42578125" style="19" customWidth="1"/>
    <col min="13059" max="13059" width="4.140625" style="19" customWidth="1"/>
    <col min="13060" max="13060" width="13.140625" style="19" customWidth="1"/>
    <col min="13061" max="13061" width="4.5703125" style="19" customWidth="1"/>
    <col min="13062" max="13062" width="13.140625" style="19" customWidth="1"/>
    <col min="13063" max="13063" width="4.85546875" style="19" customWidth="1"/>
    <col min="13064" max="13064" width="16.5703125" style="19" customWidth="1"/>
    <col min="13065" max="13065" width="6.7109375" style="19" customWidth="1"/>
    <col min="13066" max="13067" width="16.5703125" style="19" customWidth="1"/>
    <col min="13068" max="13068" width="6.7109375" style="19" customWidth="1"/>
    <col min="13069" max="13069" width="18.85546875" style="19" customWidth="1"/>
    <col min="13070" max="13070" width="13.7109375" style="19" customWidth="1"/>
    <col min="13071" max="13071" width="19" style="19" customWidth="1"/>
    <col min="13072" max="13072" width="0" style="19" hidden="1" customWidth="1"/>
    <col min="13073" max="13073" width="16.28515625" style="19" customWidth="1"/>
    <col min="13074" max="13079" width="0" style="19" hidden="1" customWidth="1"/>
    <col min="13080" max="13080" width="17.42578125" style="19" customWidth="1"/>
    <col min="13081" max="13081" width="0" style="19" hidden="1" customWidth="1"/>
    <col min="13082" max="13082" width="18.5703125" style="19" customWidth="1"/>
    <col min="13083" max="13084" width="0" style="19" hidden="1" customWidth="1"/>
    <col min="13085" max="13085" width="11.42578125" style="19" customWidth="1"/>
    <col min="13086" max="13086" width="18.5703125" style="19" bestFit="1" customWidth="1"/>
    <col min="13087" max="13312" width="11.42578125" style="19"/>
    <col min="13313" max="13313" width="7.28515625" style="19" customWidth="1"/>
    <col min="13314" max="13314" width="14.42578125" style="19" customWidth="1"/>
    <col min="13315" max="13315" width="4.140625" style="19" customWidth="1"/>
    <col min="13316" max="13316" width="13.140625" style="19" customWidth="1"/>
    <col min="13317" max="13317" width="4.5703125" style="19" customWidth="1"/>
    <col min="13318" max="13318" width="13.140625" style="19" customWidth="1"/>
    <col min="13319" max="13319" width="4.85546875" style="19" customWidth="1"/>
    <col min="13320" max="13320" width="16.5703125" style="19" customWidth="1"/>
    <col min="13321" max="13321" width="6.7109375" style="19" customWidth="1"/>
    <col min="13322" max="13323" width="16.5703125" style="19" customWidth="1"/>
    <col min="13324" max="13324" width="6.7109375" style="19" customWidth="1"/>
    <col min="13325" max="13325" width="18.85546875" style="19" customWidth="1"/>
    <col min="13326" max="13326" width="13.7109375" style="19" customWidth="1"/>
    <col min="13327" max="13327" width="19" style="19" customWidth="1"/>
    <col min="13328" max="13328" width="0" style="19" hidden="1" customWidth="1"/>
    <col min="13329" max="13329" width="16.28515625" style="19" customWidth="1"/>
    <col min="13330" max="13335" width="0" style="19" hidden="1" customWidth="1"/>
    <col min="13336" max="13336" width="17.42578125" style="19" customWidth="1"/>
    <col min="13337" max="13337" width="0" style="19" hidden="1" customWidth="1"/>
    <col min="13338" max="13338" width="18.5703125" style="19" customWidth="1"/>
    <col min="13339" max="13340" width="0" style="19" hidden="1" customWidth="1"/>
    <col min="13341" max="13341" width="11.42578125" style="19" customWidth="1"/>
    <col min="13342" max="13342" width="18.5703125" style="19" bestFit="1" customWidth="1"/>
    <col min="13343" max="13568" width="11.42578125" style="19"/>
    <col min="13569" max="13569" width="7.28515625" style="19" customWidth="1"/>
    <col min="13570" max="13570" width="14.42578125" style="19" customWidth="1"/>
    <col min="13571" max="13571" width="4.140625" style="19" customWidth="1"/>
    <col min="13572" max="13572" width="13.140625" style="19" customWidth="1"/>
    <col min="13573" max="13573" width="4.5703125" style="19" customWidth="1"/>
    <col min="13574" max="13574" width="13.140625" style="19" customWidth="1"/>
    <col min="13575" max="13575" width="4.85546875" style="19" customWidth="1"/>
    <col min="13576" max="13576" width="16.5703125" style="19" customWidth="1"/>
    <col min="13577" max="13577" width="6.7109375" style="19" customWidth="1"/>
    <col min="13578" max="13579" width="16.5703125" style="19" customWidth="1"/>
    <col min="13580" max="13580" width="6.7109375" style="19" customWidth="1"/>
    <col min="13581" max="13581" width="18.85546875" style="19" customWidth="1"/>
    <col min="13582" max="13582" width="13.7109375" style="19" customWidth="1"/>
    <col min="13583" max="13583" width="19" style="19" customWidth="1"/>
    <col min="13584" max="13584" width="0" style="19" hidden="1" customWidth="1"/>
    <col min="13585" max="13585" width="16.28515625" style="19" customWidth="1"/>
    <col min="13586" max="13591" width="0" style="19" hidden="1" customWidth="1"/>
    <col min="13592" max="13592" width="17.42578125" style="19" customWidth="1"/>
    <col min="13593" max="13593" width="0" style="19" hidden="1" customWidth="1"/>
    <col min="13594" max="13594" width="18.5703125" style="19" customWidth="1"/>
    <col min="13595" max="13596" width="0" style="19" hidden="1" customWidth="1"/>
    <col min="13597" max="13597" width="11.42578125" style="19" customWidth="1"/>
    <col min="13598" max="13598" width="18.5703125" style="19" bestFit="1" customWidth="1"/>
    <col min="13599" max="13824" width="11.42578125" style="19"/>
    <col min="13825" max="13825" width="7.28515625" style="19" customWidth="1"/>
    <col min="13826" max="13826" width="14.42578125" style="19" customWidth="1"/>
    <col min="13827" max="13827" width="4.140625" style="19" customWidth="1"/>
    <col min="13828" max="13828" width="13.140625" style="19" customWidth="1"/>
    <col min="13829" max="13829" width="4.5703125" style="19" customWidth="1"/>
    <col min="13830" max="13830" width="13.140625" style="19" customWidth="1"/>
    <col min="13831" max="13831" width="4.85546875" style="19" customWidth="1"/>
    <col min="13832" max="13832" width="16.5703125" style="19" customWidth="1"/>
    <col min="13833" max="13833" width="6.7109375" style="19" customWidth="1"/>
    <col min="13834" max="13835" width="16.5703125" style="19" customWidth="1"/>
    <col min="13836" max="13836" width="6.7109375" style="19" customWidth="1"/>
    <col min="13837" max="13837" width="18.85546875" style="19" customWidth="1"/>
    <col min="13838" max="13838" width="13.7109375" style="19" customWidth="1"/>
    <col min="13839" max="13839" width="19" style="19" customWidth="1"/>
    <col min="13840" max="13840" width="0" style="19" hidden="1" customWidth="1"/>
    <col min="13841" max="13841" width="16.28515625" style="19" customWidth="1"/>
    <col min="13842" max="13847" width="0" style="19" hidden="1" customWidth="1"/>
    <col min="13848" max="13848" width="17.42578125" style="19" customWidth="1"/>
    <col min="13849" max="13849" width="0" style="19" hidden="1" customWidth="1"/>
    <col min="13850" max="13850" width="18.5703125" style="19" customWidth="1"/>
    <col min="13851" max="13852" width="0" style="19" hidden="1" customWidth="1"/>
    <col min="13853" max="13853" width="11.42578125" style="19" customWidth="1"/>
    <col min="13854" max="13854" width="18.5703125" style="19" bestFit="1" customWidth="1"/>
    <col min="13855" max="14080" width="11.42578125" style="19"/>
    <col min="14081" max="14081" width="7.28515625" style="19" customWidth="1"/>
    <col min="14082" max="14082" width="14.42578125" style="19" customWidth="1"/>
    <col min="14083" max="14083" width="4.140625" style="19" customWidth="1"/>
    <col min="14084" max="14084" width="13.140625" style="19" customWidth="1"/>
    <col min="14085" max="14085" width="4.5703125" style="19" customWidth="1"/>
    <col min="14086" max="14086" width="13.140625" style="19" customWidth="1"/>
    <col min="14087" max="14087" width="4.85546875" style="19" customWidth="1"/>
    <col min="14088" max="14088" width="16.5703125" style="19" customWidth="1"/>
    <col min="14089" max="14089" width="6.7109375" style="19" customWidth="1"/>
    <col min="14090" max="14091" width="16.5703125" style="19" customWidth="1"/>
    <col min="14092" max="14092" width="6.7109375" style="19" customWidth="1"/>
    <col min="14093" max="14093" width="18.85546875" style="19" customWidth="1"/>
    <col min="14094" max="14094" width="13.7109375" style="19" customWidth="1"/>
    <col min="14095" max="14095" width="19" style="19" customWidth="1"/>
    <col min="14096" max="14096" width="0" style="19" hidden="1" customWidth="1"/>
    <col min="14097" max="14097" width="16.28515625" style="19" customWidth="1"/>
    <col min="14098" max="14103" width="0" style="19" hidden="1" customWidth="1"/>
    <col min="14104" max="14104" width="17.42578125" style="19" customWidth="1"/>
    <col min="14105" max="14105" width="0" style="19" hidden="1" customWidth="1"/>
    <col min="14106" max="14106" width="18.5703125" style="19" customWidth="1"/>
    <col min="14107" max="14108" width="0" style="19" hidden="1" customWidth="1"/>
    <col min="14109" max="14109" width="11.42578125" style="19" customWidth="1"/>
    <col min="14110" max="14110" width="18.5703125" style="19" bestFit="1" customWidth="1"/>
    <col min="14111" max="14336" width="11.42578125" style="19"/>
    <col min="14337" max="14337" width="7.28515625" style="19" customWidth="1"/>
    <col min="14338" max="14338" width="14.42578125" style="19" customWidth="1"/>
    <col min="14339" max="14339" width="4.140625" style="19" customWidth="1"/>
    <col min="14340" max="14340" width="13.140625" style="19" customWidth="1"/>
    <col min="14341" max="14341" width="4.5703125" style="19" customWidth="1"/>
    <col min="14342" max="14342" width="13.140625" style="19" customWidth="1"/>
    <col min="14343" max="14343" width="4.85546875" style="19" customWidth="1"/>
    <col min="14344" max="14344" width="16.5703125" style="19" customWidth="1"/>
    <col min="14345" max="14345" width="6.7109375" style="19" customWidth="1"/>
    <col min="14346" max="14347" width="16.5703125" style="19" customWidth="1"/>
    <col min="14348" max="14348" width="6.7109375" style="19" customWidth="1"/>
    <col min="14349" max="14349" width="18.85546875" style="19" customWidth="1"/>
    <col min="14350" max="14350" width="13.7109375" style="19" customWidth="1"/>
    <col min="14351" max="14351" width="19" style="19" customWidth="1"/>
    <col min="14352" max="14352" width="0" style="19" hidden="1" customWidth="1"/>
    <col min="14353" max="14353" width="16.28515625" style="19" customWidth="1"/>
    <col min="14354" max="14359" width="0" style="19" hidden="1" customWidth="1"/>
    <col min="14360" max="14360" width="17.42578125" style="19" customWidth="1"/>
    <col min="14361" max="14361" width="0" style="19" hidden="1" customWidth="1"/>
    <col min="14362" max="14362" width="18.5703125" style="19" customWidth="1"/>
    <col min="14363" max="14364" width="0" style="19" hidden="1" customWidth="1"/>
    <col min="14365" max="14365" width="11.42578125" style="19" customWidth="1"/>
    <col min="14366" max="14366" width="18.5703125" style="19" bestFit="1" customWidth="1"/>
    <col min="14367" max="14592" width="11.42578125" style="19"/>
    <col min="14593" max="14593" width="7.28515625" style="19" customWidth="1"/>
    <col min="14594" max="14594" width="14.42578125" style="19" customWidth="1"/>
    <col min="14595" max="14595" width="4.140625" style="19" customWidth="1"/>
    <col min="14596" max="14596" width="13.140625" style="19" customWidth="1"/>
    <col min="14597" max="14597" width="4.5703125" style="19" customWidth="1"/>
    <col min="14598" max="14598" width="13.140625" style="19" customWidth="1"/>
    <col min="14599" max="14599" width="4.85546875" style="19" customWidth="1"/>
    <col min="14600" max="14600" width="16.5703125" style="19" customWidth="1"/>
    <col min="14601" max="14601" width="6.7109375" style="19" customWidth="1"/>
    <col min="14602" max="14603" width="16.5703125" style="19" customWidth="1"/>
    <col min="14604" max="14604" width="6.7109375" style="19" customWidth="1"/>
    <col min="14605" max="14605" width="18.85546875" style="19" customWidth="1"/>
    <col min="14606" max="14606" width="13.7109375" style="19" customWidth="1"/>
    <col min="14607" max="14607" width="19" style="19" customWidth="1"/>
    <col min="14608" max="14608" width="0" style="19" hidden="1" customWidth="1"/>
    <col min="14609" max="14609" width="16.28515625" style="19" customWidth="1"/>
    <col min="14610" max="14615" width="0" style="19" hidden="1" customWidth="1"/>
    <col min="14616" max="14616" width="17.42578125" style="19" customWidth="1"/>
    <col min="14617" max="14617" width="0" style="19" hidden="1" customWidth="1"/>
    <col min="14618" max="14618" width="18.5703125" style="19" customWidth="1"/>
    <col min="14619" max="14620" width="0" style="19" hidden="1" customWidth="1"/>
    <col min="14621" max="14621" width="11.42578125" style="19" customWidth="1"/>
    <col min="14622" max="14622" width="18.5703125" style="19" bestFit="1" customWidth="1"/>
    <col min="14623" max="14848" width="11.42578125" style="19"/>
    <col min="14849" max="14849" width="7.28515625" style="19" customWidth="1"/>
    <col min="14850" max="14850" width="14.42578125" style="19" customWidth="1"/>
    <col min="14851" max="14851" width="4.140625" style="19" customWidth="1"/>
    <col min="14852" max="14852" width="13.140625" style="19" customWidth="1"/>
    <col min="14853" max="14853" width="4.5703125" style="19" customWidth="1"/>
    <col min="14854" max="14854" width="13.140625" style="19" customWidth="1"/>
    <col min="14855" max="14855" width="4.85546875" style="19" customWidth="1"/>
    <col min="14856" max="14856" width="16.5703125" style="19" customWidth="1"/>
    <col min="14857" max="14857" width="6.7109375" style="19" customWidth="1"/>
    <col min="14858" max="14859" width="16.5703125" style="19" customWidth="1"/>
    <col min="14860" max="14860" width="6.7109375" style="19" customWidth="1"/>
    <col min="14861" max="14861" width="18.85546875" style="19" customWidth="1"/>
    <col min="14862" max="14862" width="13.7109375" style="19" customWidth="1"/>
    <col min="14863" max="14863" width="19" style="19" customWidth="1"/>
    <col min="14864" max="14864" width="0" style="19" hidden="1" customWidth="1"/>
    <col min="14865" max="14865" width="16.28515625" style="19" customWidth="1"/>
    <col min="14866" max="14871" width="0" style="19" hidden="1" customWidth="1"/>
    <col min="14872" max="14872" width="17.42578125" style="19" customWidth="1"/>
    <col min="14873" max="14873" width="0" style="19" hidden="1" customWidth="1"/>
    <col min="14874" max="14874" width="18.5703125" style="19" customWidth="1"/>
    <col min="14875" max="14876" width="0" style="19" hidden="1" customWidth="1"/>
    <col min="14877" max="14877" width="11.42578125" style="19" customWidth="1"/>
    <col min="14878" max="14878" width="18.5703125" style="19" bestFit="1" customWidth="1"/>
    <col min="14879" max="15104" width="11.42578125" style="19"/>
    <col min="15105" max="15105" width="7.28515625" style="19" customWidth="1"/>
    <col min="15106" max="15106" width="14.42578125" style="19" customWidth="1"/>
    <col min="15107" max="15107" width="4.140625" style="19" customWidth="1"/>
    <col min="15108" max="15108" width="13.140625" style="19" customWidth="1"/>
    <col min="15109" max="15109" width="4.5703125" style="19" customWidth="1"/>
    <col min="15110" max="15110" width="13.140625" style="19" customWidth="1"/>
    <col min="15111" max="15111" width="4.85546875" style="19" customWidth="1"/>
    <col min="15112" max="15112" width="16.5703125" style="19" customWidth="1"/>
    <col min="15113" max="15113" width="6.7109375" style="19" customWidth="1"/>
    <col min="15114" max="15115" width="16.5703125" style="19" customWidth="1"/>
    <col min="15116" max="15116" width="6.7109375" style="19" customWidth="1"/>
    <col min="15117" max="15117" width="18.85546875" style="19" customWidth="1"/>
    <col min="15118" max="15118" width="13.7109375" style="19" customWidth="1"/>
    <col min="15119" max="15119" width="19" style="19" customWidth="1"/>
    <col min="15120" max="15120" width="0" style="19" hidden="1" customWidth="1"/>
    <col min="15121" max="15121" width="16.28515625" style="19" customWidth="1"/>
    <col min="15122" max="15127" width="0" style="19" hidden="1" customWidth="1"/>
    <col min="15128" max="15128" width="17.42578125" style="19" customWidth="1"/>
    <col min="15129" max="15129" width="0" style="19" hidden="1" customWidth="1"/>
    <col min="15130" max="15130" width="18.5703125" style="19" customWidth="1"/>
    <col min="15131" max="15132" width="0" style="19" hidden="1" customWidth="1"/>
    <col min="15133" max="15133" width="11.42578125" style="19" customWidth="1"/>
    <col min="15134" max="15134" width="18.5703125" style="19" bestFit="1" customWidth="1"/>
    <col min="15135" max="15360" width="11.42578125" style="19"/>
    <col min="15361" max="15361" width="7.28515625" style="19" customWidth="1"/>
    <col min="15362" max="15362" width="14.42578125" style="19" customWidth="1"/>
    <col min="15363" max="15363" width="4.140625" style="19" customWidth="1"/>
    <col min="15364" max="15364" width="13.140625" style="19" customWidth="1"/>
    <col min="15365" max="15365" width="4.5703125" style="19" customWidth="1"/>
    <col min="15366" max="15366" width="13.140625" style="19" customWidth="1"/>
    <col min="15367" max="15367" width="4.85546875" style="19" customWidth="1"/>
    <col min="15368" max="15368" width="16.5703125" style="19" customWidth="1"/>
    <col min="15369" max="15369" width="6.7109375" style="19" customWidth="1"/>
    <col min="15370" max="15371" width="16.5703125" style="19" customWidth="1"/>
    <col min="15372" max="15372" width="6.7109375" style="19" customWidth="1"/>
    <col min="15373" max="15373" width="18.85546875" style="19" customWidth="1"/>
    <col min="15374" max="15374" width="13.7109375" style="19" customWidth="1"/>
    <col min="15375" max="15375" width="19" style="19" customWidth="1"/>
    <col min="15376" max="15376" width="0" style="19" hidden="1" customWidth="1"/>
    <col min="15377" max="15377" width="16.28515625" style="19" customWidth="1"/>
    <col min="15378" max="15383" width="0" style="19" hidden="1" customWidth="1"/>
    <col min="15384" max="15384" width="17.42578125" style="19" customWidth="1"/>
    <col min="15385" max="15385" width="0" style="19" hidden="1" customWidth="1"/>
    <col min="15386" max="15386" width="18.5703125" style="19" customWidth="1"/>
    <col min="15387" max="15388" width="0" style="19" hidden="1" customWidth="1"/>
    <col min="15389" max="15389" width="11.42578125" style="19" customWidth="1"/>
    <col min="15390" max="15390" width="18.5703125" style="19" bestFit="1" customWidth="1"/>
    <col min="15391" max="15616" width="11.42578125" style="19"/>
    <col min="15617" max="15617" width="7.28515625" style="19" customWidth="1"/>
    <col min="15618" max="15618" width="14.42578125" style="19" customWidth="1"/>
    <col min="15619" max="15619" width="4.140625" style="19" customWidth="1"/>
    <col min="15620" max="15620" width="13.140625" style="19" customWidth="1"/>
    <col min="15621" max="15621" width="4.5703125" style="19" customWidth="1"/>
    <col min="15622" max="15622" width="13.140625" style="19" customWidth="1"/>
    <col min="15623" max="15623" width="4.85546875" style="19" customWidth="1"/>
    <col min="15624" max="15624" width="16.5703125" style="19" customWidth="1"/>
    <col min="15625" max="15625" width="6.7109375" style="19" customWidth="1"/>
    <col min="15626" max="15627" width="16.5703125" style="19" customWidth="1"/>
    <col min="15628" max="15628" width="6.7109375" style="19" customWidth="1"/>
    <col min="15629" max="15629" width="18.85546875" style="19" customWidth="1"/>
    <col min="15630" max="15630" width="13.7109375" style="19" customWidth="1"/>
    <col min="15631" max="15631" width="19" style="19" customWidth="1"/>
    <col min="15632" max="15632" width="0" style="19" hidden="1" customWidth="1"/>
    <col min="15633" max="15633" width="16.28515625" style="19" customWidth="1"/>
    <col min="15634" max="15639" width="0" style="19" hidden="1" customWidth="1"/>
    <col min="15640" max="15640" width="17.42578125" style="19" customWidth="1"/>
    <col min="15641" max="15641" width="0" style="19" hidden="1" customWidth="1"/>
    <col min="15642" max="15642" width="18.5703125" style="19" customWidth="1"/>
    <col min="15643" max="15644" width="0" style="19" hidden="1" customWidth="1"/>
    <col min="15645" max="15645" width="11.42578125" style="19" customWidth="1"/>
    <col min="15646" max="15646" width="18.5703125" style="19" bestFit="1" customWidth="1"/>
    <col min="15647" max="15872" width="11.42578125" style="19"/>
    <col min="15873" max="15873" width="7.28515625" style="19" customWidth="1"/>
    <col min="15874" max="15874" width="14.42578125" style="19" customWidth="1"/>
    <col min="15875" max="15875" width="4.140625" style="19" customWidth="1"/>
    <col min="15876" max="15876" width="13.140625" style="19" customWidth="1"/>
    <col min="15877" max="15877" width="4.5703125" style="19" customWidth="1"/>
    <col min="15878" max="15878" width="13.140625" style="19" customWidth="1"/>
    <col min="15879" max="15879" width="4.85546875" style="19" customWidth="1"/>
    <col min="15880" max="15880" width="16.5703125" style="19" customWidth="1"/>
    <col min="15881" max="15881" width="6.7109375" style="19" customWidth="1"/>
    <col min="15882" max="15883" width="16.5703125" style="19" customWidth="1"/>
    <col min="15884" max="15884" width="6.7109375" style="19" customWidth="1"/>
    <col min="15885" max="15885" width="18.85546875" style="19" customWidth="1"/>
    <col min="15886" max="15886" width="13.7109375" style="19" customWidth="1"/>
    <col min="15887" max="15887" width="19" style="19" customWidth="1"/>
    <col min="15888" max="15888" width="0" style="19" hidden="1" customWidth="1"/>
    <col min="15889" max="15889" width="16.28515625" style="19" customWidth="1"/>
    <col min="15890" max="15895" width="0" style="19" hidden="1" customWidth="1"/>
    <col min="15896" max="15896" width="17.42578125" style="19" customWidth="1"/>
    <col min="15897" max="15897" width="0" style="19" hidden="1" customWidth="1"/>
    <col min="15898" max="15898" width="18.5703125" style="19" customWidth="1"/>
    <col min="15899" max="15900" width="0" style="19" hidden="1" customWidth="1"/>
    <col min="15901" max="15901" width="11.42578125" style="19" customWidth="1"/>
    <col min="15902" max="15902" width="18.5703125" style="19" bestFit="1" customWidth="1"/>
    <col min="15903" max="16128" width="11.42578125" style="19"/>
    <col min="16129" max="16129" width="7.28515625" style="19" customWidth="1"/>
    <col min="16130" max="16130" width="14.42578125" style="19" customWidth="1"/>
    <col min="16131" max="16131" width="4.140625" style="19" customWidth="1"/>
    <col min="16132" max="16132" width="13.140625" style="19" customWidth="1"/>
    <col min="16133" max="16133" width="4.5703125" style="19" customWidth="1"/>
    <col min="16134" max="16134" width="13.140625" style="19" customWidth="1"/>
    <col min="16135" max="16135" width="4.85546875" style="19" customWidth="1"/>
    <col min="16136" max="16136" width="16.5703125" style="19" customWidth="1"/>
    <col min="16137" max="16137" width="6.7109375" style="19" customWidth="1"/>
    <col min="16138" max="16139" width="16.5703125" style="19" customWidth="1"/>
    <col min="16140" max="16140" width="6.7109375" style="19" customWidth="1"/>
    <col min="16141" max="16141" width="18.85546875" style="19" customWidth="1"/>
    <col min="16142" max="16142" width="13.7109375" style="19" customWidth="1"/>
    <col min="16143" max="16143" width="19" style="19" customWidth="1"/>
    <col min="16144" max="16144" width="0" style="19" hidden="1" customWidth="1"/>
    <col min="16145" max="16145" width="16.28515625" style="19" customWidth="1"/>
    <col min="16146" max="16151" width="0" style="19" hidden="1" customWidth="1"/>
    <col min="16152" max="16152" width="17.42578125" style="19" customWidth="1"/>
    <col min="16153" max="16153" width="0" style="19" hidden="1" customWidth="1"/>
    <col min="16154" max="16154" width="18.5703125" style="19" customWidth="1"/>
    <col min="16155" max="16156" width="0" style="19" hidden="1" customWidth="1"/>
    <col min="16157" max="16157" width="11.42578125" style="19" customWidth="1"/>
    <col min="16158" max="16158" width="18.5703125" style="19" bestFit="1" customWidth="1"/>
    <col min="16159" max="16384" width="11.42578125" style="19"/>
  </cols>
  <sheetData>
    <row r="2" spans="1:256" s="251" customFormat="1" ht="15.75">
      <c r="A2" s="254"/>
      <c r="B2" s="286"/>
      <c r="C2" s="286"/>
      <c r="D2" s="286"/>
      <c r="E2" s="286"/>
      <c r="F2" s="286"/>
      <c r="G2" s="287" t="s">
        <v>847</v>
      </c>
      <c r="H2" s="288"/>
      <c r="I2" s="288"/>
      <c r="J2" s="288"/>
      <c r="K2" s="288"/>
      <c r="L2" s="288"/>
      <c r="M2" s="288"/>
      <c r="N2" s="289"/>
      <c r="O2" s="293" t="s">
        <v>848</v>
      </c>
      <c r="P2" s="294"/>
      <c r="Q2" s="294"/>
      <c r="R2" s="295"/>
      <c r="S2" s="286"/>
      <c r="T2" s="286"/>
      <c r="U2" s="286"/>
      <c r="V2" s="254"/>
      <c r="W2" s="254"/>
      <c r="X2" s="901"/>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c r="DM2" s="254"/>
      <c r="DN2" s="254"/>
      <c r="DO2" s="254"/>
      <c r="DP2" s="254"/>
      <c r="DQ2" s="254"/>
      <c r="DR2" s="254"/>
      <c r="DS2" s="254"/>
      <c r="DT2" s="254"/>
      <c r="DU2" s="254"/>
      <c r="DV2" s="254"/>
      <c r="DW2" s="254"/>
      <c r="DX2" s="254"/>
      <c r="DY2" s="254"/>
      <c r="DZ2" s="254"/>
      <c r="EA2" s="254"/>
      <c r="EB2" s="254"/>
      <c r="EC2" s="254"/>
      <c r="ED2" s="254"/>
      <c r="EE2" s="254"/>
      <c r="EF2" s="254"/>
      <c r="EG2" s="254"/>
      <c r="EH2" s="254"/>
      <c r="EI2" s="254"/>
      <c r="EJ2" s="254"/>
      <c r="EK2" s="254"/>
      <c r="EL2" s="254"/>
      <c r="EM2" s="254"/>
      <c r="EN2" s="254"/>
      <c r="EO2" s="254"/>
      <c r="EP2" s="254"/>
      <c r="EQ2" s="254"/>
      <c r="ER2" s="254"/>
      <c r="ES2" s="254"/>
      <c r="ET2" s="254"/>
      <c r="EU2" s="254"/>
      <c r="EV2" s="254"/>
      <c r="EW2" s="254"/>
      <c r="EX2" s="254"/>
      <c r="EY2" s="254"/>
      <c r="EZ2" s="254"/>
      <c r="FA2" s="254"/>
      <c r="FB2" s="254"/>
      <c r="FC2" s="254"/>
      <c r="FD2" s="254"/>
      <c r="FE2" s="254"/>
      <c r="FF2" s="254"/>
      <c r="FG2" s="254"/>
      <c r="FH2" s="254"/>
      <c r="FI2" s="254"/>
      <c r="FJ2" s="254"/>
      <c r="FK2" s="254"/>
      <c r="FL2" s="254"/>
      <c r="FM2" s="254"/>
      <c r="FN2" s="254"/>
      <c r="FO2" s="254"/>
      <c r="FP2" s="254"/>
      <c r="FQ2" s="254"/>
      <c r="FR2" s="254"/>
      <c r="FS2" s="254"/>
      <c r="FT2" s="254"/>
      <c r="FU2" s="254"/>
      <c r="FV2" s="254"/>
      <c r="FW2" s="254"/>
      <c r="FX2" s="254"/>
      <c r="FY2" s="254"/>
      <c r="FZ2" s="254"/>
      <c r="GA2" s="254"/>
      <c r="GB2" s="254"/>
      <c r="GC2" s="254"/>
      <c r="GD2" s="254"/>
      <c r="GE2" s="254"/>
      <c r="GF2" s="254"/>
      <c r="GG2" s="254"/>
      <c r="GH2" s="254"/>
      <c r="GI2" s="254"/>
      <c r="GJ2" s="254"/>
      <c r="GK2" s="254"/>
      <c r="GL2" s="254"/>
      <c r="GM2" s="254"/>
      <c r="GN2" s="254"/>
      <c r="GO2" s="254"/>
      <c r="GP2" s="254"/>
      <c r="GQ2" s="254"/>
      <c r="GR2" s="254"/>
      <c r="GS2" s="254"/>
      <c r="GT2" s="254"/>
      <c r="GU2" s="254"/>
      <c r="GV2" s="254"/>
      <c r="GW2" s="254"/>
      <c r="GX2" s="254"/>
      <c r="GY2" s="254"/>
      <c r="GZ2" s="254"/>
      <c r="HA2" s="254"/>
      <c r="HB2" s="254"/>
      <c r="HC2" s="254"/>
      <c r="HD2" s="254"/>
      <c r="HE2" s="254"/>
      <c r="HF2" s="254"/>
      <c r="HG2" s="254"/>
      <c r="HH2" s="254"/>
      <c r="HI2" s="254"/>
      <c r="HJ2" s="254"/>
      <c r="HK2" s="254"/>
      <c r="HL2" s="254"/>
      <c r="HM2" s="254"/>
      <c r="HN2" s="254"/>
      <c r="HO2" s="254"/>
      <c r="HP2" s="254"/>
      <c r="HQ2" s="254"/>
      <c r="HR2" s="254"/>
      <c r="HS2" s="254"/>
      <c r="HT2" s="254"/>
      <c r="HU2" s="254"/>
      <c r="HV2" s="254"/>
      <c r="HW2" s="254"/>
      <c r="HX2" s="254"/>
      <c r="HY2" s="254"/>
      <c r="HZ2" s="254"/>
      <c r="IA2" s="254"/>
      <c r="IB2" s="254"/>
      <c r="IC2" s="254"/>
      <c r="ID2" s="254"/>
      <c r="IE2" s="254"/>
      <c r="IF2" s="254"/>
      <c r="IG2" s="254"/>
      <c r="IH2" s="254"/>
      <c r="II2" s="254"/>
      <c r="IJ2" s="254"/>
      <c r="IK2" s="254"/>
      <c r="IL2" s="254"/>
      <c r="IM2" s="254"/>
      <c r="IN2" s="254"/>
      <c r="IO2" s="254"/>
      <c r="IP2" s="254"/>
      <c r="IQ2" s="254"/>
      <c r="IR2" s="254"/>
      <c r="IS2" s="254"/>
      <c r="IT2" s="254"/>
      <c r="IU2" s="254"/>
      <c r="IV2" s="254"/>
    </row>
    <row r="3" spans="1:256" s="251" customFormat="1" ht="14.25" customHeight="1">
      <c r="A3" s="254"/>
      <c r="B3" s="286"/>
      <c r="C3" s="286"/>
      <c r="D3" s="286"/>
      <c r="E3" s="286"/>
      <c r="F3" s="286"/>
      <c r="G3" s="290"/>
      <c r="H3" s="291"/>
      <c r="I3" s="291"/>
      <c r="J3" s="291"/>
      <c r="K3" s="291"/>
      <c r="L3" s="291"/>
      <c r="M3" s="291"/>
      <c r="N3" s="292"/>
      <c r="O3" s="293" t="s">
        <v>829</v>
      </c>
      <c r="P3" s="294"/>
      <c r="Q3" s="294"/>
      <c r="R3" s="295"/>
      <c r="S3" s="286"/>
      <c r="T3" s="286"/>
      <c r="U3" s="286"/>
      <c r="V3" s="254"/>
      <c r="W3" s="254"/>
      <c r="X3" s="901"/>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54"/>
      <c r="IA3" s="254"/>
      <c r="IB3" s="254"/>
      <c r="IC3" s="254"/>
      <c r="ID3" s="254"/>
      <c r="IE3" s="254"/>
      <c r="IF3" s="254"/>
      <c r="IG3" s="254"/>
      <c r="IH3" s="254"/>
      <c r="II3" s="254"/>
      <c r="IJ3" s="254"/>
      <c r="IK3" s="254"/>
      <c r="IL3" s="254"/>
      <c r="IM3" s="254"/>
      <c r="IN3" s="254"/>
      <c r="IO3" s="254"/>
      <c r="IP3" s="254"/>
      <c r="IQ3" s="254"/>
      <c r="IR3" s="254"/>
      <c r="IS3" s="254"/>
      <c r="IT3" s="254"/>
      <c r="IU3" s="254"/>
      <c r="IV3" s="254"/>
    </row>
    <row r="4" spans="1:256" s="251" customFormat="1" ht="14.25" customHeight="1">
      <c r="A4" s="254"/>
      <c r="B4" s="286"/>
      <c r="C4" s="286"/>
      <c r="D4" s="286"/>
      <c r="E4" s="286"/>
      <c r="F4" s="286"/>
      <c r="G4" s="287" t="s">
        <v>849</v>
      </c>
      <c r="H4" s="288"/>
      <c r="I4" s="288"/>
      <c r="J4" s="288"/>
      <c r="K4" s="288"/>
      <c r="L4" s="288"/>
      <c r="M4" s="288"/>
      <c r="N4" s="289"/>
      <c r="O4" s="293" t="s">
        <v>830</v>
      </c>
      <c r="P4" s="294"/>
      <c r="Q4" s="294"/>
      <c r="R4" s="295"/>
      <c r="S4" s="286"/>
      <c r="T4" s="286"/>
      <c r="U4" s="286"/>
      <c r="V4" s="254"/>
      <c r="W4" s="254"/>
      <c r="X4" s="901"/>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4"/>
      <c r="EJ4" s="254"/>
      <c r="EK4" s="254"/>
      <c r="EL4" s="254"/>
      <c r="EM4" s="254"/>
      <c r="EN4" s="254"/>
      <c r="EO4" s="254"/>
      <c r="EP4" s="254"/>
      <c r="EQ4" s="254"/>
      <c r="ER4" s="254"/>
      <c r="ES4" s="254"/>
      <c r="ET4" s="254"/>
      <c r="EU4" s="254"/>
      <c r="EV4" s="254"/>
      <c r="EW4" s="254"/>
      <c r="EX4" s="254"/>
      <c r="EY4" s="254"/>
      <c r="EZ4" s="254"/>
      <c r="FA4" s="254"/>
      <c r="FB4" s="254"/>
      <c r="FC4" s="254"/>
      <c r="FD4" s="254"/>
      <c r="FE4" s="254"/>
      <c r="FF4" s="254"/>
      <c r="FG4" s="254"/>
      <c r="FH4" s="254"/>
      <c r="FI4" s="254"/>
      <c r="FJ4" s="254"/>
      <c r="FK4" s="254"/>
      <c r="FL4" s="254"/>
      <c r="FM4" s="254"/>
      <c r="FN4" s="254"/>
      <c r="FO4" s="254"/>
      <c r="FP4" s="254"/>
      <c r="FQ4" s="254"/>
      <c r="FR4" s="254"/>
      <c r="FS4" s="254"/>
      <c r="FT4" s="254"/>
      <c r="FU4" s="254"/>
      <c r="FV4" s="254"/>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c r="IA4" s="254"/>
      <c r="IB4" s="254"/>
      <c r="IC4" s="254"/>
      <c r="ID4" s="254"/>
      <c r="IE4" s="254"/>
      <c r="IF4" s="254"/>
      <c r="IG4" s="254"/>
      <c r="IH4" s="254"/>
      <c r="II4" s="254"/>
      <c r="IJ4" s="254"/>
      <c r="IK4" s="254"/>
      <c r="IL4" s="254"/>
      <c r="IM4" s="254"/>
      <c r="IN4" s="254"/>
      <c r="IO4" s="254"/>
      <c r="IP4" s="254"/>
      <c r="IQ4" s="254"/>
      <c r="IR4" s="254"/>
      <c r="IS4" s="254"/>
      <c r="IT4" s="254"/>
      <c r="IU4" s="254"/>
      <c r="IV4" s="254"/>
    </row>
    <row r="5" spans="1:256" s="251" customFormat="1" ht="27.75" customHeight="1">
      <c r="A5" s="254"/>
      <c r="B5" s="286"/>
      <c r="C5" s="286"/>
      <c r="D5" s="286"/>
      <c r="E5" s="286"/>
      <c r="F5" s="286"/>
      <c r="G5" s="290"/>
      <c r="H5" s="291"/>
      <c r="I5" s="291"/>
      <c r="J5" s="291"/>
      <c r="K5" s="291"/>
      <c r="L5" s="291"/>
      <c r="M5" s="291"/>
      <c r="N5" s="292"/>
      <c r="O5" s="298" t="s">
        <v>831</v>
      </c>
      <c r="P5" s="299"/>
      <c r="Q5" s="299"/>
      <c r="R5" s="300"/>
      <c r="S5" s="286"/>
      <c r="T5" s="286"/>
      <c r="U5" s="286"/>
      <c r="V5" s="254"/>
      <c r="W5" s="254"/>
      <c r="X5" s="901"/>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c r="IL5" s="254"/>
      <c r="IM5" s="254"/>
      <c r="IN5" s="254"/>
      <c r="IO5" s="254"/>
      <c r="IP5" s="254"/>
      <c r="IQ5" s="254"/>
      <c r="IR5" s="254"/>
      <c r="IS5" s="254"/>
      <c r="IT5" s="254"/>
      <c r="IU5" s="254"/>
      <c r="IV5" s="254"/>
    </row>
    <row r="6" spans="1:256" s="251" customFormat="1" ht="19.5" customHeigh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256" s="251" customFormat="1" ht="17.25" customHeight="1">
      <c r="A7" s="248"/>
      <c r="B7" s="301" t="s">
        <v>842</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256" s="251" customFormat="1" ht="17.25" customHeight="1">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256"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256" ht="24.75" customHeight="1" thickBot="1">
      <c r="B10" s="844"/>
      <c r="C10" s="844"/>
      <c r="D10" s="844"/>
      <c r="E10" s="844"/>
      <c r="F10" s="844"/>
      <c r="G10" s="844"/>
      <c r="H10" s="844"/>
      <c r="I10" s="844"/>
      <c r="J10" s="844"/>
      <c r="K10" s="844"/>
      <c r="L10" s="844"/>
      <c r="M10" s="844"/>
      <c r="N10" s="40"/>
      <c r="O10" s="845"/>
      <c r="P10" s="40"/>
      <c r="Q10" s="40"/>
      <c r="R10" s="40"/>
      <c r="S10" s="40"/>
      <c r="T10" s="40"/>
      <c r="U10" s="40"/>
      <c r="V10" s="40"/>
      <c r="W10" s="40"/>
      <c r="X10" s="40"/>
      <c r="Y10" s="40"/>
      <c r="Z10" s="40"/>
      <c r="AA10" s="40"/>
      <c r="AB10" s="40"/>
    </row>
    <row r="11" spans="1:256" ht="13.15" customHeight="1" thickBot="1">
      <c r="B11" s="303" t="s">
        <v>0</v>
      </c>
      <c r="C11" s="304"/>
      <c r="D11" s="304"/>
      <c r="E11" s="304"/>
      <c r="F11" s="304"/>
      <c r="G11" s="304"/>
      <c r="H11" s="304"/>
      <c r="I11" s="304"/>
      <c r="J11" s="304"/>
      <c r="K11" s="304"/>
      <c r="L11" s="304"/>
      <c r="M11" s="304"/>
      <c r="N11" s="305"/>
      <c r="O11" s="306" t="s">
        <v>1</v>
      </c>
      <c r="P11" s="309" t="s">
        <v>2</v>
      </c>
      <c r="Q11" s="310"/>
      <c r="R11" s="310"/>
      <c r="S11" s="310"/>
      <c r="T11" s="310"/>
      <c r="U11" s="310"/>
      <c r="V11" s="310"/>
      <c r="W11" s="310"/>
      <c r="X11" s="310"/>
      <c r="Y11" s="310"/>
      <c r="Z11" s="310"/>
      <c r="AA11" s="310"/>
      <c r="AB11" s="311"/>
    </row>
    <row r="12" spans="1:256" ht="12.75" customHeight="1"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1:256" ht="100.5" customHeight="1" thickBot="1">
      <c r="B13" s="313"/>
      <c r="C13" s="315"/>
      <c r="D13" s="317"/>
      <c r="E13" s="319"/>
      <c r="F13" s="319"/>
      <c r="G13" s="315"/>
      <c r="H13" s="319"/>
      <c r="I13" s="315"/>
      <c r="J13" s="319"/>
      <c r="K13" s="319"/>
      <c r="L13" s="315"/>
      <c r="M13" s="315"/>
      <c r="N13" s="330"/>
      <c r="O13" s="308"/>
      <c r="P13" s="270" t="s">
        <v>22</v>
      </c>
      <c r="Q13" s="269" t="s">
        <v>23</v>
      </c>
      <c r="R13" s="270" t="s">
        <v>24</v>
      </c>
      <c r="S13" s="266" t="s">
        <v>25</v>
      </c>
      <c r="T13" s="266" t="s">
        <v>26</v>
      </c>
      <c r="U13" s="266" t="s">
        <v>27</v>
      </c>
      <c r="V13" s="266" t="s">
        <v>28</v>
      </c>
      <c r="W13" s="266" t="s">
        <v>29</v>
      </c>
      <c r="X13" s="266" t="s">
        <v>30</v>
      </c>
      <c r="Y13" s="325"/>
      <c r="Z13" s="315"/>
      <c r="AA13" s="315"/>
      <c r="AB13" s="321"/>
    </row>
    <row r="14" spans="1:256" s="898" customFormat="1" ht="100.5" hidden="1" customHeight="1">
      <c r="A14" s="895"/>
      <c r="B14" s="902" t="s">
        <v>31</v>
      </c>
      <c r="C14" s="903" t="s">
        <v>973</v>
      </c>
      <c r="D14" s="904" t="s">
        <v>599</v>
      </c>
      <c r="E14" s="905">
        <v>2402</v>
      </c>
      <c r="F14" s="904" t="s">
        <v>126</v>
      </c>
      <c r="G14" s="903" t="s">
        <v>974</v>
      </c>
      <c r="H14" s="906" t="s">
        <v>975</v>
      </c>
      <c r="I14" s="903" t="s">
        <v>976</v>
      </c>
      <c r="J14" s="906" t="s">
        <v>153</v>
      </c>
      <c r="K14" s="905" t="s">
        <v>977</v>
      </c>
      <c r="L14" s="907"/>
      <c r="M14" s="908"/>
      <c r="N14" s="909">
        <v>0</v>
      </c>
      <c r="O14" s="910"/>
      <c r="P14" s="911"/>
      <c r="Q14" s="911"/>
      <c r="R14" s="911"/>
      <c r="S14" s="911"/>
      <c r="T14" s="911"/>
      <c r="U14" s="911"/>
      <c r="V14" s="911"/>
      <c r="W14" s="911"/>
      <c r="X14" s="911"/>
      <c r="Y14" s="911"/>
      <c r="Z14" s="911"/>
      <c r="AA14" s="896"/>
      <c r="AB14" s="897"/>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895"/>
      <c r="BC14" s="895"/>
      <c r="BD14" s="895"/>
      <c r="BE14" s="895"/>
      <c r="BF14" s="895"/>
      <c r="BG14" s="895"/>
      <c r="BH14" s="895"/>
      <c r="BI14" s="895"/>
      <c r="BJ14" s="895"/>
      <c r="BK14" s="895"/>
      <c r="BL14" s="895"/>
      <c r="BM14" s="895"/>
      <c r="BN14" s="895"/>
      <c r="BO14" s="895"/>
      <c r="BP14" s="895"/>
      <c r="BQ14" s="895"/>
      <c r="BR14" s="895"/>
      <c r="BS14" s="895"/>
      <c r="BT14" s="895"/>
      <c r="BU14" s="895"/>
      <c r="BV14" s="895"/>
      <c r="BW14" s="895"/>
      <c r="BX14" s="895"/>
      <c r="BY14" s="895"/>
      <c r="BZ14" s="895"/>
      <c r="CA14" s="895"/>
      <c r="CB14" s="895"/>
      <c r="CC14" s="895"/>
      <c r="CD14" s="895"/>
      <c r="CE14" s="895"/>
      <c r="CF14" s="895"/>
      <c r="CG14" s="895"/>
      <c r="CH14" s="895"/>
      <c r="CI14" s="895"/>
      <c r="CJ14" s="895"/>
      <c r="CK14" s="895"/>
      <c r="CL14" s="895"/>
      <c r="CM14" s="895"/>
      <c r="CN14" s="895"/>
      <c r="CO14" s="895"/>
      <c r="CP14" s="895"/>
      <c r="CQ14" s="895"/>
      <c r="CR14" s="895"/>
      <c r="CS14" s="895"/>
      <c r="CT14" s="895"/>
      <c r="CU14" s="895"/>
      <c r="CV14" s="895"/>
      <c r="CW14" s="895"/>
      <c r="CX14" s="895"/>
      <c r="CY14" s="895"/>
      <c r="CZ14" s="895"/>
      <c r="DA14" s="895"/>
      <c r="DB14" s="895"/>
      <c r="DC14" s="895"/>
      <c r="DD14" s="895"/>
      <c r="DE14" s="895"/>
      <c r="DF14" s="895"/>
      <c r="DG14" s="895"/>
      <c r="DH14" s="895"/>
      <c r="DI14" s="895"/>
      <c r="DJ14" s="895"/>
      <c r="DK14" s="895"/>
      <c r="DL14" s="895"/>
      <c r="DM14" s="895"/>
      <c r="DN14" s="895"/>
      <c r="DO14" s="895"/>
      <c r="DP14" s="895"/>
      <c r="DQ14" s="895"/>
      <c r="DR14" s="895"/>
      <c r="DS14" s="895"/>
      <c r="DT14" s="895"/>
      <c r="DU14" s="895"/>
      <c r="DV14" s="895"/>
      <c r="DW14" s="895"/>
      <c r="DX14" s="895"/>
      <c r="DY14" s="895"/>
      <c r="DZ14" s="895"/>
      <c r="EA14" s="895"/>
      <c r="EB14" s="895"/>
      <c r="EC14" s="895"/>
      <c r="ED14" s="895"/>
      <c r="EE14" s="895"/>
      <c r="EF14" s="895"/>
      <c r="EG14" s="895"/>
      <c r="EH14" s="895"/>
      <c r="EI14" s="895"/>
      <c r="EJ14" s="895"/>
      <c r="EK14" s="895"/>
      <c r="EL14" s="895"/>
      <c r="EM14" s="895"/>
      <c r="EN14" s="895"/>
      <c r="EO14" s="895"/>
      <c r="EP14" s="895"/>
      <c r="EQ14" s="895"/>
      <c r="ER14" s="895"/>
      <c r="ES14" s="895"/>
      <c r="ET14" s="895"/>
      <c r="EU14" s="895"/>
      <c r="EV14" s="895"/>
      <c r="EW14" s="895"/>
      <c r="EX14" s="895"/>
      <c r="EY14" s="895"/>
      <c r="EZ14" s="895"/>
      <c r="FA14" s="895"/>
      <c r="FB14" s="895"/>
      <c r="FC14" s="895"/>
      <c r="FD14" s="895"/>
      <c r="FE14" s="895"/>
      <c r="FF14" s="895"/>
      <c r="FG14" s="895"/>
      <c r="FH14" s="895"/>
      <c r="FI14" s="895"/>
      <c r="FJ14" s="895"/>
      <c r="FK14" s="895"/>
      <c r="FL14" s="895"/>
      <c r="FM14" s="895"/>
      <c r="FN14" s="895"/>
      <c r="FO14" s="895"/>
      <c r="FP14" s="895"/>
      <c r="FQ14" s="895"/>
      <c r="FR14" s="895"/>
      <c r="FS14" s="895"/>
      <c r="FT14" s="895"/>
      <c r="FU14" s="895"/>
      <c r="FV14" s="895"/>
      <c r="FW14" s="895"/>
      <c r="FX14" s="895"/>
      <c r="FY14" s="895"/>
      <c r="FZ14" s="895"/>
      <c r="GA14" s="895"/>
      <c r="GB14" s="895"/>
      <c r="GC14" s="895"/>
      <c r="GD14" s="895"/>
      <c r="GE14" s="895"/>
    </row>
    <row r="15" spans="1:256" s="898" customFormat="1" ht="100.5" customHeight="1">
      <c r="A15" s="895"/>
      <c r="B15" s="912" t="s">
        <v>31</v>
      </c>
      <c r="C15" s="913" t="s">
        <v>973</v>
      </c>
      <c r="D15" s="914" t="s">
        <v>599</v>
      </c>
      <c r="E15" s="915">
        <v>2402</v>
      </c>
      <c r="F15" s="914" t="s">
        <v>126</v>
      </c>
      <c r="G15" s="913" t="s">
        <v>974</v>
      </c>
      <c r="H15" s="916" t="s">
        <v>975</v>
      </c>
      <c r="I15" s="913" t="s">
        <v>978</v>
      </c>
      <c r="J15" s="916" t="s">
        <v>979</v>
      </c>
      <c r="K15" s="915" t="s">
        <v>980</v>
      </c>
      <c r="L15" s="563" t="s">
        <v>981</v>
      </c>
      <c r="M15" s="917" t="s">
        <v>169</v>
      </c>
      <c r="N15" s="918">
        <f>1</f>
        <v>1</v>
      </c>
      <c r="O15" s="919">
        <f t="shared" ref="O15:O47" si="0">SUM(Q15:Z15)</f>
        <v>36800000000</v>
      </c>
      <c r="P15" s="920"/>
      <c r="Q15" s="921"/>
      <c r="R15" s="921"/>
      <c r="S15" s="921"/>
      <c r="T15" s="921"/>
      <c r="U15" s="921"/>
      <c r="V15" s="921"/>
      <c r="W15" s="921"/>
      <c r="X15" s="921"/>
      <c r="Y15" s="921"/>
      <c r="Z15" s="921">
        <v>36800000000</v>
      </c>
      <c r="AA15" s="264"/>
      <c r="AB15" s="267"/>
      <c r="AC15" s="895"/>
      <c r="AD15" s="900"/>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5"/>
      <c r="CD15" s="895"/>
      <c r="CE15" s="895"/>
      <c r="CF15" s="895"/>
      <c r="CG15" s="895"/>
      <c r="CH15" s="895"/>
      <c r="CI15" s="895"/>
      <c r="CJ15" s="895"/>
      <c r="CK15" s="895"/>
      <c r="CL15" s="895"/>
      <c r="CM15" s="895"/>
      <c r="CN15" s="895"/>
      <c r="CO15" s="895"/>
      <c r="CP15" s="895"/>
      <c r="CQ15" s="895"/>
      <c r="CR15" s="895"/>
      <c r="CS15" s="895"/>
      <c r="CT15" s="895"/>
      <c r="CU15" s="895"/>
      <c r="CV15" s="895"/>
      <c r="CW15" s="895"/>
      <c r="CX15" s="895"/>
      <c r="CY15" s="895"/>
      <c r="CZ15" s="895"/>
      <c r="DA15" s="895"/>
      <c r="DB15" s="895"/>
      <c r="DC15" s="895"/>
      <c r="DD15" s="895"/>
      <c r="DE15" s="895"/>
      <c r="DF15" s="895"/>
      <c r="DG15" s="895"/>
      <c r="DH15" s="895"/>
      <c r="DI15" s="895"/>
      <c r="DJ15" s="895"/>
      <c r="DK15" s="895"/>
      <c r="DL15" s="895"/>
      <c r="DM15" s="895"/>
      <c r="DN15" s="895"/>
      <c r="DO15" s="895"/>
      <c r="DP15" s="895"/>
      <c r="DQ15" s="895"/>
      <c r="DR15" s="895"/>
      <c r="DS15" s="895"/>
      <c r="DT15" s="895"/>
      <c r="DU15" s="895"/>
      <c r="DV15" s="895"/>
      <c r="DW15" s="895"/>
      <c r="DX15" s="895"/>
      <c r="DY15" s="895"/>
      <c r="DZ15" s="895"/>
      <c r="EA15" s="895"/>
      <c r="EB15" s="895"/>
      <c r="EC15" s="895"/>
      <c r="ED15" s="895"/>
      <c r="EE15" s="895"/>
      <c r="EF15" s="895"/>
      <c r="EG15" s="895"/>
      <c r="EH15" s="895"/>
      <c r="EI15" s="895"/>
      <c r="EJ15" s="895"/>
      <c r="EK15" s="895"/>
      <c r="EL15" s="895"/>
      <c r="EM15" s="895"/>
      <c r="EN15" s="895"/>
      <c r="EO15" s="895"/>
      <c r="EP15" s="895"/>
      <c r="EQ15" s="895"/>
      <c r="ER15" s="895"/>
      <c r="ES15" s="895"/>
      <c r="ET15" s="895"/>
      <c r="EU15" s="895"/>
      <c r="EV15" s="895"/>
      <c r="EW15" s="895"/>
      <c r="EX15" s="895"/>
      <c r="EY15" s="895"/>
      <c r="EZ15" s="895"/>
      <c r="FA15" s="895"/>
      <c r="FB15" s="895"/>
      <c r="FC15" s="895"/>
      <c r="FD15" s="895"/>
      <c r="FE15" s="895"/>
      <c r="FF15" s="895"/>
      <c r="FG15" s="895"/>
      <c r="FH15" s="895"/>
      <c r="FI15" s="895"/>
      <c r="FJ15" s="895"/>
      <c r="FK15" s="895"/>
      <c r="FL15" s="895"/>
      <c r="FM15" s="895"/>
      <c r="FN15" s="895"/>
      <c r="FO15" s="895"/>
      <c r="FP15" s="895"/>
      <c r="FQ15" s="895"/>
      <c r="FR15" s="895"/>
      <c r="FS15" s="895"/>
      <c r="FT15" s="895"/>
      <c r="FU15" s="895"/>
      <c r="FV15" s="895"/>
      <c r="FW15" s="895"/>
      <c r="FX15" s="895"/>
      <c r="FY15" s="895"/>
      <c r="FZ15" s="895"/>
      <c r="GA15" s="895"/>
      <c r="GB15" s="895"/>
      <c r="GC15" s="895"/>
      <c r="GD15" s="895"/>
      <c r="GE15" s="895"/>
    </row>
    <row r="16" spans="1:256" s="898" customFormat="1" ht="100.5" customHeight="1">
      <c r="A16" s="895"/>
      <c r="B16" s="922"/>
      <c r="C16" s="923"/>
      <c r="D16" s="924"/>
      <c r="E16" s="925"/>
      <c r="F16" s="924"/>
      <c r="G16" s="923"/>
      <c r="H16" s="864"/>
      <c r="I16" s="923"/>
      <c r="J16" s="864"/>
      <c r="K16" s="925"/>
      <c r="L16" s="548" t="s">
        <v>982</v>
      </c>
      <c r="M16" s="868" t="s">
        <v>54</v>
      </c>
      <c r="N16" s="926"/>
      <c r="O16" s="283">
        <f t="shared" si="0"/>
        <v>3200000000</v>
      </c>
      <c r="P16" s="285"/>
      <c r="Q16" s="927"/>
      <c r="R16" s="927"/>
      <c r="S16" s="927"/>
      <c r="T16" s="927"/>
      <c r="U16" s="927"/>
      <c r="V16" s="927"/>
      <c r="W16" s="927"/>
      <c r="X16" s="927"/>
      <c r="Y16" s="927"/>
      <c r="Z16" s="927">
        <v>3200000000</v>
      </c>
      <c r="AA16" s="220"/>
      <c r="AB16" s="496"/>
      <c r="AC16" s="895"/>
      <c r="AD16" s="900"/>
      <c r="AE16" s="895"/>
      <c r="AF16" s="895"/>
      <c r="AG16" s="895"/>
      <c r="AH16" s="895"/>
      <c r="AI16" s="895"/>
      <c r="AJ16" s="895"/>
      <c r="AK16" s="895"/>
      <c r="AL16" s="895"/>
      <c r="AM16" s="895"/>
      <c r="AN16" s="895"/>
      <c r="AO16" s="895"/>
      <c r="AP16" s="895"/>
      <c r="AQ16" s="895"/>
      <c r="AR16" s="895"/>
      <c r="AS16" s="895"/>
      <c r="AT16" s="895"/>
      <c r="AU16" s="895"/>
      <c r="AV16" s="895"/>
      <c r="AW16" s="895"/>
      <c r="AX16" s="895"/>
      <c r="AY16" s="895"/>
      <c r="AZ16" s="895"/>
      <c r="BA16" s="895"/>
      <c r="BB16" s="895"/>
      <c r="BC16" s="895"/>
      <c r="BD16" s="895"/>
      <c r="BE16" s="895"/>
      <c r="BF16" s="895"/>
      <c r="BG16" s="895"/>
      <c r="BH16" s="895"/>
      <c r="BI16" s="895"/>
      <c r="BJ16" s="895"/>
      <c r="BK16" s="895"/>
      <c r="BL16" s="895"/>
      <c r="BM16" s="895"/>
      <c r="BN16" s="895"/>
      <c r="BO16" s="895"/>
      <c r="BP16" s="895"/>
      <c r="BQ16" s="895"/>
      <c r="BR16" s="895"/>
      <c r="BS16" s="895"/>
      <c r="BT16" s="895"/>
      <c r="BU16" s="895"/>
      <c r="BV16" s="895"/>
      <c r="BW16" s="895"/>
      <c r="BX16" s="895"/>
      <c r="BY16" s="895"/>
      <c r="BZ16" s="895"/>
      <c r="CA16" s="895"/>
      <c r="CB16" s="895"/>
      <c r="CC16" s="895"/>
      <c r="CD16" s="895"/>
      <c r="CE16" s="895"/>
      <c r="CF16" s="895"/>
      <c r="CG16" s="895"/>
      <c r="CH16" s="895"/>
      <c r="CI16" s="895"/>
      <c r="CJ16" s="895"/>
      <c r="CK16" s="895"/>
      <c r="CL16" s="895"/>
      <c r="CM16" s="895"/>
      <c r="CN16" s="895"/>
      <c r="CO16" s="895"/>
      <c r="CP16" s="895"/>
      <c r="CQ16" s="895"/>
      <c r="CR16" s="895"/>
      <c r="CS16" s="895"/>
      <c r="CT16" s="895"/>
      <c r="CU16" s="895"/>
      <c r="CV16" s="895"/>
      <c r="CW16" s="895"/>
      <c r="CX16" s="895"/>
      <c r="CY16" s="895"/>
      <c r="CZ16" s="895"/>
      <c r="DA16" s="895"/>
      <c r="DB16" s="895"/>
      <c r="DC16" s="895"/>
      <c r="DD16" s="895"/>
      <c r="DE16" s="895"/>
      <c r="DF16" s="895"/>
      <c r="DG16" s="895"/>
      <c r="DH16" s="895"/>
      <c r="DI16" s="895"/>
      <c r="DJ16" s="895"/>
      <c r="DK16" s="895"/>
      <c r="DL16" s="895"/>
      <c r="DM16" s="895"/>
      <c r="DN16" s="895"/>
      <c r="DO16" s="895"/>
      <c r="DP16" s="895"/>
      <c r="DQ16" s="895"/>
      <c r="DR16" s="895"/>
      <c r="DS16" s="895"/>
      <c r="DT16" s="895"/>
      <c r="DU16" s="895"/>
      <c r="DV16" s="895"/>
      <c r="DW16" s="895"/>
      <c r="DX16" s="895"/>
      <c r="DY16" s="895"/>
      <c r="DZ16" s="895"/>
      <c r="EA16" s="895"/>
      <c r="EB16" s="895"/>
      <c r="EC16" s="895"/>
      <c r="ED16" s="895"/>
      <c r="EE16" s="895"/>
      <c r="EF16" s="895"/>
      <c r="EG16" s="895"/>
      <c r="EH16" s="895"/>
      <c r="EI16" s="895"/>
      <c r="EJ16" s="895"/>
      <c r="EK16" s="895"/>
      <c r="EL16" s="895"/>
      <c r="EM16" s="895"/>
      <c r="EN16" s="895"/>
      <c r="EO16" s="895"/>
      <c r="EP16" s="895"/>
      <c r="EQ16" s="895"/>
      <c r="ER16" s="895"/>
      <c r="ES16" s="895"/>
      <c r="ET16" s="895"/>
      <c r="EU16" s="895"/>
      <c r="EV16" s="895"/>
      <c r="EW16" s="895"/>
      <c r="EX16" s="895"/>
      <c r="EY16" s="895"/>
      <c r="EZ16" s="895"/>
      <c r="FA16" s="895"/>
      <c r="FB16" s="895"/>
      <c r="FC16" s="895"/>
      <c r="FD16" s="895"/>
      <c r="FE16" s="895"/>
      <c r="FF16" s="895"/>
      <c r="FG16" s="895"/>
      <c r="FH16" s="895"/>
      <c r="FI16" s="895"/>
      <c r="FJ16" s="895"/>
      <c r="FK16" s="895"/>
      <c r="FL16" s="895"/>
      <c r="FM16" s="895"/>
      <c r="FN16" s="895"/>
      <c r="FO16" s="895"/>
      <c r="FP16" s="895"/>
      <c r="FQ16" s="895"/>
      <c r="FR16" s="895"/>
      <c r="FS16" s="895"/>
      <c r="FT16" s="895"/>
      <c r="FU16" s="895"/>
      <c r="FV16" s="895"/>
      <c r="FW16" s="895"/>
      <c r="FX16" s="895"/>
      <c r="FY16" s="895"/>
      <c r="FZ16" s="895"/>
      <c r="GA16" s="895"/>
      <c r="GB16" s="895"/>
      <c r="GC16" s="895"/>
      <c r="GD16" s="895"/>
      <c r="GE16" s="895"/>
    </row>
    <row r="17" spans="1:187" s="898" customFormat="1" ht="100.5" customHeight="1">
      <c r="A17" s="895"/>
      <c r="B17" s="922" t="s">
        <v>31</v>
      </c>
      <c r="C17" s="923" t="s">
        <v>973</v>
      </c>
      <c r="D17" s="924" t="s">
        <v>599</v>
      </c>
      <c r="E17" s="925">
        <v>2402</v>
      </c>
      <c r="F17" s="924" t="s">
        <v>126</v>
      </c>
      <c r="G17" s="923" t="s">
        <v>974</v>
      </c>
      <c r="H17" s="864" t="s">
        <v>975</v>
      </c>
      <c r="I17" s="923" t="s">
        <v>983</v>
      </c>
      <c r="J17" s="864" t="s">
        <v>984</v>
      </c>
      <c r="K17" s="925" t="s">
        <v>985</v>
      </c>
      <c r="L17" s="548" t="s">
        <v>986</v>
      </c>
      <c r="M17" s="868" t="s">
        <v>987</v>
      </c>
      <c r="N17" s="928">
        <v>15</v>
      </c>
      <c r="O17" s="283">
        <f t="shared" si="0"/>
        <v>1000000000</v>
      </c>
      <c r="P17" s="285"/>
      <c r="Q17" s="927">
        <f>750000000+250000000</f>
        <v>1000000000</v>
      </c>
      <c r="R17" s="927"/>
      <c r="S17" s="927"/>
      <c r="T17" s="927"/>
      <c r="U17" s="927"/>
      <c r="V17" s="927"/>
      <c r="W17" s="927"/>
      <c r="X17" s="927"/>
      <c r="Y17" s="927"/>
      <c r="Z17" s="927"/>
      <c r="AA17" s="220"/>
      <c r="AB17" s="496"/>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5"/>
      <c r="AZ17" s="895"/>
      <c r="BA17" s="895"/>
      <c r="BB17" s="895"/>
      <c r="BC17" s="895"/>
      <c r="BD17" s="895"/>
      <c r="BE17" s="895"/>
      <c r="BF17" s="895"/>
      <c r="BG17" s="895"/>
      <c r="BH17" s="895"/>
      <c r="BI17" s="895"/>
      <c r="BJ17" s="895"/>
      <c r="BK17" s="895"/>
      <c r="BL17" s="895"/>
      <c r="BM17" s="895"/>
      <c r="BN17" s="895"/>
      <c r="BO17" s="895"/>
      <c r="BP17" s="895"/>
      <c r="BQ17" s="895"/>
      <c r="BR17" s="895"/>
      <c r="BS17" s="895"/>
      <c r="BT17" s="895"/>
      <c r="BU17" s="895"/>
      <c r="BV17" s="895"/>
      <c r="BW17" s="895"/>
      <c r="BX17" s="895"/>
      <c r="BY17" s="895"/>
      <c r="BZ17" s="895"/>
      <c r="CA17" s="895"/>
      <c r="CB17" s="895"/>
      <c r="CC17" s="895"/>
      <c r="CD17" s="895"/>
      <c r="CE17" s="895"/>
      <c r="CF17" s="895"/>
      <c r="CG17" s="895"/>
      <c r="CH17" s="895"/>
      <c r="CI17" s="895"/>
      <c r="CJ17" s="895"/>
      <c r="CK17" s="895"/>
      <c r="CL17" s="895"/>
      <c r="CM17" s="895"/>
      <c r="CN17" s="895"/>
      <c r="CO17" s="895"/>
      <c r="CP17" s="895"/>
      <c r="CQ17" s="895"/>
      <c r="CR17" s="895"/>
      <c r="CS17" s="895"/>
      <c r="CT17" s="895"/>
      <c r="CU17" s="895"/>
      <c r="CV17" s="895"/>
      <c r="CW17" s="895"/>
      <c r="CX17" s="895"/>
      <c r="CY17" s="895"/>
      <c r="CZ17" s="895"/>
      <c r="DA17" s="895"/>
      <c r="DB17" s="895"/>
      <c r="DC17" s="895"/>
      <c r="DD17" s="895"/>
      <c r="DE17" s="895"/>
      <c r="DF17" s="895"/>
      <c r="DG17" s="895"/>
      <c r="DH17" s="895"/>
      <c r="DI17" s="895"/>
      <c r="DJ17" s="895"/>
      <c r="DK17" s="895"/>
      <c r="DL17" s="895"/>
      <c r="DM17" s="895"/>
      <c r="DN17" s="895"/>
      <c r="DO17" s="895"/>
      <c r="DP17" s="895"/>
      <c r="DQ17" s="895"/>
      <c r="DR17" s="895"/>
      <c r="DS17" s="895"/>
      <c r="DT17" s="895"/>
      <c r="DU17" s="895"/>
      <c r="DV17" s="895"/>
      <c r="DW17" s="895"/>
      <c r="DX17" s="895"/>
      <c r="DY17" s="895"/>
      <c r="DZ17" s="895"/>
      <c r="EA17" s="895"/>
      <c r="EB17" s="895"/>
      <c r="EC17" s="895"/>
      <c r="ED17" s="895"/>
      <c r="EE17" s="895"/>
      <c r="EF17" s="895"/>
      <c r="EG17" s="895"/>
      <c r="EH17" s="895"/>
      <c r="EI17" s="895"/>
      <c r="EJ17" s="895"/>
      <c r="EK17" s="895"/>
      <c r="EL17" s="895"/>
      <c r="EM17" s="895"/>
      <c r="EN17" s="895"/>
      <c r="EO17" s="895"/>
      <c r="EP17" s="895"/>
      <c r="EQ17" s="895"/>
      <c r="ER17" s="895"/>
      <c r="ES17" s="895"/>
      <c r="ET17" s="895"/>
      <c r="EU17" s="895"/>
      <c r="EV17" s="895"/>
      <c r="EW17" s="895"/>
      <c r="EX17" s="895"/>
      <c r="EY17" s="895"/>
      <c r="EZ17" s="895"/>
      <c r="FA17" s="895"/>
      <c r="FB17" s="895"/>
      <c r="FC17" s="895"/>
      <c r="FD17" s="895"/>
      <c r="FE17" s="895"/>
      <c r="FF17" s="895"/>
      <c r="FG17" s="895"/>
      <c r="FH17" s="895"/>
      <c r="FI17" s="895"/>
      <c r="FJ17" s="895"/>
      <c r="FK17" s="895"/>
      <c r="FL17" s="895"/>
      <c r="FM17" s="895"/>
      <c r="FN17" s="895"/>
      <c r="FO17" s="895"/>
      <c r="FP17" s="895"/>
      <c r="FQ17" s="895"/>
      <c r="FR17" s="895"/>
      <c r="FS17" s="895"/>
      <c r="FT17" s="895"/>
      <c r="FU17" s="895"/>
      <c r="FV17" s="895"/>
      <c r="FW17" s="895"/>
      <c r="FX17" s="895"/>
      <c r="FY17" s="895"/>
      <c r="FZ17" s="895"/>
      <c r="GA17" s="895"/>
      <c r="GB17" s="895"/>
      <c r="GC17" s="895"/>
      <c r="GD17" s="895"/>
      <c r="GE17" s="895"/>
    </row>
    <row r="18" spans="1:187" s="898" customFormat="1" ht="100.5" customHeight="1">
      <c r="A18" s="895"/>
      <c r="B18" s="922"/>
      <c r="C18" s="923"/>
      <c r="D18" s="924"/>
      <c r="E18" s="925"/>
      <c r="F18" s="924"/>
      <c r="G18" s="923"/>
      <c r="H18" s="864"/>
      <c r="I18" s="923"/>
      <c r="J18" s="864"/>
      <c r="K18" s="925"/>
      <c r="L18" s="548" t="s">
        <v>988</v>
      </c>
      <c r="M18" s="868" t="s">
        <v>131</v>
      </c>
      <c r="N18" s="928"/>
      <c r="O18" s="283">
        <f t="shared" si="0"/>
        <v>100000000</v>
      </c>
      <c r="P18" s="285"/>
      <c r="Q18" s="927">
        <v>100000000</v>
      </c>
      <c r="R18" s="927"/>
      <c r="S18" s="927"/>
      <c r="T18" s="927"/>
      <c r="U18" s="927"/>
      <c r="V18" s="927"/>
      <c r="W18" s="927"/>
      <c r="X18" s="927"/>
      <c r="Y18" s="927"/>
      <c r="Z18" s="927"/>
      <c r="AA18" s="220"/>
      <c r="AB18" s="496"/>
      <c r="AC18" s="895"/>
      <c r="AD18" s="895"/>
      <c r="AE18" s="895"/>
      <c r="AF18" s="895"/>
      <c r="AG18" s="895"/>
      <c r="AH18" s="895"/>
      <c r="AI18" s="895"/>
      <c r="AJ18" s="895"/>
      <c r="AK18" s="895"/>
      <c r="AL18" s="895"/>
      <c r="AM18" s="895"/>
      <c r="AN18" s="895"/>
      <c r="AO18" s="895"/>
      <c r="AP18" s="895"/>
      <c r="AQ18" s="895"/>
      <c r="AR18" s="895"/>
      <c r="AS18" s="895"/>
      <c r="AT18" s="895"/>
      <c r="AU18" s="895"/>
      <c r="AV18" s="895"/>
      <c r="AW18" s="895"/>
      <c r="AX18" s="895"/>
      <c r="AY18" s="895"/>
      <c r="AZ18" s="895"/>
      <c r="BA18" s="895"/>
      <c r="BB18" s="895"/>
      <c r="BC18" s="895"/>
      <c r="BD18" s="895"/>
      <c r="BE18" s="895"/>
      <c r="BF18" s="895"/>
      <c r="BG18" s="895"/>
      <c r="BH18" s="895"/>
      <c r="BI18" s="895"/>
      <c r="BJ18" s="895"/>
      <c r="BK18" s="895"/>
      <c r="BL18" s="895"/>
      <c r="BM18" s="895"/>
      <c r="BN18" s="895"/>
      <c r="BO18" s="895"/>
      <c r="BP18" s="895"/>
      <c r="BQ18" s="895"/>
      <c r="BR18" s="895"/>
      <c r="BS18" s="895"/>
      <c r="BT18" s="895"/>
      <c r="BU18" s="895"/>
      <c r="BV18" s="895"/>
      <c r="BW18" s="895"/>
      <c r="BX18" s="895"/>
      <c r="BY18" s="895"/>
      <c r="BZ18" s="895"/>
      <c r="CA18" s="895"/>
      <c r="CB18" s="895"/>
      <c r="CC18" s="895"/>
      <c r="CD18" s="895"/>
      <c r="CE18" s="895"/>
      <c r="CF18" s="895"/>
      <c r="CG18" s="895"/>
      <c r="CH18" s="895"/>
      <c r="CI18" s="895"/>
      <c r="CJ18" s="895"/>
      <c r="CK18" s="895"/>
      <c r="CL18" s="895"/>
      <c r="CM18" s="895"/>
      <c r="CN18" s="895"/>
      <c r="CO18" s="895"/>
      <c r="CP18" s="895"/>
      <c r="CQ18" s="895"/>
      <c r="CR18" s="895"/>
      <c r="CS18" s="895"/>
      <c r="CT18" s="895"/>
      <c r="CU18" s="895"/>
      <c r="CV18" s="895"/>
      <c r="CW18" s="895"/>
      <c r="CX18" s="895"/>
      <c r="CY18" s="895"/>
      <c r="CZ18" s="895"/>
      <c r="DA18" s="895"/>
      <c r="DB18" s="895"/>
      <c r="DC18" s="895"/>
      <c r="DD18" s="895"/>
      <c r="DE18" s="895"/>
      <c r="DF18" s="895"/>
      <c r="DG18" s="895"/>
      <c r="DH18" s="895"/>
      <c r="DI18" s="895"/>
      <c r="DJ18" s="895"/>
      <c r="DK18" s="895"/>
      <c r="DL18" s="895"/>
      <c r="DM18" s="895"/>
      <c r="DN18" s="895"/>
      <c r="DO18" s="895"/>
      <c r="DP18" s="895"/>
      <c r="DQ18" s="895"/>
      <c r="DR18" s="895"/>
      <c r="DS18" s="895"/>
      <c r="DT18" s="895"/>
      <c r="DU18" s="895"/>
      <c r="DV18" s="895"/>
      <c r="DW18" s="895"/>
      <c r="DX18" s="895"/>
      <c r="DY18" s="895"/>
      <c r="DZ18" s="895"/>
      <c r="EA18" s="895"/>
      <c r="EB18" s="895"/>
      <c r="EC18" s="895"/>
      <c r="ED18" s="895"/>
      <c r="EE18" s="895"/>
      <c r="EF18" s="895"/>
      <c r="EG18" s="895"/>
      <c r="EH18" s="895"/>
      <c r="EI18" s="895"/>
      <c r="EJ18" s="895"/>
      <c r="EK18" s="895"/>
      <c r="EL18" s="895"/>
      <c r="EM18" s="895"/>
      <c r="EN18" s="895"/>
      <c r="EO18" s="895"/>
      <c r="EP18" s="895"/>
      <c r="EQ18" s="895"/>
      <c r="ER18" s="895"/>
      <c r="ES18" s="895"/>
      <c r="ET18" s="895"/>
      <c r="EU18" s="895"/>
      <c r="EV18" s="895"/>
      <c r="EW18" s="895"/>
      <c r="EX18" s="895"/>
      <c r="EY18" s="895"/>
      <c r="EZ18" s="895"/>
      <c r="FA18" s="895"/>
      <c r="FB18" s="895"/>
      <c r="FC18" s="895"/>
      <c r="FD18" s="895"/>
      <c r="FE18" s="895"/>
      <c r="FF18" s="895"/>
      <c r="FG18" s="895"/>
      <c r="FH18" s="895"/>
      <c r="FI18" s="895"/>
      <c r="FJ18" s="895"/>
      <c r="FK18" s="895"/>
      <c r="FL18" s="895"/>
      <c r="FM18" s="895"/>
      <c r="FN18" s="895"/>
      <c r="FO18" s="895"/>
      <c r="FP18" s="895"/>
      <c r="FQ18" s="895"/>
      <c r="FR18" s="895"/>
      <c r="FS18" s="895"/>
      <c r="FT18" s="895"/>
      <c r="FU18" s="895"/>
      <c r="FV18" s="895"/>
      <c r="FW18" s="895"/>
      <c r="FX18" s="895"/>
      <c r="FY18" s="895"/>
      <c r="FZ18" s="895"/>
      <c r="GA18" s="895"/>
      <c r="GB18" s="895"/>
      <c r="GC18" s="895"/>
      <c r="GD18" s="895"/>
      <c r="GE18" s="895"/>
    </row>
    <row r="19" spans="1:187" s="898" customFormat="1" ht="100.5" customHeight="1">
      <c r="A19" s="895"/>
      <c r="B19" s="922"/>
      <c r="C19" s="923"/>
      <c r="D19" s="924"/>
      <c r="E19" s="925"/>
      <c r="F19" s="924"/>
      <c r="G19" s="923"/>
      <c r="H19" s="864"/>
      <c r="I19" s="923"/>
      <c r="J19" s="864"/>
      <c r="K19" s="925"/>
      <c r="L19" s="548" t="s">
        <v>989</v>
      </c>
      <c r="M19" s="868" t="s">
        <v>38</v>
      </c>
      <c r="N19" s="928"/>
      <c r="O19" s="283">
        <f t="shared" si="0"/>
        <v>300000000</v>
      </c>
      <c r="P19" s="285"/>
      <c r="Q19" s="927">
        <v>300000000</v>
      </c>
      <c r="R19" s="927"/>
      <c r="S19" s="927"/>
      <c r="T19" s="927"/>
      <c r="U19" s="927"/>
      <c r="V19" s="927"/>
      <c r="W19" s="927"/>
      <c r="X19" s="927"/>
      <c r="Y19" s="927"/>
      <c r="Z19" s="927"/>
      <c r="AA19" s="220"/>
      <c r="AB19" s="496"/>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c r="BM19" s="895"/>
      <c r="BN19" s="895"/>
      <c r="BO19" s="895"/>
      <c r="BP19" s="895"/>
      <c r="BQ19" s="895"/>
      <c r="BR19" s="895"/>
      <c r="BS19" s="895"/>
      <c r="BT19" s="895"/>
      <c r="BU19" s="895"/>
      <c r="BV19" s="895"/>
      <c r="BW19" s="895"/>
      <c r="BX19" s="895"/>
      <c r="BY19" s="895"/>
      <c r="BZ19" s="895"/>
      <c r="CA19" s="895"/>
      <c r="CB19" s="895"/>
      <c r="CC19" s="895"/>
      <c r="CD19" s="895"/>
      <c r="CE19" s="895"/>
      <c r="CF19" s="895"/>
      <c r="CG19" s="895"/>
      <c r="CH19" s="895"/>
      <c r="CI19" s="895"/>
      <c r="CJ19" s="895"/>
      <c r="CK19" s="895"/>
      <c r="CL19" s="895"/>
      <c r="CM19" s="895"/>
      <c r="CN19" s="895"/>
      <c r="CO19" s="895"/>
      <c r="CP19" s="895"/>
      <c r="CQ19" s="895"/>
      <c r="CR19" s="895"/>
      <c r="CS19" s="895"/>
      <c r="CT19" s="895"/>
      <c r="CU19" s="895"/>
      <c r="CV19" s="895"/>
      <c r="CW19" s="895"/>
      <c r="CX19" s="895"/>
      <c r="CY19" s="895"/>
      <c r="CZ19" s="895"/>
      <c r="DA19" s="895"/>
      <c r="DB19" s="895"/>
      <c r="DC19" s="895"/>
      <c r="DD19" s="895"/>
      <c r="DE19" s="895"/>
      <c r="DF19" s="895"/>
      <c r="DG19" s="895"/>
      <c r="DH19" s="895"/>
      <c r="DI19" s="895"/>
      <c r="DJ19" s="895"/>
      <c r="DK19" s="895"/>
      <c r="DL19" s="895"/>
      <c r="DM19" s="895"/>
      <c r="DN19" s="895"/>
      <c r="DO19" s="895"/>
      <c r="DP19" s="895"/>
      <c r="DQ19" s="895"/>
      <c r="DR19" s="895"/>
      <c r="DS19" s="895"/>
      <c r="DT19" s="895"/>
      <c r="DU19" s="895"/>
      <c r="DV19" s="895"/>
      <c r="DW19" s="895"/>
      <c r="DX19" s="895"/>
      <c r="DY19" s="895"/>
      <c r="DZ19" s="895"/>
      <c r="EA19" s="895"/>
      <c r="EB19" s="895"/>
      <c r="EC19" s="895"/>
      <c r="ED19" s="895"/>
      <c r="EE19" s="895"/>
      <c r="EF19" s="895"/>
      <c r="EG19" s="895"/>
      <c r="EH19" s="895"/>
      <c r="EI19" s="895"/>
      <c r="EJ19" s="895"/>
      <c r="EK19" s="895"/>
      <c r="EL19" s="895"/>
      <c r="EM19" s="895"/>
      <c r="EN19" s="895"/>
      <c r="EO19" s="895"/>
      <c r="EP19" s="895"/>
      <c r="EQ19" s="895"/>
      <c r="ER19" s="895"/>
      <c r="ES19" s="895"/>
      <c r="ET19" s="895"/>
      <c r="EU19" s="895"/>
      <c r="EV19" s="895"/>
      <c r="EW19" s="895"/>
      <c r="EX19" s="895"/>
      <c r="EY19" s="895"/>
      <c r="EZ19" s="895"/>
      <c r="FA19" s="895"/>
      <c r="FB19" s="895"/>
      <c r="FC19" s="895"/>
      <c r="FD19" s="895"/>
      <c r="FE19" s="895"/>
      <c r="FF19" s="895"/>
      <c r="FG19" s="895"/>
      <c r="FH19" s="895"/>
      <c r="FI19" s="895"/>
      <c r="FJ19" s="895"/>
      <c r="FK19" s="895"/>
      <c r="FL19" s="895"/>
      <c r="FM19" s="895"/>
      <c r="FN19" s="895"/>
      <c r="FO19" s="895"/>
      <c r="FP19" s="895"/>
      <c r="FQ19" s="895"/>
      <c r="FR19" s="895"/>
      <c r="FS19" s="895"/>
      <c r="FT19" s="895"/>
      <c r="FU19" s="895"/>
      <c r="FV19" s="895"/>
      <c r="FW19" s="895"/>
      <c r="FX19" s="895"/>
      <c r="FY19" s="895"/>
      <c r="FZ19" s="895"/>
      <c r="GA19" s="895"/>
      <c r="GB19" s="895"/>
      <c r="GC19" s="895"/>
      <c r="GD19" s="895"/>
      <c r="GE19" s="895"/>
    </row>
    <row r="20" spans="1:187" s="898" customFormat="1" ht="100.5" customHeight="1">
      <c r="A20" s="895"/>
      <c r="B20" s="922"/>
      <c r="C20" s="923"/>
      <c r="D20" s="924"/>
      <c r="E20" s="925"/>
      <c r="F20" s="924"/>
      <c r="G20" s="923"/>
      <c r="H20" s="864"/>
      <c r="I20" s="923"/>
      <c r="J20" s="864"/>
      <c r="K20" s="925"/>
      <c r="L20" s="548" t="s">
        <v>990</v>
      </c>
      <c r="M20" s="868" t="s">
        <v>169</v>
      </c>
      <c r="N20" s="928"/>
      <c r="O20" s="283">
        <f t="shared" si="0"/>
        <v>166787643</v>
      </c>
      <c r="P20" s="285"/>
      <c r="Q20" s="927">
        <v>166787643</v>
      </c>
      <c r="R20" s="927"/>
      <c r="S20" s="927"/>
      <c r="T20" s="927"/>
      <c r="U20" s="927"/>
      <c r="V20" s="927"/>
      <c r="W20" s="927"/>
      <c r="X20" s="927"/>
      <c r="Y20" s="927"/>
      <c r="Z20" s="927"/>
      <c r="AA20" s="220"/>
      <c r="AB20" s="496"/>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5"/>
      <c r="BN20" s="895"/>
      <c r="BO20" s="895"/>
      <c r="BP20" s="895"/>
      <c r="BQ20" s="895"/>
      <c r="BR20" s="895"/>
      <c r="BS20" s="895"/>
      <c r="BT20" s="895"/>
      <c r="BU20" s="895"/>
      <c r="BV20" s="895"/>
      <c r="BW20" s="895"/>
      <c r="BX20" s="895"/>
      <c r="BY20" s="895"/>
      <c r="BZ20" s="895"/>
      <c r="CA20" s="895"/>
      <c r="CB20" s="895"/>
      <c r="CC20" s="895"/>
      <c r="CD20" s="895"/>
      <c r="CE20" s="895"/>
      <c r="CF20" s="895"/>
      <c r="CG20" s="895"/>
      <c r="CH20" s="895"/>
      <c r="CI20" s="895"/>
      <c r="CJ20" s="895"/>
      <c r="CK20" s="895"/>
      <c r="CL20" s="895"/>
      <c r="CM20" s="895"/>
      <c r="CN20" s="895"/>
      <c r="CO20" s="895"/>
      <c r="CP20" s="895"/>
      <c r="CQ20" s="895"/>
      <c r="CR20" s="895"/>
      <c r="CS20" s="895"/>
      <c r="CT20" s="895"/>
      <c r="CU20" s="895"/>
      <c r="CV20" s="895"/>
      <c r="CW20" s="895"/>
      <c r="CX20" s="895"/>
      <c r="CY20" s="895"/>
      <c r="CZ20" s="895"/>
      <c r="DA20" s="895"/>
      <c r="DB20" s="895"/>
      <c r="DC20" s="895"/>
      <c r="DD20" s="895"/>
      <c r="DE20" s="895"/>
      <c r="DF20" s="895"/>
      <c r="DG20" s="895"/>
      <c r="DH20" s="895"/>
      <c r="DI20" s="895"/>
      <c r="DJ20" s="895"/>
      <c r="DK20" s="895"/>
      <c r="DL20" s="895"/>
      <c r="DM20" s="895"/>
      <c r="DN20" s="895"/>
      <c r="DO20" s="895"/>
      <c r="DP20" s="895"/>
      <c r="DQ20" s="895"/>
      <c r="DR20" s="895"/>
      <c r="DS20" s="895"/>
      <c r="DT20" s="895"/>
      <c r="DU20" s="895"/>
      <c r="DV20" s="895"/>
      <c r="DW20" s="895"/>
      <c r="DX20" s="895"/>
      <c r="DY20" s="895"/>
      <c r="DZ20" s="895"/>
      <c r="EA20" s="895"/>
      <c r="EB20" s="895"/>
      <c r="EC20" s="895"/>
      <c r="ED20" s="895"/>
      <c r="EE20" s="895"/>
      <c r="EF20" s="895"/>
      <c r="EG20" s="895"/>
      <c r="EH20" s="895"/>
      <c r="EI20" s="895"/>
      <c r="EJ20" s="895"/>
      <c r="EK20" s="895"/>
      <c r="EL20" s="895"/>
      <c r="EM20" s="895"/>
      <c r="EN20" s="895"/>
      <c r="EO20" s="895"/>
      <c r="EP20" s="895"/>
      <c r="EQ20" s="895"/>
      <c r="ER20" s="895"/>
      <c r="ES20" s="895"/>
      <c r="ET20" s="895"/>
      <c r="EU20" s="895"/>
      <c r="EV20" s="895"/>
      <c r="EW20" s="895"/>
      <c r="EX20" s="895"/>
      <c r="EY20" s="895"/>
      <c r="EZ20" s="895"/>
      <c r="FA20" s="895"/>
      <c r="FB20" s="895"/>
      <c r="FC20" s="895"/>
      <c r="FD20" s="895"/>
      <c r="FE20" s="895"/>
      <c r="FF20" s="895"/>
      <c r="FG20" s="895"/>
      <c r="FH20" s="895"/>
      <c r="FI20" s="895"/>
      <c r="FJ20" s="895"/>
      <c r="FK20" s="895"/>
      <c r="FL20" s="895"/>
      <c r="FM20" s="895"/>
      <c r="FN20" s="895"/>
      <c r="FO20" s="895"/>
      <c r="FP20" s="895"/>
      <c r="FQ20" s="895"/>
      <c r="FR20" s="895"/>
      <c r="FS20" s="895"/>
      <c r="FT20" s="895"/>
      <c r="FU20" s="895"/>
      <c r="FV20" s="895"/>
      <c r="FW20" s="895"/>
      <c r="FX20" s="895"/>
      <c r="FY20" s="895"/>
      <c r="FZ20" s="895"/>
      <c r="GA20" s="895"/>
      <c r="GB20" s="895"/>
      <c r="GC20" s="895"/>
      <c r="GD20" s="895"/>
      <c r="GE20" s="895"/>
    </row>
    <row r="21" spans="1:187" s="898" customFormat="1" ht="100.5" customHeight="1">
      <c r="A21" s="895"/>
      <c r="B21" s="922"/>
      <c r="C21" s="923"/>
      <c r="D21" s="924"/>
      <c r="E21" s="925"/>
      <c r="F21" s="924"/>
      <c r="G21" s="923"/>
      <c r="H21" s="864"/>
      <c r="I21" s="923"/>
      <c r="J21" s="864"/>
      <c r="K21" s="925"/>
      <c r="L21" s="548" t="s">
        <v>981</v>
      </c>
      <c r="M21" s="868" t="s">
        <v>169</v>
      </c>
      <c r="N21" s="928"/>
      <c r="O21" s="283">
        <f t="shared" si="0"/>
        <v>95495600061</v>
      </c>
      <c r="P21" s="285"/>
      <c r="Q21" s="927"/>
      <c r="R21" s="927"/>
      <c r="S21" s="927"/>
      <c r="T21" s="927"/>
      <c r="U21" s="927"/>
      <c r="V21" s="927"/>
      <c r="W21" s="927"/>
      <c r="X21" s="927"/>
      <c r="Y21" s="927"/>
      <c r="Z21" s="927">
        <f>+(142295600061-36800000000)-10000000000</f>
        <v>95495600061</v>
      </c>
      <c r="AA21" s="220"/>
      <c r="AB21" s="496"/>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c r="BM21" s="895"/>
      <c r="BN21" s="895"/>
      <c r="BO21" s="895"/>
      <c r="BP21" s="895"/>
      <c r="BQ21" s="895"/>
      <c r="BR21" s="895"/>
      <c r="BS21" s="895"/>
      <c r="BT21" s="895"/>
      <c r="BU21" s="895"/>
      <c r="BV21" s="895"/>
      <c r="BW21" s="895"/>
      <c r="BX21" s="895"/>
      <c r="BY21" s="895"/>
      <c r="BZ21" s="895"/>
      <c r="CA21" s="895"/>
      <c r="CB21" s="895"/>
      <c r="CC21" s="895"/>
      <c r="CD21" s="895"/>
      <c r="CE21" s="895"/>
      <c r="CF21" s="895"/>
      <c r="CG21" s="895"/>
      <c r="CH21" s="895"/>
      <c r="CI21" s="895"/>
      <c r="CJ21" s="895"/>
      <c r="CK21" s="895"/>
      <c r="CL21" s="895"/>
      <c r="CM21" s="895"/>
      <c r="CN21" s="895"/>
      <c r="CO21" s="895"/>
      <c r="CP21" s="895"/>
      <c r="CQ21" s="895"/>
      <c r="CR21" s="895"/>
      <c r="CS21" s="895"/>
      <c r="CT21" s="895"/>
      <c r="CU21" s="895"/>
      <c r="CV21" s="895"/>
      <c r="CW21" s="895"/>
      <c r="CX21" s="895"/>
      <c r="CY21" s="895"/>
      <c r="CZ21" s="895"/>
      <c r="DA21" s="895"/>
      <c r="DB21" s="895"/>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5"/>
      <c r="EE21" s="895"/>
      <c r="EF21" s="895"/>
      <c r="EG21" s="895"/>
      <c r="EH21" s="895"/>
      <c r="EI21" s="895"/>
      <c r="EJ21" s="895"/>
      <c r="EK21" s="895"/>
      <c r="EL21" s="895"/>
      <c r="EM21" s="895"/>
      <c r="EN21" s="895"/>
      <c r="EO21" s="895"/>
      <c r="EP21" s="895"/>
      <c r="EQ21" s="895"/>
      <c r="ER21" s="895"/>
      <c r="ES21" s="895"/>
      <c r="ET21" s="895"/>
      <c r="EU21" s="895"/>
      <c r="EV21" s="895"/>
      <c r="EW21" s="895"/>
      <c r="EX21" s="895"/>
      <c r="EY21" s="895"/>
      <c r="EZ21" s="895"/>
      <c r="FA21" s="895"/>
      <c r="FB21" s="895"/>
      <c r="FC21" s="895"/>
      <c r="FD21" s="895"/>
      <c r="FE21" s="895"/>
      <c r="FF21" s="895"/>
      <c r="FG21" s="895"/>
      <c r="FH21" s="895"/>
      <c r="FI21" s="895"/>
      <c r="FJ21" s="895"/>
      <c r="FK21" s="895"/>
      <c r="FL21" s="895"/>
      <c r="FM21" s="895"/>
      <c r="FN21" s="895"/>
      <c r="FO21" s="895"/>
      <c r="FP21" s="895"/>
      <c r="FQ21" s="895"/>
      <c r="FR21" s="895"/>
      <c r="FS21" s="895"/>
      <c r="FT21" s="895"/>
      <c r="FU21" s="895"/>
      <c r="FV21" s="895"/>
      <c r="FW21" s="895"/>
      <c r="FX21" s="895"/>
      <c r="FY21" s="895"/>
      <c r="FZ21" s="895"/>
      <c r="GA21" s="895"/>
      <c r="GB21" s="895"/>
      <c r="GC21" s="895"/>
      <c r="GD21" s="895"/>
      <c r="GE21" s="895"/>
    </row>
    <row r="22" spans="1:187" s="898" customFormat="1" ht="100.5" customHeight="1">
      <c r="A22" s="895"/>
      <c r="B22" s="922"/>
      <c r="C22" s="923"/>
      <c r="D22" s="924"/>
      <c r="E22" s="925"/>
      <c r="F22" s="924"/>
      <c r="G22" s="923"/>
      <c r="H22" s="864"/>
      <c r="I22" s="923"/>
      <c r="J22" s="864"/>
      <c r="K22" s="925"/>
      <c r="L22" s="548" t="s">
        <v>991</v>
      </c>
      <c r="M22" s="868" t="s">
        <v>169</v>
      </c>
      <c r="N22" s="928"/>
      <c r="O22" s="283">
        <f t="shared" si="0"/>
        <v>1045894908</v>
      </c>
      <c r="P22" s="285"/>
      <c r="Q22" s="927"/>
      <c r="R22" s="927"/>
      <c r="S22" s="927"/>
      <c r="T22" s="927"/>
      <c r="U22" s="927"/>
      <c r="V22" s="927"/>
      <c r="W22" s="927"/>
      <c r="X22" s="927">
        <f>545894908+500000000</f>
        <v>1045894908</v>
      </c>
      <c r="Y22" s="927"/>
      <c r="Z22" s="927"/>
      <c r="AA22" s="220"/>
      <c r="AB22" s="496"/>
      <c r="AC22" s="895"/>
      <c r="AD22" s="900"/>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c r="CJ22" s="895"/>
      <c r="CK22" s="895"/>
      <c r="CL22" s="895"/>
      <c r="CM22" s="895"/>
      <c r="CN22" s="895"/>
      <c r="CO22" s="895"/>
      <c r="CP22" s="895"/>
      <c r="CQ22" s="895"/>
      <c r="CR22" s="895"/>
      <c r="CS22" s="895"/>
      <c r="CT22" s="895"/>
      <c r="CU22" s="895"/>
      <c r="CV22" s="895"/>
      <c r="CW22" s="895"/>
      <c r="CX22" s="895"/>
      <c r="CY22" s="895"/>
      <c r="CZ22" s="895"/>
      <c r="DA22" s="895"/>
      <c r="DB22" s="895"/>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5"/>
      <c r="EE22" s="895"/>
      <c r="EF22" s="895"/>
      <c r="EG22" s="895"/>
      <c r="EH22" s="895"/>
      <c r="EI22" s="895"/>
      <c r="EJ22" s="895"/>
      <c r="EK22" s="895"/>
      <c r="EL22" s="895"/>
      <c r="EM22" s="895"/>
      <c r="EN22" s="895"/>
      <c r="EO22" s="895"/>
      <c r="EP22" s="895"/>
      <c r="EQ22" s="895"/>
      <c r="ER22" s="895"/>
      <c r="ES22" s="895"/>
      <c r="ET22" s="895"/>
      <c r="EU22" s="895"/>
      <c r="EV22" s="895"/>
      <c r="EW22" s="895"/>
      <c r="EX22" s="895"/>
      <c r="EY22" s="895"/>
      <c r="EZ22" s="895"/>
      <c r="FA22" s="895"/>
      <c r="FB22" s="895"/>
      <c r="FC22" s="895"/>
      <c r="FD22" s="895"/>
      <c r="FE22" s="895"/>
      <c r="FF22" s="895"/>
      <c r="FG22" s="895"/>
      <c r="FH22" s="895"/>
      <c r="FI22" s="895"/>
      <c r="FJ22" s="895"/>
      <c r="FK22" s="895"/>
      <c r="FL22" s="895"/>
      <c r="FM22" s="895"/>
      <c r="FN22" s="895"/>
      <c r="FO22" s="895"/>
      <c r="FP22" s="895"/>
      <c r="FQ22" s="895"/>
      <c r="FR22" s="895"/>
      <c r="FS22" s="895"/>
      <c r="FT22" s="895"/>
      <c r="FU22" s="895"/>
      <c r="FV22" s="895"/>
      <c r="FW22" s="895"/>
      <c r="FX22" s="895"/>
      <c r="FY22" s="895"/>
      <c r="FZ22" s="895"/>
      <c r="GA22" s="895"/>
      <c r="GB22" s="895"/>
      <c r="GC22" s="895"/>
      <c r="GD22" s="895"/>
      <c r="GE22" s="895"/>
    </row>
    <row r="23" spans="1:187" s="898" customFormat="1" ht="100.5" customHeight="1">
      <c r="A23" s="895"/>
      <c r="B23" s="922"/>
      <c r="C23" s="923"/>
      <c r="D23" s="924"/>
      <c r="E23" s="925"/>
      <c r="F23" s="924"/>
      <c r="G23" s="923"/>
      <c r="H23" s="864"/>
      <c r="I23" s="923"/>
      <c r="J23" s="864"/>
      <c r="K23" s="925"/>
      <c r="L23" s="548" t="s">
        <v>992</v>
      </c>
      <c r="M23" s="868" t="s">
        <v>294</v>
      </c>
      <c r="N23" s="928"/>
      <c r="O23" s="283">
        <f t="shared" si="0"/>
        <v>450000000</v>
      </c>
      <c r="P23" s="285"/>
      <c r="Q23" s="927">
        <v>450000000</v>
      </c>
      <c r="R23" s="927"/>
      <c r="S23" s="927"/>
      <c r="T23" s="927"/>
      <c r="U23" s="927"/>
      <c r="V23" s="927"/>
      <c r="W23" s="927"/>
      <c r="X23" s="927"/>
      <c r="Y23" s="927"/>
      <c r="Z23" s="927"/>
      <c r="AA23" s="220"/>
      <c r="AB23" s="496"/>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895"/>
      <c r="BC23" s="895"/>
      <c r="BD23" s="895"/>
      <c r="BE23" s="895"/>
      <c r="BF23" s="895"/>
      <c r="BG23" s="895"/>
      <c r="BH23" s="895"/>
      <c r="BI23" s="895"/>
      <c r="BJ23" s="895"/>
      <c r="BK23" s="895"/>
      <c r="BL23" s="895"/>
      <c r="BM23" s="895"/>
      <c r="BN23" s="895"/>
      <c r="BO23" s="895"/>
      <c r="BP23" s="895"/>
      <c r="BQ23" s="895"/>
      <c r="BR23" s="895"/>
      <c r="BS23" s="895"/>
      <c r="BT23" s="895"/>
      <c r="BU23" s="895"/>
      <c r="BV23" s="895"/>
      <c r="BW23" s="895"/>
      <c r="BX23" s="895"/>
      <c r="BY23" s="895"/>
      <c r="BZ23" s="895"/>
      <c r="CA23" s="895"/>
      <c r="CB23" s="895"/>
      <c r="CC23" s="895"/>
      <c r="CD23" s="895"/>
      <c r="CE23" s="895"/>
      <c r="CF23" s="895"/>
      <c r="CG23" s="895"/>
      <c r="CH23" s="895"/>
      <c r="CI23" s="895"/>
      <c r="CJ23" s="895"/>
      <c r="CK23" s="895"/>
      <c r="CL23" s="895"/>
      <c r="CM23" s="895"/>
      <c r="CN23" s="895"/>
      <c r="CO23" s="895"/>
      <c r="CP23" s="895"/>
      <c r="CQ23" s="895"/>
      <c r="CR23" s="895"/>
      <c r="CS23" s="895"/>
      <c r="CT23" s="895"/>
      <c r="CU23" s="895"/>
      <c r="CV23" s="895"/>
      <c r="CW23" s="895"/>
      <c r="CX23" s="895"/>
      <c r="CY23" s="895"/>
      <c r="CZ23" s="895"/>
      <c r="DA23" s="895"/>
      <c r="DB23" s="895"/>
      <c r="DC23" s="895"/>
      <c r="DD23" s="895"/>
      <c r="DE23" s="895"/>
      <c r="DF23" s="895"/>
      <c r="DG23" s="895"/>
      <c r="DH23" s="895"/>
      <c r="DI23" s="895"/>
      <c r="DJ23" s="895"/>
      <c r="DK23" s="895"/>
      <c r="DL23" s="895"/>
      <c r="DM23" s="895"/>
      <c r="DN23" s="895"/>
      <c r="DO23" s="895"/>
      <c r="DP23" s="895"/>
      <c r="DQ23" s="895"/>
      <c r="DR23" s="895"/>
      <c r="DS23" s="895"/>
      <c r="DT23" s="895"/>
      <c r="DU23" s="895"/>
      <c r="DV23" s="895"/>
      <c r="DW23" s="895"/>
      <c r="DX23" s="895"/>
      <c r="DY23" s="895"/>
      <c r="DZ23" s="895"/>
      <c r="EA23" s="895"/>
      <c r="EB23" s="895"/>
      <c r="EC23" s="895"/>
      <c r="ED23" s="895"/>
      <c r="EE23" s="895"/>
      <c r="EF23" s="895"/>
      <c r="EG23" s="895"/>
      <c r="EH23" s="895"/>
      <c r="EI23" s="895"/>
      <c r="EJ23" s="895"/>
      <c r="EK23" s="895"/>
      <c r="EL23" s="895"/>
      <c r="EM23" s="895"/>
      <c r="EN23" s="895"/>
      <c r="EO23" s="895"/>
      <c r="EP23" s="895"/>
      <c r="EQ23" s="895"/>
      <c r="ER23" s="895"/>
      <c r="ES23" s="895"/>
      <c r="ET23" s="895"/>
      <c r="EU23" s="895"/>
      <c r="EV23" s="895"/>
      <c r="EW23" s="895"/>
      <c r="EX23" s="895"/>
      <c r="EY23" s="895"/>
      <c r="EZ23" s="895"/>
      <c r="FA23" s="895"/>
      <c r="FB23" s="895"/>
      <c r="FC23" s="895"/>
      <c r="FD23" s="895"/>
      <c r="FE23" s="895"/>
      <c r="FF23" s="895"/>
      <c r="FG23" s="895"/>
      <c r="FH23" s="895"/>
      <c r="FI23" s="895"/>
      <c r="FJ23" s="895"/>
      <c r="FK23" s="895"/>
      <c r="FL23" s="895"/>
      <c r="FM23" s="895"/>
      <c r="FN23" s="895"/>
      <c r="FO23" s="895"/>
      <c r="FP23" s="895"/>
      <c r="FQ23" s="895"/>
      <c r="FR23" s="895"/>
      <c r="FS23" s="895"/>
      <c r="FT23" s="895"/>
      <c r="FU23" s="895"/>
      <c r="FV23" s="895"/>
      <c r="FW23" s="895"/>
      <c r="FX23" s="895"/>
      <c r="FY23" s="895"/>
      <c r="FZ23" s="895"/>
      <c r="GA23" s="895"/>
      <c r="GB23" s="895"/>
      <c r="GC23" s="895"/>
      <c r="GD23" s="895"/>
      <c r="GE23" s="895"/>
    </row>
    <row r="24" spans="1:187" s="898" customFormat="1" ht="100.5" customHeight="1">
      <c r="A24" s="895"/>
      <c r="B24" s="922"/>
      <c r="C24" s="923"/>
      <c r="D24" s="924"/>
      <c r="E24" s="925"/>
      <c r="F24" s="924"/>
      <c r="G24" s="923"/>
      <c r="H24" s="864"/>
      <c r="I24" s="923"/>
      <c r="J24" s="864"/>
      <c r="K24" s="925"/>
      <c r="L24" s="548" t="s">
        <v>993</v>
      </c>
      <c r="M24" s="868" t="s">
        <v>54</v>
      </c>
      <c r="N24" s="928"/>
      <c r="O24" s="283">
        <f t="shared" si="0"/>
        <v>284500000</v>
      </c>
      <c r="P24" s="285"/>
      <c r="Q24" s="927">
        <v>284500000</v>
      </c>
      <c r="R24" s="927"/>
      <c r="S24" s="927"/>
      <c r="T24" s="927"/>
      <c r="U24" s="927"/>
      <c r="V24" s="927"/>
      <c r="W24" s="927"/>
      <c r="X24" s="927"/>
      <c r="Y24" s="927"/>
      <c r="Z24" s="927"/>
      <c r="AA24" s="220"/>
      <c r="AB24" s="496"/>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895"/>
      <c r="BA24" s="895"/>
      <c r="BB24" s="895"/>
      <c r="BC24" s="895"/>
      <c r="BD24" s="895"/>
      <c r="BE24" s="895"/>
      <c r="BF24" s="895"/>
      <c r="BG24" s="895"/>
      <c r="BH24" s="895"/>
      <c r="BI24" s="895"/>
      <c r="BJ24" s="895"/>
      <c r="BK24" s="895"/>
      <c r="BL24" s="895"/>
      <c r="BM24" s="895"/>
      <c r="BN24" s="895"/>
      <c r="BO24" s="895"/>
      <c r="BP24" s="895"/>
      <c r="BQ24" s="895"/>
      <c r="BR24" s="895"/>
      <c r="BS24" s="895"/>
      <c r="BT24" s="895"/>
      <c r="BU24" s="895"/>
      <c r="BV24" s="895"/>
      <c r="BW24" s="895"/>
      <c r="BX24" s="895"/>
      <c r="BY24" s="895"/>
      <c r="BZ24" s="895"/>
      <c r="CA24" s="895"/>
      <c r="CB24" s="895"/>
      <c r="CC24" s="895"/>
      <c r="CD24" s="895"/>
      <c r="CE24" s="895"/>
      <c r="CF24" s="895"/>
      <c r="CG24" s="895"/>
      <c r="CH24" s="895"/>
      <c r="CI24" s="895"/>
      <c r="CJ24" s="895"/>
      <c r="CK24" s="895"/>
      <c r="CL24" s="895"/>
      <c r="CM24" s="895"/>
      <c r="CN24" s="895"/>
      <c r="CO24" s="895"/>
      <c r="CP24" s="895"/>
      <c r="CQ24" s="895"/>
      <c r="CR24" s="895"/>
      <c r="CS24" s="895"/>
      <c r="CT24" s="895"/>
      <c r="CU24" s="895"/>
      <c r="CV24" s="895"/>
      <c r="CW24" s="895"/>
      <c r="CX24" s="895"/>
      <c r="CY24" s="895"/>
      <c r="CZ24" s="895"/>
      <c r="DA24" s="895"/>
      <c r="DB24" s="895"/>
      <c r="DC24" s="895"/>
      <c r="DD24" s="895"/>
      <c r="DE24" s="895"/>
      <c r="DF24" s="895"/>
      <c r="DG24" s="895"/>
      <c r="DH24" s="895"/>
      <c r="DI24" s="895"/>
      <c r="DJ24" s="895"/>
      <c r="DK24" s="895"/>
      <c r="DL24" s="895"/>
      <c r="DM24" s="895"/>
      <c r="DN24" s="895"/>
      <c r="DO24" s="895"/>
      <c r="DP24" s="895"/>
      <c r="DQ24" s="895"/>
      <c r="DR24" s="895"/>
      <c r="DS24" s="895"/>
      <c r="DT24" s="895"/>
      <c r="DU24" s="895"/>
      <c r="DV24" s="895"/>
      <c r="DW24" s="895"/>
      <c r="DX24" s="895"/>
      <c r="DY24" s="895"/>
      <c r="DZ24" s="895"/>
      <c r="EA24" s="895"/>
      <c r="EB24" s="895"/>
      <c r="EC24" s="895"/>
      <c r="ED24" s="895"/>
      <c r="EE24" s="895"/>
      <c r="EF24" s="895"/>
      <c r="EG24" s="895"/>
      <c r="EH24" s="895"/>
      <c r="EI24" s="895"/>
      <c r="EJ24" s="895"/>
      <c r="EK24" s="895"/>
      <c r="EL24" s="895"/>
      <c r="EM24" s="895"/>
      <c r="EN24" s="895"/>
      <c r="EO24" s="895"/>
      <c r="EP24" s="895"/>
      <c r="EQ24" s="895"/>
      <c r="ER24" s="895"/>
      <c r="ES24" s="895"/>
      <c r="ET24" s="895"/>
      <c r="EU24" s="895"/>
      <c r="EV24" s="895"/>
      <c r="EW24" s="895"/>
      <c r="EX24" s="895"/>
      <c r="EY24" s="895"/>
      <c r="EZ24" s="895"/>
      <c r="FA24" s="895"/>
      <c r="FB24" s="895"/>
      <c r="FC24" s="895"/>
      <c r="FD24" s="895"/>
      <c r="FE24" s="895"/>
      <c r="FF24" s="895"/>
      <c r="FG24" s="895"/>
      <c r="FH24" s="895"/>
      <c r="FI24" s="895"/>
      <c r="FJ24" s="895"/>
      <c r="FK24" s="895"/>
      <c r="FL24" s="895"/>
      <c r="FM24" s="895"/>
      <c r="FN24" s="895"/>
      <c r="FO24" s="895"/>
      <c r="FP24" s="895"/>
      <c r="FQ24" s="895"/>
      <c r="FR24" s="895"/>
      <c r="FS24" s="895"/>
      <c r="FT24" s="895"/>
      <c r="FU24" s="895"/>
      <c r="FV24" s="895"/>
      <c r="FW24" s="895"/>
      <c r="FX24" s="895"/>
      <c r="FY24" s="895"/>
      <c r="FZ24" s="895"/>
      <c r="GA24" s="895"/>
      <c r="GB24" s="895"/>
      <c r="GC24" s="895"/>
      <c r="GD24" s="895"/>
      <c r="GE24" s="895"/>
    </row>
    <row r="25" spans="1:187" s="898" customFormat="1" ht="100.5" customHeight="1">
      <c r="A25" s="895"/>
      <c r="B25" s="922"/>
      <c r="C25" s="923"/>
      <c r="D25" s="924"/>
      <c r="E25" s="925"/>
      <c r="F25" s="924"/>
      <c r="G25" s="923"/>
      <c r="H25" s="864"/>
      <c r="I25" s="923"/>
      <c r="J25" s="864"/>
      <c r="K25" s="925"/>
      <c r="L25" s="548" t="s">
        <v>982</v>
      </c>
      <c r="M25" s="868" t="s">
        <v>54</v>
      </c>
      <c r="N25" s="928"/>
      <c r="O25" s="283">
        <f t="shared" si="0"/>
        <v>4260486962</v>
      </c>
      <c r="P25" s="285"/>
      <c r="Q25" s="927"/>
      <c r="R25" s="927"/>
      <c r="S25" s="927"/>
      <c r="T25" s="927"/>
      <c r="U25" s="927"/>
      <c r="V25" s="927"/>
      <c r="W25" s="927"/>
      <c r="X25" s="927"/>
      <c r="Y25" s="927"/>
      <c r="Z25" s="927">
        <v>4260486962</v>
      </c>
      <c r="AA25" s="220"/>
      <c r="AB25" s="496"/>
      <c r="AC25" s="895"/>
      <c r="AD25" s="900"/>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895"/>
      <c r="BE25" s="895"/>
      <c r="BF25" s="895"/>
      <c r="BG25" s="895"/>
      <c r="BH25" s="895"/>
      <c r="BI25" s="895"/>
      <c r="BJ25" s="895"/>
      <c r="BK25" s="895"/>
      <c r="BL25" s="895"/>
      <c r="BM25" s="895"/>
      <c r="BN25" s="895"/>
      <c r="BO25" s="895"/>
      <c r="BP25" s="895"/>
      <c r="BQ25" s="895"/>
      <c r="BR25" s="895"/>
      <c r="BS25" s="895"/>
      <c r="BT25" s="895"/>
      <c r="BU25" s="895"/>
      <c r="BV25" s="895"/>
      <c r="BW25" s="895"/>
      <c r="BX25" s="895"/>
      <c r="BY25" s="895"/>
      <c r="BZ25" s="895"/>
      <c r="CA25" s="895"/>
      <c r="CB25" s="895"/>
      <c r="CC25" s="895"/>
      <c r="CD25" s="895"/>
      <c r="CE25" s="895"/>
      <c r="CF25" s="895"/>
      <c r="CG25" s="895"/>
      <c r="CH25" s="895"/>
      <c r="CI25" s="895"/>
      <c r="CJ25" s="895"/>
      <c r="CK25" s="895"/>
      <c r="CL25" s="895"/>
      <c r="CM25" s="895"/>
      <c r="CN25" s="895"/>
      <c r="CO25" s="895"/>
      <c r="CP25" s="895"/>
      <c r="CQ25" s="895"/>
      <c r="CR25" s="895"/>
      <c r="CS25" s="895"/>
      <c r="CT25" s="895"/>
      <c r="CU25" s="895"/>
      <c r="CV25" s="895"/>
      <c r="CW25" s="895"/>
      <c r="CX25" s="895"/>
      <c r="CY25" s="895"/>
      <c r="CZ25" s="895"/>
      <c r="DA25" s="895"/>
      <c r="DB25" s="895"/>
      <c r="DC25" s="895"/>
      <c r="DD25" s="895"/>
      <c r="DE25" s="895"/>
      <c r="DF25" s="895"/>
      <c r="DG25" s="895"/>
      <c r="DH25" s="895"/>
      <c r="DI25" s="895"/>
      <c r="DJ25" s="895"/>
      <c r="DK25" s="895"/>
      <c r="DL25" s="895"/>
      <c r="DM25" s="895"/>
      <c r="DN25" s="895"/>
      <c r="DO25" s="895"/>
      <c r="DP25" s="895"/>
      <c r="DQ25" s="895"/>
      <c r="DR25" s="895"/>
      <c r="DS25" s="895"/>
      <c r="DT25" s="895"/>
      <c r="DU25" s="895"/>
      <c r="DV25" s="895"/>
      <c r="DW25" s="895"/>
      <c r="DX25" s="895"/>
      <c r="DY25" s="895"/>
      <c r="DZ25" s="895"/>
      <c r="EA25" s="895"/>
      <c r="EB25" s="895"/>
      <c r="EC25" s="895"/>
      <c r="ED25" s="895"/>
      <c r="EE25" s="895"/>
      <c r="EF25" s="895"/>
      <c r="EG25" s="895"/>
      <c r="EH25" s="895"/>
      <c r="EI25" s="895"/>
      <c r="EJ25" s="895"/>
      <c r="EK25" s="895"/>
      <c r="EL25" s="895"/>
      <c r="EM25" s="895"/>
      <c r="EN25" s="895"/>
      <c r="EO25" s="895"/>
      <c r="EP25" s="895"/>
      <c r="EQ25" s="895"/>
      <c r="ER25" s="895"/>
      <c r="ES25" s="895"/>
      <c r="ET25" s="895"/>
      <c r="EU25" s="895"/>
      <c r="EV25" s="895"/>
      <c r="EW25" s="895"/>
      <c r="EX25" s="895"/>
      <c r="EY25" s="895"/>
      <c r="EZ25" s="895"/>
      <c r="FA25" s="895"/>
      <c r="FB25" s="895"/>
      <c r="FC25" s="895"/>
      <c r="FD25" s="895"/>
      <c r="FE25" s="895"/>
      <c r="FF25" s="895"/>
      <c r="FG25" s="895"/>
      <c r="FH25" s="895"/>
      <c r="FI25" s="895"/>
      <c r="FJ25" s="895"/>
      <c r="FK25" s="895"/>
      <c r="FL25" s="895"/>
      <c r="FM25" s="895"/>
      <c r="FN25" s="895"/>
      <c r="FO25" s="895"/>
      <c r="FP25" s="895"/>
      <c r="FQ25" s="895"/>
      <c r="FR25" s="895"/>
      <c r="FS25" s="895"/>
      <c r="FT25" s="895"/>
      <c r="FU25" s="895"/>
      <c r="FV25" s="895"/>
      <c r="FW25" s="895"/>
      <c r="FX25" s="895"/>
      <c r="FY25" s="895"/>
      <c r="FZ25" s="895"/>
      <c r="GA25" s="895"/>
      <c r="GB25" s="895"/>
      <c r="GC25" s="895"/>
      <c r="GD25" s="895"/>
      <c r="GE25" s="895"/>
    </row>
    <row r="26" spans="1:187" s="898" customFormat="1" ht="100.5" customHeight="1">
      <c r="A26" s="895"/>
      <c r="B26" s="922"/>
      <c r="C26" s="923"/>
      <c r="D26" s="924"/>
      <c r="E26" s="925"/>
      <c r="F26" s="924"/>
      <c r="G26" s="923"/>
      <c r="H26" s="864"/>
      <c r="I26" s="923"/>
      <c r="J26" s="864"/>
      <c r="K26" s="925"/>
      <c r="L26" s="548" t="s">
        <v>994</v>
      </c>
      <c r="M26" s="868" t="s">
        <v>40</v>
      </c>
      <c r="N26" s="928"/>
      <c r="O26" s="283">
        <f t="shared" si="0"/>
        <v>952963000</v>
      </c>
      <c r="P26" s="285"/>
      <c r="Q26" s="927">
        <v>952963000</v>
      </c>
      <c r="R26" s="927"/>
      <c r="S26" s="927"/>
      <c r="T26" s="927"/>
      <c r="U26" s="927"/>
      <c r="V26" s="927"/>
      <c r="W26" s="927"/>
      <c r="X26" s="927"/>
      <c r="Y26" s="927"/>
      <c r="Z26" s="927"/>
      <c r="AA26" s="220"/>
      <c r="AB26" s="496"/>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c r="BG26" s="895"/>
      <c r="BH26" s="895"/>
      <c r="BI26" s="895"/>
      <c r="BJ26" s="895"/>
      <c r="BK26" s="895"/>
      <c r="BL26" s="895"/>
      <c r="BM26" s="895"/>
      <c r="BN26" s="895"/>
      <c r="BO26" s="895"/>
      <c r="BP26" s="895"/>
      <c r="BQ26" s="895"/>
      <c r="BR26" s="895"/>
      <c r="BS26" s="895"/>
      <c r="BT26" s="895"/>
      <c r="BU26" s="895"/>
      <c r="BV26" s="895"/>
      <c r="BW26" s="895"/>
      <c r="BX26" s="895"/>
      <c r="BY26" s="895"/>
      <c r="BZ26" s="895"/>
      <c r="CA26" s="895"/>
      <c r="CB26" s="895"/>
      <c r="CC26" s="895"/>
      <c r="CD26" s="895"/>
      <c r="CE26" s="895"/>
      <c r="CF26" s="895"/>
      <c r="CG26" s="895"/>
      <c r="CH26" s="895"/>
      <c r="CI26" s="895"/>
      <c r="CJ26" s="895"/>
      <c r="CK26" s="895"/>
      <c r="CL26" s="895"/>
      <c r="CM26" s="895"/>
      <c r="CN26" s="895"/>
      <c r="CO26" s="895"/>
      <c r="CP26" s="895"/>
      <c r="CQ26" s="895"/>
      <c r="CR26" s="895"/>
      <c r="CS26" s="895"/>
      <c r="CT26" s="895"/>
      <c r="CU26" s="895"/>
      <c r="CV26" s="895"/>
      <c r="CW26" s="895"/>
      <c r="CX26" s="895"/>
      <c r="CY26" s="895"/>
      <c r="CZ26" s="895"/>
      <c r="DA26" s="895"/>
      <c r="DB26" s="895"/>
      <c r="DC26" s="895"/>
      <c r="DD26" s="895"/>
      <c r="DE26" s="895"/>
      <c r="DF26" s="895"/>
      <c r="DG26" s="895"/>
      <c r="DH26" s="895"/>
      <c r="DI26" s="895"/>
      <c r="DJ26" s="895"/>
      <c r="DK26" s="895"/>
      <c r="DL26" s="895"/>
      <c r="DM26" s="895"/>
      <c r="DN26" s="895"/>
      <c r="DO26" s="895"/>
      <c r="DP26" s="895"/>
      <c r="DQ26" s="895"/>
      <c r="DR26" s="895"/>
      <c r="DS26" s="895"/>
      <c r="DT26" s="895"/>
      <c r="DU26" s="895"/>
      <c r="DV26" s="895"/>
      <c r="DW26" s="895"/>
      <c r="DX26" s="895"/>
      <c r="DY26" s="895"/>
      <c r="DZ26" s="895"/>
      <c r="EA26" s="895"/>
      <c r="EB26" s="895"/>
      <c r="EC26" s="895"/>
      <c r="ED26" s="895"/>
      <c r="EE26" s="895"/>
      <c r="EF26" s="895"/>
      <c r="EG26" s="895"/>
      <c r="EH26" s="895"/>
      <c r="EI26" s="895"/>
      <c r="EJ26" s="895"/>
      <c r="EK26" s="895"/>
      <c r="EL26" s="895"/>
      <c r="EM26" s="895"/>
      <c r="EN26" s="895"/>
      <c r="EO26" s="895"/>
      <c r="EP26" s="895"/>
      <c r="EQ26" s="895"/>
      <c r="ER26" s="895"/>
      <c r="ES26" s="895"/>
      <c r="ET26" s="895"/>
      <c r="EU26" s="895"/>
      <c r="EV26" s="895"/>
      <c r="EW26" s="895"/>
      <c r="EX26" s="895"/>
      <c r="EY26" s="895"/>
      <c r="EZ26" s="895"/>
      <c r="FA26" s="895"/>
      <c r="FB26" s="895"/>
      <c r="FC26" s="895"/>
      <c r="FD26" s="895"/>
      <c r="FE26" s="895"/>
      <c r="FF26" s="895"/>
      <c r="FG26" s="895"/>
      <c r="FH26" s="895"/>
      <c r="FI26" s="895"/>
      <c r="FJ26" s="895"/>
      <c r="FK26" s="895"/>
      <c r="FL26" s="895"/>
      <c r="FM26" s="895"/>
      <c r="FN26" s="895"/>
      <c r="FO26" s="895"/>
      <c r="FP26" s="895"/>
      <c r="FQ26" s="895"/>
      <c r="FR26" s="895"/>
      <c r="FS26" s="895"/>
      <c r="FT26" s="895"/>
      <c r="FU26" s="895"/>
      <c r="FV26" s="895"/>
      <c r="FW26" s="895"/>
      <c r="FX26" s="895"/>
      <c r="FY26" s="895"/>
      <c r="FZ26" s="895"/>
      <c r="GA26" s="895"/>
      <c r="GB26" s="895"/>
      <c r="GC26" s="895"/>
      <c r="GD26" s="895"/>
      <c r="GE26" s="895"/>
    </row>
    <row r="27" spans="1:187" s="898" customFormat="1" ht="100.5" hidden="1" customHeight="1">
      <c r="A27" s="895"/>
      <c r="B27" s="929" t="s">
        <v>31</v>
      </c>
      <c r="C27" s="923" t="s">
        <v>973</v>
      </c>
      <c r="D27" s="930" t="s">
        <v>599</v>
      </c>
      <c r="E27" s="925">
        <v>2402</v>
      </c>
      <c r="F27" s="924" t="s">
        <v>126</v>
      </c>
      <c r="G27" s="923" t="s">
        <v>974</v>
      </c>
      <c r="H27" s="864" t="s">
        <v>975</v>
      </c>
      <c r="I27" s="548" t="s">
        <v>995</v>
      </c>
      <c r="J27" s="868" t="s">
        <v>996</v>
      </c>
      <c r="K27" s="931" t="s">
        <v>997</v>
      </c>
      <c r="L27" s="923" t="s">
        <v>991</v>
      </c>
      <c r="M27" s="864" t="s">
        <v>169</v>
      </c>
      <c r="N27" s="932">
        <v>1</v>
      </c>
      <c r="O27" s="283">
        <f>SUM(Q27:Z27)</f>
        <v>0</v>
      </c>
      <c r="P27" s="285"/>
      <c r="Q27" s="927"/>
      <c r="R27" s="927"/>
      <c r="S27" s="927"/>
      <c r="T27" s="927"/>
      <c r="U27" s="927"/>
      <c r="V27" s="927"/>
      <c r="W27" s="927"/>
      <c r="X27" s="927"/>
      <c r="Y27" s="927"/>
      <c r="Z27" s="927"/>
      <c r="AA27" s="220"/>
      <c r="AB27" s="496"/>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895"/>
      <c r="BE27" s="895"/>
      <c r="BF27" s="895"/>
      <c r="BG27" s="895"/>
      <c r="BH27" s="895"/>
      <c r="BI27" s="895"/>
      <c r="BJ27" s="895"/>
      <c r="BK27" s="895"/>
      <c r="BL27" s="895"/>
      <c r="BM27" s="895"/>
      <c r="BN27" s="895"/>
      <c r="BO27" s="895"/>
      <c r="BP27" s="895"/>
      <c r="BQ27" s="895"/>
      <c r="BR27" s="895"/>
      <c r="BS27" s="895"/>
      <c r="BT27" s="895"/>
      <c r="BU27" s="895"/>
      <c r="BV27" s="895"/>
      <c r="BW27" s="895"/>
      <c r="BX27" s="895"/>
      <c r="BY27" s="895"/>
      <c r="BZ27" s="895"/>
      <c r="CA27" s="895"/>
      <c r="CB27" s="895"/>
      <c r="CC27" s="895"/>
      <c r="CD27" s="895"/>
      <c r="CE27" s="895"/>
      <c r="CF27" s="895"/>
      <c r="CG27" s="895"/>
      <c r="CH27" s="895"/>
      <c r="CI27" s="895"/>
      <c r="CJ27" s="895"/>
      <c r="CK27" s="895"/>
      <c r="CL27" s="895"/>
      <c r="CM27" s="895"/>
      <c r="CN27" s="895"/>
      <c r="CO27" s="895"/>
      <c r="CP27" s="895"/>
      <c r="CQ27" s="895"/>
      <c r="CR27" s="895"/>
      <c r="CS27" s="895"/>
      <c r="CT27" s="895"/>
      <c r="CU27" s="895"/>
      <c r="CV27" s="895"/>
      <c r="CW27" s="895"/>
      <c r="CX27" s="895"/>
      <c r="CY27" s="895"/>
      <c r="CZ27" s="895"/>
      <c r="DA27" s="895"/>
      <c r="DB27" s="895"/>
      <c r="DC27" s="895"/>
      <c r="DD27" s="895"/>
      <c r="DE27" s="895"/>
      <c r="DF27" s="895"/>
      <c r="DG27" s="895"/>
      <c r="DH27" s="895"/>
      <c r="DI27" s="895"/>
      <c r="DJ27" s="895"/>
      <c r="DK27" s="895"/>
      <c r="DL27" s="895"/>
      <c r="DM27" s="895"/>
      <c r="DN27" s="895"/>
      <c r="DO27" s="895"/>
      <c r="DP27" s="895"/>
      <c r="DQ27" s="895"/>
      <c r="DR27" s="895"/>
      <c r="DS27" s="895"/>
      <c r="DT27" s="895"/>
      <c r="DU27" s="895"/>
      <c r="DV27" s="895"/>
      <c r="DW27" s="895"/>
      <c r="DX27" s="895"/>
      <c r="DY27" s="895"/>
      <c r="DZ27" s="895"/>
      <c r="EA27" s="895"/>
      <c r="EB27" s="895"/>
      <c r="EC27" s="895"/>
      <c r="ED27" s="895"/>
      <c r="EE27" s="895"/>
      <c r="EF27" s="895"/>
      <c r="EG27" s="895"/>
      <c r="EH27" s="895"/>
      <c r="EI27" s="895"/>
      <c r="EJ27" s="895"/>
      <c r="EK27" s="895"/>
      <c r="EL27" s="895"/>
      <c r="EM27" s="895"/>
      <c r="EN27" s="895"/>
      <c r="EO27" s="895"/>
      <c r="EP27" s="895"/>
      <c r="EQ27" s="895"/>
      <c r="ER27" s="895"/>
      <c r="ES27" s="895"/>
      <c r="ET27" s="895"/>
      <c r="EU27" s="895"/>
      <c r="EV27" s="895"/>
      <c r="EW27" s="895"/>
      <c r="EX27" s="895"/>
      <c r="EY27" s="895"/>
      <c r="EZ27" s="895"/>
      <c r="FA27" s="895"/>
      <c r="FB27" s="895"/>
      <c r="FC27" s="895"/>
      <c r="FD27" s="895"/>
      <c r="FE27" s="895"/>
      <c r="FF27" s="895"/>
      <c r="FG27" s="895"/>
      <c r="FH27" s="895"/>
      <c r="FI27" s="895"/>
      <c r="FJ27" s="895"/>
      <c r="FK27" s="895"/>
      <c r="FL27" s="895"/>
      <c r="FM27" s="895"/>
      <c r="FN27" s="895"/>
      <c r="FO27" s="895"/>
      <c r="FP27" s="895"/>
      <c r="FQ27" s="895"/>
      <c r="FR27" s="895"/>
      <c r="FS27" s="895"/>
      <c r="FT27" s="895"/>
      <c r="FU27" s="895"/>
      <c r="FV27" s="895"/>
      <c r="FW27" s="895"/>
      <c r="FX27" s="895"/>
      <c r="FY27" s="895"/>
      <c r="FZ27" s="895"/>
      <c r="GA27" s="895"/>
      <c r="GB27" s="895"/>
      <c r="GC27" s="895"/>
      <c r="GD27" s="895"/>
      <c r="GE27" s="895"/>
    </row>
    <row r="28" spans="1:187" s="898" customFormat="1" ht="100.5" customHeight="1">
      <c r="A28" s="895"/>
      <c r="B28" s="929"/>
      <c r="C28" s="923"/>
      <c r="D28" s="930"/>
      <c r="E28" s="925"/>
      <c r="F28" s="924"/>
      <c r="G28" s="923"/>
      <c r="H28" s="864"/>
      <c r="I28" s="548" t="s">
        <v>998</v>
      </c>
      <c r="J28" s="868" t="s">
        <v>999</v>
      </c>
      <c r="K28" s="931" t="s">
        <v>1000</v>
      </c>
      <c r="L28" s="923"/>
      <c r="M28" s="864"/>
      <c r="N28" s="932">
        <v>2</v>
      </c>
      <c r="O28" s="283">
        <f>SUM(Q28:Z28)</f>
        <v>1371283300</v>
      </c>
      <c r="P28" s="285"/>
      <c r="Q28" s="927"/>
      <c r="R28" s="927"/>
      <c r="S28" s="927"/>
      <c r="T28" s="927"/>
      <c r="U28" s="927"/>
      <c r="V28" s="927"/>
      <c r="W28" s="927"/>
      <c r="X28" s="927">
        <f>2071283300-700000000</f>
        <v>1371283300</v>
      </c>
      <c r="Y28" s="927"/>
      <c r="Z28" s="927"/>
      <c r="AA28" s="220"/>
      <c r="AB28" s="496"/>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895"/>
      <c r="BE28" s="895"/>
      <c r="BF28" s="895"/>
      <c r="BG28" s="895"/>
      <c r="BH28" s="895"/>
      <c r="BI28" s="895"/>
      <c r="BJ28" s="895"/>
      <c r="BK28" s="895"/>
      <c r="BL28" s="895"/>
      <c r="BM28" s="895"/>
      <c r="BN28" s="895"/>
      <c r="BO28" s="895"/>
      <c r="BP28" s="895"/>
      <c r="BQ28" s="895"/>
      <c r="BR28" s="895"/>
      <c r="BS28" s="895"/>
      <c r="BT28" s="895"/>
      <c r="BU28" s="895"/>
      <c r="BV28" s="895"/>
      <c r="BW28" s="895"/>
      <c r="BX28" s="895"/>
      <c r="BY28" s="895"/>
      <c r="BZ28" s="895"/>
      <c r="CA28" s="895"/>
      <c r="CB28" s="895"/>
      <c r="CC28" s="895"/>
      <c r="CD28" s="895"/>
      <c r="CE28" s="895"/>
      <c r="CF28" s="895"/>
      <c r="CG28" s="895"/>
      <c r="CH28" s="895"/>
      <c r="CI28" s="895"/>
      <c r="CJ28" s="895"/>
      <c r="CK28" s="895"/>
      <c r="CL28" s="895"/>
      <c r="CM28" s="895"/>
      <c r="CN28" s="895"/>
      <c r="CO28" s="895"/>
      <c r="CP28" s="895"/>
      <c r="CQ28" s="895"/>
      <c r="CR28" s="895"/>
      <c r="CS28" s="895"/>
      <c r="CT28" s="895"/>
      <c r="CU28" s="895"/>
      <c r="CV28" s="895"/>
      <c r="CW28" s="895"/>
      <c r="CX28" s="895"/>
      <c r="CY28" s="895"/>
      <c r="CZ28" s="895"/>
      <c r="DA28" s="895"/>
      <c r="DB28" s="895"/>
      <c r="DC28" s="895"/>
      <c r="DD28" s="895"/>
      <c r="DE28" s="895"/>
      <c r="DF28" s="895"/>
      <c r="DG28" s="895"/>
      <c r="DH28" s="895"/>
      <c r="DI28" s="895"/>
      <c r="DJ28" s="895"/>
      <c r="DK28" s="895"/>
      <c r="DL28" s="895"/>
      <c r="DM28" s="895"/>
      <c r="DN28" s="895"/>
      <c r="DO28" s="895"/>
      <c r="DP28" s="895"/>
      <c r="DQ28" s="895"/>
      <c r="DR28" s="895"/>
      <c r="DS28" s="895"/>
      <c r="DT28" s="895"/>
      <c r="DU28" s="895"/>
      <c r="DV28" s="895"/>
      <c r="DW28" s="895"/>
      <c r="DX28" s="895"/>
      <c r="DY28" s="895"/>
      <c r="DZ28" s="895"/>
      <c r="EA28" s="895"/>
      <c r="EB28" s="895"/>
      <c r="EC28" s="895"/>
      <c r="ED28" s="895"/>
      <c r="EE28" s="895"/>
      <c r="EF28" s="895"/>
      <c r="EG28" s="895"/>
      <c r="EH28" s="895"/>
      <c r="EI28" s="895"/>
      <c r="EJ28" s="895"/>
      <c r="EK28" s="895"/>
      <c r="EL28" s="895"/>
      <c r="EM28" s="895"/>
      <c r="EN28" s="895"/>
      <c r="EO28" s="895"/>
      <c r="EP28" s="895"/>
      <c r="EQ28" s="895"/>
      <c r="ER28" s="895"/>
      <c r="ES28" s="895"/>
      <c r="ET28" s="895"/>
      <c r="EU28" s="895"/>
      <c r="EV28" s="895"/>
      <c r="EW28" s="895"/>
      <c r="EX28" s="895"/>
      <c r="EY28" s="895"/>
      <c r="EZ28" s="895"/>
      <c r="FA28" s="895"/>
      <c r="FB28" s="895"/>
      <c r="FC28" s="895"/>
      <c r="FD28" s="895"/>
      <c r="FE28" s="895"/>
      <c r="FF28" s="895"/>
      <c r="FG28" s="895"/>
      <c r="FH28" s="895"/>
      <c r="FI28" s="895"/>
      <c r="FJ28" s="895"/>
      <c r="FK28" s="895"/>
      <c r="FL28" s="895"/>
      <c r="FM28" s="895"/>
      <c r="FN28" s="895"/>
      <c r="FO28" s="895"/>
      <c r="FP28" s="895"/>
      <c r="FQ28" s="895"/>
      <c r="FR28" s="895"/>
      <c r="FS28" s="895"/>
      <c r="FT28" s="895"/>
      <c r="FU28" s="895"/>
      <c r="FV28" s="895"/>
      <c r="FW28" s="895"/>
      <c r="FX28" s="895"/>
      <c r="FY28" s="895"/>
      <c r="FZ28" s="895"/>
      <c r="GA28" s="895"/>
      <c r="GB28" s="895"/>
      <c r="GC28" s="895"/>
      <c r="GD28" s="895"/>
      <c r="GE28" s="895"/>
    </row>
    <row r="29" spans="1:187" s="898" customFormat="1" ht="100.5" customHeight="1">
      <c r="A29" s="895"/>
      <c r="B29" s="929"/>
      <c r="C29" s="923"/>
      <c r="D29" s="930"/>
      <c r="E29" s="925"/>
      <c r="F29" s="924"/>
      <c r="G29" s="923"/>
      <c r="H29" s="864"/>
      <c r="I29" s="548" t="s">
        <v>1001</v>
      </c>
      <c r="J29" s="868" t="s">
        <v>1002</v>
      </c>
      <c r="K29" s="931" t="s">
        <v>1003</v>
      </c>
      <c r="L29" s="923"/>
      <c r="M29" s="864"/>
      <c r="N29" s="932">
        <v>1</v>
      </c>
      <c r="O29" s="283">
        <f>SUM(Q29:Z29)</f>
        <v>700000000</v>
      </c>
      <c r="P29" s="285"/>
      <c r="Q29" s="927"/>
      <c r="R29" s="927"/>
      <c r="S29" s="927"/>
      <c r="T29" s="927"/>
      <c r="U29" s="927"/>
      <c r="V29" s="927"/>
      <c r="W29" s="927"/>
      <c r="X29" s="927">
        <v>700000000</v>
      </c>
      <c r="Y29" s="927"/>
      <c r="Z29" s="927"/>
      <c r="AA29" s="220"/>
      <c r="AB29" s="496"/>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c r="BP29" s="895"/>
      <c r="BQ29" s="895"/>
      <c r="BR29" s="895"/>
      <c r="BS29" s="895"/>
      <c r="BT29" s="895"/>
      <c r="BU29" s="895"/>
      <c r="BV29" s="895"/>
      <c r="BW29" s="895"/>
      <c r="BX29" s="895"/>
      <c r="BY29" s="895"/>
      <c r="BZ29" s="895"/>
      <c r="CA29" s="895"/>
      <c r="CB29" s="895"/>
      <c r="CC29" s="895"/>
      <c r="CD29" s="895"/>
      <c r="CE29" s="895"/>
      <c r="CF29" s="895"/>
      <c r="CG29" s="895"/>
      <c r="CH29" s="895"/>
      <c r="CI29" s="895"/>
      <c r="CJ29" s="895"/>
      <c r="CK29" s="895"/>
      <c r="CL29" s="895"/>
      <c r="CM29" s="895"/>
      <c r="CN29" s="895"/>
      <c r="CO29" s="895"/>
      <c r="CP29" s="895"/>
      <c r="CQ29" s="895"/>
      <c r="CR29" s="895"/>
      <c r="CS29" s="895"/>
      <c r="CT29" s="895"/>
      <c r="CU29" s="895"/>
      <c r="CV29" s="895"/>
      <c r="CW29" s="895"/>
      <c r="CX29" s="895"/>
      <c r="CY29" s="895"/>
      <c r="CZ29" s="895"/>
      <c r="DA29" s="895"/>
      <c r="DB29" s="895"/>
      <c r="DC29" s="895"/>
      <c r="DD29" s="895"/>
      <c r="DE29" s="895"/>
      <c r="DF29" s="895"/>
      <c r="DG29" s="895"/>
      <c r="DH29" s="895"/>
      <c r="DI29" s="895"/>
      <c r="DJ29" s="895"/>
      <c r="DK29" s="895"/>
      <c r="DL29" s="895"/>
      <c r="DM29" s="895"/>
      <c r="DN29" s="895"/>
      <c r="DO29" s="895"/>
      <c r="DP29" s="895"/>
      <c r="DQ29" s="895"/>
      <c r="DR29" s="895"/>
      <c r="DS29" s="895"/>
      <c r="DT29" s="895"/>
      <c r="DU29" s="895"/>
      <c r="DV29" s="895"/>
      <c r="DW29" s="895"/>
      <c r="DX29" s="895"/>
      <c r="DY29" s="895"/>
      <c r="DZ29" s="895"/>
      <c r="EA29" s="895"/>
      <c r="EB29" s="895"/>
      <c r="EC29" s="895"/>
      <c r="ED29" s="895"/>
      <c r="EE29" s="895"/>
      <c r="EF29" s="895"/>
      <c r="EG29" s="895"/>
      <c r="EH29" s="895"/>
      <c r="EI29" s="895"/>
      <c r="EJ29" s="895"/>
      <c r="EK29" s="895"/>
      <c r="EL29" s="895"/>
      <c r="EM29" s="895"/>
      <c r="EN29" s="895"/>
      <c r="EO29" s="895"/>
      <c r="EP29" s="895"/>
      <c r="EQ29" s="895"/>
      <c r="ER29" s="895"/>
      <c r="ES29" s="895"/>
      <c r="ET29" s="895"/>
      <c r="EU29" s="895"/>
      <c r="EV29" s="895"/>
      <c r="EW29" s="895"/>
      <c r="EX29" s="895"/>
      <c r="EY29" s="895"/>
      <c r="EZ29" s="895"/>
      <c r="FA29" s="895"/>
      <c r="FB29" s="895"/>
      <c r="FC29" s="895"/>
      <c r="FD29" s="895"/>
      <c r="FE29" s="895"/>
      <c r="FF29" s="895"/>
      <c r="FG29" s="895"/>
      <c r="FH29" s="895"/>
      <c r="FI29" s="895"/>
      <c r="FJ29" s="895"/>
      <c r="FK29" s="895"/>
      <c r="FL29" s="895"/>
      <c r="FM29" s="895"/>
      <c r="FN29" s="895"/>
      <c r="FO29" s="895"/>
      <c r="FP29" s="895"/>
      <c r="FQ29" s="895"/>
      <c r="FR29" s="895"/>
      <c r="FS29" s="895"/>
      <c r="FT29" s="895"/>
      <c r="FU29" s="895"/>
      <c r="FV29" s="895"/>
      <c r="FW29" s="895"/>
      <c r="FX29" s="895"/>
      <c r="FY29" s="895"/>
      <c r="FZ29" s="895"/>
      <c r="GA29" s="895"/>
      <c r="GB29" s="895"/>
      <c r="GC29" s="895"/>
      <c r="GD29" s="895"/>
      <c r="GE29" s="895"/>
    </row>
    <row r="30" spans="1:187" s="898" customFormat="1" ht="100.5" hidden="1" customHeight="1">
      <c r="A30" s="895"/>
      <c r="B30" s="929"/>
      <c r="C30" s="923"/>
      <c r="D30" s="930"/>
      <c r="E30" s="925"/>
      <c r="F30" s="924"/>
      <c r="G30" s="923"/>
      <c r="H30" s="864"/>
      <c r="I30" s="548" t="s">
        <v>1004</v>
      </c>
      <c r="J30" s="868" t="s">
        <v>1005</v>
      </c>
      <c r="K30" s="931" t="s">
        <v>1006</v>
      </c>
      <c r="L30" s="923"/>
      <c r="M30" s="864"/>
      <c r="N30" s="932">
        <v>1</v>
      </c>
      <c r="O30" s="283"/>
      <c r="P30" s="285"/>
      <c r="Q30" s="927"/>
      <c r="R30" s="927"/>
      <c r="S30" s="927"/>
      <c r="T30" s="927"/>
      <c r="U30" s="927"/>
      <c r="V30" s="927"/>
      <c r="W30" s="927"/>
      <c r="X30" s="927"/>
      <c r="Y30" s="927"/>
      <c r="Z30" s="927"/>
      <c r="AA30" s="220"/>
      <c r="AB30" s="496"/>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5"/>
      <c r="BA30" s="895"/>
      <c r="BB30" s="895"/>
      <c r="BC30" s="895"/>
      <c r="BD30" s="895"/>
      <c r="BE30" s="895"/>
      <c r="BF30" s="895"/>
      <c r="BG30" s="895"/>
      <c r="BH30" s="895"/>
      <c r="BI30" s="895"/>
      <c r="BJ30" s="895"/>
      <c r="BK30" s="895"/>
      <c r="BL30" s="895"/>
      <c r="BM30" s="895"/>
      <c r="BN30" s="895"/>
      <c r="BO30" s="895"/>
      <c r="BP30" s="895"/>
      <c r="BQ30" s="895"/>
      <c r="BR30" s="895"/>
      <c r="BS30" s="895"/>
      <c r="BT30" s="895"/>
      <c r="BU30" s="895"/>
      <c r="BV30" s="895"/>
      <c r="BW30" s="895"/>
      <c r="BX30" s="895"/>
      <c r="BY30" s="895"/>
      <c r="BZ30" s="895"/>
      <c r="CA30" s="895"/>
      <c r="CB30" s="895"/>
      <c r="CC30" s="895"/>
      <c r="CD30" s="895"/>
      <c r="CE30" s="895"/>
      <c r="CF30" s="895"/>
      <c r="CG30" s="895"/>
      <c r="CH30" s="895"/>
      <c r="CI30" s="895"/>
      <c r="CJ30" s="895"/>
      <c r="CK30" s="895"/>
      <c r="CL30" s="895"/>
      <c r="CM30" s="895"/>
      <c r="CN30" s="895"/>
      <c r="CO30" s="895"/>
      <c r="CP30" s="895"/>
      <c r="CQ30" s="895"/>
      <c r="CR30" s="895"/>
      <c r="CS30" s="895"/>
      <c r="CT30" s="895"/>
      <c r="CU30" s="895"/>
      <c r="CV30" s="895"/>
      <c r="CW30" s="895"/>
      <c r="CX30" s="895"/>
      <c r="CY30" s="895"/>
      <c r="CZ30" s="895"/>
      <c r="DA30" s="895"/>
      <c r="DB30" s="895"/>
      <c r="DC30" s="895"/>
      <c r="DD30" s="895"/>
      <c r="DE30" s="895"/>
      <c r="DF30" s="895"/>
      <c r="DG30" s="895"/>
      <c r="DH30" s="895"/>
      <c r="DI30" s="895"/>
      <c r="DJ30" s="895"/>
      <c r="DK30" s="895"/>
      <c r="DL30" s="895"/>
      <c r="DM30" s="895"/>
      <c r="DN30" s="895"/>
      <c r="DO30" s="895"/>
      <c r="DP30" s="895"/>
      <c r="DQ30" s="895"/>
      <c r="DR30" s="895"/>
      <c r="DS30" s="895"/>
      <c r="DT30" s="895"/>
      <c r="DU30" s="895"/>
      <c r="DV30" s="895"/>
      <c r="DW30" s="895"/>
      <c r="DX30" s="895"/>
      <c r="DY30" s="895"/>
      <c r="DZ30" s="895"/>
      <c r="EA30" s="895"/>
      <c r="EB30" s="895"/>
      <c r="EC30" s="895"/>
      <c r="ED30" s="895"/>
      <c r="EE30" s="895"/>
      <c r="EF30" s="895"/>
      <c r="EG30" s="895"/>
      <c r="EH30" s="895"/>
      <c r="EI30" s="895"/>
      <c r="EJ30" s="895"/>
      <c r="EK30" s="895"/>
      <c r="EL30" s="895"/>
      <c r="EM30" s="895"/>
      <c r="EN30" s="895"/>
      <c r="EO30" s="895"/>
      <c r="EP30" s="895"/>
      <c r="EQ30" s="895"/>
      <c r="ER30" s="895"/>
      <c r="ES30" s="895"/>
      <c r="ET30" s="895"/>
      <c r="EU30" s="895"/>
      <c r="EV30" s="895"/>
      <c r="EW30" s="895"/>
      <c r="EX30" s="895"/>
      <c r="EY30" s="895"/>
      <c r="EZ30" s="895"/>
      <c r="FA30" s="895"/>
      <c r="FB30" s="895"/>
      <c r="FC30" s="895"/>
      <c r="FD30" s="895"/>
      <c r="FE30" s="895"/>
      <c r="FF30" s="895"/>
      <c r="FG30" s="895"/>
      <c r="FH30" s="895"/>
      <c r="FI30" s="895"/>
      <c r="FJ30" s="895"/>
      <c r="FK30" s="895"/>
      <c r="FL30" s="895"/>
      <c r="FM30" s="895"/>
      <c r="FN30" s="895"/>
      <c r="FO30" s="895"/>
      <c r="FP30" s="895"/>
      <c r="FQ30" s="895"/>
      <c r="FR30" s="895"/>
      <c r="FS30" s="895"/>
      <c r="FT30" s="895"/>
      <c r="FU30" s="895"/>
      <c r="FV30" s="895"/>
      <c r="FW30" s="895"/>
      <c r="FX30" s="895"/>
      <c r="FY30" s="895"/>
      <c r="FZ30" s="895"/>
      <c r="GA30" s="895"/>
      <c r="GB30" s="895"/>
      <c r="GC30" s="895"/>
      <c r="GD30" s="895"/>
      <c r="GE30" s="895"/>
    </row>
    <row r="31" spans="1:187" s="898" customFormat="1" ht="100.5" customHeight="1">
      <c r="A31" s="895"/>
      <c r="B31" s="922" t="s">
        <v>31</v>
      </c>
      <c r="C31" s="923" t="s">
        <v>711</v>
      </c>
      <c r="D31" s="924" t="s">
        <v>509</v>
      </c>
      <c r="E31" s="925">
        <v>4001</v>
      </c>
      <c r="F31" s="924" t="s">
        <v>1007</v>
      </c>
      <c r="G31" s="925" t="s">
        <v>1008</v>
      </c>
      <c r="H31" s="864" t="s">
        <v>1009</v>
      </c>
      <c r="I31" s="923" t="s">
        <v>1010</v>
      </c>
      <c r="J31" s="864" t="s">
        <v>158</v>
      </c>
      <c r="K31" s="925" t="s">
        <v>1011</v>
      </c>
      <c r="L31" s="548" t="s">
        <v>991</v>
      </c>
      <c r="M31" s="868" t="s">
        <v>169</v>
      </c>
      <c r="N31" s="928">
        <v>434</v>
      </c>
      <c r="O31" s="283">
        <f t="shared" si="0"/>
        <v>4180800000</v>
      </c>
      <c r="P31" s="285"/>
      <c r="Q31" s="927"/>
      <c r="R31" s="927"/>
      <c r="S31" s="927"/>
      <c r="T31" s="927"/>
      <c r="U31" s="927"/>
      <c r="V31" s="927"/>
      <c r="W31" s="927"/>
      <c r="X31" s="927">
        <v>4180800000</v>
      </c>
      <c r="Y31" s="927"/>
      <c r="Z31" s="131"/>
      <c r="AA31" s="220"/>
      <c r="AB31" s="496"/>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c r="BP31" s="895"/>
      <c r="BQ31" s="895"/>
      <c r="BR31" s="895"/>
      <c r="BS31" s="895"/>
      <c r="BT31" s="895"/>
      <c r="BU31" s="895"/>
      <c r="BV31" s="895"/>
      <c r="BW31" s="895"/>
      <c r="BX31" s="895"/>
      <c r="BY31" s="895"/>
      <c r="BZ31" s="895"/>
      <c r="CA31" s="895"/>
      <c r="CB31" s="895"/>
      <c r="CC31" s="895"/>
      <c r="CD31" s="895"/>
      <c r="CE31" s="895"/>
      <c r="CF31" s="895"/>
      <c r="CG31" s="895"/>
      <c r="CH31" s="895"/>
      <c r="CI31" s="895"/>
      <c r="CJ31" s="895"/>
      <c r="CK31" s="895"/>
      <c r="CL31" s="895"/>
      <c r="CM31" s="895"/>
      <c r="CN31" s="895"/>
      <c r="CO31" s="895"/>
      <c r="CP31" s="895"/>
      <c r="CQ31" s="895"/>
      <c r="CR31" s="895"/>
      <c r="CS31" s="895"/>
      <c r="CT31" s="895"/>
      <c r="CU31" s="895"/>
      <c r="CV31" s="895"/>
      <c r="CW31" s="895"/>
      <c r="CX31" s="895"/>
      <c r="CY31" s="895"/>
      <c r="CZ31" s="895"/>
      <c r="DA31" s="895"/>
      <c r="DB31" s="895"/>
      <c r="DC31" s="895"/>
      <c r="DD31" s="895"/>
      <c r="DE31" s="895"/>
      <c r="DF31" s="895"/>
      <c r="DG31" s="895"/>
      <c r="DH31" s="895"/>
      <c r="DI31" s="895"/>
      <c r="DJ31" s="895"/>
      <c r="DK31" s="895"/>
      <c r="DL31" s="895"/>
      <c r="DM31" s="895"/>
      <c r="DN31" s="895"/>
      <c r="DO31" s="895"/>
      <c r="DP31" s="895"/>
      <c r="DQ31" s="895"/>
      <c r="DR31" s="895"/>
      <c r="DS31" s="895"/>
      <c r="DT31" s="895"/>
      <c r="DU31" s="895"/>
      <c r="DV31" s="895"/>
      <c r="DW31" s="895"/>
      <c r="DX31" s="895"/>
      <c r="DY31" s="895"/>
      <c r="DZ31" s="895"/>
      <c r="EA31" s="895"/>
      <c r="EB31" s="895"/>
      <c r="EC31" s="895"/>
      <c r="ED31" s="895"/>
      <c r="EE31" s="895"/>
      <c r="EF31" s="895"/>
      <c r="EG31" s="895"/>
      <c r="EH31" s="895"/>
      <c r="EI31" s="895"/>
      <c r="EJ31" s="895"/>
      <c r="EK31" s="895"/>
      <c r="EL31" s="895"/>
      <c r="EM31" s="895"/>
      <c r="EN31" s="895"/>
      <c r="EO31" s="895"/>
      <c r="EP31" s="895"/>
      <c r="EQ31" s="895"/>
      <c r="ER31" s="895"/>
      <c r="ES31" s="895"/>
      <c r="ET31" s="895"/>
      <c r="EU31" s="895"/>
      <c r="EV31" s="895"/>
      <c r="EW31" s="895"/>
      <c r="EX31" s="895"/>
      <c r="EY31" s="895"/>
      <c r="EZ31" s="895"/>
      <c r="FA31" s="895"/>
      <c r="FB31" s="895"/>
      <c r="FC31" s="895"/>
      <c r="FD31" s="895"/>
      <c r="FE31" s="895"/>
      <c r="FF31" s="895"/>
      <c r="FG31" s="895"/>
      <c r="FH31" s="895"/>
      <c r="FI31" s="895"/>
      <c r="FJ31" s="895"/>
      <c r="FK31" s="895"/>
      <c r="FL31" s="895"/>
      <c r="FM31" s="895"/>
      <c r="FN31" s="895"/>
      <c r="FO31" s="895"/>
      <c r="FP31" s="895"/>
      <c r="FQ31" s="895"/>
      <c r="FR31" s="895"/>
      <c r="FS31" s="895"/>
      <c r="FT31" s="895"/>
      <c r="FU31" s="895"/>
      <c r="FV31" s="895"/>
      <c r="FW31" s="895"/>
      <c r="FX31" s="895"/>
      <c r="FY31" s="895"/>
      <c r="FZ31" s="895"/>
      <c r="GA31" s="895"/>
      <c r="GB31" s="895"/>
      <c r="GC31" s="895"/>
      <c r="GD31" s="895"/>
      <c r="GE31" s="895"/>
    </row>
    <row r="32" spans="1:187" s="898" customFormat="1" ht="100.5" customHeight="1">
      <c r="A32" s="895"/>
      <c r="B32" s="922"/>
      <c r="C32" s="923"/>
      <c r="D32" s="924"/>
      <c r="E32" s="925"/>
      <c r="F32" s="924"/>
      <c r="G32" s="925"/>
      <c r="H32" s="864"/>
      <c r="I32" s="923"/>
      <c r="J32" s="864"/>
      <c r="K32" s="925"/>
      <c r="L32" s="548" t="s">
        <v>994</v>
      </c>
      <c r="M32" s="868" t="s">
        <v>40</v>
      </c>
      <c r="N32" s="928"/>
      <c r="O32" s="283">
        <f t="shared" si="0"/>
        <v>496496000</v>
      </c>
      <c r="P32" s="285"/>
      <c r="Q32" s="927">
        <v>496496000</v>
      </c>
      <c r="R32" s="927"/>
      <c r="S32" s="927"/>
      <c r="T32" s="927"/>
      <c r="U32" s="927"/>
      <c r="V32" s="927"/>
      <c r="W32" s="927"/>
      <c r="X32" s="927"/>
      <c r="Y32" s="927"/>
      <c r="Z32" s="131"/>
      <c r="AA32" s="220"/>
      <c r="AB32" s="496"/>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5"/>
      <c r="AY32" s="895"/>
      <c r="AZ32" s="895"/>
      <c r="BA32" s="895"/>
      <c r="BB32" s="895"/>
      <c r="BC32" s="895"/>
      <c r="BD32" s="895"/>
      <c r="BE32" s="895"/>
      <c r="BF32" s="895"/>
      <c r="BG32" s="895"/>
      <c r="BH32" s="895"/>
      <c r="BI32" s="895"/>
      <c r="BJ32" s="895"/>
      <c r="BK32" s="895"/>
      <c r="BL32" s="895"/>
      <c r="BM32" s="895"/>
      <c r="BN32" s="895"/>
      <c r="BO32" s="895"/>
      <c r="BP32" s="895"/>
      <c r="BQ32" s="895"/>
      <c r="BR32" s="895"/>
      <c r="BS32" s="895"/>
      <c r="BT32" s="895"/>
      <c r="BU32" s="895"/>
      <c r="BV32" s="895"/>
      <c r="BW32" s="895"/>
      <c r="BX32" s="895"/>
      <c r="BY32" s="895"/>
      <c r="BZ32" s="895"/>
      <c r="CA32" s="895"/>
      <c r="CB32" s="895"/>
      <c r="CC32" s="895"/>
      <c r="CD32" s="895"/>
      <c r="CE32" s="895"/>
      <c r="CF32" s="895"/>
      <c r="CG32" s="895"/>
      <c r="CH32" s="895"/>
      <c r="CI32" s="895"/>
      <c r="CJ32" s="895"/>
      <c r="CK32" s="895"/>
      <c r="CL32" s="895"/>
      <c r="CM32" s="895"/>
      <c r="CN32" s="895"/>
      <c r="CO32" s="895"/>
      <c r="CP32" s="895"/>
      <c r="CQ32" s="895"/>
      <c r="CR32" s="895"/>
      <c r="CS32" s="895"/>
      <c r="CT32" s="895"/>
      <c r="CU32" s="895"/>
      <c r="CV32" s="895"/>
      <c r="CW32" s="895"/>
      <c r="CX32" s="895"/>
      <c r="CY32" s="895"/>
      <c r="CZ32" s="895"/>
      <c r="DA32" s="895"/>
      <c r="DB32" s="895"/>
      <c r="DC32" s="895"/>
      <c r="DD32" s="895"/>
      <c r="DE32" s="895"/>
      <c r="DF32" s="895"/>
      <c r="DG32" s="895"/>
      <c r="DH32" s="895"/>
      <c r="DI32" s="895"/>
      <c r="DJ32" s="895"/>
      <c r="DK32" s="895"/>
      <c r="DL32" s="895"/>
      <c r="DM32" s="895"/>
      <c r="DN32" s="895"/>
      <c r="DO32" s="895"/>
      <c r="DP32" s="895"/>
      <c r="DQ32" s="895"/>
      <c r="DR32" s="895"/>
      <c r="DS32" s="895"/>
      <c r="DT32" s="895"/>
      <c r="DU32" s="895"/>
      <c r="DV32" s="895"/>
      <c r="DW32" s="895"/>
      <c r="DX32" s="895"/>
      <c r="DY32" s="895"/>
      <c r="DZ32" s="895"/>
      <c r="EA32" s="895"/>
      <c r="EB32" s="895"/>
      <c r="EC32" s="895"/>
      <c r="ED32" s="895"/>
      <c r="EE32" s="895"/>
      <c r="EF32" s="895"/>
      <c r="EG32" s="895"/>
      <c r="EH32" s="895"/>
      <c r="EI32" s="895"/>
      <c r="EJ32" s="895"/>
      <c r="EK32" s="895"/>
      <c r="EL32" s="895"/>
      <c r="EM32" s="895"/>
      <c r="EN32" s="895"/>
      <c r="EO32" s="895"/>
      <c r="EP32" s="895"/>
      <c r="EQ32" s="895"/>
      <c r="ER32" s="895"/>
      <c r="ES32" s="895"/>
      <c r="ET32" s="895"/>
      <c r="EU32" s="895"/>
      <c r="EV32" s="895"/>
      <c r="EW32" s="895"/>
      <c r="EX32" s="895"/>
      <c r="EY32" s="895"/>
      <c r="EZ32" s="895"/>
      <c r="FA32" s="895"/>
      <c r="FB32" s="895"/>
      <c r="FC32" s="895"/>
      <c r="FD32" s="895"/>
      <c r="FE32" s="895"/>
      <c r="FF32" s="895"/>
      <c r="FG32" s="895"/>
      <c r="FH32" s="895"/>
      <c r="FI32" s="895"/>
      <c r="FJ32" s="895"/>
      <c r="FK32" s="895"/>
      <c r="FL32" s="895"/>
      <c r="FM32" s="895"/>
      <c r="FN32" s="895"/>
      <c r="FO32" s="895"/>
      <c r="FP32" s="895"/>
      <c r="FQ32" s="895"/>
      <c r="FR32" s="895"/>
      <c r="FS32" s="895"/>
      <c r="FT32" s="895"/>
      <c r="FU32" s="895"/>
      <c r="FV32" s="895"/>
      <c r="FW32" s="895"/>
      <c r="FX32" s="895"/>
      <c r="FY32" s="895"/>
      <c r="FZ32" s="895"/>
      <c r="GA32" s="895"/>
      <c r="GB32" s="895"/>
      <c r="GC32" s="895"/>
      <c r="GD32" s="895"/>
      <c r="GE32" s="895"/>
    </row>
    <row r="33" spans="1:187" s="898" customFormat="1" ht="100.5" customHeight="1">
      <c r="A33" s="895"/>
      <c r="B33" s="929" t="s">
        <v>31</v>
      </c>
      <c r="C33" s="548" t="s">
        <v>711</v>
      </c>
      <c r="D33" s="930" t="s">
        <v>509</v>
      </c>
      <c r="E33" s="931">
        <v>4001</v>
      </c>
      <c r="F33" s="930" t="s">
        <v>1007</v>
      </c>
      <c r="G33" s="548" t="s">
        <v>1012</v>
      </c>
      <c r="H33" s="931" t="s">
        <v>1013</v>
      </c>
      <c r="I33" s="548" t="s">
        <v>1014</v>
      </c>
      <c r="J33" s="868" t="s">
        <v>1015</v>
      </c>
      <c r="K33" s="931" t="s">
        <v>1016</v>
      </c>
      <c r="L33" s="548" t="s">
        <v>1017</v>
      </c>
      <c r="M33" s="868" t="s">
        <v>1018</v>
      </c>
      <c r="N33" s="932">
        <v>44</v>
      </c>
      <c r="O33" s="283">
        <f t="shared" si="0"/>
        <v>404352000</v>
      </c>
      <c r="P33" s="285"/>
      <c r="Q33" s="927">
        <v>404352000</v>
      </c>
      <c r="R33" s="927"/>
      <c r="S33" s="927"/>
      <c r="T33" s="927"/>
      <c r="U33" s="927"/>
      <c r="V33" s="927"/>
      <c r="W33" s="927"/>
      <c r="X33" s="927"/>
      <c r="Y33" s="927"/>
      <c r="Z33" s="927"/>
      <c r="AA33" s="220"/>
      <c r="AB33" s="496"/>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c r="BP33" s="895"/>
      <c r="BQ33" s="895"/>
      <c r="BR33" s="895"/>
      <c r="BS33" s="895"/>
      <c r="BT33" s="895"/>
      <c r="BU33" s="895"/>
      <c r="BV33" s="895"/>
      <c r="BW33" s="895"/>
      <c r="BX33" s="895"/>
      <c r="BY33" s="895"/>
      <c r="BZ33" s="895"/>
      <c r="CA33" s="895"/>
      <c r="CB33" s="895"/>
      <c r="CC33" s="895"/>
      <c r="CD33" s="895"/>
      <c r="CE33" s="895"/>
      <c r="CF33" s="895"/>
      <c r="CG33" s="895"/>
      <c r="CH33" s="895"/>
      <c r="CI33" s="895"/>
      <c r="CJ33" s="895"/>
      <c r="CK33" s="895"/>
      <c r="CL33" s="895"/>
      <c r="CM33" s="895"/>
      <c r="CN33" s="895"/>
      <c r="CO33" s="895"/>
      <c r="CP33" s="895"/>
      <c r="CQ33" s="895"/>
      <c r="CR33" s="895"/>
      <c r="CS33" s="895"/>
      <c r="CT33" s="895"/>
      <c r="CU33" s="895"/>
      <c r="CV33" s="895"/>
      <c r="CW33" s="895"/>
      <c r="CX33" s="895"/>
      <c r="CY33" s="895"/>
      <c r="CZ33" s="895"/>
      <c r="DA33" s="895"/>
      <c r="DB33" s="895"/>
      <c r="DC33" s="895"/>
      <c r="DD33" s="895"/>
      <c r="DE33" s="895"/>
      <c r="DF33" s="895"/>
      <c r="DG33" s="895"/>
      <c r="DH33" s="895"/>
      <c r="DI33" s="895"/>
      <c r="DJ33" s="895"/>
      <c r="DK33" s="895"/>
      <c r="DL33" s="895"/>
      <c r="DM33" s="895"/>
      <c r="DN33" s="895"/>
      <c r="DO33" s="895"/>
      <c r="DP33" s="895"/>
      <c r="DQ33" s="895"/>
      <c r="DR33" s="895"/>
      <c r="DS33" s="895"/>
      <c r="DT33" s="895"/>
      <c r="DU33" s="895"/>
      <c r="DV33" s="895"/>
      <c r="DW33" s="895"/>
      <c r="DX33" s="895"/>
      <c r="DY33" s="895"/>
      <c r="DZ33" s="895"/>
      <c r="EA33" s="895"/>
      <c r="EB33" s="895"/>
      <c r="EC33" s="895"/>
      <c r="ED33" s="895"/>
      <c r="EE33" s="895"/>
      <c r="EF33" s="895"/>
      <c r="EG33" s="895"/>
      <c r="EH33" s="895"/>
      <c r="EI33" s="895"/>
      <c r="EJ33" s="895"/>
      <c r="EK33" s="895"/>
      <c r="EL33" s="895"/>
      <c r="EM33" s="895"/>
      <c r="EN33" s="895"/>
      <c r="EO33" s="895"/>
      <c r="EP33" s="895"/>
      <c r="EQ33" s="895"/>
      <c r="ER33" s="895"/>
      <c r="ES33" s="895"/>
      <c r="ET33" s="895"/>
      <c r="EU33" s="895"/>
      <c r="EV33" s="895"/>
      <c r="EW33" s="895"/>
      <c r="EX33" s="895"/>
      <c r="EY33" s="895"/>
      <c r="EZ33" s="895"/>
      <c r="FA33" s="895"/>
      <c r="FB33" s="895"/>
      <c r="FC33" s="895"/>
      <c r="FD33" s="895"/>
      <c r="FE33" s="895"/>
      <c r="FF33" s="895"/>
      <c r="FG33" s="895"/>
      <c r="FH33" s="895"/>
      <c r="FI33" s="895"/>
      <c r="FJ33" s="895"/>
      <c r="FK33" s="895"/>
      <c r="FL33" s="895"/>
      <c r="FM33" s="895"/>
      <c r="FN33" s="895"/>
      <c r="FO33" s="895"/>
      <c r="FP33" s="895"/>
      <c r="FQ33" s="895"/>
      <c r="FR33" s="895"/>
      <c r="FS33" s="895"/>
      <c r="FT33" s="895"/>
      <c r="FU33" s="895"/>
      <c r="FV33" s="895"/>
      <c r="FW33" s="895"/>
      <c r="FX33" s="895"/>
      <c r="FY33" s="895"/>
      <c r="FZ33" s="895"/>
      <c r="GA33" s="895"/>
      <c r="GB33" s="895"/>
      <c r="GC33" s="895"/>
      <c r="GD33" s="895"/>
      <c r="GE33" s="895"/>
    </row>
    <row r="34" spans="1:187" s="898" customFormat="1" ht="100.5" customHeight="1">
      <c r="A34" s="895"/>
      <c r="B34" s="922" t="s">
        <v>31</v>
      </c>
      <c r="C34" s="923" t="s">
        <v>711</v>
      </c>
      <c r="D34" s="924" t="s">
        <v>509</v>
      </c>
      <c r="E34" s="925">
        <v>4001</v>
      </c>
      <c r="F34" s="924" t="s">
        <v>1007</v>
      </c>
      <c r="G34" s="925" t="s">
        <v>1012</v>
      </c>
      <c r="H34" s="864" t="s">
        <v>1013</v>
      </c>
      <c r="I34" s="923" t="s">
        <v>1019</v>
      </c>
      <c r="J34" s="864" t="s">
        <v>1020</v>
      </c>
      <c r="K34" s="925" t="s">
        <v>1021</v>
      </c>
      <c r="L34" s="548" t="s">
        <v>1022</v>
      </c>
      <c r="M34" s="868" t="s">
        <v>38</v>
      </c>
      <c r="N34" s="928">
        <v>158</v>
      </c>
      <c r="O34" s="283">
        <f>SUM(Q34:Z34)</f>
        <v>6675000000</v>
      </c>
      <c r="P34" s="285"/>
      <c r="Q34" s="927"/>
      <c r="R34" s="927"/>
      <c r="S34" s="927"/>
      <c r="T34" s="927"/>
      <c r="U34" s="927"/>
      <c r="V34" s="927"/>
      <c r="W34" s="927"/>
      <c r="X34" s="927"/>
      <c r="Y34" s="927"/>
      <c r="Z34" s="927">
        <v>6675000000</v>
      </c>
      <c r="AA34" s="220"/>
      <c r="AB34" s="496"/>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895"/>
      <c r="BP34" s="895"/>
      <c r="BQ34" s="895"/>
      <c r="BR34" s="895"/>
      <c r="BS34" s="895"/>
      <c r="BT34" s="895"/>
      <c r="BU34" s="895"/>
      <c r="BV34" s="895"/>
      <c r="BW34" s="895"/>
      <c r="BX34" s="895"/>
      <c r="BY34" s="895"/>
      <c r="BZ34" s="895"/>
      <c r="CA34" s="895"/>
      <c r="CB34" s="895"/>
      <c r="CC34" s="895"/>
      <c r="CD34" s="895"/>
      <c r="CE34" s="895"/>
      <c r="CF34" s="895"/>
      <c r="CG34" s="895"/>
      <c r="CH34" s="895"/>
      <c r="CI34" s="895"/>
      <c r="CJ34" s="895"/>
      <c r="CK34" s="895"/>
      <c r="CL34" s="895"/>
      <c r="CM34" s="895"/>
      <c r="CN34" s="895"/>
      <c r="CO34" s="895"/>
      <c r="CP34" s="895"/>
      <c r="CQ34" s="895"/>
      <c r="CR34" s="895"/>
      <c r="CS34" s="895"/>
      <c r="CT34" s="895"/>
      <c r="CU34" s="895"/>
      <c r="CV34" s="895"/>
      <c r="CW34" s="895"/>
      <c r="CX34" s="895"/>
      <c r="CY34" s="895"/>
      <c r="CZ34" s="895"/>
      <c r="DA34" s="895"/>
      <c r="DB34" s="895"/>
      <c r="DC34" s="895"/>
      <c r="DD34" s="895"/>
      <c r="DE34" s="895"/>
      <c r="DF34" s="895"/>
      <c r="DG34" s="895"/>
      <c r="DH34" s="895"/>
      <c r="DI34" s="895"/>
      <c r="DJ34" s="895"/>
      <c r="DK34" s="895"/>
      <c r="DL34" s="895"/>
      <c r="DM34" s="895"/>
      <c r="DN34" s="895"/>
      <c r="DO34" s="895"/>
      <c r="DP34" s="895"/>
      <c r="DQ34" s="895"/>
      <c r="DR34" s="895"/>
      <c r="DS34" s="895"/>
      <c r="DT34" s="895"/>
      <c r="DU34" s="895"/>
      <c r="DV34" s="895"/>
      <c r="DW34" s="895"/>
      <c r="DX34" s="895"/>
      <c r="DY34" s="895"/>
      <c r="DZ34" s="895"/>
      <c r="EA34" s="895"/>
      <c r="EB34" s="895"/>
      <c r="EC34" s="895"/>
      <c r="ED34" s="895"/>
      <c r="EE34" s="895"/>
      <c r="EF34" s="895"/>
      <c r="EG34" s="895"/>
      <c r="EH34" s="895"/>
      <c r="EI34" s="895"/>
      <c r="EJ34" s="895"/>
      <c r="EK34" s="895"/>
      <c r="EL34" s="895"/>
      <c r="EM34" s="895"/>
      <c r="EN34" s="895"/>
      <c r="EO34" s="895"/>
      <c r="EP34" s="895"/>
      <c r="EQ34" s="895"/>
      <c r="ER34" s="895"/>
      <c r="ES34" s="895"/>
      <c r="ET34" s="895"/>
      <c r="EU34" s="895"/>
      <c r="EV34" s="895"/>
      <c r="EW34" s="895"/>
      <c r="EX34" s="895"/>
      <c r="EY34" s="895"/>
      <c r="EZ34" s="895"/>
      <c r="FA34" s="895"/>
      <c r="FB34" s="895"/>
      <c r="FC34" s="895"/>
      <c r="FD34" s="895"/>
      <c r="FE34" s="895"/>
      <c r="FF34" s="895"/>
      <c r="FG34" s="895"/>
      <c r="FH34" s="895"/>
      <c r="FI34" s="895"/>
      <c r="FJ34" s="895"/>
      <c r="FK34" s="895"/>
      <c r="FL34" s="895"/>
      <c r="FM34" s="895"/>
      <c r="FN34" s="895"/>
      <c r="FO34" s="895"/>
      <c r="FP34" s="895"/>
      <c r="FQ34" s="895"/>
      <c r="FR34" s="895"/>
      <c r="FS34" s="895"/>
      <c r="FT34" s="895"/>
      <c r="FU34" s="895"/>
      <c r="FV34" s="895"/>
      <c r="FW34" s="895"/>
      <c r="FX34" s="895"/>
      <c r="FY34" s="895"/>
      <c r="FZ34" s="895"/>
      <c r="GA34" s="895"/>
      <c r="GB34" s="895"/>
      <c r="GC34" s="895"/>
      <c r="GD34" s="895"/>
      <c r="GE34" s="895"/>
    </row>
    <row r="35" spans="1:187" s="898" customFormat="1" ht="100.5" customHeight="1">
      <c r="A35" s="895"/>
      <c r="B35" s="922"/>
      <c r="C35" s="923"/>
      <c r="D35" s="924"/>
      <c r="E35" s="925"/>
      <c r="F35" s="924"/>
      <c r="G35" s="925" t="s">
        <v>1012</v>
      </c>
      <c r="H35" s="864" t="s">
        <v>1013</v>
      </c>
      <c r="I35" s="923"/>
      <c r="J35" s="864"/>
      <c r="K35" s="925"/>
      <c r="L35" s="548" t="s">
        <v>982</v>
      </c>
      <c r="M35" s="868" t="s">
        <v>54</v>
      </c>
      <c r="N35" s="928"/>
      <c r="O35" s="283">
        <f>SUM(Q35:Z35)</f>
        <v>325000000</v>
      </c>
      <c r="P35" s="285"/>
      <c r="Q35" s="927"/>
      <c r="R35" s="927"/>
      <c r="S35" s="927"/>
      <c r="T35" s="927"/>
      <c r="U35" s="927"/>
      <c r="V35" s="927"/>
      <c r="W35" s="927"/>
      <c r="X35" s="927"/>
      <c r="Y35" s="927"/>
      <c r="Z35" s="927">
        <v>325000000</v>
      </c>
      <c r="AA35" s="220"/>
      <c r="AB35" s="496"/>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895"/>
      <c r="BQ35" s="895"/>
      <c r="BR35" s="895"/>
      <c r="BS35" s="895"/>
      <c r="BT35" s="895"/>
      <c r="BU35" s="895"/>
      <c r="BV35" s="895"/>
      <c r="BW35" s="895"/>
      <c r="BX35" s="895"/>
      <c r="BY35" s="895"/>
      <c r="BZ35" s="895"/>
      <c r="CA35" s="895"/>
      <c r="CB35" s="895"/>
      <c r="CC35" s="895"/>
      <c r="CD35" s="895"/>
      <c r="CE35" s="895"/>
      <c r="CF35" s="895"/>
      <c r="CG35" s="895"/>
      <c r="CH35" s="895"/>
      <c r="CI35" s="895"/>
      <c r="CJ35" s="895"/>
      <c r="CK35" s="895"/>
      <c r="CL35" s="895"/>
      <c r="CM35" s="895"/>
      <c r="CN35" s="895"/>
      <c r="CO35" s="895"/>
      <c r="CP35" s="895"/>
      <c r="CQ35" s="895"/>
      <c r="CR35" s="895"/>
      <c r="CS35" s="895"/>
      <c r="CT35" s="895"/>
      <c r="CU35" s="895"/>
      <c r="CV35" s="895"/>
      <c r="CW35" s="895"/>
      <c r="CX35" s="895"/>
      <c r="CY35" s="895"/>
      <c r="CZ35" s="895"/>
      <c r="DA35" s="895"/>
      <c r="DB35" s="895"/>
      <c r="DC35" s="895"/>
      <c r="DD35" s="895"/>
      <c r="DE35" s="895"/>
      <c r="DF35" s="895"/>
      <c r="DG35" s="895"/>
      <c r="DH35" s="895"/>
      <c r="DI35" s="895"/>
      <c r="DJ35" s="895"/>
      <c r="DK35" s="895"/>
      <c r="DL35" s="895"/>
      <c r="DM35" s="895"/>
      <c r="DN35" s="895"/>
      <c r="DO35" s="895"/>
      <c r="DP35" s="895"/>
      <c r="DQ35" s="895"/>
      <c r="DR35" s="895"/>
      <c r="DS35" s="895"/>
      <c r="DT35" s="895"/>
      <c r="DU35" s="895"/>
      <c r="DV35" s="895"/>
      <c r="DW35" s="895"/>
      <c r="DX35" s="895"/>
      <c r="DY35" s="895"/>
      <c r="DZ35" s="895"/>
      <c r="EA35" s="895"/>
      <c r="EB35" s="895"/>
      <c r="EC35" s="895"/>
      <c r="ED35" s="895"/>
      <c r="EE35" s="895"/>
      <c r="EF35" s="895"/>
      <c r="EG35" s="895"/>
      <c r="EH35" s="895"/>
      <c r="EI35" s="895"/>
      <c r="EJ35" s="895"/>
      <c r="EK35" s="895"/>
      <c r="EL35" s="895"/>
      <c r="EM35" s="895"/>
      <c r="EN35" s="895"/>
      <c r="EO35" s="895"/>
      <c r="EP35" s="895"/>
      <c r="EQ35" s="895"/>
      <c r="ER35" s="895"/>
      <c r="ES35" s="895"/>
      <c r="ET35" s="895"/>
      <c r="EU35" s="895"/>
      <c r="EV35" s="895"/>
      <c r="EW35" s="895"/>
      <c r="EX35" s="895"/>
      <c r="EY35" s="895"/>
      <c r="EZ35" s="895"/>
      <c r="FA35" s="895"/>
      <c r="FB35" s="895"/>
      <c r="FC35" s="895"/>
      <c r="FD35" s="895"/>
      <c r="FE35" s="895"/>
      <c r="FF35" s="895"/>
      <c r="FG35" s="895"/>
      <c r="FH35" s="895"/>
      <c r="FI35" s="895"/>
      <c r="FJ35" s="895"/>
      <c r="FK35" s="895"/>
      <c r="FL35" s="895"/>
      <c r="FM35" s="895"/>
      <c r="FN35" s="895"/>
      <c r="FO35" s="895"/>
      <c r="FP35" s="895"/>
      <c r="FQ35" s="895"/>
      <c r="FR35" s="895"/>
      <c r="FS35" s="895"/>
      <c r="FT35" s="895"/>
      <c r="FU35" s="895"/>
      <c r="FV35" s="895"/>
      <c r="FW35" s="895"/>
      <c r="FX35" s="895"/>
      <c r="FY35" s="895"/>
      <c r="FZ35" s="895"/>
      <c r="GA35" s="895"/>
      <c r="GB35" s="895"/>
      <c r="GC35" s="895"/>
      <c r="GD35" s="895"/>
      <c r="GE35" s="895"/>
    </row>
    <row r="36" spans="1:187" s="898" customFormat="1" ht="100.5" hidden="1" customHeight="1">
      <c r="A36" s="895"/>
      <c r="B36" s="929" t="s">
        <v>31</v>
      </c>
      <c r="C36" s="548" t="s">
        <v>711</v>
      </c>
      <c r="D36" s="930" t="s">
        <v>509</v>
      </c>
      <c r="E36" s="931">
        <v>4001</v>
      </c>
      <c r="F36" s="930" t="s">
        <v>1007</v>
      </c>
      <c r="G36" s="548" t="s">
        <v>1012</v>
      </c>
      <c r="H36" s="931" t="s">
        <v>1013</v>
      </c>
      <c r="I36" s="548" t="s">
        <v>1023</v>
      </c>
      <c r="J36" s="868" t="s">
        <v>1024</v>
      </c>
      <c r="K36" s="931" t="s">
        <v>1025</v>
      </c>
      <c r="L36" s="220"/>
      <c r="M36" s="933"/>
      <c r="N36" s="934">
        <f>150-150</f>
        <v>0</v>
      </c>
      <c r="O36" s="283">
        <f t="shared" si="0"/>
        <v>0</v>
      </c>
      <c r="P36" s="285"/>
      <c r="Q36" s="927"/>
      <c r="R36" s="927"/>
      <c r="S36" s="927"/>
      <c r="T36" s="927"/>
      <c r="U36" s="927"/>
      <c r="V36" s="927"/>
      <c r="W36" s="927"/>
      <c r="X36" s="927"/>
      <c r="Y36" s="927"/>
      <c r="Z36" s="927"/>
      <c r="AA36" s="220"/>
      <c r="AB36" s="496"/>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5"/>
      <c r="AY36" s="895"/>
      <c r="AZ36" s="895"/>
      <c r="BA36" s="895"/>
      <c r="BB36" s="895"/>
      <c r="BC36" s="895"/>
      <c r="BD36" s="895"/>
      <c r="BE36" s="895"/>
      <c r="BF36" s="895"/>
      <c r="BG36" s="895"/>
      <c r="BH36" s="895"/>
      <c r="BI36" s="895"/>
      <c r="BJ36" s="895"/>
      <c r="BK36" s="895"/>
      <c r="BL36" s="895"/>
      <c r="BM36" s="895"/>
      <c r="BN36" s="895"/>
      <c r="BO36" s="895"/>
      <c r="BP36" s="895"/>
      <c r="BQ36" s="895"/>
      <c r="BR36" s="895"/>
      <c r="BS36" s="895"/>
      <c r="BT36" s="895"/>
      <c r="BU36" s="895"/>
      <c r="BV36" s="895"/>
      <c r="BW36" s="895"/>
      <c r="BX36" s="895"/>
      <c r="BY36" s="895"/>
      <c r="BZ36" s="895"/>
      <c r="CA36" s="895"/>
      <c r="CB36" s="895"/>
      <c r="CC36" s="895"/>
      <c r="CD36" s="895"/>
      <c r="CE36" s="895"/>
      <c r="CF36" s="895"/>
      <c r="CG36" s="895"/>
      <c r="CH36" s="895"/>
      <c r="CI36" s="895"/>
      <c r="CJ36" s="895"/>
      <c r="CK36" s="895"/>
      <c r="CL36" s="895"/>
      <c r="CM36" s="895"/>
      <c r="CN36" s="895"/>
      <c r="CO36" s="895"/>
      <c r="CP36" s="895"/>
      <c r="CQ36" s="895"/>
      <c r="CR36" s="895"/>
      <c r="CS36" s="895"/>
      <c r="CT36" s="895"/>
      <c r="CU36" s="895"/>
      <c r="CV36" s="895"/>
      <c r="CW36" s="895"/>
      <c r="CX36" s="895"/>
      <c r="CY36" s="895"/>
      <c r="CZ36" s="895"/>
      <c r="DA36" s="895"/>
      <c r="DB36" s="895"/>
      <c r="DC36" s="895"/>
      <c r="DD36" s="895"/>
      <c r="DE36" s="895"/>
      <c r="DF36" s="895"/>
      <c r="DG36" s="895"/>
      <c r="DH36" s="895"/>
      <c r="DI36" s="895"/>
      <c r="DJ36" s="895"/>
      <c r="DK36" s="895"/>
      <c r="DL36" s="895"/>
      <c r="DM36" s="895"/>
      <c r="DN36" s="895"/>
      <c r="DO36" s="895"/>
      <c r="DP36" s="895"/>
      <c r="DQ36" s="895"/>
      <c r="DR36" s="895"/>
      <c r="DS36" s="895"/>
      <c r="DT36" s="895"/>
      <c r="DU36" s="895"/>
      <c r="DV36" s="895"/>
      <c r="DW36" s="895"/>
      <c r="DX36" s="895"/>
      <c r="DY36" s="895"/>
      <c r="DZ36" s="895"/>
      <c r="EA36" s="895"/>
      <c r="EB36" s="895"/>
      <c r="EC36" s="895"/>
      <c r="ED36" s="895"/>
      <c r="EE36" s="895"/>
      <c r="EF36" s="895"/>
      <c r="EG36" s="895"/>
      <c r="EH36" s="895"/>
      <c r="EI36" s="895"/>
      <c r="EJ36" s="895"/>
      <c r="EK36" s="895"/>
      <c r="EL36" s="895"/>
      <c r="EM36" s="895"/>
      <c r="EN36" s="895"/>
      <c r="EO36" s="895"/>
      <c r="EP36" s="895"/>
      <c r="EQ36" s="895"/>
      <c r="ER36" s="895"/>
      <c r="ES36" s="895"/>
      <c r="ET36" s="895"/>
      <c r="EU36" s="895"/>
      <c r="EV36" s="895"/>
      <c r="EW36" s="895"/>
      <c r="EX36" s="895"/>
      <c r="EY36" s="895"/>
      <c r="EZ36" s="895"/>
      <c r="FA36" s="895"/>
      <c r="FB36" s="895"/>
      <c r="FC36" s="895"/>
      <c r="FD36" s="895"/>
      <c r="FE36" s="895"/>
      <c r="FF36" s="895"/>
      <c r="FG36" s="895"/>
      <c r="FH36" s="895"/>
      <c r="FI36" s="895"/>
      <c r="FJ36" s="895"/>
      <c r="FK36" s="895"/>
      <c r="FL36" s="895"/>
      <c r="FM36" s="895"/>
      <c r="FN36" s="895"/>
      <c r="FO36" s="895"/>
      <c r="FP36" s="895"/>
      <c r="FQ36" s="895"/>
      <c r="FR36" s="895"/>
      <c r="FS36" s="895"/>
      <c r="FT36" s="895"/>
      <c r="FU36" s="895"/>
      <c r="FV36" s="895"/>
      <c r="FW36" s="895"/>
      <c r="FX36" s="895"/>
      <c r="FY36" s="895"/>
      <c r="FZ36" s="895"/>
      <c r="GA36" s="895"/>
      <c r="GB36" s="895"/>
      <c r="GC36" s="895"/>
      <c r="GD36" s="895"/>
      <c r="GE36" s="895"/>
    </row>
    <row r="37" spans="1:187" s="898" customFormat="1" ht="100.5" hidden="1" customHeight="1">
      <c r="A37" s="895"/>
      <c r="B37" s="929" t="s">
        <v>241</v>
      </c>
      <c r="C37" s="548" t="s">
        <v>1026</v>
      </c>
      <c r="D37" s="930" t="s">
        <v>1027</v>
      </c>
      <c r="E37" s="931">
        <v>4301</v>
      </c>
      <c r="F37" s="930" t="s">
        <v>1028</v>
      </c>
      <c r="G37" s="935" t="s">
        <v>1029</v>
      </c>
      <c r="H37" s="936" t="s">
        <v>1030</v>
      </c>
      <c r="I37" s="548" t="s">
        <v>1031</v>
      </c>
      <c r="J37" s="868" t="s">
        <v>1032</v>
      </c>
      <c r="K37" s="931" t="s">
        <v>1033</v>
      </c>
      <c r="L37" s="220"/>
      <c r="M37" s="933"/>
      <c r="N37" s="932">
        <v>0</v>
      </c>
      <c r="O37" s="283">
        <f t="shared" si="0"/>
        <v>0</v>
      </c>
      <c r="P37" s="285"/>
      <c r="Q37" s="927"/>
      <c r="R37" s="927"/>
      <c r="S37" s="927"/>
      <c r="T37" s="927"/>
      <c r="U37" s="927"/>
      <c r="V37" s="927"/>
      <c r="W37" s="927"/>
      <c r="X37" s="927"/>
      <c r="Y37" s="927"/>
      <c r="Z37" s="927"/>
      <c r="AA37" s="220"/>
      <c r="AB37" s="496"/>
      <c r="AC37" s="895"/>
      <c r="AD37" s="895"/>
      <c r="AE37" s="895"/>
      <c r="AF37" s="895"/>
      <c r="AG37" s="895"/>
      <c r="AH37" s="895"/>
      <c r="AI37" s="895"/>
      <c r="AJ37" s="895"/>
      <c r="AK37" s="895"/>
      <c r="AL37" s="895"/>
      <c r="AM37" s="895"/>
      <c r="AN37" s="895"/>
      <c r="AO37" s="895"/>
      <c r="AP37" s="895"/>
      <c r="AQ37" s="895"/>
      <c r="AR37" s="895"/>
      <c r="AS37" s="895"/>
      <c r="AT37" s="895"/>
      <c r="AU37" s="895"/>
      <c r="AV37" s="895"/>
      <c r="AW37" s="895"/>
      <c r="AX37" s="895"/>
      <c r="AY37" s="895"/>
      <c r="AZ37" s="895"/>
      <c r="BA37" s="895"/>
      <c r="BB37" s="895"/>
      <c r="BC37" s="895"/>
      <c r="BD37" s="895"/>
      <c r="BE37" s="895"/>
      <c r="BF37" s="895"/>
      <c r="BG37" s="895"/>
      <c r="BH37" s="895"/>
      <c r="BI37" s="895"/>
      <c r="BJ37" s="895"/>
      <c r="BK37" s="895"/>
      <c r="BL37" s="895"/>
      <c r="BM37" s="895"/>
      <c r="BN37" s="895"/>
      <c r="BO37" s="895"/>
      <c r="BP37" s="895"/>
      <c r="BQ37" s="895"/>
      <c r="BR37" s="895"/>
      <c r="BS37" s="895"/>
      <c r="BT37" s="895"/>
      <c r="BU37" s="895"/>
      <c r="BV37" s="895"/>
      <c r="BW37" s="895"/>
      <c r="BX37" s="895"/>
      <c r="BY37" s="895"/>
      <c r="BZ37" s="895"/>
      <c r="CA37" s="895"/>
      <c r="CB37" s="895"/>
      <c r="CC37" s="895"/>
      <c r="CD37" s="895"/>
      <c r="CE37" s="895"/>
      <c r="CF37" s="895"/>
      <c r="CG37" s="895"/>
      <c r="CH37" s="895"/>
      <c r="CI37" s="895"/>
      <c r="CJ37" s="895"/>
      <c r="CK37" s="895"/>
      <c r="CL37" s="895"/>
      <c r="CM37" s="895"/>
      <c r="CN37" s="895"/>
      <c r="CO37" s="895"/>
      <c r="CP37" s="895"/>
      <c r="CQ37" s="895"/>
      <c r="CR37" s="895"/>
      <c r="CS37" s="895"/>
      <c r="CT37" s="895"/>
      <c r="CU37" s="895"/>
      <c r="CV37" s="895"/>
      <c r="CW37" s="895"/>
      <c r="CX37" s="895"/>
      <c r="CY37" s="895"/>
      <c r="CZ37" s="895"/>
      <c r="DA37" s="895"/>
      <c r="DB37" s="895"/>
      <c r="DC37" s="895"/>
      <c r="DD37" s="895"/>
      <c r="DE37" s="895"/>
      <c r="DF37" s="895"/>
      <c r="DG37" s="895"/>
      <c r="DH37" s="895"/>
      <c r="DI37" s="895"/>
      <c r="DJ37" s="895"/>
      <c r="DK37" s="895"/>
      <c r="DL37" s="895"/>
      <c r="DM37" s="895"/>
      <c r="DN37" s="895"/>
      <c r="DO37" s="895"/>
      <c r="DP37" s="895"/>
      <c r="DQ37" s="895"/>
      <c r="DR37" s="895"/>
      <c r="DS37" s="895"/>
      <c r="DT37" s="895"/>
      <c r="DU37" s="895"/>
      <c r="DV37" s="895"/>
      <c r="DW37" s="895"/>
      <c r="DX37" s="895"/>
      <c r="DY37" s="895"/>
      <c r="DZ37" s="895"/>
      <c r="EA37" s="895"/>
      <c r="EB37" s="895"/>
      <c r="EC37" s="895"/>
      <c r="ED37" s="895"/>
      <c r="EE37" s="895"/>
      <c r="EF37" s="895"/>
      <c r="EG37" s="895"/>
      <c r="EH37" s="895"/>
      <c r="EI37" s="895"/>
      <c r="EJ37" s="895"/>
      <c r="EK37" s="895"/>
      <c r="EL37" s="895"/>
      <c r="EM37" s="895"/>
      <c r="EN37" s="895"/>
      <c r="EO37" s="895"/>
      <c r="EP37" s="895"/>
      <c r="EQ37" s="895"/>
      <c r="ER37" s="895"/>
      <c r="ES37" s="895"/>
      <c r="ET37" s="895"/>
      <c r="EU37" s="895"/>
      <c r="EV37" s="895"/>
      <c r="EW37" s="895"/>
      <c r="EX37" s="895"/>
      <c r="EY37" s="895"/>
      <c r="EZ37" s="895"/>
      <c r="FA37" s="895"/>
      <c r="FB37" s="895"/>
      <c r="FC37" s="895"/>
      <c r="FD37" s="895"/>
      <c r="FE37" s="895"/>
      <c r="FF37" s="895"/>
      <c r="FG37" s="895"/>
      <c r="FH37" s="895"/>
      <c r="FI37" s="895"/>
      <c r="FJ37" s="895"/>
      <c r="FK37" s="895"/>
      <c r="FL37" s="895"/>
      <c r="FM37" s="895"/>
      <c r="FN37" s="895"/>
      <c r="FO37" s="895"/>
      <c r="FP37" s="895"/>
      <c r="FQ37" s="895"/>
      <c r="FR37" s="895"/>
      <c r="FS37" s="895"/>
      <c r="FT37" s="895"/>
      <c r="FU37" s="895"/>
      <c r="FV37" s="895"/>
      <c r="FW37" s="895"/>
      <c r="FX37" s="895"/>
      <c r="FY37" s="895"/>
      <c r="FZ37" s="895"/>
      <c r="GA37" s="895"/>
      <c r="GB37" s="895"/>
      <c r="GC37" s="895"/>
      <c r="GD37" s="895"/>
      <c r="GE37" s="895"/>
    </row>
    <row r="38" spans="1:187" s="898" customFormat="1" ht="100.5" hidden="1" customHeight="1">
      <c r="A38" s="895"/>
      <c r="B38" s="929" t="s">
        <v>241</v>
      </c>
      <c r="C38" s="548" t="s">
        <v>1026</v>
      </c>
      <c r="D38" s="930" t="s">
        <v>1027</v>
      </c>
      <c r="E38" s="931">
        <v>4302</v>
      </c>
      <c r="F38" s="930" t="s">
        <v>1034</v>
      </c>
      <c r="G38" s="548" t="s">
        <v>1035</v>
      </c>
      <c r="H38" s="931" t="s">
        <v>1036</v>
      </c>
      <c r="I38" s="548" t="s">
        <v>1037</v>
      </c>
      <c r="J38" s="868" t="s">
        <v>1038</v>
      </c>
      <c r="K38" s="931" t="s">
        <v>1039</v>
      </c>
      <c r="L38" s="220"/>
      <c r="M38" s="933"/>
      <c r="N38" s="937">
        <f>1-1</f>
        <v>0</v>
      </c>
      <c r="O38" s="283">
        <f t="shared" si="0"/>
        <v>0</v>
      </c>
      <c r="P38" s="285"/>
      <c r="Q38" s="927"/>
      <c r="R38" s="927"/>
      <c r="S38" s="927"/>
      <c r="T38" s="927"/>
      <c r="U38" s="927"/>
      <c r="V38" s="927"/>
      <c r="W38" s="927"/>
      <c r="X38" s="927"/>
      <c r="Y38" s="927"/>
      <c r="Z38" s="927"/>
      <c r="AA38" s="220"/>
      <c r="AB38" s="496"/>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5"/>
      <c r="BP38" s="895"/>
      <c r="BQ38" s="895"/>
      <c r="BR38" s="895"/>
      <c r="BS38" s="895"/>
      <c r="BT38" s="895"/>
      <c r="BU38" s="895"/>
      <c r="BV38" s="895"/>
      <c r="BW38" s="895"/>
      <c r="BX38" s="895"/>
      <c r="BY38" s="895"/>
      <c r="BZ38" s="895"/>
      <c r="CA38" s="895"/>
      <c r="CB38" s="895"/>
      <c r="CC38" s="895"/>
      <c r="CD38" s="895"/>
      <c r="CE38" s="895"/>
      <c r="CF38" s="895"/>
      <c r="CG38" s="895"/>
      <c r="CH38" s="895"/>
      <c r="CI38" s="895"/>
      <c r="CJ38" s="895"/>
      <c r="CK38" s="895"/>
      <c r="CL38" s="895"/>
      <c r="CM38" s="895"/>
      <c r="CN38" s="895"/>
      <c r="CO38" s="895"/>
      <c r="CP38" s="895"/>
      <c r="CQ38" s="895"/>
      <c r="CR38" s="895"/>
      <c r="CS38" s="895"/>
      <c r="CT38" s="895"/>
      <c r="CU38" s="895"/>
      <c r="CV38" s="895"/>
      <c r="CW38" s="895"/>
      <c r="CX38" s="895"/>
      <c r="CY38" s="895"/>
      <c r="CZ38" s="895"/>
      <c r="DA38" s="895"/>
      <c r="DB38" s="895"/>
      <c r="DC38" s="895"/>
      <c r="DD38" s="895"/>
      <c r="DE38" s="895"/>
      <c r="DF38" s="895"/>
      <c r="DG38" s="895"/>
      <c r="DH38" s="895"/>
      <c r="DI38" s="895"/>
      <c r="DJ38" s="895"/>
      <c r="DK38" s="895"/>
      <c r="DL38" s="895"/>
      <c r="DM38" s="895"/>
      <c r="DN38" s="895"/>
      <c r="DO38" s="895"/>
      <c r="DP38" s="895"/>
      <c r="DQ38" s="895"/>
      <c r="DR38" s="895"/>
      <c r="DS38" s="895"/>
      <c r="DT38" s="895"/>
      <c r="DU38" s="895"/>
      <c r="DV38" s="895"/>
      <c r="DW38" s="895"/>
      <c r="DX38" s="895"/>
      <c r="DY38" s="895"/>
      <c r="DZ38" s="895"/>
      <c r="EA38" s="895"/>
      <c r="EB38" s="895"/>
      <c r="EC38" s="895"/>
      <c r="ED38" s="895"/>
      <c r="EE38" s="895"/>
      <c r="EF38" s="895"/>
      <c r="EG38" s="895"/>
      <c r="EH38" s="895"/>
      <c r="EI38" s="895"/>
      <c r="EJ38" s="895"/>
      <c r="EK38" s="895"/>
      <c r="EL38" s="895"/>
      <c r="EM38" s="895"/>
      <c r="EN38" s="895"/>
      <c r="EO38" s="895"/>
      <c r="EP38" s="895"/>
      <c r="EQ38" s="895"/>
      <c r="ER38" s="895"/>
      <c r="ES38" s="895"/>
      <c r="ET38" s="895"/>
      <c r="EU38" s="895"/>
      <c r="EV38" s="895"/>
      <c r="EW38" s="895"/>
      <c r="EX38" s="895"/>
      <c r="EY38" s="895"/>
      <c r="EZ38" s="895"/>
      <c r="FA38" s="895"/>
      <c r="FB38" s="895"/>
      <c r="FC38" s="895"/>
      <c r="FD38" s="895"/>
      <c r="FE38" s="895"/>
      <c r="FF38" s="895"/>
      <c r="FG38" s="895"/>
      <c r="FH38" s="895"/>
      <c r="FI38" s="895"/>
      <c r="FJ38" s="895"/>
      <c r="FK38" s="895"/>
      <c r="FL38" s="895"/>
      <c r="FM38" s="895"/>
      <c r="FN38" s="895"/>
      <c r="FO38" s="895"/>
      <c r="FP38" s="895"/>
      <c r="FQ38" s="895"/>
      <c r="FR38" s="895"/>
      <c r="FS38" s="895"/>
      <c r="FT38" s="895"/>
      <c r="FU38" s="895"/>
      <c r="FV38" s="895"/>
      <c r="FW38" s="895"/>
      <c r="FX38" s="895"/>
      <c r="FY38" s="895"/>
      <c r="FZ38" s="895"/>
      <c r="GA38" s="895"/>
      <c r="GB38" s="895"/>
      <c r="GC38" s="895"/>
      <c r="GD38" s="895"/>
      <c r="GE38" s="895"/>
    </row>
    <row r="39" spans="1:187" s="898" customFormat="1" ht="100.5" customHeight="1">
      <c r="A39" s="895"/>
      <c r="B39" s="922" t="s">
        <v>241</v>
      </c>
      <c r="C39" s="923" t="s">
        <v>1026</v>
      </c>
      <c r="D39" s="924" t="s">
        <v>1027</v>
      </c>
      <c r="E39" s="925">
        <v>4302</v>
      </c>
      <c r="F39" s="924" t="s">
        <v>1034</v>
      </c>
      <c r="G39" s="923" t="s">
        <v>1040</v>
      </c>
      <c r="H39" s="925" t="s">
        <v>1041</v>
      </c>
      <c r="I39" s="923" t="s">
        <v>1042</v>
      </c>
      <c r="J39" s="864" t="s">
        <v>1043</v>
      </c>
      <c r="K39" s="925" t="s">
        <v>1044</v>
      </c>
      <c r="L39" s="548" t="s">
        <v>991</v>
      </c>
      <c r="M39" s="868" t="s">
        <v>169</v>
      </c>
      <c r="N39" s="928">
        <v>1</v>
      </c>
      <c r="O39" s="283">
        <f t="shared" si="0"/>
        <v>5532281792</v>
      </c>
      <c r="P39" s="285"/>
      <c r="Q39" s="927"/>
      <c r="R39" s="927"/>
      <c r="S39" s="927"/>
      <c r="T39" s="927"/>
      <c r="U39" s="927"/>
      <c r="V39" s="927"/>
      <c r="W39" s="927"/>
      <c r="X39" s="927">
        <v>5532281792</v>
      </c>
      <c r="Y39" s="927"/>
      <c r="Z39" s="927"/>
      <c r="AA39" s="220"/>
      <c r="AB39" s="496"/>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c r="BC39" s="895"/>
      <c r="BD39" s="895"/>
      <c r="BE39" s="895"/>
      <c r="BF39" s="895"/>
      <c r="BG39" s="895"/>
      <c r="BH39" s="895"/>
      <c r="BI39" s="895"/>
      <c r="BJ39" s="895"/>
      <c r="BK39" s="895"/>
      <c r="BL39" s="895"/>
      <c r="BM39" s="895"/>
      <c r="BN39" s="895"/>
      <c r="BO39" s="895"/>
      <c r="BP39" s="895"/>
      <c r="BQ39" s="895"/>
      <c r="BR39" s="895"/>
      <c r="BS39" s="895"/>
      <c r="BT39" s="895"/>
      <c r="BU39" s="895"/>
      <c r="BV39" s="895"/>
      <c r="BW39" s="895"/>
      <c r="BX39" s="895"/>
      <c r="BY39" s="895"/>
      <c r="BZ39" s="895"/>
      <c r="CA39" s="895"/>
      <c r="CB39" s="895"/>
      <c r="CC39" s="895"/>
      <c r="CD39" s="895"/>
      <c r="CE39" s="895"/>
      <c r="CF39" s="895"/>
      <c r="CG39" s="895"/>
      <c r="CH39" s="895"/>
      <c r="CI39" s="895"/>
      <c r="CJ39" s="895"/>
      <c r="CK39" s="895"/>
      <c r="CL39" s="895"/>
      <c r="CM39" s="895"/>
      <c r="CN39" s="895"/>
      <c r="CO39" s="895"/>
      <c r="CP39" s="895"/>
      <c r="CQ39" s="895"/>
      <c r="CR39" s="895"/>
      <c r="CS39" s="895"/>
      <c r="CT39" s="895"/>
      <c r="CU39" s="895"/>
      <c r="CV39" s="895"/>
      <c r="CW39" s="895"/>
      <c r="CX39" s="895"/>
      <c r="CY39" s="895"/>
      <c r="CZ39" s="895"/>
      <c r="DA39" s="895"/>
      <c r="DB39" s="895"/>
      <c r="DC39" s="895"/>
      <c r="DD39" s="895"/>
      <c r="DE39" s="895"/>
      <c r="DF39" s="895"/>
      <c r="DG39" s="895"/>
      <c r="DH39" s="895"/>
      <c r="DI39" s="895"/>
      <c r="DJ39" s="895"/>
      <c r="DK39" s="895"/>
      <c r="DL39" s="895"/>
      <c r="DM39" s="895"/>
      <c r="DN39" s="895"/>
      <c r="DO39" s="895"/>
      <c r="DP39" s="895"/>
      <c r="DQ39" s="895"/>
      <c r="DR39" s="895"/>
      <c r="DS39" s="895"/>
      <c r="DT39" s="895"/>
      <c r="DU39" s="895"/>
      <c r="DV39" s="895"/>
      <c r="DW39" s="895"/>
      <c r="DX39" s="895"/>
      <c r="DY39" s="895"/>
      <c r="DZ39" s="895"/>
      <c r="EA39" s="895"/>
      <c r="EB39" s="895"/>
      <c r="EC39" s="895"/>
      <c r="ED39" s="895"/>
      <c r="EE39" s="895"/>
      <c r="EF39" s="895"/>
      <c r="EG39" s="895"/>
      <c r="EH39" s="895"/>
      <c r="EI39" s="895"/>
      <c r="EJ39" s="895"/>
      <c r="EK39" s="895"/>
      <c r="EL39" s="895"/>
      <c r="EM39" s="895"/>
      <c r="EN39" s="895"/>
      <c r="EO39" s="895"/>
      <c r="EP39" s="895"/>
      <c r="EQ39" s="895"/>
      <c r="ER39" s="895"/>
      <c r="ES39" s="895"/>
      <c r="ET39" s="895"/>
      <c r="EU39" s="895"/>
      <c r="EV39" s="895"/>
      <c r="EW39" s="895"/>
      <c r="EX39" s="895"/>
      <c r="EY39" s="895"/>
      <c r="EZ39" s="895"/>
      <c r="FA39" s="895"/>
      <c r="FB39" s="895"/>
      <c r="FC39" s="895"/>
      <c r="FD39" s="895"/>
      <c r="FE39" s="895"/>
      <c r="FF39" s="895"/>
      <c r="FG39" s="895"/>
      <c r="FH39" s="895"/>
      <c r="FI39" s="895"/>
      <c r="FJ39" s="895"/>
      <c r="FK39" s="895"/>
      <c r="FL39" s="895"/>
      <c r="FM39" s="895"/>
      <c r="FN39" s="895"/>
      <c r="FO39" s="895"/>
      <c r="FP39" s="895"/>
      <c r="FQ39" s="895"/>
      <c r="FR39" s="895"/>
      <c r="FS39" s="895"/>
      <c r="FT39" s="895"/>
      <c r="FU39" s="895"/>
      <c r="FV39" s="895"/>
      <c r="FW39" s="895"/>
      <c r="FX39" s="895"/>
      <c r="FY39" s="895"/>
      <c r="FZ39" s="895"/>
      <c r="GA39" s="895"/>
      <c r="GB39" s="895"/>
      <c r="GC39" s="895"/>
      <c r="GD39" s="895"/>
      <c r="GE39" s="895"/>
    </row>
    <row r="40" spans="1:187" s="898" customFormat="1" ht="100.5" customHeight="1">
      <c r="A40" s="895"/>
      <c r="B40" s="922"/>
      <c r="C40" s="923"/>
      <c r="D40" s="924"/>
      <c r="E40" s="925"/>
      <c r="F40" s="924"/>
      <c r="G40" s="923"/>
      <c r="H40" s="925"/>
      <c r="I40" s="923"/>
      <c r="J40" s="864"/>
      <c r="K40" s="925"/>
      <c r="L40" s="548" t="s">
        <v>993</v>
      </c>
      <c r="M40" s="868" t="s">
        <v>54</v>
      </c>
      <c r="N40" s="928"/>
      <c r="O40" s="283">
        <f t="shared" si="0"/>
        <v>361641357</v>
      </c>
      <c r="P40" s="285"/>
      <c r="Q40" s="927">
        <v>361641357</v>
      </c>
      <c r="R40" s="927"/>
      <c r="S40" s="927"/>
      <c r="T40" s="927"/>
      <c r="U40" s="927"/>
      <c r="V40" s="927"/>
      <c r="W40" s="927"/>
      <c r="X40" s="927"/>
      <c r="Y40" s="927"/>
      <c r="Z40" s="927"/>
      <c r="AA40" s="220"/>
      <c r="AB40" s="496"/>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5"/>
      <c r="AY40" s="895"/>
      <c r="AZ40" s="895"/>
      <c r="BA40" s="895"/>
      <c r="BB40" s="895"/>
      <c r="BC40" s="895"/>
      <c r="BD40" s="895"/>
      <c r="BE40" s="895"/>
      <c r="BF40" s="895"/>
      <c r="BG40" s="895"/>
      <c r="BH40" s="895"/>
      <c r="BI40" s="895"/>
      <c r="BJ40" s="895"/>
      <c r="BK40" s="895"/>
      <c r="BL40" s="895"/>
      <c r="BM40" s="895"/>
      <c r="BN40" s="895"/>
      <c r="BO40" s="895"/>
      <c r="BP40" s="895"/>
      <c r="BQ40" s="895"/>
      <c r="BR40" s="895"/>
      <c r="BS40" s="895"/>
      <c r="BT40" s="895"/>
      <c r="BU40" s="895"/>
      <c r="BV40" s="895"/>
      <c r="BW40" s="895"/>
      <c r="BX40" s="895"/>
      <c r="BY40" s="895"/>
      <c r="BZ40" s="895"/>
      <c r="CA40" s="895"/>
      <c r="CB40" s="895"/>
      <c r="CC40" s="895"/>
      <c r="CD40" s="895"/>
      <c r="CE40" s="895"/>
      <c r="CF40" s="895"/>
      <c r="CG40" s="895"/>
      <c r="CH40" s="895"/>
      <c r="CI40" s="895"/>
      <c r="CJ40" s="895"/>
      <c r="CK40" s="895"/>
      <c r="CL40" s="895"/>
      <c r="CM40" s="895"/>
      <c r="CN40" s="895"/>
      <c r="CO40" s="895"/>
      <c r="CP40" s="895"/>
      <c r="CQ40" s="895"/>
      <c r="CR40" s="895"/>
      <c r="CS40" s="895"/>
      <c r="CT40" s="895"/>
      <c r="CU40" s="895"/>
      <c r="CV40" s="895"/>
      <c r="CW40" s="895"/>
      <c r="CX40" s="895"/>
      <c r="CY40" s="895"/>
      <c r="CZ40" s="895"/>
      <c r="DA40" s="895"/>
      <c r="DB40" s="895"/>
      <c r="DC40" s="895"/>
      <c r="DD40" s="895"/>
      <c r="DE40" s="895"/>
      <c r="DF40" s="895"/>
      <c r="DG40" s="895"/>
      <c r="DH40" s="895"/>
      <c r="DI40" s="895"/>
      <c r="DJ40" s="895"/>
      <c r="DK40" s="895"/>
      <c r="DL40" s="895"/>
      <c r="DM40" s="895"/>
      <c r="DN40" s="895"/>
      <c r="DO40" s="895"/>
      <c r="DP40" s="895"/>
      <c r="DQ40" s="895"/>
      <c r="DR40" s="895"/>
      <c r="DS40" s="895"/>
      <c r="DT40" s="895"/>
      <c r="DU40" s="895"/>
      <c r="DV40" s="895"/>
      <c r="DW40" s="895"/>
      <c r="DX40" s="895"/>
      <c r="DY40" s="895"/>
      <c r="DZ40" s="895"/>
      <c r="EA40" s="895"/>
      <c r="EB40" s="895"/>
      <c r="EC40" s="895"/>
      <c r="ED40" s="895"/>
      <c r="EE40" s="895"/>
      <c r="EF40" s="895"/>
      <c r="EG40" s="895"/>
      <c r="EH40" s="895"/>
      <c r="EI40" s="895"/>
      <c r="EJ40" s="895"/>
      <c r="EK40" s="895"/>
      <c r="EL40" s="895"/>
      <c r="EM40" s="895"/>
      <c r="EN40" s="895"/>
      <c r="EO40" s="895"/>
      <c r="EP40" s="895"/>
      <c r="EQ40" s="895"/>
      <c r="ER40" s="895"/>
      <c r="ES40" s="895"/>
      <c r="ET40" s="895"/>
      <c r="EU40" s="895"/>
      <c r="EV40" s="895"/>
      <c r="EW40" s="895"/>
      <c r="EX40" s="895"/>
      <c r="EY40" s="895"/>
      <c r="EZ40" s="895"/>
      <c r="FA40" s="895"/>
      <c r="FB40" s="895"/>
      <c r="FC40" s="895"/>
      <c r="FD40" s="895"/>
      <c r="FE40" s="895"/>
      <c r="FF40" s="895"/>
      <c r="FG40" s="895"/>
      <c r="FH40" s="895"/>
      <c r="FI40" s="895"/>
      <c r="FJ40" s="895"/>
      <c r="FK40" s="895"/>
      <c r="FL40" s="895"/>
      <c r="FM40" s="895"/>
      <c r="FN40" s="895"/>
      <c r="FO40" s="895"/>
      <c r="FP40" s="895"/>
      <c r="FQ40" s="895"/>
      <c r="FR40" s="895"/>
      <c r="FS40" s="895"/>
      <c r="FT40" s="895"/>
      <c r="FU40" s="895"/>
      <c r="FV40" s="895"/>
      <c r="FW40" s="895"/>
      <c r="FX40" s="895"/>
      <c r="FY40" s="895"/>
      <c r="FZ40" s="895"/>
      <c r="GA40" s="895"/>
      <c r="GB40" s="895"/>
      <c r="GC40" s="895"/>
      <c r="GD40" s="895"/>
      <c r="GE40" s="895"/>
    </row>
    <row r="41" spans="1:187" s="898" customFormat="1" ht="100.5" customHeight="1">
      <c r="A41" s="895"/>
      <c r="B41" s="922" t="s">
        <v>241</v>
      </c>
      <c r="C41" s="923" t="s">
        <v>1026</v>
      </c>
      <c r="D41" s="924" t="s">
        <v>1027</v>
      </c>
      <c r="E41" s="925">
        <v>4302</v>
      </c>
      <c r="F41" s="924" t="s">
        <v>1034</v>
      </c>
      <c r="G41" s="923" t="s">
        <v>1045</v>
      </c>
      <c r="H41" s="925" t="s">
        <v>1046</v>
      </c>
      <c r="I41" s="923" t="s">
        <v>1047</v>
      </c>
      <c r="J41" s="864" t="s">
        <v>1048</v>
      </c>
      <c r="K41" s="925" t="s">
        <v>1049</v>
      </c>
      <c r="L41" s="548" t="s">
        <v>990</v>
      </c>
      <c r="M41" s="868" t="s">
        <v>169</v>
      </c>
      <c r="N41" s="932">
        <v>0</v>
      </c>
      <c r="O41" s="283">
        <f>SUM(Q41:Z41)</f>
        <v>100000000</v>
      </c>
      <c r="P41" s="285"/>
      <c r="Q41" s="927">
        <v>100000000</v>
      </c>
      <c r="R41" s="927"/>
      <c r="S41" s="927"/>
      <c r="T41" s="927"/>
      <c r="U41" s="927"/>
      <c r="V41" s="927"/>
      <c r="W41" s="927"/>
      <c r="X41" s="927"/>
      <c r="Y41" s="927"/>
      <c r="Z41" s="927"/>
      <c r="AA41" s="220"/>
      <c r="AB41" s="496"/>
      <c r="AC41" s="895"/>
      <c r="AD41" s="895"/>
      <c r="AE41" s="895"/>
      <c r="AF41" s="895"/>
      <c r="AG41" s="895"/>
      <c r="AH41" s="895"/>
      <c r="AI41" s="895"/>
      <c r="AJ41" s="895"/>
      <c r="AK41" s="895"/>
      <c r="AL41" s="895"/>
      <c r="AM41" s="895"/>
      <c r="AN41" s="895"/>
      <c r="AO41" s="895"/>
      <c r="AP41" s="895"/>
      <c r="AQ41" s="895"/>
      <c r="AR41" s="895"/>
      <c r="AS41" s="895"/>
      <c r="AT41" s="895"/>
      <c r="AU41" s="895"/>
      <c r="AV41" s="895"/>
      <c r="AW41" s="895"/>
      <c r="AX41" s="895"/>
      <c r="AY41" s="895"/>
      <c r="AZ41" s="895"/>
      <c r="BA41" s="895"/>
      <c r="BB41" s="895"/>
      <c r="BC41" s="895"/>
      <c r="BD41" s="895"/>
      <c r="BE41" s="895"/>
      <c r="BF41" s="895"/>
      <c r="BG41" s="895"/>
      <c r="BH41" s="895"/>
      <c r="BI41" s="895"/>
      <c r="BJ41" s="895"/>
      <c r="BK41" s="895"/>
      <c r="BL41" s="895"/>
      <c r="BM41" s="895"/>
      <c r="BN41" s="895"/>
      <c r="BO41" s="895"/>
      <c r="BP41" s="895"/>
      <c r="BQ41" s="895"/>
      <c r="BR41" s="895"/>
      <c r="BS41" s="895"/>
      <c r="BT41" s="895"/>
      <c r="BU41" s="895"/>
      <c r="BV41" s="895"/>
      <c r="BW41" s="895"/>
      <c r="BX41" s="895"/>
      <c r="BY41" s="895"/>
      <c r="BZ41" s="895"/>
      <c r="CA41" s="895"/>
      <c r="CB41" s="895"/>
      <c r="CC41" s="895"/>
      <c r="CD41" s="895"/>
      <c r="CE41" s="895"/>
      <c r="CF41" s="895"/>
      <c r="CG41" s="895"/>
      <c r="CH41" s="895"/>
      <c r="CI41" s="895"/>
      <c r="CJ41" s="895"/>
      <c r="CK41" s="895"/>
      <c r="CL41" s="895"/>
      <c r="CM41" s="895"/>
      <c r="CN41" s="895"/>
      <c r="CO41" s="895"/>
      <c r="CP41" s="895"/>
      <c r="CQ41" s="895"/>
      <c r="CR41" s="895"/>
      <c r="CS41" s="895"/>
      <c r="CT41" s="895"/>
      <c r="CU41" s="895"/>
      <c r="CV41" s="895"/>
      <c r="CW41" s="895"/>
      <c r="CX41" s="895"/>
      <c r="CY41" s="895"/>
      <c r="CZ41" s="895"/>
      <c r="DA41" s="895"/>
      <c r="DB41" s="895"/>
      <c r="DC41" s="895"/>
      <c r="DD41" s="895"/>
      <c r="DE41" s="895"/>
      <c r="DF41" s="895"/>
      <c r="DG41" s="895"/>
      <c r="DH41" s="895"/>
      <c r="DI41" s="895"/>
      <c r="DJ41" s="895"/>
      <c r="DK41" s="895"/>
      <c r="DL41" s="895"/>
      <c r="DM41" s="895"/>
      <c r="DN41" s="895"/>
      <c r="DO41" s="895"/>
      <c r="DP41" s="895"/>
      <c r="DQ41" s="895"/>
      <c r="DR41" s="895"/>
      <c r="DS41" s="895"/>
      <c r="DT41" s="895"/>
      <c r="DU41" s="895"/>
      <c r="DV41" s="895"/>
      <c r="DW41" s="895"/>
      <c r="DX41" s="895"/>
      <c r="DY41" s="895"/>
      <c r="DZ41" s="895"/>
      <c r="EA41" s="895"/>
      <c r="EB41" s="895"/>
      <c r="EC41" s="895"/>
      <c r="ED41" s="895"/>
      <c r="EE41" s="895"/>
      <c r="EF41" s="895"/>
      <c r="EG41" s="895"/>
      <c r="EH41" s="895"/>
      <c r="EI41" s="895"/>
      <c r="EJ41" s="895"/>
      <c r="EK41" s="895"/>
      <c r="EL41" s="895"/>
      <c r="EM41" s="895"/>
      <c r="EN41" s="895"/>
      <c r="EO41" s="895"/>
      <c r="EP41" s="895"/>
      <c r="EQ41" s="895"/>
      <c r="ER41" s="895"/>
      <c r="ES41" s="895"/>
      <c r="ET41" s="895"/>
      <c r="EU41" s="895"/>
      <c r="EV41" s="895"/>
      <c r="EW41" s="895"/>
      <c r="EX41" s="895"/>
      <c r="EY41" s="895"/>
      <c r="EZ41" s="895"/>
      <c r="FA41" s="895"/>
      <c r="FB41" s="895"/>
      <c r="FC41" s="895"/>
      <c r="FD41" s="895"/>
      <c r="FE41" s="895"/>
      <c r="FF41" s="895"/>
      <c r="FG41" s="895"/>
      <c r="FH41" s="895"/>
      <c r="FI41" s="895"/>
      <c r="FJ41" s="895"/>
      <c r="FK41" s="895"/>
      <c r="FL41" s="895"/>
      <c r="FM41" s="895"/>
      <c r="FN41" s="895"/>
      <c r="FO41" s="895"/>
      <c r="FP41" s="895"/>
      <c r="FQ41" s="895"/>
      <c r="FR41" s="895"/>
      <c r="FS41" s="895"/>
      <c r="FT41" s="895"/>
      <c r="FU41" s="895"/>
      <c r="FV41" s="895"/>
      <c r="FW41" s="895"/>
      <c r="FX41" s="895"/>
      <c r="FY41" s="895"/>
      <c r="FZ41" s="895"/>
      <c r="GA41" s="895"/>
      <c r="GB41" s="895"/>
      <c r="GC41" s="895"/>
      <c r="GD41" s="895"/>
      <c r="GE41" s="895"/>
    </row>
    <row r="42" spans="1:187" s="898" customFormat="1" ht="100.5" customHeight="1">
      <c r="A42" s="895"/>
      <c r="B42" s="922"/>
      <c r="C42" s="923"/>
      <c r="D42" s="924"/>
      <c r="E42" s="925"/>
      <c r="F42" s="924"/>
      <c r="G42" s="923"/>
      <c r="H42" s="925"/>
      <c r="I42" s="923"/>
      <c r="J42" s="864"/>
      <c r="K42" s="925"/>
      <c r="L42" s="548" t="s">
        <v>994</v>
      </c>
      <c r="M42" s="868" t="s">
        <v>40</v>
      </c>
      <c r="N42" s="932"/>
      <c r="O42" s="283">
        <f>SUM(Q42:Z42)</f>
        <v>70000000</v>
      </c>
      <c r="P42" s="285"/>
      <c r="Q42" s="927">
        <v>70000000</v>
      </c>
      <c r="R42" s="927"/>
      <c r="S42" s="927"/>
      <c r="T42" s="927"/>
      <c r="U42" s="927"/>
      <c r="V42" s="927"/>
      <c r="W42" s="927"/>
      <c r="X42" s="927"/>
      <c r="Y42" s="927"/>
      <c r="Z42" s="927"/>
      <c r="AA42" s="220"/>
      <c r="AB42" s="496"/>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5"/>
      <c r="AZ42" s="895"/>
      <c r="BA42" s="895"/>
      <c r="BB42" s="895"/>
      <c r="BC42" s="895"/>
      <c r="BD42" s="895"/>
      <c r="BE42" s="895"/>
      <c r="BF42" s="895"/>
      <c r="BG42" s="895"/>
      <c r="BH42" s="895"/>
      <c r="BI42" s="895"/>
      <c r="BJ42" s="895"/>
      <c r="BK42" s="895"/>
      <c r="BL42" s="895"/>
      <c r="BM42" s="895"/>
      <c r="BN42" s="895"/>
      <c r="BO42" s="895"/>
      <c r="BP42" s="895"/>
      <c r="BQ42" s="895"/>
      <c r="BR42" s="895"/>
      <c r="BS42" s="895"/>
      <c r="BT42" s="895"/>
      <c r="BU42" s="895"/>
      <c r="BV42" s="895"/>
      <c r="BW42" s="895"/>
      <c r="BX42" s="895"/>
      <c r="BY42" s="895"/>
      <c r="BZ42" s="895"/>
      <c r="CA42" s="895"/>
      <c r="CB42" s="895"/>
      <c r="CC42" s="895"/>
      <c r="CD42" s="895"/>
      <c r="CE42" s="895"/>
      <c r="CF42" s="895"/>
      <c r="CG42" s="895"/>
      <c r="CH42" s="895"/>
      <c r="CI42" s="895"/>
      <c r="CJ42" s="895"/>
      <c r="CK42" s="895"/>
      <c r="CL42" s="895"/>
      <c r="CM42" s="895"/>
      <c r="CN42" s="895"/>
      <c r="CO42" s="895"/>
      <c r="CP42" s="895"/>
      <c r="CQ42" s="895"/>
      <c r="CR42" s="895"/>
      <c r="CS42" s="895"/>
      <c r="CT42" s="895"/>
      <c r="CU42" s="895"/>
      <c r="CV42" s="895"/>
      <c r="CW42" s="895"/>
      <c r="CX42" s="895"/>
      <c r="CY42" s="895"/>
      <c r="CZ42" s="895"/>
      <c r="DA42" s="895"/>
      <c r="DB42" s="895"/>
      <c r="DC42" s="895"/>
      <c r="DD42" s="895"/>
      <c r="DE42" s="895"/>
      <c r="DF42" s="895"/>
      <c r="DG42" s="895"/>
      <c r="DH42" s="895"/>
      <c r="DI42" s="895"/>
      <c r="DJ42" s="895"/>
      <c r="DK42" s="895"/>
      <c r="DL42" s="895"/>
      <c r="DM42" s="895"/>
      <c r="DN42" s="895"/>
      <c r="DO42" s="895"/>
      <c r="DP42" s="895"/>
      <c r="DQ42" s="895"/>
      <c r="DR42" s="895"/>
      <c r="DS42" s="895"/>
      <c r="DT42" s="895"/>
      <c r="DU42" s="895"/>
      <c r="DV42" s="895"/>
      <c r="DW42" s="895"/>
      <c r="DX42" s="895"/>
      <c r="DY42" s="895"/>
      <c r="DZ42" s="895"/>
      <c r="EA42" s="895"/>
      <c r="EB42" s="895"/>
      <c r="EC42" s="895"/>
      <c r="ED42" s="895"/>
      <c r="EE42" s="895"/>
      <c r="EF42" s="895"/>
      <c r="EG42" s="895"/>
      <c r="EH42" s="895"/>
      <c r="EI42" s="895"/>
      <c r="EJ42" s="895"/>
      <c r="EK42" s="895"/>
      <c r="EL42" s="895"/>
      <c r="EM42" s="895"/>
      <c r="EN42" s="895"/>
      <c r="EO42" s="895"/>
      <c r="EP42" s="895"/>
      <c r="EQ42" s="895"/>
      <c r="ER42" s="895"/>
      <c r="ES42" s="895"/>
      <c r="ET42" s="895"/>
      <c r="EU42" s="895"/>
      <c r="EV42" s="895"/>
      <c r="EW42" s="895"/>
      <c r="EX42" s="895"/>
      <c r="EY42" s="895"/>
      <c r="EZ42" s="895"/>
      <c r="FA42" s="895"/>
      <c r="FB42" s="895"/>
      <c r="FC42" s="895"/>
      <c r="FD42" s="895"/>
      <c r="FE42" s="895"/>
      <c r="FF42" s="895"/>
      <c r="FG42" s="895"/>
      <c r="FH42" s="895"/>
      <c r="FI42" s="895"/>
      <c r="FJ42" s="895"/>
      <c r="FK42" s="895"/>
      <c r="FL42" s="895"/>
      <c r="FM42" s="895"/>
      <c r="FN42" s="895"/>
      <c r="FO42" s="895"/>
      <c r="FP42" s="895"/>
      <c r="FQ42" s="895"/>
      <c r="FR42" s="895"/>
      <c r="FS42" s="895"/>
      <c r="FT42" s="895"/>
      <c r="FU42" s="895"/>
      <c r="FV42" s="895"/>
      <c r="FW42" s="895"/>
      <c r="FX42" s="895"/>
      <c r="FY42" s="895"/>
      <c r="FZ42" s="895"/>
      <c r="GA42" s="895"/>
      <c r="GB42" s="895"/>
      <c r="GC42" s="895"/>
      <c r="GD42" s="895"/>
      <c r="GE42" s="895"/>
    </row>
    <row r="43" spans="1:187" s="898" customFormat="1" ht="100.5" hidden="1" customHeight="1">
      <c r="A43" s="895"/>
      <c r="B43" s="929" t="s">
        <v>241</v>
      </c>
      <c r="C43" s="548" t="s">
        <v>1026</v>
      </c>
      <c r="D43" s="930" t="s">
        <v>1027</v>
      </c>
      <c r="E43" s="931">
        <v>4302</v>
      </c>
      <c r="F43" s="930" t="s">
        <v>1034</v>
      </c>
      <c r="G43" s="548" t="s">
        <v>1035</v>
      </c>
      <c r="H43" s="931" t="s">
        <v>1036</v>
      </c>
      <c r="I43" s="548" t="s">
        <v>1047</v>
      </c>
      <c r="J43" s="868" t="s">
        <v>1048</v>
      </c>
      <c r="K43" s="931" t="s">
        <v>1049</v>
      </c>
      <c r="L43" s="220"/>
      <c r="M43" s="933"/>
      <c r="N43" s="932">
        <v>0</v>
      </c>
      <c r="O43" s="283">
        <f t="shared" si="0"/>
        <v>0</v>
      </c>
      <c r="P43" s="285"/>
      <c r="Q43" s="927"/>
      <c r="R43" s="927"/>
      <c r="S43" s="927"/>
      <c r="T43" s="927"/>
      <c r="U43" s="927"/>
      <c r="V43" s="927"/>
      <c r="W43" s="927"/>
      <c r="X43" s="927"/>
      <c r="Y43" s="927"/>
      <c r="Z43" s="927"/>
      <c r="AA43" s="220"/>
      <c r="AB43" s="496"/>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895"/>
      <c r="BC43" s="895"/>
      <c r="BD43" s="895"/>
      <c r="BE43" s="895"/>
      <c r="BF43" s="895"/>
      <c r="BG43" s="895"/>
      <c r="BH43" s="895"/>
      <c r="BI43" s="895"/>
      <c r="BJ43" s="895"/>
      <c r="BK43" s="895"/>
      <c r="BL43" s="895"/>
      <c r="BM43" s="895"/>
      <c r="BN43" s="895"/>
      <c r="BO43" s="895"/>
      <c r="BP43" s="895"/>
      <c r="BQ43" s="895"/>
      <c r="BR43" s="895"/>
      <c r="BS43" s="895"/>
      <c r="BT43" s="895"/>
      <c r="BU43" s="895"/>
      <c r="BV43" s="895"/>
      <c r="BW43" s="895"/>
      <c r="BX43" s="895"/>
      <c r="BY43" s="895"/>
      <c r="BZ43" s="895"/>
      <c r="CA43" s="895"/>
      <c r="CB43" s="895"/>
      <c r="CC43" s="895"/>
      <c r="CD43" s="895"/>
      <c r="CE43" s="895"/>
      <c r="CF43" s="895"/>
      <c r="CG43" s="895"/>
      <c r="CH43" s="895"/>
      <c r="CI43" s="895"/>
      <c r="CJ43" s="895"/>
      <c r="CK43" s="895"/>
      <c r="CL43" s="895"/>
      <c r="CM43" s="895"/>
      <c r="CN43" s="895"/>
      <c r="CO43" s="895"/>
      <c r="CP43" s="895"/>
      <c r="CQ43" s="895"/>
      <c r="CR43" s="895"/>
      <c r="CS43" s="895"/>
      <c r="CT43" s="895"/>
      <c r="CU43" s="895"/>
      <c r="CV43" s="895"/>
      <c r="CW43" s="895"/>
      <c r="CX43" s="895"/>
      <c r="CY43" s="895"/>
      <c r="CZ43" s="895"/>
      <c r="DA43" s="895"/>
      <c r="DB43" s="895"/>
      <c r="DC43" s="895"/>
      <c r="DD43" s="895"/>
      <c r="DE43" s="895"/>
      <c r="DF43" s="895"/>
      <c r="DG43" s="895"/>
      <c r="DH43" s="895"/>
      <c r="DI43" s="895"/>
      <c r="DJ43" s="895"/>
      <c r="DK43" s="895"/>
      <c r="DL43" s="895"/>
      <c r="DM43" s="895"/>
      <c r="DN43" s="895"/>
      <c r="DO43" s="895"/>
      <c r="DP43" s="895"/>
      <c r="DQ43" s="895"/>
      <c r="DR43" s="895"/>
      <c r="DS43" s="895"/>
      <c r="DT43" s="895"/>
      <c r="DU43" s="895"/>
      <c r="DV43" s="895"/>
      <c r="DW43" s="895"/>
      <c r="DX43" s="895"/>
      <c r="DY43" s="895"/>
      <c r="DZ43" s="895"/>
      <c r="EA43" s="895"/>
      <c r="EB43" s="895"/>
      <c r="EC43" s="895"/>
      <c r="ED43" s="895"/>
      <c r="EE43" s="895"/>
      <c r="EF43" s="895"/>
      <c r="EG43" s="895"/>
      <c r="EH43" s="895"/>
      <c r="EI43" s="895"/>
      <c r="EJ43" s="895"/>
      <c r="EK43" s="895"/>
      <c r="EL43" s="895"/>
      <c r="EM43" s="895"/>
      <c r="EN43" s="895"/>
      <c r="EO43" s="895"/>
      <c r="EP43" s="895"/>
      <c r="EQ43" s="895"/>
      <c r="ER43" s="895"/>
      <c r="ES43" s="895"/>
      <c r="ET43" s="895"/>
      <c r="EU43" s="895"/>
      <c r="EV43" s="895"/>
      <c r="EW43" s="895"/>
      <c r="EX43" s="895"/>
      <c r="EY43" s="895"/>
      <c r="EZ43" s="895"/>
      <c r="FA43" s="895"/>
      <c r="FB43" s="895"/>
      <c r="FC43" s="895"/>
      <c r="FD43" s="895"/>
      <c r="FE43" s="895"/>
      <c r="FF43" s="895"/>
      <c r="FG43" s="895"/>
      <c r="FH43" s="895"/>
      <c r="FI43" s="895"/>
      <c r="FJ43" s="895"/>
      <c r="FK43" s="895"/>
      <c r="FL43" s="895"/>
      <c r="FM43" s="895"/>
      <c r="FN43" s="895"/>
      <c r="FO43" s="895"/>
      <c r="FP43" s="895"/>
      <c r="FQ43" s="895"/>
      <c r="FR43" s="895"/>
      <c r="FS43" s="895"/>
      <c r="FT43" s="895"/>
      <c r="FU43" s="895"/>
      <c r="FV43" s="895"/>
      <c r="FW43" s="895"/>
      <c r="FX43" s="895"/>
      <c r="FY43" s="895"/>
      <c r="FZ43" s="895"/>
      <c r="GA43" s="895"/>
      <c r="GB43" s="895"/>
      <c r="GC43" s="895"/>
      <c r="GD43" s="895"/>
      <c r="GE43" s="895"/>
    </row>
    <row r="44" spans="1:187" s="898" customFormat="1" ht="100.5" hidden="1" customHeight="1">
      <c r="A44" s="895"/>
      <c r="B44" s="929" t="s">
        <v>241</v>
      </c>
      <c r="C44" s="548" t="s">
        <v>1026</v>
      </c>
      <c r="D44" s="930" t="s">
        <v>1027</v>
      </c>
      <c r="E44" s="931">
        <v>4302</v>
      </c>
      <c r="F44" s="930" t="s">
        <v>1034</v>
      </c>
      <c r="G44" s="548" t="s">
        <v>1035</v>
      </c>
      <c r="H44" s="931" t="s">
        <v>1036</v>
      </c>
      <c r="I44" s="548" t="s">
        <v>1050</v>
      </c>
      <c r="J44" s="868" t="s">
        <v>1051</v>
      </c>
      <c r="K44" s="931" t="s">
        <v>1052</v>
      </c>
      <c r="L44" s="220"/>
      <c r="M44" s="933"/>
      <c r="N44" s="932">
        <v>0</v>
      </c>
      <c r="O44" s="283">
        <f t="shared" si="0"/>
        <v>0</v>
      </c>
      <c r="P44" s="285"/>
      <c r="Q44" s="927"/>
      <c r="R44" s="927"/>
      <c r="S44" s="927"/>
      <c r="T44" s="927"/>
      <c r="U44" s="927"/>
      <c r="V44" s="927"/>
      <c r="W44" s="927"/>
      <c r="X44" s="927"/>
      <c r="Y44" s="927"/>
      <c r="Z44" s="927"/>
      <c r="AA44" s="220"/>
      <c r="AB44" s="496"/>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c r="CJ44" s="895"/>
      <c r="CK44" s="895"/>
      <c r="CL44" s="895"/>
      <c r="CM44" s="895"/>
      <c r="CN44" s="895"/>
      <c r="CO44" s="895"/>
      <c r="CP44" s="895"/>
      <c r="CQ44" s="895"/>
      <c r="CR44" s="895"/>
      <c r="CS44" s="895"/>
      <c r="CT44" s="895"/>
      <c r="CU44" s="895"/>
      <c r="CV44" s="895"/>
      <c r="CW44" s="895"/>
      <c r="CX44" s="895"/>
      <c r="CY44" s="895"/>
      <c r="CZ44" s="895"/>
      <c r="DA44" s="895"/>
      <c r="DB44" s="895"/>
      <c r="DC44" s="895"/>
      <c r="DD44" s="895"/>
      <c r="DE44" s="895"/>
      <c r="DF44" s="895"/>
      <c r="DG44" s="895"/>
      <c r="DH44" s="895"/>
      <c r="DI44" s="895"/>
      <c r="DJ44" s="895"/>
      <c r="DK44" s="895"/>
      <c r="DL44" s="895"/>
      <c r="DM44" s="895"/>
      <c r="DN44" s="895"/>
      <c r="DO44" s="895"/>
      <c r="DP44" s="895"/>
      <c r="DQ44" s="895"/>
      <c r="DR44" s="895"/>
      <c r="DS44" s="895"/>
      <c r="DT44" s="895"/>
      <c r="DU44" s="895"/>
      <c r="DV44" s="895"/>
      <c r="DW44" s="895"/>
      <c r="DX44" s="895"/>
      <c r="DY44" s="895"/>
      <c r="DZ44" s="895"/>
      <c r="EA44" s="895"/>
      <c r="EB44" s="895"/>
      <c r="EC44" s="895"/>
      <c r="ED44" s="895"/>
      <c r="EE44" s="895"/>
      <c r="EF44" s="895"/>
      <c r="EG44" s="895"/>
      <c r="EH44" s="895"/>
      <c r="EI44" s="895"/>
      <c r="EJ44" s="895"/>
      <c r="EK44" s="895"/>
      <c r="EL44" s="895"/>
      <c r="EM44" s="895"/>
      <c r="EN44" s="895"/>
      <c r="EO44" s="895"/>
      <c r="EP44" s="895"/>
      <c r="EQ44" s="895"/>
      <c r="ER44" s="895"/>
      <c r="ES44" s="895"/>
      <c r="ET44" s="895"/>
      <c r="EU44" s="895"/>
      <c r="EV44" s="895"/>
      <c r="EW44" s="895"/>
      <c r="EX44" s="895"/>
      <c r="EY44" s="895"/>
      <c r="EZ44" s="895"/>
      <c r="FA44" s="895"/>
      <c r="FB44" s="895"/>
      <c r="FC44" s="895"/>
      <c r="FD44" s="895"/>
      <c r="FE44" s="895"/>
      <c r="FF44" s="895"/>
      <c r="FG44" s="895"/>
      <c r="FH44" s="895"/>
      <c r="FI44" s="895"/>
      <c r="FJ44" s="895"/>
      <c r="FK44" s="895"/>
      <c r="FL44" s="895"/>
      <c r="FM44" s="895"/>
      <c r="FN44" s="895"/>
      <c r="FO44" s="895"/>
      <c r="FP44" s="895"/>
      <c r="FQ44" s="895"/>
      <c r="FR44" s="895"/>
      <c r="FS44" s="895"/>
      <c r="FT44" s="895"/>
      <c r="FU44" s="895"/>
      <c r="FV44" s="895"/>
      <c r="FW44" s="895"/>
      <c r="FX44" s="895"/>
      <c r="FY44" s="895"/>
      <c r="FZ44" s="895"/>
      <c r="GA44" s="895"/>
      <c r="GB44" s="895"/>
      <c r="GC44" s="895"/>
      <c r="GD44" s="895"/>
      <c r="GE44" s="895"/>
    </row>
    <row r="45" spans="1:187" s="898" customFormat="1" ht="100.5" customHeight="1">
      <c r="A45" s="895"/>
      <c r="B45" s="922" t="s">
        <v>241</v>
      </c>
      <c r="C45" s="923" t="s">
        <v>1026</v>
      </c>
      <c r="D45" s="924" t="s">
        <v>1027</v>
      </c>
      <c r="E45" s="925">
        <v>4301</v>
      </c>
      <c r="F45" s="924" t="s">
        <v>1028</v>
      </c>
      <c r="G45" s="923" t="s">
        <v>1029</v>
      </c>
      <c r="H45" s="925" t="s">
        <v>1030</v>
      </c>
      <c r="I45" s="923" t="s">
        <v>1053</v>
      </c>
      <c r="J45" s="864" t="s">
        <v>1054</v>
      </c>
      <c r="K45" s="925" t="s">
        <v>1055</v>
      </c>
      <c r="L45" s="548" t="s">
        <v>981</v>
      </c>
      <c r="M45" s="868" t="s">
        <v>169</v>
      </c>
      <c r="N45" s="938">
        <v>2</v>
      </c>
      <c r="O45" s="283">
        <f t="shared" si="0"/>
        <v>5980000000</v>
      </c>
      <c r="P45" s="285"/>
      <c r="Q45" s="927"/>
      <c r="R45" s="927"/>
      <c r="S45" s="927"/>
      <c r="T45" s="927"/>
      <c r="U45" s="927"/>
      <c r="V45" s="927"/>
      <c r="W45" s="927"/>
      <c r="X45" s="927"/>
      <c r="Y45" s="927"/>
      <c r="Z45" s="927">
        <v>5980000000</v>
      </c>
      <c r="AA45" s="220"/>
      <c r="AB45" s="496"/>
      <c r="AC45" s="895"/>
      <c r="AD45" s="895"/>
      <c r="AE45" s="895"/>
      <c r="AF45" s="895"/>
      <c r="AG45" s="895"/>
      <c r="AH45" s="895"/>
      <c r="AI45" s="895"/>
      <c r="AJ45" s="895"/>
      <c r="AK45" s="895"/>
      <c r="AL45" s="895"/>
      <c r="AM45" s="895"/>
      <c r="AN45" s="895"/>
      <c r="AO45" s="895"/>
      <c r="AP45" s="895"/>
      <c r="AQ45" s="895"/>
      <c r="AR45" s="895"/>
      <c r="AS45" s="895"/>
      <c r="AT45" s="895"/>
      <c r="AU45" s="895"/>
      <c r="AV45" s="895"/>
      <c r="AW45" s="895"/>
      <c r="AX45" s="895"/>
      <c r="AY45" s="895"/>
      <c r="AZ45" s="895"/>
      <c r="BA45" s="895"/>
      <c r="BB45" s="895"/>
      <c r="BC45" s="895"/>
      <c r="BD45" s="895"/>
      <c r="BE45" s="895"/>
      <c r="BF45" s="895"/>
      <c r="BG45" s="895"/>
      <c r="BH45" s="895"/>
      <c r="BI45" s="895"/>
      <c r="BJ45" s="895"/>
      <c r="BK45" s="895"/>
      <c r="BL45" s="895"/>
      <c r="BM45" s="895"/>
      <c r="BN45" s="895"/>
      <c r="BO45" s="895"/>
      <c r="BP45" s="895"/>
      <c r="BQ45" s="895"/>
      <c r="BR45" s="895"/>
      <c r="BS45" s="895"/>
      <c r="BT45" s="895"/>
      <c r="BU45" s="895"/>
      <c r="BV45" s="895"/>
      <c r="BW45" s="895"/>
      <c r="BX45" s="895"/>
      <c r="BY45" s="895"/>
      <c r="BZ45" s="895"/>
      <c r="CA45" s="895"/>
      <c r="CB45" s="895"/>
      <c r="CC45" s="895"/>
      <c r="CD45" s="895"/>
      <c r="CE45" s="895"/>
      <c r="CF45" s="895"/>
      <c r="CG45" s="895"/>
      <c r="CH45" s="895"/>
      <c r="CI45" s="895"/>
      <c r="CJ45" s="895"/>
      <c r="CK45" s="895"/>
      <c r="CL45" s="895"/>
      <c r="CM45" s="895"/>
      <c r="CN45" s="895"/>
      <c r="CO45" s="895"/>
      <c r="CP45" s="895"/>
      <c r="CQ45" s="895"/>
      <c r="CR45" s="895"/>
      <c r="CS45" s="895"/>
      <c r="CT45" s="895"/>
      <c r="CU45" s="895"/>
      <c r="CV45" s="895"/>
      <c r="CW45" s="895"/>
      <c r="CX45" s="895"/>
      <c r="CY45" s="895"/>
      <c r="CZ45" s="895"/>
      <c r="DA45" s="895"/>
      <c r="DB45" s="895"/>
      <c r="DC45" s="895"/>
      <c r="DD45" s="895"/>
      <c r="DE45" s="895"/>
      <c r="DF45" s="895"/>
      <c r="DG45" s="895"/>
      <c r="DH45" s="895"/>
      <c r="DI45" s="895"/>
      <c r="DJ45" s="895"/>
      <c r="DK45" s="895"/>
      <c r="DL45" s="895"/>
      <c r="DM45" s="895"/>
      <c r="DN45" s="895"/>
      <c r="DO45" s="895"/>
      <c r="DP45" s="895"/>
      <c r="DQ45" s="895"/>
      <c r="DR45" s="895"/>
      <c r="DS45" s="895"/>
      <c r="DT45" s="895"/>
      <c r="DU45" s="895"/>
      <c r="DV45" s="895"/>
      <c r="DW45" s="895"/>
      <c r="DX45" s="895"/>
      <c r="DY45" s="895"/>
      <c r="DZ45" s="895"/>
      <c r="EA45" s="895"/>
      <c r="EB45" s="895"/>
      <c r="EC45" s="895"/>
      <c r="ED45" s="895"/>
      <c r="EE45" s="895"/>
      <c r="EF45" s="895"/>
      <c r="EG45" s="895"/>
      <c r="EH45" s="895"/>
      <c r="EI45" s="895"/>
      <c r="EJ45" s="895"/>
      <c r="EK45" s="895"/>
      <c r="EL45" s="895"/>
      <c r="EM45" s="895"/>
      <c r="EN45" s="895"/>
      <c r="EO45" s="895"/>
      <c r="EP45" s="895"/>
      <c r="EQ45" s="895"/>
      <c r="ER45" s="895"/>
      <c r="ES45" s="895"/>
      <c r="ET45" s="895"/>
      <c r="EU45" s="895"/>
      <c r="EV45" s="895"/>
      <c r="EW45" s="895"/>
      <c r="EX45" s="895"/>
      <c r="EY45" s="895"/>
      <c r="EZ45" s="895"/>
      <c r="FA45" s="895"/>
      <c r="FB45" s="895"/>
      <c r="FC45" s="895"/>
      <c r="FD45" s="895"/>
      <c r="FE45" s="895"/>
      <c r="FF45" s="895"/>
      <c r="FG45" s="895"/>
      <c r="FH45" s="895"/>
      <c r="FI45" s="895"/>
      <c r="FJ45" s="895"/>
      <c r="FK45" s="895"/>
      <c r="FL45" s="895"/>
      <c r="FM45" s="895"/>
      <c r="FN45" s="895"/>
      <c r="FO45" s="895"/>
      <c r="FP45" s="895"/>
      <c r="FQ45" s="895"/>
      <c r="FR45" s="895"/>
      <c r="FS45" s="895"/>
      <c r="FT45" s="895"/>
      <c r="FU45" s="895"/>
      <c r="FV45" s="895"/>
      <c r="FW45" s="895"/>
      <c r="FX45" s="895"/>
      <c r="FY45" s="895"/>
      <c r="FZ45" s="895"/>
      <c r="GA45" s="895"/>
      <c r="GB45" s="895"/>
      <c r="GC45" s="895"/>
      <c r="GD45" s="895"/>
      <c r="GE45" s="895"/>
    </row>
    <row r="46" spans="1:187" s="898" customFormat="1" ht="100.5" customHeight="1">
      <c r="A46" s="895"/>
      <c r="B46" s="922"/>
      <c r="C46" s="923"/>
      <c r="D46" s="924"/>
      <c r="E46" s="925"/>
      <c r="F46" s="924"/>
      <c r="G46" s="923"/>
      <c r="H46" s="925"/>
      <c r="I46" s="923"/>
      <c r="J46" s="864"/>
      <c r="K46" s="925"/>
      <c r="L46" s="548" t="s">
        <v>982</v>
      </c>
      <c r="M46" s="868" t="s">
        <v>54</v>
      </c>
      <c r="N46" s="938"/>
      <c r="O46" s="283">
        <f t="shared" si="0"/>
        <v>520000000</v>
      </c>
      <c r="P46" s="285"/>
      <c r="Q46" s="927"/>
      <c r="R46" s="927"/>
      <c r="S46" s="927"/>
      <c r="T46" s="927"/>
      <c r="U46" s="927"/>
      <c r="V46" s="927"/>
      <c r="W46" s="927"/>
      <c r="X46" s="927"/>
      <c r="Y46" s="927"/>
      <c r="Z46" s="927">
        <v>520000000</v>
      </c>
      <c r="AA46" s="220"/>
      <c r="AB46" s="496"/>
      <c r="AC46" s="895"/>
      <c r="AD46" s="895"/>
      <c r="AE46" s="895"/>
      <c r="AF46" s="895"/>
      <c r="AG46" s="895"/>
      <c r="AH46" s="895"/>
      <c r="AI46" s="895"/>
      <c r="AJ46" s="895"/>
      <c r="AK46" s="895"/>
      <c r="AL46" s="895"/>
      <c r="AM46" s="895"/>
      <c r="AN46" s="895"/>
      <c r="AO46" s="895"/>
      <c r="AP46" s="895"/>
      <c r="AQ46" s="895"/>
      <c r="AR46" s="895"/>
      <c r="AS46" s="895"/>
      <c r="AT46" s="895"/>
      <c r="AU46" s="895"/>
      <c r="AV46" s="895"/>
      <c r="AW46" s="895"/>
      <c r="AX46" s="895"/>
      <c r="AY46" s="895"/>
      <c r="AZ46" s="895"/>
      <c r="BA46" s="895"/>
      <c r="BB46" s="895"/>
      <c r="BC46" s="895"/>
      <c r="BD46" s="895"/>
      <c r="BE46" s="895"/>
      <c r="BF46" s="895"/>
      <c r="BG46" s="895"/>
      <c r="BH46" s="895"/>
      <c r="BI46" s="895"/>
      <c r="BJ46" s="895"/>
      <c r="BK46" s="895"/>
      <c r="BL46" s="895"/>
      <c r="BM46" s="895"/>
      <c r="BN46" s="895"/>
      <c r="BO46" s="895"/>
      <c r="BP46" s="895"/>
      <c r="BQ46" s="895"/>
      <c r="BR46" s="895"/>
      <c r="BS46" s="895"/>
      <c r="BT46" s="895"/>
      <c r="BU46" s="895"/>
      <c r="BV46" s="895"/>
      <c r="BW46" s="895"/>
      <c r="BX46" s="895"/>
      <c r="BY46" s="895"/>
      <c r="BZ46" s="895"/>
      <c r="CA46" s="895"/>
      <c r="CB46" s="895"/>
      <c r="CC46" s="895"/>
      <c r="CD46" s="895"/>
      <c r="CE46" s="895"/>
      <c r="CF46" s="895"/>
      <c r="CG46" s="895"/>
      <c r="CH46" s="895"/>
      <c r="CI46" s="895"/>
      <c r="CJ46" s="895"/>
      <c r="CK46" s="895"/>
      <c r="CL46" s="895"/>
      <c r="CM46" s="895"/>
      <c r="CN46" s="895"/>
      <c r="CO46" s="895"/>
      <c r="CP46" s="895"/>
      <c r="CQ46" s="895"/>
      <c r="CR46" s="895"/>
      <c r="CS46" s="895"/>
      <c r="CT46" s="895"/>
      <c r="CU46" s="895"/>
      <c r="CV46" s="895"/>
      <c r="CW46" s="895"/>
      <c r="CX46" s="895"/>
      <c r="CY46" s="895"/>
      <c r="CZ46" s="895"/>
      <c r="DA46" s="895"/>
      <c r="DB46" s="895"/>
      <c r="DC46" s="895"/>
      <c r="DD46" s="895"/>
      <c r="DE46" s="895"/>
      <c r="DF46" s="895"/>
      <c r="DG46" s="895"/>
      <c r="DH46" s="895"/>
      <c r="DI46" s="895"/>
      <c r="DJ46" s="895"/>
      <c r="DK46" s="895"/>
      <c r="DL46" s="895"/>
      <c r="DM46" s="895"/>
      <c r="DN46" s="895"/>
      <c r="DO46" s="895"/>
      <c r="DP46" s="895"/>
      <c r="DQ46" s="895"/>
      <c r="DR46" s="895"/>
      <c r="DS46" s="895"/>
      <c r="DT46" s="895"/>
      <c r="DU46" s="895"/>
      <c r="DV46" s="895"/>
      <c r="DW46" s="895"/>
      <c r="DX46" s="895"/>
      <c r="DY46" s="895"/>
      <c r="DZ46" s="895"/>
      <c r="EA46" s="895"/>
      <c r="EB46" s="895"/>
      <c r="EC46" s="895"/>
      <c r="ED46" s="895"/>
      <c r="EE46" s="895"/>
      <c r="EF46" s="895"/>
      <c r="EG46" s="895"/>
      <c r="EH46" s="895"/>
      <c r="EI46" s="895"/>
      <c r="EJ46" s="895"/>
      <c r="EK46" s="895"/>
      <c r="EL46" s="895"/>
      <c r="EM46" s="895"/>
      <c r="EN46" s="895"/>
      <c r="EO46" s="895"/>
      <c r="EP46" s="895"/>
      <c r="EQ46" s="895"/>
      <c r="ER46" s="895"/>
      <c r="ES46" s="895"/>
      <c r="ET46" s="895"/>
      <c r="EU46" s="895"/>
      <c r="EV46" s="895"/>
      <c r="EW46" s="895"/>
      <c r="EX46" s="895"/>
      <c r="EY46" s="895"/>
      <c r="EZ46" s="895"/>
      <c r="FA46" s="895"/>
      <c r="FB46" s="895"/>
      <c r="FC46" s="895"/>
      <c r="FD46" s="895"/>
      <c r="FE46" s="895"/>
      <c r="FF46" s="895"/>
      <c r="FG46" s="895"/>
      <c r="FH46" s="895"/>
      <c r="FI46" s="895"/>
      <c r="FJ46" s="895"/>
      <c r="FK46" s="895"/>
      <c r="FL46" s="895"/>
      <c r="FM46" s="895"/>
      <c r="FN46" s="895"/>
      <c r="FO46" s="895"/>
      <c r="FP46" s="895"/>
      <c r="FQ46" s="895"/>
      <c r="FR46" s="895"/>
      <c r="FS46" s="895"/>
      <c r="FT46" s="895"/>
      <c r="FU46" s="895"/>
      <c r="FV46" s="895"/>
      <c r="FW46" s="895"/>
      <c r="FX46" s="895"/>
      <c r="FY46" s="895"/>
      <c r="FZ46" s="895"/>
      <c r="GA46" s="895"/>
      <c r="GB46" s="895"/>
      <c r="GC46" s="895"/>
      <c r="GD46" s="895"/>
      <c r="GE46" s="895"/>
    </row>
    <row r="47" spans="1:187" s="898" customFormat="1" ht="100.5" customHeight="1">
      <c r="A47" s="895"/>
      <c r="B47" s="922"/>
      <c r="C47" s="923"/>
      <c r="D47" s="924"/>
      <c r="E47" s="925"/>
      <c r="F47" s="924"/>
      <c r="G47" s="923"/>
      <c r="H47" s="925"/>
      <c r="I47" s="923"/>
      <c r="J47" s="864"/>
      <c r="K47" s="925"/>
      <c r="L47" s="548" t="s">
        <v>994</v>
      </c>
      <c r="M47" s="868" t="s">
        <v>40</v>
      </c>
      <c r="N47" s="938"/>
      <c r="O47" s="283">
        <f t="shared" si="0"/>
        <v>133000000</v>
      </c>
      <c r="P47" s="285"/>
      <c r="Q47" s="927">
        <v>133000000</v>
      </c>
      <c r="R47" s="927"/>
      <c r="S47" s="927"/>
      <c r="T47" s="927"/>
      <c r="U47" s="927"/>
      <c r="V47" s="927"/>
      <c r="W47" s="927"/>
      <c r="X47" s="927"/>
      <c r="Y47" s="927"/>
      <c r="Z47" s="927"/>
      <c r="AA47" s="220"/>
      <c r="AB47" s="496"/>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895"/>
      <c r="BF47" s="895"/>
      <c r="BG47" s="895"/>
      <c r="BH47" s="895"/>
      <c r="BI47" s="895"/>
      <c r="BJ47" s="895"/>
      <c r="BK47" s="895"/>
      <c r="BL47" s="895"/>
      <c r="BM47" s="895"/>
      <c r="BN47" s="895"/>
      <c r="BO47" s="895"/>
      <c r="BP47" s="895"/>
      <c r="BQ47" s="895"/>
      <c r="BR47" s="895"/>
      <c r="BS47" s="895"/>
      <c r="BT47" s="895"/>
      <c r="BU47" s="895"/>
      <c r="BV47" s="895"/>
      <c r="BW47" s="895"/>
      <c r="BX47" s="895"/>
      <c r="BY47" s="895"/>
      <c r="BZ47" s="895"/>
      <c r="CA47" s="895"/>
      <c r="CB47" s="895"/>
      <c r="CC47" s="895"/>
      <c r="CD47" s="895"/>
      <c r="CE47" s="895"/>
      <c r="CF47" s="895"/>
      <c r="CG47" s="895"/>
      <c r="CH47" s="895"/>
      <c r="CI47" s="895"/>
      <c r="CJ47" s="895"/>
      <c r="CK47" s="895"/>
      <c r="CL47" s="895"/>
      <c r="CM47" s="895"/>
      <c r="CN47" s="895"/>
      <c r="CO47" s="895"/>
      <c r="CP47" s="895"/>
      <c r="CQ47" s="895"/>
      <c r="CR47" s="895"/>
      <c r="CS47" s="895"/>
      <c r="CT47" s="895"/>
      <c r="CU47" s="895"/>
      <c r="CV47" s="895"/>
      <c r="CW47" s="895"/>
      <c r="CX47" s="895"/>
      <c r="CY47" s="895"/>
      <c r="CZ47" s="895"/>
      <c r="DA47" s="895"/>
      <c r="DB47" s="895"/>
      <c r="DC47" s="895"/>
      <c r="DD47" s="895"/>
      <c r="DE47" s="895"/>
      <c r="DF47" s="895"/>
      <c r="DG47" s="895"/>
      <c r="DH47" s="895"/>
      <c r="DI47" s="895"/>
      <c r="DJ47" s="895"/>
      <c r="DK47" s="895"/>
      <c r="DL47" s="895"/>
      <c r="DM47" s="895"/>
      <c r="DN47" s="895"/>
      <c r="DO47" s="895"/>
      <c r="DP47" s="895"/>
      <c r="DQ47" s="895"/>
      <c r="DR47" s="895"/>
      <c r="DS47" s="895"/>
      <c r="DT47" s="895"/>
      <c r="DU47" s="895"/>
      <c r="DV47" s="895"/>
      <c r="DW47" s="895"/>
      <c r="DX47" s="895"/>
      <c r="DY47" s="895"/>
      <c r="DZ47" s="895"/>
      <c r="EA47" s="895"/>
      <c r="EB47" s="895"/>
      <c r="EC47" s="895"/>
      <c r="ED47" s="895"/>
      <c r="EE47" s="895"/>
      <c r="EF47" s="895"/>
      <c r="EG47" s="895"/>
      <c r="EH47" s="895"/>
      <c r="EI47" s="895"/>
      <c r="EJ47" s="895"/>
      <c r="EK47" s="895"/>
      <c r="EL47" s="895"/>
      <c r="EM47" s="895"/>
      <c r="EN47" s="895"/>
      <c r="EO47" s="895"/>
      <c r="EP47" s="895"/>
      <c r="EQ47" s="895"/>
      <c r="ER47" s="895"/>
      <c r="ES47" s="895"/>
      <c r="ET47" s="895"/>
      <c r="EU47" s="895"/>
      <c r="EV47" s="895"/>
      <c r="EW47" s="895"/>
      <c r="EX47" s="895"/>
      <c r="EY47" s="895"/>
      <c r="EZ47" s="895"/>
      <c r="FA47" s="895"/>
      <c r="FB47" s="895"/>
      <c r="FC47" s="895"/>
      <c r="FD47" s="895"/>
      <c r="FE47" s="895"/>
      <c r="FF47" s="895"/>
      <c r="FG47" s="895"/>
      <c r="FH47" s="895"/>
      <c r="FI47" s="895"/>
      <c r="FJ47" s="895"/>
      <c r="FK47" s="895"/>
      <c r="FL47" s="895"/>
      <c r="FM47" s="895"/>
      <c r="FN47" s="895"/>
      <c r="FO47" s="895"/>
      <c r="FP47" s="895"/>
      <c r="FQ47" s="895"/>
      <c r="FR47" s="895"/>
      <c r="FS47" s="895"/>
      <c r="FT47" s="895"/>
      <c r="FU47" s="895"/>
      <c r="FV47" s="895"/>
      <c r="FW47" s="895"/>
      <c r="FX47" s="895"/>
      <c r="FY47" s="895"/>
      <c r="FZ47" s="895"/>
      <c r="GA47" s="895"/>
      <c r="GB47" s="895"/>
      <c r="GC47" s="895"/>
      <c r="GD47" s="895"/>
      <c r="GE47" s="895"/>
    </row>
    <row r="48" spans="1:187" s="898" customFormat="1" ht="100.5" customHeight="1">
      <c r="A48" s="895"/>
      <c r="B48" s="922" t="s">
        <v>241</v>
      </c>
      <c r="C48" s="923" t="s">
        <v>1026</v>
      </c>
      <c r="D48" s="924" t="s">
        <v>1027</v>
      </c>
      <c r="E48" s="925">
        <v>4301</v>
      </c>
      <c r="F48" s="924" t="s">
        <v>1028</v>
      </c>
      <c r="G48" s="923" t="s">
        <v>1056</v>
      </c>
      <c r="H48" s="925" t="s">
        <v>1057</v>
      </c>
      <c r="I48" s="923" t="s">
        <v>1058</v>
      </c>
      <c r="J48" s="864" t="s">
        <v>1059</v>
      </c>
      <c r="K48" s="925" t="s">
        <v>1060</v>
      </c>
      <c r="L48" s="548" t="s">
        <v>981</v>
      </c>
      <c r="M48" s="868" t="s">
        <v>169</v>
      </c>
      <c r="N48" s="938">
        <v>1</v>
      </c>
      <c r="O48" s="283">
        <f>SUM(Q48:Z48)</f>
        <v>7220485086</v>
      </c>
      <c r="P48" s="285"/>
      <c r="Q48" s="285"/>
      <c r="R48" s="285"/>
      <c r="S48" s="285"/>
      <c r="T48" s="285"/>
      <c r="U48" s="285"/>
      <c r="V48" s="285"/>
      <c r="W48" s="285"/>
      <c r="X48" s="285"/>
      <c r="Y48" s="285"/>
      <c r="Z48" s="927">
        <v>7220485086</v>
      </c>
      <c r="AA48" s="220"/>
      <c r="AB48" s="496"/>
      <c r="AC48" s="895"/>
      <c r="AD48" s="895"/>
      <c r="AE48" s="895"/>
      <c r="AF48" s="895"/>
      <c r="AG48" s="895"/>
      <c r="AH48" s="895"/>
      <c r="AI48" s="895"/>
      <c r="AJ48" s="895"/>
      <c r="AK48" s="895"/>
      <c r="AL48" s="895"/>
      <c r="AM48" s="895"/>
      <c r="AN48" s="895"/>
      <c r="AO48" s="895"/>
      <c r="AP48" s="895"/>
      <c r="AQ48" s="895"/>
      <c r="AR48" s="895"/>
      <c r="AS48" s="895"/>
      <c r="AT48" s="895"/>
      <c r="AU48" s="895"/>
      <c r="AV48" s="895"/>
      <c r="AW48" s="895"/>
      <c r="AX48" s="895"/>
      <c r="AY48" s="895"/>
      <c r="AZ48" s="895"/>
      <c r="BA48" s="895"/>
      <c r="BB48" s="895"/>
      <c r="BC48" s="895"/>
      <c r="BD48" s="895"/>
      <c r="BE48" s="895"/>
      <c r="BF48" s="895"/>
      <c r="BG48" s="895"/>
      <c r="BH48" s="895"/>
      <c r="BI48" s="895"/>
      <c r="BJ48" s="895"/>
      <c r="BK48" s="895"/>
      <c r="BL48" s="895"/>
      <c r="BM48" s="895"/>
      <c r="BN48" s="895"/>
      <c r="BO48" s="895"/>
      <c r="BP48" s="895"/>
      <c r="BQ48" s="895"/>
      <c r="BR48" s="895"/>
      <c r="BS48" s="895"/>
      <c r="BT48" s="895"/>
      <c r="BU48" s="895"/>
      <c r="BV48" s="895"/>
      <c r="BW48" s="895"/>
      <c r="BX48" s="895"/>
      <c r="BY48" s="895"/>
      <c r="BZ48" s="895"/>
      <c r="CA48" s="895"/>
      <c r="CB48" s="895"/>
      <c r="CC48" s="895"/>
      <c r="CD48" s="895"/>
      <c r="CE48" s="895"/>
      <c r="CF48" s="895"/>
      <c r="CG48" s="895"/>
      <c r="CH48" s="895"/>
      <c r="CI48" s="895"/>
      <c r="CJ48" s="895"/>
      <c r="CK48" s="895"/>
      <c r="CL48" s="895"/>
      <c r="CM48" s="895"/>
      <c r="CN48" s="895"/>
      <c r="CO48" s="895"/>
      <c r="CP48" s="895"/>
      <c r="CQ48" s="895"/>
      <c r="CR48" s="895"/>
      <c r="CS48" s="895"/>
      <c r="CT48" s="895"/>
      <c r="CU48" s="895"/>
      <c r="CV48" s="895"/>
      <c r="CW48" s="895"/>
      <c r="CX48" s="895"/>
      <c r="CY48" s="895"/>
      <c r="CZ48" s="895"/>
      <c r="DA48" s="895"/>
      <c r="DB48" s="895"/>
      <c r="DC48" s="895"/>
      <c r="DD48" s="895"/>
      <c r="DE48" s="895"/>
      <c r="DF48" s="895"/>
      <c r="DG48" s="895"/>
      <c r="DH48" s="895"/>
      <c r="DI48" s="895"/>
      <c r="DJ48" s="895"/>
      <c r="DK48" s="895"/>
      <c r="DL48" s="895"/>
      <c r="DM48" s="895"/>
      <c r="DN48" s="895"/>
      <c r="DO48" s="895"/>
      <c r="DP48" s="895"/>
      <c r="DQ48" s="895"/>
      <c r="DR48" s="895"/>
      <c r="DS48" s="895"/>
      <c r="DT48" s="895"/>
      <c r="DU48" s="895"/>
      <c r="DV48" s="895"/>
      <c r="DW48" s="895"/>
      <c r="DX48" s="895"/>
      <c r="DY48" s="895"/>
      <c r="DZ48" s="895"/>
      <c r="EA48" s="895"/>
      <c r="EB48" s="895"/>
      <c r="EC48" s="895"/>
      <c r="ED48" s="895"/>
      <c r="EE48" s="895"/>
      <c r="EF48" s="895"/>
      <c r="EG48" s="895"/>
      <c r="EH48" s="895"/>
      <c r="EI48" s="895"/>
      <c r="EJ48" s="895"/>
      <c r="EK48" s="895"/>
      <c r="EL48" s="895"/>
      <c r="EM48" s="895"/>
      <c r="EN48" s="895"/>
      <c r="EO48" s="895"/>
      <c r="EP48" s="895"/>
      <c r="EQ48" s="895"/>
      <c r="ER48" s="895"/>
      <c r="ES48" s="895"/>
      <c r="ET48" s="895"/>
      <c r="EU48" s="895"/>
      <c r="EV48" s="895"/>
      <c r="EW48" s="895"/>
      <c r="EX48" s="895"/>
      <c r="EY48" s="895"/>
      <c r="EZ48" s="895"/>
      <c r="FA48" s="895"/>
      <c r="FB48" s="895"/>
      <c r="FC48" s="895"/>
      <c r="FD48" s="895"/>
      <c r="FE48" s="895"/>
      <c r="FF48" s="895"/>
      <c r="FG48" s="895"/>
      <c r="FH48" s="895"/>
      <c r="FI48" s="895"/>
      <c r="FJ48" s="895"/>
      <c r="FK48" s="895"/>
      <c r="FL48" s="895"/>
      <c r="FM48" s="895"/>
      <c r="FN48" s="895"/>
      <c r="FO48" s="895"/>
      <c r="FP48" s="895"/>
      <c r="FQ48" s="895"/>
      <c r="FR48" s="895"/>
      <c r="FS48" s="895"/>
      <c r="FT48" s="895"/>
      <c r="FU48" s="895"/>
      <c r="FV48" s="895"/>
      <c r="FW48" s="895"/>
      <c r="FX48" s="895"/>
      <c r="FY48" s="895"/>
      <c r="FZ48" s="895"/>
      <c r="GA48" s="895"/>
      <c r="GB48" s="895"/>
      <c r="GC48" s="895"/>
      <c r="GD48" s="895"/>
      <c r="GE48" s="895"/>
    </row>
    <row r="49" spans="1:187" s="898" customFormat="1" ht="100.5" customHeight="1">
      <c r="A49" s="895"/>
      <c r="B49" s="922"/>
      <c r="C49" s="923"/>
      <c r="D49" s="924"/>
      <c r="E49" s="925"/>
      <c r="F49" s="924"/>
      <c r="G49" s="923"/>
      <c r="H49" s="925"/>
      <c r="I49" s="923"/>
      <c r="J49" s="864"/>
      <c r="K49" s="925"/>
      <c r="L49" s="548" t="s">
        <v>982</v>
      </c>
      <c r="M49" s="868" t="s">
        <v>54</v>
      </c>
      <c r="N49" s="938"/>
      <c r="O49" s="283">
        <f>SUM(Q49:Z49)</f>
        <v>461742015</v>
      </c>
      <c r="P49" s="285"/>
      <c r="Q49" s="285"/>
      <c r="R49" s="285"/>
      <c r="S49" s="285"/>
      <c r="T49" s="285"/>
      <c r="U49" s="285"/>
      <c r="V49" s="285"/>
      <c r="W49" s="285"/>
      <c r="X49" s="285"/>
      <c r="Y49" s="285"/>
      <c r="Z49" s="927">
        <v>461742015</v>
      </c>
      <c r="AA49" s="220"/>
      <c r="AB49" s="496"/>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5"/>
      <c r="AY49" s="895"/>
      <c r="AZ49" s="895"/>
      <c r="BA49" s="895"/>
      <c r="BB49" s="895"/>
      <c r="BC49" s="895"/>
      <c r="BD49" s="895"/>
      <c r="BE49" s="895"/>
      <c r="BF49" s="895"/>
      <c r="BG49" s="895"/>
      <c r="BH49" s="895"/>
      <c r="BI49" s="895"/>
      <c r="BJ49" s="895"/>
      <c r="BK49" s="895"/>
      <c r="BL49" s="895"/>
      <c r="BM49" s="895"/>
      <c r="BN49" s="895"/>
      <c r="BO49" s="895"/>
      <c r="BP49" s="895"/>
      <c r="BQ49" s="895"/>
      <c r="BR49" s="895"/>
      <c r="BS49" s="895"/>
      <c r="BT49" s="895"/>
      <c r="BU49" s="895"/>
      <c r="BV49" s="895"/>
      <c r="BW49" s="895"/>
      <c r="BX49" s="895"/>
      <c r="BY49" s="895"/>
      <c r="BZ49" s="895"/>
      <c r="CA49" s="895"/>
      <c r="CB49" s="895"/>
      <c r="CC49" s="895"/>
      <c r="CD49" s="895"/>
      <c r="CE49" s="895"/>
      <c r="CF49" s="895"/>
      <c r="CG49" s="895"/>
      <c r="CH49" s="895"/>
      <c r="CI49" s="895"/>
      <c r="CJ49" s="895"/>
      <c r="CK49" s="895"/>
      <c r="CL49" s="895"/>
      <c r="CM49" s="895"/>
      <c r="CN49" s="895"/>
      <c r="CO49" s="895"/>
      <c r="CP49" s="895"/>
      <c r="CQ49" s="895"/>
      <c r="CR49" s="895"/>
      <c r="CS49" s="895"/>
      <c r="CT49" s="895"/>
      <c r="CU49" s="895"/>
      <c r="CV49" s="895"/>
      <c r="CW49" s="895"/>
      <c r="CX49" s="895"/>
      <c r="CY49" s="895"/>
      <c r="CZ49" s="895"/>
      <c r="DA49" s="895"/>
      <c r="DB49" s="895"/>
      <c r="DC49" s="895"/>
      <c r="DD49" s="895"/>
      <c r="DE49" s="895"/>
      <c r="DF49" s="895"/>
      <c r="DG49" s="895"/>
      <c r="DH49" s="895"/>
      <c r="DI49" s="895"/>
      <c r="DJ49" s="895"/>
      <c r="DK49" s="895"/>
      <c r="DL49" s="895"/>
      <c r="DM49" s="895"/>
      <c r="DN49" s="895"/>
      <c r="DO49" s="895"/>
      <c r="DP49" s="895"/>
      <c r="DQ49" s="895"/>
      <c r="DR49" s="895"/>
      <c r="DS49" s="895"/>
      <c r="DT49" s="895"/>
      <c r="DU49" s="895"/>
      <c r="DV49" s="895"/>
      <c r="DW49" s="895"/>
      <c r="DX49" s="895"/>
      <c r="DY49" s="895"/>
      <c r="DZ49" s="895"/>
      <c r="EA49" s="895"/>
      <c r="EB49" s="895"/>
      <c r="EC49" s="895"/>
      <c r="ED49" s="895"/>
      <c r="EE49" s="895"/>
      <c r="EF49" s="895"/>
      <c r="EG49" s="895"/>
      <c r="EH49" s="895"/>
      <c r="EI49" s="895"/>
      <c r="EJ49" s="895"/>
      <c r="EK49" s="895"/>
      <c r="EL49" s="895"/>
      <c r="EM49" s="895"/>
      <c r="EN49" s="895"/>
      <c r="EO49" s="895"/>
      <c r="EP49" s="895"/>
      <c r="EQ49" s="895"/>
      <c r="ER49" s="895"/>
      <c r="ES49" s="895"/>
      <c r="ET49" s="895"/>
      <c r="EU49" s="895"/>
      <c r="EV49" s="895"/>
      <c r="EW49" s="895"/>
      <c r="EX49" s="895"/>
      <c r="EY49" s="895"/>
      <c r="EZ49" s="895"/>
      <c r="FA49" s="895"/>
      <c r="FB49" s="895"/>
      <c r="FC49" s="895"/>
      <c r="FD49" s="895"/>
      <c r="FE49" s="895"/>
      <c r="FF49" s="895"/>
      <c r="FG49" s="895"/>
      <c r="FH49" s="895"/>
      <c r="FI49" s="895"/>
      <c r="FJ49" s="895"/>
      <c r="FK49" s="895"/>
      <c r="FL49" s="895"/>
      <c r="FM49" s="895"/>
      <c r="FN49" s="895"/>
      <c r="FO49" s="895"/>
      <c r="FP49" s="895"/>
      <c r="FQ49" s="895"/>
      <c r="FR49" s="895"/>
      <c r="FS49" s="895"/>
      <c r="FT49" s="895"/>
      <c r="FU49" s="895"/>
      <c r="FV49" s="895"/>
      <c r="FW49" s="895"/>
      <c r="FX49" s="895"/>
      <c r="FY49" s="895"/>
      <c r="FZ49" s="895"/>
      <c r="GA49" s="895"/>
      <c r="GB49" s="895"/>
      <c r="GC49" s="895"/>
      <c r="GD49" s="895"/>
      <c r="GE49" s="895"/>
    </row>
    <row r="50" spans="1:187" s="898" customFormat="1" ht="100.5" customHeight="1">
      <c r="A50" s="895"/>
      <c r="B50" s="929" t="s">
        <v>41</v>
      </c>
      <c r="C50" s="548" t="s">
        <v>1061</v>
      </c>
      <c r="D50" s="930" t="s">
        <v>42</v>
      </c>
      <c r="E50" s="931">
        <v>4502</v>
      </c>
      <c r="F50" s="930" t="s">
        <v>460</v>
      </c>
      <c r="G50" s="548" t="s">
        <v>1062</v>
      </c>
      <c r="H50" s="931" t="s">
        <v>1063</v>
      </c>
      <c r="I50" s="548" t="s">
        <v>1064</v>
      </c>
      <c r="J50" s="868" t="s">
        <v>1065</v>
      </c>
      <c r="K50" s="931" t="s">
        <v>1066</v>
      </c>
      <c r="L50" s="548" t="s">
        <v>991</v>
      </c>
      <c r="M50" s="868" t="s">
        <v>169</v>
      </c>
      <c r="N50" s="932">
        <v>3</v>
      </c>
      <c r="O50" s="283">
        <f>SUM(Q50:Z50)</f>
        <v>284740000</v>
      </c>
      <c r="P50" s="285"/>
      <c r="Q50" s="285"/>
      <c r="R50" s="285"/>
      <c r="S50" s="285"/>
      <c r="T50" s="285"/>
      <c r="U50" s="285"/>
      <c r="V50" s="285"/>
      <c r="W50" s="285"/>
      <c r="X50" s="927">
        <v>284740000</v>
      </c>
      <c r="Y50" s="285"/>
      <c r="Z50" s="285"/>
      <c r="AA50" s="220"/>
      <c r="AB50" s="496"/>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5"/>
      <c r="AY50" s="895"/>
      <c r="AZ50" s="895"/>
      <c r="BA50" s="895"/>
      <c r="BB50" s="895"/>
      <c r="BC50" s="895"/>
      <c r="BD50" s="895"/>
      <c r="BE50" s="895"/>
      <c r="BF50" s="895"/>
      <c r="BG50" s="895"/>
      <c r="BH50" s="895"/>
      <c r="BI50" s="895"/>
      <c r="BJ50" s="895"/>
      <c r="BK50" s="895"/>
      <c r="BL50" s="895"/>
      <c r="BM50" s="895"/>
      <c r="BN50" s="895"/>
      <c r="BO50" s="895"/>
      <c r="BP50" s="895"/>
      <c r="BQ50" s="895"/>
      <c r="BR50" s="895"/>
      <c r="BS50" s="895"/>
      <c r="BT50" s="895"/>
      <c r="BU50" s="895"/>
      <c r="BV50" s="895"/>
      <c r="BW50" s="895"/>
      <c r="BX50" s="895"/>
      <c r="BY50" s="895"/>
      <c r="BZ50" s="895"/>
      <c r="CA50" s="895"/>
      <c r="CB50" s="895"/>
      <c r="CC50" s="895"/>
      <c r="CD50" s="895"/>
      <c r="CE50" s="895"/>
      <c r="CF50" s="895"/>
      <c r="CG50" s="895"/>
      <c r="CH50" s="895"/>
      <c r="CI50" s="895"/>
      <c r="CJ50" s="895"/>
      <c r="CK50" s="895"/>
      <c r="CL50" s="895"/>
      <c r="CM50" s="895"/>
      <c r="CN50" s="895"/>
      <c r="CO50" s="895"/>
      <c r="CP50" s="895"/>
      <c r="CQ50" s="895"/>
      <c r="CR50" s="895"/>
      <c r="CS50" s="895"/>
      <c r="CT50" s="895"/>
      <c r="CU50" s="895"/>
      <c r="CV50" s="895"/>
      <c r="CW50" s="895"/>
      <c r="CX50" s="895"/>
      <c r="CY50" s="895"/>
      <c r="CZ50" s="895"/>
      <c r="DA50" s="895"/>
      <c r="DB50" s="895"/>
      <c r="DC50" s="895"/>
      <c r="DD50" s="895"/>
      <c r="DE50" s="895"/>
      <c r="DF50" s="895"/>
      <c r="DG50" s="895"/>
      <c r="DH50" s="895"/>
      <c r="DI50" s="895"/>
      <c r="DJ50" s="895"/>
      <c r="DK50" s="895"/>
      <c r="DL50" s="895"/>
      <c r="DM50" s="895"/>
      <c r="DN50" s="895"/>
      <c r="DO50" s="895"/>
      <c r="DP50" s="895"/>
      <c r="DQ50" s="895"/>
      <c r="DR50" s="895"/>
      <c r="DS50" s="895"/>
      <c r="DT50" s="895"/>
      <c r="DU50" s="895"/>
      <c r="DV50" s="895"/>
      <c r="DW50" s="895"/>
      <c r="DX50" s="895"/>
      <c r="DY50" s="895"/>
      <c r="DZ50" s="895"/>
      <c r="EA50" s="895"/>
      <c r="EB50" s="895"/>
      <c r="EC50" s="895"/>
      <c r="ED50" s="895"/>
      <c r="EE50" s="895"/>
      <c r="EF50" s="895"/>
      <c r="EG50" s="895"/>
      <c r="EH50" s="895"/>
      <c r="EI50" s="895"/>
      <c r="EJ50" s="895"/>
      <c r="EK50" s="895"/>
      <c r="EL50" s="895"/>
      <c r="EM50" s="895"/>
      <c r="EN50" s="895"/>
      <c r="EO50" s="895"/>
      <c r="EP50" s="895"/>
      <c r="EQ50" s="895"/>
      <c r="ER50" s="895"/>
      <c r="ES50" s="895"/>
      <c r="ET50" s="895"/>
      <c r="EU50" s="895"/>
      <c r="EV50" s="895"/>
      <c r="EW50" s="895"/>
      <c r="EX50" s="895"/>
      <c r="EY50" s="895"/>
      <c r="EZ50" s="895"/>
      <c r="FA50" s="895"/>
      <c r="FB50" s="895"/>
      <c r="FC50" s="895"/>
      <c r="FD50" s="895"/>
      <c r="FE50" s="895"/>
      <c r="FF50" s="895"/>
      <c r="FG50" s="895"/>
      <c r="FH50" s="895"/>
      <c r="FI50" s="895"/>
      <c r="FJ50" s="895"/>
      <c r="FK50" s="895"/>
      <c r="FL50" s="895"/>
      <c r="FM50" s="895"/>
      <c r="FN50" s="895"/>
      <c r="FO50" s="895"/>
      <c r="FP50" s="895"/>
      <c r="FQ50" s="895"/>
      <c r="FR50" s="895"/>
      <c r="FS50" s="895"/>
      <c r="FT50" s="895"/>
      <c r="FU50" s="895"/>
      <c r="FV50" s="895"/>
      <c r="FW50" s="895"/>
      <c r="FX50" s="895"/>
      <c r="FY50" s="895"/>
      <c r="FZ50" s="895"/>
      <c r="GA50" s="895"/>
      <c r="GB50" s="895"/>
      <c r="GC50" s="895"/>
      <c r="GD50" s="895"/>
      <c r="GE50" s="895"/>
    </row>
    <row r="51" spans="1:187" s="898" customFormat="1" ht="86.25" customHeight="1" thickBot="1">
      <c r="A51" s="895"/>
      <c r="B51" s="939" t="s">
        <v>41</v>
      </c>
      <c r="C51" s="940" t="s">
        <v>1061</v>
      </c>
      <c r="D51" s="941" t="s">
        <v>42</v>
      </c>
      <c r="E51" s="942">
        <v>4502</v>
      </c>
      <c r="F51" s="941" t="s">
        <v>460</v>
      </c>
      <c r="G51" s="940" t="s">
        <v>1062</v>
      </c>
      <c r="H51" s="942" t="s">
        <v>1063</v>
      </c>
      <c r="I51" s="940" t="s">
        <v>1067</v>
      </c>
      <c r="J51" s="943" t="s">
        <v>1068</v>
      </c>
      <c r="K51" s="942" t="s">
        <v>1069</v>
      </c>
      <c r="L51" s="940" t="s">
        <v>994</v>
      </c>
      <c r="M51" s="943" t="s">
        <v>40</v>
      </c>
      <c r="N51" s="944">
        <v>10</v>
      </c>
      <c r="O51" s="945">
        <f>SUM(Q51:Z51)</f>
        <v>315260000</v>
      </c>
      <c r="P51" s="946"/>
      <c r="Q51" s="947">
        <v>315260000</v>
      </c>
      <c r="R51" s="946"/>
      <c r="S51" s="946"/>
      <c r="T51" s="946"/>
      <c r="U51" s="946"/>
      <c r="V51" s="946"/>
      <c r="W51" s="946"/>
      <c r="X51" s="947"/>
      <c r="Y51" s="946"/>
      <c r="Z51" s="946"/>
      <c r="AA51" s="279"/>
      <c r="AB51" s="281"/>
      <c r="AC51" s="895"/>
      <c r="AD51" s="895"/>
      <c r="AE51" s="895"/>
      <c r="AF51" s="895"/>
      <c r="AG51" s="895"/>
      <c r="AH51" s="895"/>
      <c r="AI51" s="895"/>
      <c r="AJ51" s="895"/>
      <c r="AK51" s="895"/>
      <c r="AL51" s="895"/>
      <c r="AM51" s="895"/>
      <c r="AN51" s="895"/>
      <c r="AO51" s="895"/>
      <c r="AP51" s="895"/>
      <c r="AQ51" s="895"/>
      <c r="AR51" s="895"/>
      <c r="AS51" s="895"/>
      <c r="AT51" s="895"/>
      <c r="AU51" s="895"/>
      <c r="AV51" s="895"/>
      <c r="AW51" s="895"/>
      <c r="AX51" s="895"/>
      <c r="AY51" s="895"/>
      <c r="AZ51" s="895"/>
      <c r="BA51" s="895"/>
      <c r="BB51" s="895"/>
      <c r="BC51" s="895"/>
      <c r="BD51" s="895"/>
      <c r="BE51" s="895"/>
      <c r="BF51" s="895"/>
      <c r="BG51" s="895"/>
      <c r="BH51" s="895"/>
      <c r="BI51" s="895"/>
      <c r="BJ51" s="895"/>
      <c r="BK51" s="895"/>
      <c r="BL51" s="895"/>
      <c r="BM51" s="895"/>
      <c r="BN51" s="895"/>
      <c r="BO51" s="895"/>
      <c r="BP51" s="895"/>
      <c r="BQ51" s="895"/>
      <c r="BR51" s="895"/>
      <c r="BS51" s="895"/>
      <c r="BT51" s="895"/>
      <c r="BU51" s="895"/>
      <c r="BV51" s="895"/>
      <c r="BW51" s="895"/>
      <c r="BX51" s="895"/>
      <c r="BY51" s="895"/>
      <c r="BZ51" s="895"/>
      <c r="CA51" s="895"/>
      <c r="CB51" s="895"/>
      <c r="CC51" s="895"/>
      <c r="CD51" s="895"/>
      <c r="CE51" s="895"/>
      <c r="CF51" s="895"/>
      <c r="CG51" s="895"/>
      <c r="CH51" s="895"/>
      <c r="CI51" s="895"/>
      <c r="CJ51" s="895"/>
      <c r="CK51" s="895"/>
      <c r="CL51" s="895"/>
      <c r="CM51" s="895"/>
      <c r="CN51" s="895"/>
      <c r="CO51" s="895"/>
      <c r="CP51" s="895"/>
      <c r="CQ51" s="895"/>
      <c r="CR51" s="895"/>
      <c r="CS51" s="895"/>
      <c r="CT51" s="895"/>
      <c r="CU51" s="895"/>
      <c r="CV51" s="895"/>
      <c r="CW51" s="895"/>
      <c r="CX51" s="895"/>
      <c r="CY51" s="895"/>
      <c r="CZ51" s="895"/>
      <c r="DA51" s="895"/>
      <c r="DB51" s="895"/>
      <c r="DC51" s="895"/>
      <c r="DD51" s="895"/>
      <c r="DE51" s="895"/>
      <c r="DF51" s="895"/>
      <c r="DG51" s="895"/>
      <c r="DH51" s="895"/>
      <c r="DI51" s="895"/>
      <c r="DJ51" s="895"/>
      <c r="DK51" s="895"/>
      <c r="DL51" s="895"/>
      <c r="DM51" s="895"/>
      <c r="DN51" s="895"/>
      <c r="DO51" s="895"/>
      <c r="DP51" s="895"/>
      <c r="DQ51" s="895"/>
      <c r="DR51" s="895"/>
      <c r="DS51" s="895"/>
      <c r="DT51" s="895"/>
      <c r="DU51" s="895"/>
      <c r="DV51" s="895"/>
      <c r="DW51" s="895"/>
      <c r="DX51" s="895"/>
      <c r="DY51" s="895"/>
      <c r="DZ51" s="895"/>
      <c r="EA51" s="895"/>
      <c r="EB51" s="895"/>
      <c r="EC51" s="895"/>
      <c r="ED51" s="895"/>
      <c r="EE51" s="895"/>
      <c r="EF51" s="895"/>
      <c r="EG51" s="895"/>
      <c r="EH51" s="895"/>
      <c r="EI51" s="895"/>
      <c r="EJ51" s="895"/>
      <c r="EK51" s="895"/>
      <c r="EL51" s="895"/>
      <c r="EM51" s="895"/>
      <c r="EN51" s="895"/>
      <c r="EO51" s="895"/>
      <c r="EP51" s="895"/>
      <c r="EQ51" s="895"/>
      <c r="ER51" s="895"/>
      <c r="ES51" s="895"/>
      <c r="ET51" s="895"/>
      <c r="EU51" s="895"/>
      <c r="EV51" s="895"/>
      <c r="EW51" s="895"/>
      <c r="EX51" s="895"/>
      <c r="EY51" s="895"/>
      <c r="EZ51" s="895"/>
      <c r="FA51" s="895"/>
      <c r="FB51" s="895"/>
      <c r="FC51" s="895"/>
      <c r="FD51" s="895"/>
      <c r="FE51" s="895"/>
      <c r="FF51" s="895"/>
      <c r="FG51" s="895"/>
      <c r="FH51" s="895"/>
      <c r="FI51" s="895"/>
      <c r="FJ51" s="895"/>
      <c r="FK51" s="895"/>
      <c r="FL51" s="895"/>
      <c r="FM51" s="895"/>
      <c r="FN51" s="895"/>
      <c r="FO51" s="895"/>
      <c r="FP51" s="895"/>
      <c r="FQ51" s="895"/>
      <c r="FR51" s="895"/>
      <c r="FS51" s="895"/>
      <c r="FT51" s="895"/>
      <c r="FU51" s="895"/>
      <c r="FV51" s="895"/>
      <c r="FW51" s="895"/>
      <c r="FX51" s="895"/>
      <c r="FY51" s="895"/>
      <c r="FZ51" s="895"/>
      <c r="GA51" s="895"/>
      <c r="GB51" s="895"/>
      <c r="GC51" s="895"/>
      <c r="GD51" s="895"/>
      <c r="GE51" s="895"/>
    </row>
    <row r="52" spans="1:187" ht="13.5" thickBot="1">
      <c r="B52" s="326" t="s">
        <v>55</v>
      </c>
      <c r="C52" s="327"/>
      <c r="D52" s="327"/>
      <c r="E52" s="327"/>
      <c r="F52" s="327"/>
      <c r="G52" s="327"/>
      <c r="H52" s="327"/>
      <c r="I52" s="327"/>
      <c r="J52" s="327"/>
      <c r="K52" s="327"/>
      <c r="L52" s="327"/>
      <c r="M52" s="327"/>
      <c r="N52" s="328"/>
      <c r="O52" s="948">
        <f>SUM(O15:O51)</f>
        <v>179188314124</v>
      </c>
      <c r="P52" s="162"/>
      <c r="Q52" s="729">
        <f t="shared" ref="Q52:Y52" si="1">SUM(Q15:Q51)</f>
        <v>5135000000</v>
      </c>
      <c r="R52" s="729">
        <f t="shared" si="1"/>
        <v>0</v>
      </c>
      <c r="S52" s="729">
        <f t="shared" si="1"/>
        <v>0</v>
      </c>
      <c r="T52" s="729">
        <f t="shared" si="1"/>
        <v>0</v>
      </c>
      <c r="U52" s="729">
        <f t="shared" si="1"/>
        <v>0</v>
      </c>
      <c r="V52" s="729">
        <f t="shared" si="1"/>
        <v>0</v>
      </c>
      <c r="W52" s="729">
        <f t="shared" si="1"/>
        <v>0</v>
      </c>
      <c r="X52" s="729">
        <f t="shared" si="1"/>
        <v>13115000000</v>
      </c>
      <c r="Y52" s="729">
        <f t="shared" si="1"/>
        <v>0</v>
      </c>
      <c r="Z52" s="729">
        <f>SUM(Z14:Z51)</f>
        <v>160938314124</v>
      </c>
      <c r="AA52" s="163"/>
      <c r="AB52" s="164"/>
    </row>
    <row r="53" spans="1:187">
      <c r="O53" s="67"/>
      <c r="P53" s="67"/>
      <c r="Q53" s="68"/>
    </row>
    <row r="54" spans="1:187" hidden="1">
      <c r="O54" s="899">
        <f>+[1]INFRAESTRUCTURA!$R$2</f>
        <v>179188314124</v>
      </c>
      <c r="P54" s="899"/>
      <c r="Q54" s="899">
        <v>5135000000</v>
      </c>
      <c r="R54" s="899"/>
      <c r="S54" s="899"/>
      <c r="T54" s="899"/>
      <c r="U54" s="899"/>
      <c r="V54" s="899"/>
      <c r="W54" s="899"/>
      <c r="X54" s="899">
        <v>13115000000</v>
      </c>
      <c r="Y54" s="899"/>
      <c r="Z54" s="899">
        <v>160938314124</v>
      </c>
    </row>
    <row r="55" spans="1:187" hidden="1">
      <c r="O55" s="103">
        <f>+O54-O52</f>
        <v>0</v>
      </c>
      <c r="Q55" s="103">
        <f t="shared" ref="Q55:Y55" si="2">+Q54-Q52</f>
        <v>0</v>
      </c>
      <c r="R55" s="103">
        <f t="shared" si="2"/>
        <v>0</v>
      </c>
      <c r="S55" s="103">
        <f t="shared" si="2"/>
        <v>0</v>
      </c>
      <c r="T55" s="103">
        <f t="shared" si="2"/>
        <v>0</v>
      </c>
      <c r="U55" s="103">
        <f t="shared" si="2"/>
        <v>0</v>
      </c>
      <c r="V55" s="103">
        <f t="shared" si="2"/>
        <v>0</v>
      </c>
      <c r="W55" s="103">
        <f t="shared" si="2"/>
        <v>0</v>
      </c>
      <c r="X55" s="103">
        <f t="shared" si="2"/>
        <v>0</v>
      </c>
      <c r="Y55" s="103">
        <f t="shared" si="2"/>
        <v>0</v>
      </c>
      <c r="Z55" s="103">
        <f>+Z54-Z52</f>
        <v>0</v>
      </c>
    </row>
  </sheetData>
  <mergeCells count="130">
    <mergeCell ref="B52:N52"/>
    <mergeCell ref="G48:G49"/>
    <mergeCell ref="H48:H49"/>
    <mergeCell ref="I48:I49"/>
    <mergeCell ref="J48:J49"/>
    <mergeCell ref="K48:K49"/>
    <mergeCell ref="N48:N49"/>
    <mergeCell ref="H45:H47"/>
    <mergeCell ref="I45:I47"/>
    <mergeCell ref="J45:J47"/>
    <mergeCell ref="K45:K47"/>
    <mergeCell ref="N45:N47"/>
    <mergeCell ref="B48:B49"/>
    <mergeCell ref="C48:C49"/>
    <mergeCell ref="D48:D49"/>
    <mergeCell ref="E48:E49"/>
    <mergeCell ref="F48:F49"/>
    <mergeCell ref="H41:H42"/>
    <mergeCell ref="I41:I42"/>
    <mergeCell ref="J41:J42"/>
    <mergeCell ref="K41:K42"/>
    <mergeCell ref="B45:B47"/>
    <mergeCell ref="C45:C47"/>
    <mergeCell ref="D45:D47"/>
    <mergeCell ref="E45:E47"/>
    <mergeCell ref="F45:F47"/>
    <mergeCell ref="G45:G47"/>
    <mergeCell ref="I39:I40"/>
    <mergeCell ref="J39:J40"/>
    <mergeCell ref="K39:K40"/>
    <mergeCell ref="N39:N40"/>
    <mergeCell ref="B41:B42"/>
    <mergeCell ref="C41:C42"/>
    <mergeCell ref="D41:D42"/>
    <mergeCell ref="E41:E42"/>
    <mergeCell ref="F41:F42"/>
    <mergeCell ref="G41:G42"/>
    <mergeCell ref="J34:J35"/>
    <mergeCell ref="K34:K35"/>
    <mergeCell ref="N34:N35"/>
    <mergeCell ref="B39:B40"/>
    <mergeCell ref="C39:C40"/>
    <mergeCell ref="D39:D40"/>
    <mergeCell ref="E39:E40"/>
    <mergeCell ref="F39:F40"/>
    <mergeCell ref="G39:G40"/>
    <mergeCell ref="H39:H40"/>
    <mergeCell ref="K31:K32"/>
    <mergeCell ref="N31:N32"/>
    <mergeCell ref="B34:B35"/>
    <mergeCell ref="C34:C35"/>
    <mergeCell ref="D34:D35"/>
    <mergeCell ref="E34:E35"/>
    <mergeCell ref="F34:F35"/>
    <mergeCell ref="G34:G35"/>
    <mergeCell ref="H34:H35"/>
    <mergeCell ref="I34:I35"/>
    <mergeCell ref="M27:M30"/>
    <mergeCell ref="B31:B32"/>
    <mergeCell ref="C31:C32"/>
    <mergeCell ref="D31:D32"/>
    <mergeCell ref="E31:E32"/>
    <mergeCell ref="F31:F32"/>
    <mergeCell ref="G31:G32"/>
    <mergeCell ref="H31:H32"/>
    <mergeCell ref="I31:I32"/>
    <mergeCell ref="J31:J32"/>
    <mergeCell ref="C27:C30"/>
    <mergeCell ref="E27:E30"/>
    <mergeCell ref="F27:F30"/>
    <mergeCell ref="G27:G30"/>
    <mergeCell ref="H27:H30"/>
    <mergeCell ref="L27:L30"/>
    <mergeCell ref="G17:G26"/>
    <mergeCell ref="H17:H26"/>
    <mergeCell ref="I17:I26"/>
    <mergeCell ref="J17:J26"/>
    <mergeCell ref="K17:K26"/>
    <mergeCell ref="N17:N26"/>
    <mergeCell ref="H15:H16"/>
    <mergeCell ref="I15:I16"/>
    <mergeCell ref="J15:J16"/>
    <mergeCell ref="K15:K16"/>
    <mergeCell ref="N15:N16"/>
    <mergeCell ref="B17:B26"/>
    <mergeCell ref="C17:C26"/>
    <mergeCell ref="D17:D26"/>
    <mergeCell ref="E17:E26"/>
    <mergeCell ref="F17:F26"/>
    <mergeCell ref="Y12:Y13"/>
    <mergeCell ref="Z12:Z13"/>
    <mergeCell ref="AA12:AA13"/>
    <mergeCell ref="AB12:AB13"/>
    <mergeCell ref="B15:B16"/>
    <mergeCell ref="C15:C16"/>
    <mergeCell ref="D15:D16"/>
    <mergeCell ref="E15:E16"/>
    <mergeCell ref="F15:F16"/>
    <mergeCell ref="G15:G16"/>
    <mergeCell ref="K12:K13"/>
    <mergeCell ref="L12:L13"/>
    <mergeCell ref="M12:M13"/>
    <mergeCell ref="N12:N13"/>
    <mergeCell ref="P12:Q12"/>
    <mergeCell ref="R12:X12"/>
    <mergeCell ref="E12:E13"/>
    <mergeCell ref="F12:F13"/>
    <mergeCell ref="G12:G13"/>
    <mergeCell ref="H12:H13"/>
    <mergeCell ref="I12:I13"/>
    <mergeCell ref="J12:J13"/>
    <mergeCell ref="B7:U7"/>
    <mergeCell ref="B8:U8"/>
    <mergeCell ref="B9:U9"/>
    <mergeCell ref="B10:M10"/>
    <mergeCell ref="B11:N11"/>
    <mergeCell ref="O11:O13"/>
    <mergeCell ref="P11:AB11"/>
    <mergeCell ref="B12:B13"/>
    <mergeCell ref="C12:C13"/>
    <mergeCell ref="D12:D13"/>
    <mergeCell ref="B2:F5"/>
    <mergeCell ref="G2:N3"/>
    <mergeCell ref="O2:R2"/>
    <mergeCell ref="S2:U5"/>
    <mergeCell ref="X2:X5"/>
    <mergeCell ref="O3:R3"/>
    <mergeCell ref="G4:N5"/>
    <mergeCell ref="O4:R4"/>
    <mergeCell ref="O5:R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104"/>
  <sheetViews>
    <sheetView zoomScale="90" zoomScaleNormal="90" workbookViewId="0">
      <selection activeCell="H15" sqref="H15"/>
    </sheetView>
  </sheetViews>
  <sheetFormatPr baseColWidth="10" defaultColWidth="14.42578125" defaultRowHeight="14.25"/>
  <cols>
    <col min="1" max="1" width="5.42578125" style="15" customWidth="1"/>
    <col min="2" max="2" width="23.7109375" style="15" customWidth="1"/>
    <col min="3" max="3" width="12.140625" style="15" customWidth="1"/>
    <col min="4" max="4" width="18.5703125" style="15" customWidth="1"/>
    <col min="5" max="5" width="18.42578125" style="15" customWidth="1"/>
    <col min="6" max="6" width="18.5703125" style="15" customWidth="1"/>
    <col min="7" max="7" width="17.5703125" style="30" customWidth="1"/>
    <col min="8" max="8" width="25.140625" style="17" customWidth="1"/>
    <col min="9" max="10" width="19" style="15" customWidth="1"/>
    <col min="11" max="11" width="25.5703125" style="15" customWidth="1"/>
    <col min="12" max="12" width="27.42578125" style="31" customWidth="1"/>
    <col min="13" max="13" width="30" style="17" customWidth="1"/>
    <col min="14" max="14" width="15.7109375" style="15" customWidth="1"/>
    <col min="15" max="15" width="23.7109375" style="32" bestFit="1" customWidth="1"/>
    <col min="16" max="16" width="19.5703125" style="15" customWidth="1"/>
    <col min="17" max="17" width="31" style="33" customWidth="1"/>
    <col min="18" max="18" width="9.28515625" style="34" customWidth="1"/>
    <col min="19" max="19" width="9.85546875" style="34" customWidth="1"/>
    <col min="20" max="21" width="12.28515625" style="34" customWidth="1"/>
    <col min="22" max="22" width="21.28515625" style="34" customWidth="1"/>
    <col min="23" max="23" width="12.28515625" style="34" customWidth="1"/>
    <col min="24" max="24" width="25.42578125" style="32" customWidth="1"/>
    <col min="25" max="25" width="9.42578125" style="15" customWidth="1"/>
    <col min="26" max="26" width="35.5703125" style="35" customWidth="1"/>
    <col min="27" max="27" width="10.5703125" style="15" customWidth="1"/>
    <col min="28" max="28" width="10" style="15" customWidth="1"/>
    <col min="29" max="16384" width="14.42578125" style="15"/>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827</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839</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5" thickBot="1"/>
    <row r="11" spans="1:190" ht="20.25" customHeight="1" thickBot="1">
      <c r="B11" s="516" t="s">
        <v>0</v>
      </c>
      <c r="C11" s="517"/>
      <c r="D11" s="517"/>
      <c r="E11" s="517"/>
      <c r="F11" s="517"/>
      <c r="G11" s="517"/>
      <c r="H11" s="517"/>
      <c r="I11" s="517"/>
      <c r="J11" s="517"/>
      <c r="K11" s="517"/>
      <c r="L11" s="517"/>
      <c r="M11" s="517"/>
      <c r="N11" s="518"/>
      <c r="O11" s="519" t="s">
        <v>1</v>
      </c>
      <c r="P11" s="520" t="s">
        <v>2</v>
      </c>
      <c r="Q11" s="521"/>
      <c r="R11" s="521"/>
      <c r="S11" s="521"/>
      <c r="T11" s="521"/>
      <c r="U11" s="521"/>
      <c r="V11" s="521"/>
      <c r="W11" s="521"/>
      <c r="X11" s="521"/>
      <c r="Y11" s="521"/>
      <c r="Z11" s="521"/>
      <c r="AA11" s="521"/>
      <c r="AB11" s="522"/>
    </row>
    <row r="12" spans="1:190" ht="15" customHeight="1" thickBot="1">
      <c r="B12" s="523" t="s">
        <v>3</v>
      </c>
      <c r="C12" s="524" t="s">
        <v>4</v>
      </c>
      <c r="D12" s="525" t="s">
        <v>5</v>
      </c>
      <c r="E12" s="525" t="s">
        <v>6</v>
      </c>
      <c r="F12" s="525" t="s">
        <v>7</v>
      </c>
      <c r="G12" s="524" t="s">
        <v>8</v>
      </c>
      <c r="H12" s="525" t="s">
        <v>9</v>
      </c>
      <c r="I12" s="524" t="s">
        <v>10</v>
      </c>
      <c r="J12" s="525" t="s">
        <v>11</v>
      </c>
      <c r="K12" s="525" t="s">
        <v>12</v>
      </c>
      <c r="L12" s="524" t="s">
        <v>13</v>
      </c>
      <c r="M12" s="524" t="s">
        <v>14</v>
      </c>
      <c r="N12" s="526" t="s">
        <v>15</v>
      </c>
      <c r="O12" s="527"/>
      <c r="P12" s="516" t="s">
        <v>16</v>
      </c>
      <c r="Q12" s="518"/>
      <c r="R12" s="528" t="s">
        <v>17</v>
      </c>
      <c r="S12" s="529"/>
      <c r="T12" s="529"/>
      <c r="U12" s="529"/>
      <c r="V12" s="529"/>
      <c r="W12" s="529"/>
      <c r="X12" s="530"/>
      <c r="Y12" s="531" t="s">
        <v>18</v>
      </c>
      <c r="Z12" s="524" t="s">
        <v>19</v>
      </c>
      <c r="AA12" s="524" t="s">
        <v>20</v>
      </c>
      <c r="AB12" s="532" t="s">
        <v>21</v>
      </c>
    </row>
    <row r="13" spans="1:190" ht="67.5" thickBot="1">
      <c r="B13" s="533"/>
      <c r="C13" s="534"/>
      <c r="D13" s="534"/>
      <c r="E13" s="534"/>
      <c r="F13" s="534"/>
      <c r="G13" s="535"/>
      <c r="H13" s="536"/>
      <c r="I13" s="534"/>
      <c r="J13" s="534"/>
      <c r="K13" s="534"/>
      <c r="L13" s="537"/>
      <c r="M13" s="536"/>
      <c r="N13" s="538"/>
      <c r="O13" s="527"/>
      <c r="P13" s="539" t="s">
        <v>22</v>
      </c>
      <c r="Q13" s="540" t="s">
        <v>23</v>
      </c>
      <c r="R13" s="541" t="s">
        <v>24</v>
      </c>
      <c r="S13" s="542" t="s">
        <v>25</v>
      </c>
      <c r="T13" s="542" t="s">
        <v>26</v>
      </c>
      <c r="U13" s="542" t="s">
        <v>27</v>
      </c>
      <c r="V13" s="542" t="s">
        <v>28</v>
      </c>
      <c r="W13" s="542" t="s">
        <v>29</v>
      </c>
      <c r="X13" s="542" t="s">
        <v>30</v>
      </c>
      <c r="Y13" s="533"/>
      <c r="Z13" s="543"/>
      <c r="AA13" s="534"/>
      <c r="AB13" s="538"/>
    </row>
    <row r="14" spans="1:190" ht="78.75" customHeight="1">
      <c r="B14" s="558" t="s">
        <v>56</v>
      </c>
      <c r="C14" s="51">
        <v>17</v>
      </c>
      <c r="D14" s="51" t="s">
        <v>57</v>
      </c>
      <c r="E14" s="51">
        <v>1702</v>
      </c>
      <c r="F14" s="51" t="s">
        <v>58</v>
      </c>
      <c r="G14" s="559">
        <v>2024730010008</v>
      </c>
      <c r="H14" s="51" t="s">
        <v>59</v>
      </c>
      <c r="I14" s="51">
        <v>1702001</v>
      </c>
      <c r="J14" s="51" t="s">
        <v>60</v>
      </c>
      <c r="K14" s="51" t="s">
        <v>61</v>
      </c>
      <c r="L14" s="50" t="s">
        <v>62</v>
      </c>
      <c r="M14" s="51" t="s">
        <v>63</v>
      </c>
      <c r="N14" s="51">
        <v>1</v>
      </c>
      <c r="O14" s="560">
        <f t="shared" ref="O14:O30" si="0">Q14+X14</f>
        <v>144000000</v>
      </c>
      <c r="P14" s="265"/>
      <c r="Q14" s="561">
        <v>144000000</v>
      </c>
      <c r="R14" s="562"/>
      <c r="S14" s="562"/>
      <c r="T14" s="562"/>
      <c r="U14" s="562"/>
      <c r="V14" s="562"/>
      <c r="W14" s="562"/>
      <c r="X14" s="562"/>
      <c r="Y14" s="264"/>
      <c r="Z14" s="563"/>
      <c r="AA14" s="264"/>
      <c r="AB14" s="267"/>
    </row>
    <row r="15" spans="1:190" ht="63.75">
      <c r="B15" s="564" t="s">
        <v>56</v>
      </c>
      <c r="C15" s="271">
        <v>17</v>
      </c>
      <c r="D15" s="271" t="s">
        <v>57</v>
      </c>
      <c r="E15" s="271">
        <v>1702</v>
      </c>
      <c r="F15" s="271" t="s">
        <v>58</v>
      </c>
      <c r="G15" s="544">
        <v>2024730010008</v>
      </c>
      <c r="H15" s="271" t="s">
        <v>59</v>
      </c>
      <c r="I15" s="271">
        <v>1702007</v>
      </c>
      <c r="J15" s="271" t="s">
        <v>64</v>
      </c>
      <c r="K15" s="271" t="s">
        <v>65</v>
      </c>
      <c r="L15" s="273" t="s">
        <v>66</v>
      </c>
      <c r="M15" s="271" t="s">
        <v>67</v>
      </c>
      <c r="N15" s="271">
        <v>10</v>
      </c>
      <c r="O15" s="545">
        <f t="shared" si="0"/>
        <v>100000000</v>
      </c>
      <c r="P15" s="91"/>
      <c r="Q15" s="546">
        <v>100000000</v>
      </c>
      <c r="R15" s="547"/>
      <c r="S15" s="547"/>
      <c r="T15" s="547"/>
      <c r="U15" s="547"/>
      <c r="V15" s="547"/>
      <c r="W15" s="547"/>
      <c r="X15" s="547"/>
      <c r="Y15" s="220"/>
      <c r="Z15" s="548"/>
      <c r="AA15" s="220"/>
      <c r="AB15" s="496"/>
    </row>
    <row r="16" spans="1:190" ht="89.25">
      <c r="B16" s="564" t="s">
        <v>56</v>
      </c>
      <c r="C16" s="271">
        <v>17</v>
      </c>
      <c r="D16" s="271" t="s">
        <v>57</v>
      </c>
      <c r="E16" s="271">
        <v>1702</v>
      </c>
      <c r="F16" s="271" t="s">
        <v>58</v>
      </c>
      <c r="G16" s="544">
        <v>2024730010008</v>
      </c>
      <c r="H16" s="271" t="s">
        <v>59</v>
      </c>
      <c r="I16" s="271">
        <v>1702009</v>
      </c>
      <c r="J16" s="271" t="s">
        <v>68</v>
      </c>
      <c r="K16" s="271" t="s">
        <v>69</v>
      </c>
      <c r="L16" s="273" t="s">
        <v>66</v>
      </c>
      <c r="M16" s="271" t="s">
        <v>67</v>
      </c>
      <c r="N16" s="271">
        <v>1000</v>
      </c>
      <c r="O16" s="545">
        <f t="shared" si="0"/>
        <v>650000000</v>
      </c>
      <c r="P16" s="91"/>
      <c r="Q16" s="546">
        <v>650000000</v>
      </c>
      <c r="R16" s="547"/>
      <c r="S16" s="547"/>
      <c r="T16" s="547"/>
      <c r="U16" s="547"/>
      <c r="V16" s="547"/>
      <c r="W16" s="547"/>
      <c r="X16" s="547"/>
      <c r="Y16" s="220"/>
      <c r="Z16" s="548"/>
      <c r="AA16" s="220"/>
      <c r="AB16" s="496"/>
    </row>
    <row r="17" spans="2:28" ht="76.5">
      <c r="B17" s="564" t="s">
        <v>56</v>
      </c>
      <c r="C17" s="271">
        <v>17</v>
      </c>
      <c r="D17" s="271" t="s">
        <v>57</v>
      </c>
      <c r="E17" s="271">
        <v>1702</v>
      </c>
      <c r="F17" s="271" t="s">
        <v>58</v>
      </c>
      <c r="G17" s="544">
        <v>2024730010008</v>
      </c>
      <c r="H17" s="271" t="s">
        <v>59</v>
      </c>
      <c r="I17" s="271">
        <v>1702035</v>
      </c>
      <c r="J17" s="271" t="s">
        <v>70</v>
      </c>
      <c r="K17" s="271" t="s">
        <v>71</v>
      </c>
      <c r="L17" s="273" t="s">
        <v>72</v>
      </c>
      <c r="M17" s="271" t="s">
        <v>40</v>
      </c>
      <c r="N17" s="271">
        <v>600</v>
      </c>
      <c r="O17" s="545">
        <f t="shared" si="0"/>
        <v>32000000</v>
      </c>
      <c r="P17" s="91"/>
      <c r="Q17" s="546">
        <v>32000000</v>
      </c>
      <c r="R17" s="547"/>
      <c r="S17" s="547"/>
      <c r="T17" s="547"/>
      <c r="U17" s="547"/>
      <c r="V17" s="547"/>
      <c r="W17" s="547"/>
      <c r="X17" s="547"/>
      <c r="Y17" s="220"/>
      <c r="Z17" s="548"/>
      <c r="AA17" s="220"/>
      <c r="AB17" s="496"/>
    </row>
    <row r="18" spans="2:28" ht="62.25" customHeight="1">
      <c r="B18" s="564" t="s">
        <v>56</v>
      </c>
      <c r="C18" s="271">
        <v>17</v>
      </c>
      <c r="D18" s="271" t="s">
        <v>57</v>
      </c>
      <c r="E18" s="271">
        <v>1702</v>
      </c>
      <c r="F18" s="271" t="s">
        <v>58</v>
      </c>
      <c r="G18" s="544">
        <v>2024730010008</v>
      </c>
      <c r="H18" s="55" t="s">
        <v>59</v>
      </c>
      <c r="I18" s="271">
        <v>1702038</v>
      </c>
      <c r="J18" s="271" t="s">
        <v>73</v>
      </c>
      <c r="K18" s="271" t="s">
        <v>74</v>
      </c>
      <c r="L18" s="273" t="s">
        <v>75</v>
      </c>
      <c r="M18" s="271" t="s">
        <v>76</v>
      </c>
      <c r="N18" s="271">
        <v>400</v>
      </c>
      <c r="O18" s="549">
        <v>670000000</v>
      </c>
      <c r="P18" s="91"/>
      <c r="Q18" s="546">
        <v>670000000</v>
      </c>
      <c r="R18" s="547"/>
      <c r="S18" s="547"/>
      <c r="T18" s="547"/>
      <c r="U18" s="547"/>
      <c r="V18" s="547"/>
      <c r="W18" s="547"/>
      <c r="X18" s="547"/>
      <c r="Y18" s="220"/>
      <c r="Z18" s="548"/>
      <c r="AA18" s="220"/>
      <c r="AB18" s="496"/>
    </row>
    <row r="19" spans="2:28" ht="93" customHeight="1">
      <c r="B19" s="564" t="s">
        <v>56</v>
      </c>
      <c r="C19" s="271">
        <v>17</v>
      </c>
      <c r="D19" s="271" t="s">
        <v>57</v>
      </c>
      <c r="E19" s="271">
        <v>1702</v>
      </c>
      <c r="F19" s="271" t="s">
        <v>58</v>
      </c>
      <c r="G19" s="544">
        <v>2024730010008</v>
      </c>
      <c r="H19" s="271" t="s">
        <v>59</v>
      </c>
      <c r="I19" s="271">
        <v>1702038</v>
      </c>
      <c r="J19" s="271" t="s">
        <v>73</v>
      </c>
      <c r="K19" s="271" t="s">
        <v>77</v>
      </c>
      <c r="L19" s="273" t="s">
        <v>75</v>
      </c>
      <c r="M19" s="271" t="s">
        <v>76</v>
      </c>
      <c r="N19" s="271">
        <v>40</v>
      </c>
      <c r="O19" s="545">
        <f t="shared" si="0"/>
        <v>507000000</v>
      </c>
      <c r="P19" s="91"/>
      <c r="Q19" s="546">
        <v>507000000</v>
      </c>
      <c r="R19" s="547"/>
      <c r="S19" s="547"/>
      <c r="T19" s="547"/>
      <c r="U19" s="547"/>
      <c r="V19" s="547"/>
      <c r="W19" s="547"/>
      <c r="X19" s="547"/>
      <c r="Y19" s="220"/>
      <c r="Z19" s="548"/>
      <c r="AA19" s="220"/>
      <c r="AB19" s="496"/>
    </row>
    <row r="20" spans="2:28" ht="114" customHeight="1">
      <c r="B20" s="564" t="s">
        <v>56</v>
      </c>
      <c r="C20" s="271">
        <v>17</v>
      </c>
      <c r="D20" s="271" t="s">
        <v>57</v>
      </c>
      <c r="E20" s="271">
        <v>1702</v>
      </c>
      <c r="F20" s="271" t="s">
        <v>58</v>
      </c>
      <c r="G20" s="544">
        <v>2024730010008</v>
      </c>
      <c r="H20" s="271" t="s">
        <v>59</v>
      </c>
      <c r="I20" s="271">
        <v>1702040</v>
      </c>
      <c r="J20" s="271" t="s">
        <v>78</v>
      </c>
      <c r="K20" s="271" t="s">
        <v>79</v>
      </c>
      <c r="L20" s="273" t="s">
        <v>80</v>
      </c>
      <c r="M20" s="55" t="s">
        <v>40</v>
      </c>
      <c r="N20" s="271">
        <v>600</v>
      </c>
      <c r="O20" s="545">
        <f t="shared" si="0"/>
        <v>143000000</v>
      </c>
      <c r="P20" s="91"/>
      <c r="Q20" s="546">
        <v>143000000</v>
      </c>
      <c r="R20" s="547"/>
      <c r="S20" s="547"/>
      <c r="T20" s="547"/>
      <c r="U20" s="547"/>
      <c r="V20" s="547"/>
      <c r="W20" s="547"/>
      <c r="X20" s="547"/>
      <c r="Y20" s="220"/>
      <c r="Z20" s="548"/>
      <c r="AA20" s="220"/>
      <c r="AB20" s="496"/>
    </row>
    <row r="21" spans="2:28" ht="93.75" customHeight="1">
      <c r="B21" s="564" t="s">
        <v>56</v>
      </c>
      <c r="C21" s="271">
        <v>17</v>
      </c>
      <c r="D21" s="271" t="s">
        <v>57</v>
      </c>
      <c r="E21" s="271">
        <v>1702</v>
      </c>
      <c r="F21" s="271" t="s">
        <v>58</v>
      </c>
      <c r="G21" s="544">
        <v>2024730010008</v>
      </c>
      <c r="H21" s="271" t="s">
        <v>59</v>
      </c>
      <c r="I21" s="271">
        <v>1702045</v>
      </c>
      <c r="J21" s="271" t="s">
        <v>81</v>
      </c>
      <c r="K21" s="271" t="s">
        <v>82</v>
      </c>
      <c r="L21" s="273" t="s">
        <v>72</v>
      </c>
      <c r="M21" s="55" t="s">
        <v>40</v>
      </c>
      <c r="N21" s="271">
        <v>40</v>
      </c>
      <c r="O21" s="545">
        <f t="shared" si="0"/>
        <v>36000000</v>
      </c>
      <c r="P21" s="91"/>
      <c r="Q21" s="546">
        <v>36000000</v>
      </c>
      <c r="R21" s="547"/>
      <c r="S21" s="547"/>
      <c r="T21" s="547"/>
      <c r="U21" s="547"/>
      <c r="V21" s="547"/>
      <c r="W21" s="547"/>
      <c r="X21" s="547"/>
      <c r="Y21" s="220"/>
      <c r="Z21" s="548"/>
      <c r="AA21" s="220"/>
      <c r="AB21" s="496"/>
    </row>
    <row r="22" spans="2:28" ht="76.5">
      <c r="B22" s="564" t="s">
        <v>56</v>
      </c>
      <c r="C22" s="271">
        <v>17</v>
      </c>
      <c r="D22" s="271" t="s">
        <v>57</v>
      </c>
      <c r="E22" s="271">
        <v>1703</v>
      </c>
      <c r="F22" s="271" t="s">
        <v>83</v>
      </c>
      <c r="G22" s="544">
        <v>2024730010120</v>
      </c>
      <c r="H22" s="271" t="s">
        <v>84</v>
      </c>
      <c r="I22" s="271">
        <v>1703006</v>
      </c>
      <c r="J22" s="271" t="s">
        <v>85</v>
      </c>
      <c r="K22" s="271" t="s">
        <v>86</v>
      </c>
      <c r="L22" s="273" t="s">
        <v>87</v>
      </c>
      <c r="M22" s="55" t="s">
        <v>88</v>
      </c>
      <c r="N22" s="271">
        <v>400</v>
      </c>
      <c r="O22" s="545">
        <f t="shared" si="0"/>
        <v>330000000</v>
      </c>
      <c r="P22" s="91"/>
      <c r="Q22" s="546">
        <v>330000000</v>
      </c>
      <c r="R22" s="547"/>
      <c r="S22" s="547"/>
      <c r="T22" s="547"/>
      <c r="U22" s="547"/>
      <c r="V22" s="547"/>
      <c r="W22" s="547"/>
      <c r="X22" s="547"/>
      <c r="Y22" s="220"/>
      <c r="Z22" s="548"/>
      <c r="AA22" s="220"/>
      <c r="AB22" s="496"/>
    </row>
    <row r="23" spans="2:28" ht="76.5">
      <c r="B23" s="564" t="s">
        <v>56</v>
      </c>
      <c r="C23" s="271">
        <v>17</v>
      </c>
      <c r="D23" s="271" t="s">
        <v>57</v>
      </c>
      <c r="E23" s="271">
        <v>1703</v>
      </c>
      <c r="F23" s="271" t="s">
        <v>83</v>
      </c>
      <c r="G23" s="544">
        <v>2024730010120</v>
      </c>
      <c r="H23" s="271" t="s">
        <v>84</v>
      </c>
      <c r="I23" s="271">
        <v>1703009</v>
      </c>
      <c r="J23" s="271" t="s">
        <v>89</v>
      </c>
      <c r="K23" s="271" t="s">
        <v>90</v>
      </c>
      <c r="L23" s="273" t="s">
        <v>91</v>
      </c>
      <c r="M23" s="55" t="s">
        <v>88</v>
      </c>
      <c r="N23" s="271">
        <v>1000</v>
      </c>
      <c r="O23" s="545">
        <f t="shared" si="0"/>
        <v>47000000</v>
      </c>
      <c r="P23" s="91"/>
      <c r="Q23" s="546">
        <v>47000000</v>
      </c>
      <c r="R23" s="547"/>
      <c r="S23" s="547"/>
      <c r="T23" s="547"/>
      <c r="U23" s="547"/>
      <c r="V23" s="547"/>
      <c r="W23" s="547"/>
      <c r="X23" s="547"/>
      <c r="Y23" s="220"/>
      <c r="Z23" s="548"/>
      <c r="AA23" s="220"/>
      <c r="AB23" s="496"/>
    </row>
    <row r="24" spans="2:28" ht="76.5">
      <c r="B24" s="564" t="s">
        <v>56</v>
      </c>
      <c r="C24" s="271">
        <v>17</v>
      </c>
      <c r="D24" s="271" t="s">
        <v>57</v>
      </c>
      <c r="E24" s="271">
        <v>1704</v>
      </c>
      <c r="F24" s="271" t="s">
        <v>92</v>
      </c>
      <c r="G24" s="544">
        <v>2024730010009</v>
      </c>
      <c r="H24" s="271" t="s">
        <v>93</v>
      </c>
      <c r="I24" s="271">
        <v>1704023</v>
      </c>
      <c r="J24" s="271" t="s">
        <v>94</v>
      </c>
      <c r="K24" s="271" t="s">
        <v>95</v>
      </c>
      <c r="L24" s="271" t="s">
        <v>96</v>
      </c>
      <c r="M24" s="55" t="s">
        <v>40</v>
      </c>
      <c r="N24" s="271">
        <v>12</v>
      </c>
      <c r="O24" s="545">
        <f t="shared" si="0"/>
        <v>150000000</v>
      </c>
      <c r="P24" s="91"/>
      <c r="Q24" s="546">
        <v>150000000</v>
      </c>
      <c r="R24" s="547"/>
      <c r="S24" s="547"/>
      <c r="T24" s="547"/>
      <c r="U24" s="547"/>
      <c r="V24" s="547"/>
      <c r="W24" s="547"/>
      <c r="X24" s="547"/>
      <c r="Y24" s="220"/>
      <c r="Z24" s="548"/>
      <c r="AA24" s="220"/>
      <c r="AB24" s="496"/>
    </row>
    <row r="25" spans="2:28" ht="99.75" customHeight="1">
      <c r="B25" s="564" t="s">
        <v>56</v>
      </c>
      <c r="C25" s="271">
        <v>17</v>
      </c>
      <c r="D25" s="271" t="s">
        <v>57</v>
      </c>
      <c r="E25" s="271">
        <v>1707</v>
      </c>
      <c r="F25" s="271" t="s">
        <v>97</v>
      </c>
      <c r="G25" s="544">
        <v>2024730010007</v>
      </c>
      <c r="H25" s="271" t="s">
        <v>98</v>
      </c>
      <c r="I25" s="271">
        <v>1707018</v>
      </c>
      <c r="J25" s="271" t="s">
        <v>99</v>
      </c>
      <c r="K25" s="271" t="s">
        <v>100</v>
      </c>
      <c r="L25" s="271" t="s">
        <v>101</v>
      </c>
      <c r="M25" s="55" t="s">
        <v>67</v>
      </c>
      <c r="N25" s="271">
        <v>600</v>
      </c>
      <c r="O25" s="545">
        <f t="shared" si="0"/>
        <v>180000000</v>
      </c>
      <c r="P25" s="91"/>
      <c r="Q25" s="546">
        <v>180000000</v>
      </c>
      <c r="R25" s="547"/>
      <c r="S25" s="547"/>
      <c r="T25" s="547"/>
      <c r="U25" s="547"/>
      <c r="V25" s="547"/>
      <c r="W25" s="547"/>
      <c r="X25" s="547"/>
      <c r="Y25" s="220"/>
      <c r="Z25" s="548"/>
      <c r="AA25" s="220"/>
      <c r="AB25" s="496"/>
    </row>
    <row r="26" spans="2:28" ht="114.75">
      <c r="B26" s="564" t="s">
        <v>56</v>
      </c>
      <c r="C26" s="271">
        <v>17</v>
      </c>
      <c r="D26" s="271" t="s">
        <v>57</v>
      </c>
      <c r="E26" s="271">
        <v>1707</v>
      </c>
      <c r="F26" s="271" t="s">
        <v>97</v>
      </c>
      <c r="G26" s="544">
        <v>2024730010007</v>
      </c>
      <c r="H26" s="271" t="s">
        <v>98</v>
      </c>
      <c r="I26" s="271">
        <v>1707043</v>
      </c>
      <c r="J26" s="271" t="s">
        <v>102</v>
      </c>
      <c r="K26" s="271" t="s">
        <v>103</v>
      </c>
      <c r="L26" s="271" t="s">
        <v>104</v>
      </c>
      <c r="M26" s="55" t="s">
        <v>40</v>
      </c>
      <c r="N26" s="271">
        <v>1200</v>
      </c>
      <c r="O26" s="545">
        <f t="shared" si="0"/>
        <v>146000000</v>
      </c>
      <c r="P26" s="91"/>
      <c r="Q26" s="546">
        <v>146000000</v>
      </c>
      <c r="R26" s="547"/>
      <c r="S26" s="547"/>
      <c r="T26" s="547"/>
      <c r="U26" s="547"/>
      <c r="V26" s="547"/>
      <c r="W26" s="547"/>
      <c r="X26" s="547"/>
      <c r="Y26" s="220"/>
      <c r="Z26" s="548"/>
      <c r="AA26" s="220"/>
      <c r="AB26" s="496"/>
    </row>
    <row r="27" spans="2:28" ht="38.25">
      <c r="B27" s="494" t="s">
        <v>56</v>
      </c>
      <c r="C27" s="368">
        <v>17</v>
      </c>
      <c r="D27" s="368" t="s">
        <v>57</v>
      </c>
      <c r="E27" s="368">
        <v>1708</v>
      </c>
      <c r="F27" s="368" t="s">
        <v>105</v>
      </c>
      <c r="G27" s="550">
        <v>2024730010010</v>
      </c>
      <c r="H27" s="368" t="s">
        <v>106</v>
      </c>
      <c r="I27" s="368">
        <v>1708041</v>
      </c>
      <c r="J27" s="368" t="s">
        <v>107</v>
      </c>
      <c r="K27" s="368" t="s">
        <v>108</v>
      </c>
      <c r="L27" s="271" t="s">
        <v>109</v>
      </c>
      <c r="M27" s="55" t="s">
        <v>40</v>
      </c>
      <c r="N27" s="368">
        <v>3400</v>
      </c>
      <c r="O27" s="545">
        <f t="shared" si="0"/>
        <v>196000000</v>
      </c>
      <c r="P27" s="91"/>
      <c r="Q27" s="546">
        <v>196000000</v>
      </c>
      <c r="R27" s="547"/>
      <c r="S27" s="547"/>
      <c r="T27" s="547"/>
      <c r="U27" s="547"/>
      <c r="V27" s="547"/>
      <c r="W27" s="547"/>
      <c r="X27" s="547"/>
      <c r="Y27" s="220"/>
      <c r="Z27" s="548"/>
      <c r="AA27" s="220"/>
      <c r="AB27" s="496"/>
    </row>
    <row r="28" spans="2:28" ht="51">
      <c r="B28" s="565"/>
      <c r="C28" s="551"/>
      <c r="D28" s="551"/>
      <c r="E28" s="551"/>
      <c r="F28" s="551"/>
      <c r="G28" s="552"/>
      <c r="H28" s="553"/>
      <c r="I28" s="551"/>
      <c r="J28" s="551"/>
      <c r="K28" s="551"/>
      <c r="L28" s="273" t="s">
        <v>110</v>
      </c>
      <c r="M28" s="271" t="s">
        <v>63</v>
      </c>
      <c r="N28" s="551"/>
      <c r="O28" s="545">
        <f t="shared" si="0"/>
        <v>150000000</v>
      </c>
      <c r="P28" s="91"/>
      <c r="Q28" s="546">
        <v>150000000</v>
      </c>
      <c r="R28" s="547"/>
      <c r="S28" s="547"/>
      <c r="T28" s="547"/>
      <c r="U28" s="547"/>
      <c r="V28" s="547"/>
      <c r="W28" s="547"/>
      <c r="X28" s="547"/>
      <c r="Y28" s="220"/>
      <c r="Z28" s="548"/>
      <c r="AA28" s="220"/>
      <c r="AB28" s="496"/>
    </row>
    <row r="29" spans="2:28" ht="90" customHeight="1">
      <c r="B29" s="564" t="s">
        <v>56</v>
      </c>
      <c r="C29" s="271">
        <v>17</v>
      </c>
      <c r="D29" s="271" t="s">
        <v>57</v>
      </c>
      <c r="E29" s="271">
        <v>1709</v>
      </c>
      <c r="F29" s="271" t="s">
        <v>111</v>
      </c>
      <c r="G29" s="544">
        <v>2024730010121</v>
      </c>
      <c r="H29" s="271" t="s">
        <v>112</v>
      </c>
      <c r="I29" s="271">
        <v>1709043</v>
      </c>
      <c r="J29" s="271" t="s">
        <v>113</v>
      </c>
      <c r="K29" s="271" t="s">
        <v>114</v>
      </c>
      <c r="L29" s="271" t="s">
        <v>115</v>
      </c>
      <c r="M29" s="55" t="s">
        <v>67</v>
      </c>
      <c r="N29" s="271">
        <v>4</v>
      </c>
      <c r="O29" s="545">
        <f t="shared" si="0"/>
        <v>50000000</v>
      </c>
      <c r="P29" s="91"/>
      <c r="Q29" s="546">
        <v>50000000</v>
      </c>
      <c r="R29" s="547"/>
      <c r="S29" s="547"/>
      <c r="T29" s="547"/>
      <c r="U29" s="547"/>
      <c r="V29" s="547"/>
      <c r="W29" s="547"/>
      <c r="X29" s="547"/>
      <c r="Y29" s="220"/>
      <c r="Z29" s="548"/>
      <c r="AA29" s="220"/>
      <c r="AB29" s="496"/>
    </row>
    <row r="30" spans="2:28" ht="96" customHeight="1">
      <c r="B30" s="564" t="s">
        <v>56</v>
      </c>
      <c r="C30" s="271">
        <v>17</v>
      </c>
      <c r="D30" s="271" t="s">
        <v>57</v>
      </c>
      <c r="E30" s="271">
        <v>1709</v>
      </c>
      <c r="F30" s="271" t="s">
        <v>111</v>
      </c>
      <c r="G30" s="544">
        <v>2024730010121</v>
      </c>
      <c r="H30" s="271" t="s">
        <v>112</v>
      </c>
      <c r="I30" s="271">
        <v>1709062</v>
      </c>
      <c r="J30" s="271" t="s">
        <v>116</v>
      </c>
      <c r="K30" s="271" t="s">
        <v>117</v>
      </c>
      <c r="L30" s="273" t="s">
        <v>115</v>
      </c>
      <c r="M30" s="55" t="s">
        <v>67</v>
      </c>
      <c r="N30" s="271">
        <v>3</v>
      </c>
      <c r="O30" s="545">
        <f t="shared" si="0"/>
        <v>200000000</v>
      </c>
      <c r="P30" s="91"/>
      <c r="Q30" s="546">
        <v>200000000</v>
      </c>
      <c r="R30" s="547"/>
      <c r="S30" s="547"/>
      <c r="T30" s="547"/>
      <c r="U30" s="547"/>
      <c r="V30" s="547"/>
      <c r="W30" s="547"/>
      <c r="X30" s="547"/>
      <c r="Y30" s="220"/>
      <c r="Z30" s="548"/>
      <c r="AA30" s="220"/>
      <c r="AB30" s="496"/>
    </row>
    <row r="31" spans="2:28" ht="38.25">
      <c r="B31" s="494" t="s">
        <v>56</v>
      </c>
      <c r="C31" s="368">
        <v>21</v>
      </c>
      <c r="D31" s="369" t="s">
        <v>118</v>
      </c>
      <c r="E31" s="369">
        <v>2101</v>
      </c>
      <c r="F31" s="368" t="s">
        <v>119</v>
      </c>
      <c r="G31" s="550">
        <v>2024730010119</v>
      </c>
      <c r="H31" s="368" t="s">
        <v>120</v>
      </c>
      <c r="I31" s="369">
        <v>2101012</v>
      </c>
      <c r="J31" s="368" t="s">
        <v>121</v>
      </c>
      <c r="K31" s="368" t="s">
        <v>122</v>
      </c>
      <c r="L31" s="273" t="s">
        <v>123</v>
      </c>
      <c r="M31" s="55" t="s">
        <v>76</v>
      </c>
      <c r="N31" s="368">
        <v>500</v>
      </c>
      <c r="O31" s="545">
        <f>Q31</f>
        <v>800000000</v>
      </c>
      <c r="P31" s="91"/>
      <c r="Q31" s="546">
        <v>800000000</v>
      </c>
      <c r="R31" s="547"/>
      <c r="S31" s="547"/>
      <c r="T31" s="547"/>
      <c r="U31" s="547"/>
      <c r="V31" s="547"/>
      <c r="W31" s="547"/>
      <c r="X31" s="547"/>
      <c r="Y31" s="220"/>
      <c r="Z31" s="548"/>
      <c r="AA31" s="220"/>
      <c r="AB31" s="496"/>
    </row>
    <row r="32" spans="2:28" ht="38.25">
      <c r="B32" s="494"/>
      <c r="C32" s="368"/>
      <c r="D32" s="369"/>
      <c r="E32" s="369"/>
      <c r="F32" s="368"/>
      <c r="G32" s="550"/>
      <c r="H32" s="368"/>
      <c r="I32" s="369"/>
      <c r="J32" s="368"/>
      <c r="K32" s="368"/>
      <c r="L32" s="273" t="s">
        <v>124</v>
      </c>
      <c r="M32" s="55" t="s">
        <v>76</v>
      </c>
      <c r="N32" s="368"/>
      <c r="O32" s="545">
        <v>1700000000</v>
      </c>
      <c r="P32" s="91"/>
      <c r="Q32" s="546"/>
      <c r="R32" s="547"/>
      <c r="S32" s="547"/>
      <c r="T32" s="547"/>
      <c r="U32" s="547"/>
      <c r="V32" s="547"/>
      <c r="W32" s="547"/>
      <c r="X32" s="547"/>
      <c r="Y32" s="220"/>
      <c r="Z32" s="554">
        <v>1700000000</v>
      </c>
      <c r="AA32" s="220"/>
      <c r="AB32" s="496"/>
    </row>
    <row r="33" spans="2:28" ht="51">
      <c r="B33" s="494" t="s">
        <v>56</v>
      </c>
      <c r="C33" s="368">
        <v>24</v>
      </c>
      <c r="D33" s="368" t="s">
        <v>125</v>
      </c>
      <c r="E33" s="368">
        <v>2402</v>
      </c>
      <c r="F33" s="368" t="s">
        <v>126</v>
      </c>
      <c r="G33" s="550">
        <v>2024730010114</v>
      </c>
      <c r="H33" s="368" t="s">
        <v>127</v>
      </c>
      <c r="I33" s="368">
        <v>2402041</v>
      </c>
      <c r="J33" s="368" t="s">
        <v>128</v>
      </c>
      <c r="K33" s="368" t="s">
        <v>129</v>
      </c>
      <c r="L33" s="273" t="s">
        <v>130</v>
      </c>
      <c r="M33" s="277" t="s">
        <v>131</v>
      </c>
      <c r="N33" s="368">
        <v>555</v>
      </c>
      <c r="O33" s="545">
        <f t="shared" ref="O33:O34" si="1">Q33+X33</f>
        <v>410000000</v>
      </c>
      <c r="P33" s="91"/>
      <c r="Q33" s="547"/>
      <c r="R33" s="547"/>
      <c r="S33" s="547"/>
      <c r="T33" s="547"/>
      <c r="U33" s="547"/>
      <c r="V33" s="547"/>
      <c r="W33" s="547"/>
      <c r="X33" s="554">
        <v>410000000</v>
      </c>
      <c r="Y33" s="220"/>
      <c r="Z33" s="548"/>
      <c r="AA33" s="220"/>
      <c r="AB33" s="496"/>
    </row>
    <row r="34" spans="2:28" ht="38.25" customHeight="1">
      <c r="B34" s="565"/>
      <c r="C34" s="551"/>
      <c r="D34" s="551"/>
      <c r="E34" s="551"/>
      <c r="F34" s="551"/>
      <c r="G34" s="552"/>
      <c r="H34" s="553"/>
      <c r="I34" s="551"/>
      <c r="J34" s="551"/>
      <c r="K34" s="551"/>
      <c r="L34" s="273" t="s">
        <v>132</v>
      </c>
      <c r="M34" s="277" t="s">
        <v>133</v>
      </c>
      <c r="N34" s="551"/>
      <c r="O34" s="545">
        <f t="shared" si="1"/>
        <v>690000000</v>
      </c>
      <c r="P34" s="91"/>
      <c r="Q34" s="547"/>
      <c r="R34" s="547"/>
      <c r="S34" s="547"/>
      <c r="T34" s="547"/>
      <c r="U34" s="547"/>
      <c r="V34" s="547"/>
      <c r="W34" s="547"/>
      <c r="X34" s="554">
        <v>690000000</v>
      </c>
      <c r="Y34" s="220"/>
      <c r="Z34" s="548"/>
      <c r="AA34" s="220"/>
      <c r="AB34" s="496"/>
    </row>
    <row r="35" spans="2:28" ht="38.25">
      <c r="B35" s="565"/>
      <c r="C35" s="551"/>
      <c r="D35" s="551"/>
      <c r="E35" s="551"/>
      <c r="F35" s="551"/>
      <c r="G35" s="552"/>
      <c r="H35" s="553"/>
      <c r="I35" s="551"/>
      <c r="J35" s="551"/>
      <c r="K35" s="551"/>
      <c r="L35" s="271" t="s">
        <v>134</v>
      </c>
      <c r="M35" s="277" t="s">
        <v>40</v>
      </c>
      <c r="N35" s="551"/>
      <c r="O35" s="545">
        <f>Q35</f>
        <v>20000000</v>
      </c>
      <c r="P35" s="91"/>
      <c r="Q35" s="546">
        <v>20000000</v>
      </c>
      <c r="R35" s="547"/>
      <c r="S35" s="547"/>
      <c r="T35" s="547"/>
      <c r="U35" s="547"/>
      <c r="V35" s="547"/>
      <c r="W35" s="547"/>
      <c r="X35" s="554"/>
      <c r="Y35" s="220"/>
      <c r="Z35" s="548"/>
      <c r="AA35" s="220"/>
      <c r="AB35" s="496"/>
    </row>
    <row r="36" spans="2:28" ht="39.75" customHeight="1">
      <c r="B36" s="565"/>
      <c r="C36" s="551"/>
      <c r="D36" s="551"/>
      <c r="E36" s="551"/>
      <c r="F36" s="551"/>
      <c r="G36" s="552"/>
      <c r="H36" s="553"/>
      <c r="I36" s="551"/>
      <c r="J36" s="551"/>
      <c r="K36" s="551"/>
      <c r="L36" s="271" t="s">
        <v>135</v>
      </c>
      <c r="M36" s="277" t="s">
        <v>136</v>
      </c>
      <c r="N36" s="551"/>
      <c r="O36" s="545">
        <v>3000000000</v>
      </c>
      <c r="P36" s="91"/>
      <c r="Q36" s="546"/>
      <c r="R36" s="547"/>
      <c r="S36" s="547"/>
      <c r="T36" s="547"/>
      <c r="U36" s="547"/>
      <c r="V36" s="547"/>
      <c r="W36" s="547"/>
      <c r="X36" s="554"/>
      <c r="Y36" s="220"/>
      <c r="Z36" s="554">
        <v>3000000000</v>
      </c>
      <c r="AA36" s="220"/>
      <c r="AB36" s="496"/>
    </row>
    <row r="37" spans="2:28" ht="38.25">
      <c r="B37" s="565"/>
      <c r="C37" s="551"/>
      <c r="D37" s="551"/>
      <c r="E37" s="551"/>
      <c r="F37" s="551"/>
      <c r="G37" s="552"/>
      <c r="H37" s="553"/>
      <c r="I37" s="551"/>
      <c r="J37" s="551"/>
      <c r="K37" s="551"/>
      <c r="L37" s="93" t="s">
        <v>137</v>
      </c>
      <c r="M37" s="277" t="s">
        <v>138</v>
      </c>
      <c r="N37" s="551"/>
      <c r="O37" s="545">
        <f t="shared" ref="O37:O46" si="2">Q37+X37</f>
        <v>1100000000</v>
      </c>
      <c r="P37" s="131"/>
      <c r="Q37" s="556"/>
      <c r="R37" s="547"/>
      <c r="S37" s="547"/>
      <c r="T37" s="547"/>
      <c r="U37" s="547"/>
      <c r="V37" s="547"/>
      <c r="W37" s="547"/>
      <c r="X37" s="554">
        <v>1100000000</v>
      </c>
      <c r="Y37" s="220"/>
      <c r="Z37" s="548"/>
      <c r="AA37" s="220"/>
      <c r="AB37" s="496"/>
    </row>
    <row r="38" spans="2:28" ht="39" customHeight="1">
      <c r="B38" s="494" t="s">
        <v>56</v>
      </c>
      <c r="C38" s="368">
        <v>24</v>
      </c>
      <c r="D38" s="368" t="s">
        <v>125</v>
      </c>
      <c r="E38" s="368">
        <v>2402</v>
      </c>
      <c r="F38" s="368" t="s">
        <v>126</v>
      </c>
      <c r="G38" s="550">
        <v>2024730010114</v>
      </c>
      <c r="H38" s="368" t="s">
        <v>127</v>
      </c>
      <c r="I38" s="368">
        <v>2402042</v>
      </c>
      <c r="J38" s="368" t="s">
        <v>139</v>
      </c>
      <c r="K38" s="368" t="s">
        <v>140</v>
      </c>
      <c r="L38" s="271" t="s">
        <v>141</v>
      </c>
      <c r="M38" s="277" t="s">
        <v>142</v>
      </c>
      <c r="N38" s="368">
        <v>6000</v>
      </c>
      <c r="O38" s="545">
        <f t="shared" si="2"/>
        <v>511000000</v>
      </c>
      <c r="P38" s="91"/>
      <c r="Q38" s="547"/>
      <c r="R38" s="547"/>
      <c r="S38" s="547"/>
      <c r="T38" s="547"/>
      <c r="U38" s="547"/>
      <c r="V38" s="547"/>
      <c r="W38" s="547"/>
      <c r="X38" s="554">
        <v>511000000</v>
      </c>
      <c r="Y38" s="220"/>
      <c r="Z38" s="548"/>
      <c r="AA38" s="220"/>
      <c r="AB38" s="496"/>
    </row>
    <row r="39" spans="2:28" ht="38.25">
      <c r="B39" s="565"/>
      <c r="C39" s="551"/>
      <c r="D39" s="551"/>
      <c r="E39" s="551"/>
      <c r="F39" s="551"/>
      <c r="G39" s="552"/>
      <c r="H39" s="553"/>
      <c r="I39" s="551"/>
      <c r="J39" s="551"/>
      <c r="K39" s="551"/>
      <c r="L39" s="271" t="s">
        <v>134</v>
      </c>
      <c r="M39" s="277" t="s">
        <v>40</v>
      </c>
      <c r="N39" s="368"/>
      <c r="O39" s="545">
        <v>140000000</v>
      </c>
      <c r="P39" s="91"/>
      <c r="Q39" s="546">
        <v>140000000</v>
      </c>
      <c r="R39" s="547"/>
      <c r="S39" s="547"/>
      <c r="T39" s="547"/>
      <c r="U39" s="547"/>
      <c r="V39" s="547"/>
      <c r="W39" s="547"/>
      <c r="X39" s="554"/>
      <c r="Y39" s="220"/>
      <c r="Z39" s="548"/>
      <c r="AA39" s="220"/>
      <c r="AB39" s="496"/>
    </row>
    <row r="40" spans="2:28" ht="44.25" customHeight="1">
      <c r="B40" s="494" t="s">
        <v>56</v>
      </c>
      <c r="C40" s="368">
        <v>24</v>
      </c>
      <c r="D40" s="368" t="s">
        <v>125</v>
      </c>
      <c r="E40" s="368">
        <v>2402</v>
      </c>
      <c r="F40" s="368" t="s">
        <v>126</v>
      </c>
      <c r="G40" s="550">
        <v>2024730010114</v>
      </c>
      <c r="H40" s="368" t="s">
        <v>127</v>
      </c>
      <c r="I40" s="368">
        <v>2402044</v>
      </c>
      <c r="J40" s="368" t="s">
        <v>143</v>
      </c>
      <c r="K40" s="368" t="s">
        <v>144</v>
      </c>
      <c r="L40" s="271" t="s">
        <v>145</v>
      </c>
      <c r="M40" s="277" t="s">
        <v>146</v>
      </c>
      <c r="N40" s="368">
        <v>6</v>
      </c>
      <c r="O40" s="545">
        <f t="shared" si="2"/>
        <v>1255000000</v>
      </c>
      <c r="P40" s="91"/>
      <c r="Q40" s="547"/>
      <c r="R40" s="547"/>
      <c r="S40" s="547"/>
      <c r="T40" s="547"/>
      <c r="U40" s="547"/>
      <c r="V40" s="547"/>
      <c r="W40" s="547"/>
      <c r="X40" s="554">
        <v>1255000000</v>
      </c>
      <c r="Y40" s="220"/>
      <c r="Z40" s="548"/>
      <c r="AA40" s="220"/>
      <c r="AB40" s="496"/>
    </row>
    <row r="41" spans="2:28" ht="38.25" customHeight="1">
      <c r="B41" s="494"/>
      <c r="C41" s="368"/>
      <c r="D41" s="368"/>
      <c r="E41" s="368"/>
      <c r="F41" s="368"/>
      <c r="G41" s="550"/>
      <c r="H41" s="368"/>
      <c r="I41" s="368"/>
      <c r="J41" s="368"/>
      <c r="K41" s="368"/>
      <c r="L41" s="273" t="s">
        <v>147</v>
      </c>
      <c r="M41" s="277" t="s">
        <v>142</v>
      </c>
      <c r="N41" s="368"/>
      <c r="O41" s="545">
        <f t="shared" si="2"/>
        <v>230000000</v>
      </c>
      <c r="P41" s="91"/>
      <c r="Q41" s="547"/>
      <c r="R41" s="547"/>
      <c r="S41" s="547"/>
      <c r="T41" s="547"/>
      <c r="U41" s="547"/>
      <c r="V41" s="557"/>
      <c r="W41" s="547"/>
      <c r="X41" s="554">
        <v>230000000</v>
      </c>
      <c r="Y41" s="220"/>
      <c r="Z41" s="548"/>
      <c r="AA41" s="220"/>
      <c r="AB41" s="496"/>
    </row>
    <row r="42" spans="2:28" ht="38.25">
      <c r="B42" s="494"/>
      <c r="C42" s="368"/>
      <c r="D42" s="368"/>
      <c r="E42" s="368"/>
      <c r="F42" s="368"/>
      <c r="G42" s="550"/>
      <c r="H42" s="368"/>
      <c r="I42" s="368"/>
      <c r="J42" s="368"/>
      <c r="K42" s="368"/>
      <c r="L42" s="271" t="s">
        <v>134</v>
      </c>
      <c r="M42" s="277" t="s">
        <v>40</v>
      </c>
      <c r="N42" s="368"/>
      <c r="O42" s="545">
        <f t="shared" si="2"/>
        <v>114000000</v>
      </c>
      <c r="P42" s="91"/>
      <c r="Q42" s="546">
        <v>114000000</v>
      </c>
      <c r="R42" s="547"/>
      <c r="S42" s="547"/>
      <c r="T42" s="547"/>
      <c r="U42" s="547"/>
      <c r="V42" s="547"/>
      <c r="W42" s="547"/>
      <c r="X42" s="554"/>
      <c r="Y42" s="220"/>
      <c r="Z42" s="548"/>
      <c r="AA42" s="220"/>
      <c r="AB42" s="496"/>
    </row>
    <row r="43" spans="2:28" s="16" customFormat="1" ht="37.5" customHeight="1">
      <c r="B43" s="494"/>
      <c r="C43" s="368"/>
      <c r="D43" s="368"/>
      <c r="E43" s="368"/>
      <c r="F43" s="368"/>
      <c r="G43" s="550"/>
      <c r="H43" s="368"/>
      <c r="I43" s="368"/>
      <c r="J43" s="368"/>
      <c r="K43" s="368"/>
      <c r="L43" s="271" t="s">
        <v>148</v>
      </c>
      <c r="M43" s="277" t="s">
        <v>146</v>
      </c>
      <c r="N43" s="368"/>
      <c r="O43" s="545">
        <v>3600000000</v>
      </c>
      <c r="P43" s="91"/>
      <c r="Q43" s="546"/>
      <c r="R43" s="547"/>
      <c r="S43" s="547"/>
      <c r="T43" s="547"/>
      <c r="U43" s="547"/>
      <c r="V43" s="547"/>
      <c r="W43" s="547"/>
      <c r="X43" s="554"/>
      <c r="Y43" s="220"/>
      <c r="Z43" s="554">
        <v>3600000000</v>
      </c>
      <c r="AA43" s="220"/>
      <c r="AB43" s="496"/>
    </row>
    <row r="44" spans="2:28" s="16" customFormat="1" ht="37.5" customHeight="1">
      <c r="B44" s="564" t="s">
        <v>56</v>
      </c>
      <c r="C44" s="271">
        <v>24</v>
      </c>
      <c r="D44" s="271" t="s">
        <v>125</v>
      </c>
      <c r="E44" s="271">
        <v>2402</v>
      </c>
      <c r="F44" s="271" t="s">
        <v>126</v>
      </c>
      <c r="G44" s="544">
        <v>2024730010114</v>
      </c>
      <c r="H44" s="271" t="s">
        <v>127</v>
      </c>
      <c r="I44" s="271">
        <v>2402048</v>
      </c>
      <c r="J44" s="271" t="s">
        <v>149</v>
      </c>
      <c r="K44" s="271" t="s">
        <v>150</v>
      </c>
      <c r="L44" s="271" t="s">
        <v>147</v>
      </c>
      <c r="M44" s="277" t="s">
        <v>142</v>
      </c>
      <c r="N44" s="271">
        <v>30</v>
      </c>
      <c r="O44" s="545">
        <v>150000000</v>
      </c>
      <c r="P44" s="91"/>
      <c r="Q44" s="546">
        <v>150000000</v>
      </c>
      <c r="R44" s="547"/>
      <c r="S44" s="547"/>
      <c r="T44" s="547"/>
      <c r="U44" s="547"/>
      <c r="V44" s="547"/>
      <c r="W44" s="547"/>
      <c r="X44" s="554"/>
      <c r="Y44" s="220"/>
      <c r="Z44" s="554"/>
      <c r="AA44" s="220"/>
      <c r="AB44" s="496"/>
    </row>
    <row r="45" spans="2:28" ht="51">
      <c r="B45" s="564" t="s">
        <v>56</v>
      </c>
      <c r="C45" s="271">
        <v>24</v>
      </c>
      <c r="D45" s="271" t="s">
        <v>125</v>
      </c>
      <c r="E45" s="271">
        <v>2402</v>
      </c>
      <c r="F45" s="271" t="s">
        <v>126</v>
      </c>
      <c r="G45" s="544">
        <v>2024730010114</v>
      </c>
      <c r="H45" s="271" t="s">
        <v>127</v>
      </c>
      <c r="I45" s="271">
        <v>2402056</v>
      </c>
      <c r="J45" s="271" t="s">
        <v>151</v>
      </c>
      <c r="K45" s="271" t="s">
        <v>152</v>
      </c>
      <c r="L45" s="271" t="s">
        <v>134</v>
      </c>
      <c r="M45" s="277" t="s">
        <v>40</v>
      </c>
      <c r="N45" s="271">
        <v>15</v>
      </c>
      <c r="O45" s="545">
        <f t="shared" si="2"/>
        <v>105000000</v>
      </c>
      <c r="P45" s="91"/>
      <c r="Q45" s="546">
        <v>105000000</v>
      </c>
      <c r="R45" s="547"/>
      <c r="S45" s="547"/>
      <c r="T45" s="547"/>
      <c r="U45" s="547"/>
      <c r="V45" s="547"/>
      <c r="W45" s="547"/>
      <c r="X45" s="554"/>
      <c r="Y45" s="220"/>
      <c r="Z45" s="548"/>
      <c r="AA45" s="220"/>
      <c r="AB45" s="496"/>
    </row>
    <row r="46" spans="2:28" ht="60.75" customHeight="1">
      <c r="B46" s="564" t="s">
        <v>56</v>
      </c>
      <c r="C46" s="368">
        <v>24</v>
      </c>
      <c r="D46" s="368" t="s">
        <v>125</v>
      </c>
      <c r="E46" s="368">
        <v>2402</v>
      </c>
      <c r="F46" s="368" t="s">
        <v>126</v>
      </c>
      <c r="G46" s="550">
        <v>2024730010114</v>
      </c>
      <c r="H46" s="368" t="s">
        <v>127</v>
      </c>
      <c r="I46" s="271">
        <v>2402118</v>
      </c>
      <c r="J46" s="271" t="s">
        <v>153</v>
      </c>
      <c r="K46" s="271" t="s">
        <v>154</v>
      </c>
      <c r="L46" s="273" t="s">
        <v>155</v>
      </c>
      <c r="M46" s="277" t="s">
        <v>76</v>
      </c>
      <c r="N46" s="368">
        <v>10</v>
      </c>
      <c r="O46" s="545">
        <f t="shared" si="2"/>
        <v>140000000</v>
      </c>
      <c r="P46" s="91"/>
      <c r="Q46" s="546">
        <v>140000000</v>
      </c>
      <c r="R46" s="547"/>
      <c r="S46" s="547"/>
      <c r="T46" s="547"/>
      <c r="U46" s="547"/>
      <c r="V46" s="547"/>
      <c r="W46" s="547"/>
      <c r="X46" s="554"/>
      <c r="Y46" s="220"/>
      <c r="Z46" s="548"/>
      <c r="AA46" s="220"/>
      <c r="AB46" s="496"/>
    </row>
    <row r="47" spans="2:28" ht="51">
      <c r="B47" s="564" t="s">
        <v>56</v>
      </c>
      <c r="C47" s="368"/>
      <c r="D47" s="368"/>
      <c r="E47" s="368"/>
      <c r="F47" s="368"/>
      <c r="G47" s="550"/>
      <c r="H47" s="368"/>
      <c r="I47" s="271">
        <v>2402118</v>
      </c>
      <c r="J47" s="271" t="s">
        <v>153</v>
      </c>
      <c r="K47" s="271" t="s">
        <v>154</v>
      </c>
      <c r="L47" s="273" t="s">
        <v>156</v>
      </c>
      <c r="M47" s="277" t="s">
        <v>76</v>
      </c>
      <c r="N47" s="368"/>
      <c r="O47" s="545">
        <v>400000000</v>
      </c>
      <c r="P47" s="91"/>
      <c r="Q47" s="546"/>
      <c r="R47" s="547"/>
      <c r="S47" s="547"/>
      <c r="T47" s="547"/>
      <c r="U47" s="547"/>
      <c r="V47" s="547"/>
      <c r="W47" s="547"/>
      <c r="X47" s="554"/>
      <c r="Y47" s="220"/>
      <c r="Z47" s="555">
        <v>400000000</v>
      </c>
      <c r="AA47" s="220"/>
      <c r="AB47" s="496"/>
    </row>
    <row r="48" spans="2:28" ht="84.75" customHeight="1" thickBot="1">
      <c r="B48" s="566" t="s">
        <v>56</v>
      </c>
      <c r="C48" s="62">
        <v>24</v>
      </c>
      <c r="D48" s="62" t="s">
        <v>125</v>
      </c>
      <c r="E48" s="62">
        <v>4001</v>
      </c>
      <c r="F48" s="62" t="s">
        <v>126</v>
      </c>
      <c r="G48" s="567">
        <v>2024730010005</v>
      </c>
      <c r="H48" s="62" t="s">
        <v>157</v>
      </c>
      <c r="I48" s="506">
        <v>4001032</v>
      </c>
      <c r="J48" s="146" t="s">
        <v>158</v>
      </c>
      <c r="K48" s="62" t="s">
        <v>159</v>
      </c>
      <c r="L48" s="61" t="s">
        <v>160</v>
      </c>
      <c r="M48" s="62" t="s">
        <v>161</v>
      </c>
      <c r="N48" s="62">
        <v>0</v>
      </c>
      <c r="O48" s="568">
        <v>1300000000</v>
      </c>
      <c r="P48" s="280"/>
      <c r="Q48" s="569"/>
      <c r="R48" s="570"/>
      <c r="S48" s="570"/>
      <c r="T48" s="570"/>
      <c r="U48" s="570"/>
      <c r="V48" s="570"/>
      <c r="W48" s="570"/>
      <c r="X48" s="571"/>
      <c r="Y48" s="279"/>
      <c r="Z48" s="571">
        <v>1300000000</v>
      </c>
      <c r="AA48" s="279"/>
      <c r="AB48" s="281"/>
    </row>
    <row r="49" spans="2:28" s="572" customFormat="1" ht="13.5" thickBot="1">
      <c r="B49" s="573" t="s">
        <v>55</v>
      </c>
      <c r="C49" s="574"/>
      <c r="D49" s="574"/>
      <c r="E49" s="574"/>
      <c r="F49" s="574"/>
      <c r="G49" s="574"/>
      <c r="H49" s="574"/>
      <c r="I49" s="574"/>
      <c r="J49" s="574"/>
      <c r="K49" s="574"/>
      <c r="L49" s="574"/>
      <c r="M49" s="574"/>
      <c r="N49" s="575"/>
      <c r="O49" s="576">
        <f t="shared" ref="O49:Z49" si="3">SUM(O14:O48)</f>
        <v>19396000000</v>
      </c>
      <c r="P49" s="576">
        <f t="shared" si="3"/>
        <v>0</v>
      </c>
      <c r="Q49" s="576">
        <f t="shared" si="3"/>
        <v>5200000000</v>
      </c>
      <c r="R49" s="576">
        <f t="shared" si="3"/>
        <v>0</v>
      </c>
      <c r="S49" s="576">
        <f t="shared" si="3"/>
        <v>0</v>
      </c>
      <c r="T49" s="576">
        <f t="shared" si="3"/>
        <v>0</v>
      </c>
      <c r="U49" s="576">
        <f t="shared" si="3"/>
        <v>0</v>
      </c>
      <c r="V49" s="576">
        <f t="shared" si="3"/>
        <v>0</v>
      </c>
      <c r="W49" s="576">
        <f t="shared" si="3"/>
        <v>0</v>
      </c>
      <c r="X49" s="576">
        <f t="shared" si="3"/>
        <v>4196000000</v>
      </c>
      <c r="Y49" s="576">
        <f t="shared" si="3"/>
        <v>0</v>
      </c>
      <c r="Z49" s="576">
        <f t="shared" si="3"/>
        <v>10000000000</v>
      </c>
      <c r="AA49" s="577"/>
      <c r="AB49" s="578"/>
    </row>
    <row r="50" spans="2:28" ht="12.75">
      <c r="B50" s="18"/>
      <c r="C50" s="19"/>
      <c r="D50" s="19"/>
      <c r="E50" s="19"/>
      <c r="F50" s="19"/>
      <c r="G50" s="20"/>
      <c r="H50" s="21"/>
      <c r="I50" s="19"/>
      <c r="J50" s="19"/>
      <c r="K50" s="19"/>
      <c r="L50" s="22"/>
      <c r="M50" s="21"/>
      <c r="N50" s="19"/>
      <c r="O50" s="23"/>
      <c r="P50" s="24"/>
      <c r="Q50" s="25"/>
      <c r="R50" s="26"/>
      <c r="S50" s="26"/>
      <c r="T50" s="26"/>
      <c r="U50" s="26"/>
      <c r="V50" s="26"/>
      <c r="W50" s="26"/>
      <c r="X50" s="27"/>
      <c r="Y50" s="19"/>
      <c r="Z50" s="19"/>
      <c r="AA50" s="19"/>
      <c r="AB50" s="19"/>
    </row>
    <row r="51" spans="2:28" ht="12.75">
      <c r="B51" s="18"/>
      <c r="C51" s="19"/>
      <c r="D51" s="19"/>
      <c r="E51" s="19"/>
      <c r="F51" s="19"/>
      <c r="G51" s="20"/>
      <c r="H51" s="21"/>
      <c r="I51" s="19"/>
      <c r="J51" s="19"/>
      <c r="K51" s="19"/>
      <c r="L51" s="22"/>
      <c r="M51" s="21"/>
      <c r="N51" s="19"/>
      <c r="O51" s="27"/>
      <c r="P51" s="19"/>
      <c r="Q51" s="28"/>
      <c r="R51" s="26"/>
      <c r="S51" s="26"/>
      <c r="T51" s="26"/>
      <c r="U51" s="26"/>
      <c r="V51" s="26"/>
      <c r="W51" s="26"/>
      <c r="X51" s="27"/>
      <c r="Y51" s="19"/>
      <c r="Z51" s="19"/>
      <c r="AA51" s="19"/>
      <c r="AB51" s="19"/>
    </row>
    <row r="52" spans="2:28" ht="12.75">
      <c r="B52" s="18"/>
      <c r="C52" s="19"/>
      <c r="D52" s="19"/>
      <c r="E52" s="19"/>
      <c r="F52" s="19"/>
      <c r="G52" s="20"/>
      <c r="H52" s="21"/>
      <c r="I52" s="19"/>
      <c r="J52" s="19"/>
      <c r="K52" s="19"/>
      <c r="L52" s="22"/>
      <c r="M52" s="21"/>
      <c r="N52" s="19"/>
      <c r="O52" s="27"/>
      <c r="P52" s="19"/>
      <c r="Q52" s="28"/>
      <c r="R52" s="26"/>
      <c r="S52" s="26"/>
      <c r="T52" s="26"/>
      <c r="U52" s="26"/>
      <c r="V52" s="26"/>
      <c r="W52" s="26"/>
      <c r="X52" s="27"/>
      <c r="Y52" s="19"/>
      <c r="Z52" s="19"/>
      <c r="AA52" s="19"/>
      <c r="AB52" s="19"/>
    </row>
    <row r="53" spans="2:28" ht="12.75">
      <c r="B53" s="18"/>
      <c r="C53" s="19"/>
      <c r="D53" s="19"/>
      <c r="E53" s="19"/>
      <c r="F53" s="19"/>
      <c r="G53" s="20"/>
      <c r="H53" s="21"/>
      <c r="I53" s="19"/>
      <c r="J53" s="19"/>
      <c r="K53" s="19"/>
      <c r="L53" s="22"/>
      <c r="M53" s="21"/>
      <c r="N53" s="19"/>
      <c r="O53" s="27"/>
      <c r="P53" s="19"/>
      <c r="Q53" s="28"/>
      <c r="R53" s="26"/>
      <c r="S53" s="26"/>
      <c r="T53" s="26"/>
      <c r="U53" s="26"/>
      <c r="V53" s="26"/>
      <c r="W53" s="26"/>
      <c r="X53" s="27"/>
      <c r="Y53" s="19"/>
      <c r="Z53" s="19"/>
      <c r="AA53" s="19"/>
      <c r="AB53" s="19"/>
    </row>
    <row r="54" spans="2:28" ht="12.75">
      <c r="B54" s="18"/>
      <c r="C54" s="19"/>
      <c r="D54" s="19"/>
      <c r="E54" s="19"/>
      <c r="F54" s="19"/>
      <c r="G54" s="20"/>
      <c r="H54" s="21"/>
      <c r="I54" s="19"/>
      <c r="J54" s="19"/>
      <c r="K54" s="19"/>
      <c r="L54" s="22"/>
      <c r="M54" s="21"/>
      <c r="N54" s="19"/>
      <c r="O54" s="27"/>
      <c r="P54" s="29"/>
      <c r="Q54" s="28"/>
      <c r="R54" s="26"/>
      <c r="S54" s="26"/>
      <c r="T54" s="26"/>
      <c r="U54" s="26"/>
      <c r="V54" s="26"/>
      <c r="W54" s="26"/>
      <c r="X54" s="27"/>
      <c r="Y54" s="19"/>
      <c r="Z54" s="19"/>
      <c r="AA54" s="19"/>
      <c r="AB54" s="19"/>
    </row>
    <row r="55" spans="2:28" ht="12.75">
      <c r="B55" s="18"/>
      <c r="C55" s="19"/>
      <c r="D55" s="19"/>
      <c r="E55" s="19"/>
      <c r="F55" s="19"/>
      <c r="G55" s="20"/>
      <c r="H55" s="21"/>
      <c r="I55" s="19"/>
      <c r="J55" s="19"/>
      <c r="K55" s="19"/>
      <c r="L55" s="22"/>
      <c r="M55" s="21"/>
      <c r="N55" s="19"/>
      <c r="O55" s="27"/>
      <c r="P55" s="19"/>
      <c r="Q55" s="28"/>
      <c r="R55" s="26"/>
      <c r="S55" s="26"/>
      <c r="T55" s="26"/>
      <c r="U55" s="26"/>
      <c r="V55" s="26"/>
      <c r="W55" s="26"/>
      <c r="X55" s="27"/>
      <c r="Y55" s="19"/>
      <c r="Z55" s="19"/>
      <c r="AA55" s="19"/>
      <c r="AB55" s="19"/>
    </row>
    <row r="56" spans="2:28" ht="12.75">
      <c r="B56" s="18"/>
      <c r="C56" s="19"/>
      <c r="D56" s="19"/>
      <c r="E56" s="19"/>
      <c r="F56" s="19"/>
      <c r="G56" s="20"/>
      <c r="H56" s="21"/>
      <c r="I56" s="19"/>
      <c r="J56" s="19"/>
      <c r="K56" s="19"/>
      <c r="L56" s="22"/>
      <c r="M56" s="21"/>
      <c r="N56" s="19"/>
      <c r="O56" s="27"/>
      <c r="P56" s="19"/>
      <c r="Q56" s="28"/>
      <c r="R56" s="26"/>
      <c r="S56" s="26"/>
      <c r="T56" s="26"/>
      <c r="U56" s="26"/>
      <c r="V56" s="26"/>
      <c r="W56" s="26"/>
      <c r="X56" s="27"/>
      <c r="Y56" s="19"/>
      <c r="Z56" s="19"/>
      <c r="AA56" s="19"/>
      <c r="AB56" s="19"/>
    </row>
    <row r="57" spans="2:28" ht="12.75">
      <c r="B57" s="18"/>
      <c r="C57" s="19"/>
      <c r="D57" s="19"/>
      <c r="E57" s="19"/>
      <c r="F57" s="19"/>
      <c r="G57" s="20"/>
      <c r="H57" s="21"/>
      <c r="I57" s="19"/>
      <c r="J57" s="19"/>
      <c r="K57" s="19"/>
      <c r="L57" s="22"/>
      <c r="M57" s="21"/>
      <c r="N57" s="19"/>
      <c r="O57" s="27"/>
      <c r="P57" s="19"/>
      <c r="Q57" s="28"/>
      <c r="R57" s="26"/>
      <c r="S57" s="26"/>
      <c r="T57" s="26"/>
      <c r="U57" s="26"/>
      <c r="V57" s="26"/>
      <c r="W57" s="26"/>
      <c r="X57" s="27"/>
      <c r="Y57" s="19"/>
      <c r="Z57" s="19"/>
      <c r="AA57" s="19"/>
      <c r="AB57" s="19"/>
    </row>
    <row r="58" spans="2:28" ht="12.75">
      <c r="B58" s="18"/>
      <c r="C58" s="19"/>
      <c r="D58" s="19"/>
      <c r="E58" s="19"/>
      <c r="F58" s="19"/>
      <c r="G58" s="20"/>
      <c r="H58" s="21"/>
      <c r="I58" s="19"/>
      <c r="J58" s="19"/>
      <c r="K58" s="19"/>
      <c r="L58" s="22"/>
      <c r="M58" s="21"/>
      <c r="N58" s="19"/>
      <c r="O58" s="27"/>
      <c r="P58" s="19"/>
      <c r="Q58" s="28"/>
      <c r="R58" s="26"/>
      <c r="S58" s="26"/>
      <c r="T58" s="26"/>
      <c r="U58" s="26"/>
      <c r="V58" s="26"/>
      <c r="W58" s="26"/>
      <c r="X58" s="27"/>
      <c r="Y58" s="19"/>
      <c r="Z58" s="19"/>
      <c r="AA58" s="19"/>
      <c r="AB58" s="19"/>
    </row>
    <row r="59" spans="2:28" ht="12.75">
      <c r="B59" s="18"/>
      <c r="C59" s="19"/>
      <c r="D59" s="19"/>
      <c r="E59" s="19"/>
      <c r="F59" s="19"/>
      <c r="G59" s="20"/>
      <c r="H59" s="21"/>
      <c r="I59" s="19"/>
      <c r="J59" s="19"/>
      <c r="K59" s="19"/>
      <c r="L59" s="22"/>
      <c r="M59" s="21"/>
      <c r="N59" s="19"/>
      <c r="O59" s="27"/>
      <c r="P59" s="19"/>
      <c r="Q59" s="28"/>
      <c r="R59" s="26"/>
      <c r="S59" s="26"/>
      <c r="T59" s="26"/>
      <c r="U59" s="26"/>
      <c r="V59" s="26"/>
      <c r="W59" s="26"/>
      <c r="X59" s="27"/>
      <c r="Y59" s="19"/>
      <c r="Z59" s="19"/>
      <c r="AA59" s="19"/>
      <c r="AB59" s="19"/>
    </row>
    <row r="60" spans="2:28" ht="12.75">
      <c r="B60" s="18"/>
      <c r="C60" s="19"/>
      <c r="D60" s="19"/>
      <c r="E60" s="19"/>
      <c r="F60" s="19"/>
      <c r="G60" s="20"/>
      <c r="H60" s="21"/>
      <c r="I60" s="19"/>
      <c r="J60" s="19"/>
      <c r="K60" s="19"/>
      <c r="L60" s="22"/>
      <c r="M60" s="21"/>
      <c r="N60" s="19"/>
      <c r="O60" s="27"/>
      <c r="P60" s="19"/>
      <c r="Q60" s="28"/>
      <c r="R60" s="26"/>
      <c r="S60" s="26"/>
      <c r="T60" s="26"/>
      <c r="U60" s="26"/>
      <c r="V60" s="26"/>
      <c r="W60" s="26"/>
      <c r="X60" s="27"/>
      <c r="Y60" s="19"/>
      <c r="Z60" s="19"/>
      <c r="AA60" s="19"/>
      <c r="AB60" s="19"/>
    </row>
    <row r="61" spans="2:28" ht="12.75">
      <c r="B61" s="18"/>
      <c r="C61" s="19"/>
      <c r="D61" s="19"/>
      <c r="E61" s="19"/>
      <c r="F61" s="19"/>
      <c r="G61" s="20"/>
      <c r="H61" s="21"/>
      <c r="I61" s="19"/>
      <c r="J61" s="19"/>
      <c r="K61" s="19"/>
      <c r="L61" s="22"/>
      <c r="M61" s="21"/>
      <c r="N61" s="19"/>
      <c r="O61" s="27"/>
      <c r="P61" s="19"/>
      <c r="Q61" s="28"/>
      <c r="R61" s="26"/>
      <c r="S61" s="26"/>
      <c r="T61" s="26"/>
      <c r="U61" s="26"/>
      <c r="V61" s="26"/>
      <c r="W61" s="26"/>
      <c r="X61" s="27"/>
      <c r="Y61" s="19"/>
      <c r="Z61" s="19"/>
      <c r="AA61" s="19"/>
      <c r="AB61" s="19"/>
    </row>
    <row r="62" spans="2:28" ht="12.75">
      <c r="B62" s="18"/>
      <c r="C62" s="19"/>
      <c r="D62" s="19"/>
      <c r="E62" s="19"/>
      <c r="F62" s="19"/>
      <c r="G62" s="20"/>
      <c r="H62" s="21"/>
      <c r="I62" s="19"/>
      <c r="J62" s="19"/>
      <c r="K62" s="19"/>
      <c r="L62" s="22"/>
      <c r="M62" s="21"/>
      <c r="N62" s="19"/>
      <c r="O62" s="27"/>
      <c r="P62" s="19"/>
      <c r="Q62" s="28"/>
      <c r="R62" s="26"/>
      <c r="S62" s="26"/>
      <c r="T62" s="26"/>
      <c r="U62" s="26"/>
      <c r="V62" s="26"/>
      <c r="W62" s="26"/>
      <c r="X62" s="27"/>
      <c r="Y62" s="19"/>
      <c r="Z62" s="19"/>
      <c r="AA62" s="19"/>
      <c r="AB62" s="19"/>
    </row>
    <row r="63" spans="2:28" ht="12.75">
      <c r="B63" s="18"/>
      <c r="C63" s="19"/>
      <c r="D63" s="19"/>
      <c r="E63" s="19"/>
      <c r="F63" s="19"/>
      <c r="G63" s="20"/>
      <c r="H63" s="21"/>
      <c r="I63" s="19"/>
      <c r="J63" s="19"/>
      <c r="K63" s="19"/>
      <c r="L63" s="22"/>
      <c r="M63" s="21"/>
      <c r="N63" s="19"/>
      <c r="O63" s="27"/>
      <c r="P63" s="19"/>
      <c r="Q63" s="28"/>
      <c r="R63" s="26"/>
      <c r="S63" s="26"/>
      <c r="T63" s="26"/>
      <c r="U63" s="26"/>
      <c r="V63" s="26"/>
      <c r="W63" s="26"/>
      <c r="X63" s="27"/>
      <c r="Y63" s="19"/>
      <c r="Z63" s="19"/>
      <c r="AA63" s="19"/>
      <c r="AB63" s="19"/>
    </row>
    <row r="64" spans="2:28" ht="12.75">
      <c r="B64" s="18"/>
      <c r="C64" s="19"/>
      <c r="D64" s="19"/>
      <c r="E64" s="19"/>
      <c r="F64" s="19"/>
      <c r="G64" s="20"/>
      <c r="H64" s="21"/>
      <c r="I64" s="19"/>
      <c r="J64" s="19"/>
      <c r="K64" s="19"/>
      <c r="L64" s="22"/>
      <c r="M64" s="21"/>
      <c r="N64" s="19"/>
      <c r="O64" s="27"/>
      <c r="P64" s="19"/>
      <c r="Q64" s="28"/>
      <c r="R64" s="26"/>
      <c r="S64" s="26"/>
      <c r="T64" s="26"/>
      <c r="U64" s="26"/>
      <c r="V64" s="26"/>
      <c r="W64" s="26"/>
      <c r="X64" s="27"/>
      <c r="Y64" s="19"/>
      <c r="Z64" s="19"/>
      <c r="AA64" s="19"/>
      <c r="AB64" s="19"/>
    </row>
    <row r="65" spans="2:28" ht="12.75">
      <c r="B65" s="18"/>
      <c r="C65" s="19"/>
      <c r="D65" s="19"/>
      <c r="E65" s="19"/>
      <c r="F65" s="19"/>
      <c r="G65" s="20"/>
      <c r="H65" s="21"/>
      <c r="I65" s="19"/>
      <c r="J65" s="19"/>
      <c r="K65" s="19"/>
      <c r="L65" s="22"/>
      <c r="M65" s="21"/>
      <c r="N65" s="19"/>
      <c r="O65" s="27"/>
      <c r="P65" s="19"/>
      <c r="Q65" s="28"/>
      <c r="R65" s="26"/>
      <c r="S65" s="26"/>
      <c r="T65" s="26"/>
      <c r="U65" s="26"/>
      <c r="V65" s="26"/>
      <c r="W65" s="26"/>
      <c r="X65" s="27"/>
      <c r="Y65" s="19"/>
      <c r="Z65" s="19"/>
      <c r="AA65" s="19"/>
      <c r="AB65" s="19"/>
    </row>
    <row r="66" spans="2:28" ht="12.75">
      <c r="B66" s="18"/>
      <c r="C66" s="19"/>
      <c r="D66" s="19"/>
      <c r="E66" s="19"/>
      <c r="F66" s="19"/>
      <c r="G66" s="20"/>
      <c r="H66" s="21"/>
      <c r="I66" s="19"/>
      <c r="J66" s="19"/>
      <c r="K66" s="19"/>
      <c r="L66" s="22"/>
      <c r="M66" s="21"/>
      <c r="N66" s="19"/>
      <c r="O66" s="27"/>
      <c r="P66" s="19"/>
      <c r="Q66" s="28"/>
      <c r="R66" s="26"/>
      <c r="S66" s="26"/>
      <c r="T66" s="26"/>
      <c r="U66" s="26"/>
      <c r="V66" s="26"/>
      <c r="W66" s="26"/>
      <c r="X66" s="27"/>
      <c r="Y66" s="19"/>
      <c r="Z66" s="19"/>
      <c r="AA66" s="19"/>
      <c r="AB66" s="19"/>
    </row>
    <row r="67" spans="2:28" ht="12.75">
      <c r="B67" s="18"/>
      <c r="C67" s="19"/>
      <c r="D67" s="19"/>
      <c r="E67" s="19"/>
      <c r="F67" s="19"/>
      <c r="G67" s="20"/>
      <c r="H67" s="21"/>
      <c r="I67" s="19"/>
      <c r="J67" s="19"/>
      <c r="K67" s="19"/>
      <c r="L67" s="22"/>
      <c r="M67" s="21"/>
      <c r="N67" s="19"/>
      <c r="O67" s="27"/>
      <c r="P67" s="19"/>
      <c r="Q67" s="28"/>
      <c r="R67" s="26"/>
      <c r="S67" s="26"/>
      <c r="T67" s="26"/>
      <c r="U67" s="26"/>
      <c r="V67" s="26"/>
      <c r="W67" s="26"/>
      <c r="X67" s="27"/>
      <c r="Y67" s="19"/>
      <c r="Z67" s="19"/>
      <c r="AA67" s="19"/>
      <c r="AB67" s="19"/>
    </row>
    <row r="68" spans="2:28" ht="12.75">
      <c r="B68" s="18"/>
      <c r="C68" s="19"/>
      <c r="D68" s="19"/>
      <c r="E68" s="19"/>
      <c r="F68" s="19"/>
      <c r="G68" s="20"/>
      <c r="H68" s="21"/>
      <c r="I68" s="19"/>
      <c r="J68" s="19"/>
      <c r="K68" s="19"/>
      <c r="L68" s="22"/>
      <c r="M68" s="21"/>
      <c r="N68" s="19"/>
      <c r="O68" s="27"/>
      <c r="P68" s="19"/>
      <c r="Q68" s="28"/>
      <c r="R68" s="26"/>
      <c r="S68" s="26"/>
      <c r="T68" s="26"/>
      <c r="U68" s="26"/>
      <c r="V68" s="26"/>
      <c r="W68" s="26"/>
      <c r="X68" s="27"/>
      <c r="Y68" s="19"/>
      <c r="Z68" s="19"/>
      <c r="AA68" s="19"/>
      <c r="AB68" s="19"/>
    </row>
    <row r="69" spans="2:28" ht="12.75">
      <c r="B69" s="18"/>
      <c r="C69" s="19"/>
      <c r="D69" s="19"/>
      <c r="E69" s="19"/>
      <c r="F69" s="19"/>
      <c r="G69" s="20"/>
      <c r="H69" s="21"/>
      <c r="I69" s="19"/>
      <c r="J69" s="19"/>
      <c r="K69" s="19"/>
      <c r="L69" s="22"/>
      <c r="M69" s="21"/>
      <c r="N69" s="19"/>
      <c r="O69" s="27"/>
      <c r="P69" s="19"/>
      <c r="Q69" s="28"/>
      <c r="R69" s="26"/>
      <c r="S69" s="26"/>
      <c r="T69" s="26"/>
      <c r="U69" s="26"/>
      <c r="V69" s="26"/>
      <c r="W69" s="26"/>
      <c r="X69" s="27"/>
      <c r="Y69" s="19"/>
      <c r="Z69" s="19"/>
      <c r="AA69" s="19"/>
      <c r="AB69" s="19"/>
    </row>
    <row r="70" spans="2:28" ht="12.75">
      <c r="B70" s="18"/>
      <c r="C70" s="19"/>
      <c r="D70" s="19"/>
      <c r="E70" s="19"/>
      <c r="F70" s="19"/>
      <c r="G70" s="20"/>
      <c r="H70" s="21"/>
      <c r="I70" s="19"/>
      <c r="J70" s="19"/>
      <c r="K70" s="19"/>
      <c r="L70" s="22"/>
      <c r="M70" s="21"/>
      <c r="N70" s="19"/>
      <c r="O70" s="27"/>
      <c r="P70" s="19"/>
      <c r="Q70" s="28"/>
      <c r="R70" s="26"/>
      <c r="S70" s="26"/>
      <c r="T70" s="26"/>
      <c r="U70" s="26"/>
      <c r="V70" s="26"/>
      <c r="W70" s="26"/>
      <c r="X70" s="27"/>
      <c r="Y70" s="19"/>
      <c r="Z70" s="19"/>
      <c r="AA70" s="19"/>
      <c r="AB70" s="19"/>
    </row>
    <row r="71" spans="2:28" ht="12.75">
      <c r="B71" s="18"/>
      <c r="C71" s="19"/>
      <c r="D71" s="19"/>
      <c r="E71" s="19"/>
      <c r="F71" s="19"/>
      <c r="G71" s="20"/>
      <c r="H71" s="21"/>
      <c r="I71" s="19"/>
      <c r="J71" s="19"/>
      <c r="K71" s="19"/>
      <c r="L71" s="22"/>
      <c r="M71" s="21"/>
      <c r="N71" s="19"/>
      <c r="O71" s="27"/>
      <c r="P71" s="19"/>
      <c r="Q71" s="28"/>
      <c r="R71" s="26"/>
      <c r="S71" s="26"/>
      <c r="T71" s="26"/>
      <c r="U71" s="26"/>
      <c r="V71" s="26"/>
      <c r="W71" s="26"/>
      <c r="X71" s="27"/>
      <c r="Y71" s="19"/>
      <c r="Z71" s="19"/>
      <c r="AA71" s="19"/>
      <c r="AB71" s="19"/>
    </row>
    <row r="72" spans="2:28" ht="12.75">
      <c r="B72" s="18"/>
      <c r="C72" s="19"/>
      <c r="D72" s="19"/>
      <c r="E72" s="19"/>
      <c r="F72" s="19"/>
      <c r="G72" s="20"/>
      <c r="H72" s="21"/>
      <c r="I72" s="19"/>
      <c r="J72" s="19"/>
      <c r="K72" s="19"/>
      <c r="L72" s="22"/>
      <c r="M72" s="21"/>
      <c r="N72" s="19"/>
      <c r="O72" s="27"/>
      <c r="P72" s="19"/>
      <c r="Q72" s="28"/>
      <c r="R72" s="26"/>
      <c r="S72" s="26"/>
      <c r="T72" s="26"/>
      <c r="U72" s="26"/>
      <c r="V72" s="26"/>
      <c r="W72" s="26"/>
      <c r="X72" s="27"/>
      <c r="Y72" s="19"/>
      <c r="Z72" s="19"/>
      <c r="AA72" s="19"/>
      <c r="AB72" s="19"/>
    </row>
    <row r="73" spans="2:28" ht="12.75">
      <c r="B73" s="18"/>
      <c r="C73" s="19"/>
      <c r="D73" s="19"/>
      <c r="E73" s="19"/>
      <c r="F73" s="19"/>
      <c r="G73" s="20"/>
      <c r="H73" s="21"/>
      <c r="I73" s="19"/>
      <c r="J73" s="19"/>
      <c r="K73" s="19"/>
      <c r="L73" s="22"/>
      <c r="M73" s="21"/>
      <c r="N73" s="19"/>
      <c r="O73" s="27"/>
      <c r="P73" s="19"/>
      <c r="Q73" s="28"/>
      <c r="R73" s="26"/>
      <c r="S73" s="26"/>
      <c r="T73" s="26"/>
      <c r="U73" s="26"/>
      <c r="V73" s="26"/>
      <c r="W73" s="26"/>
      <c r="X73" s="27"/>
      <c r="Y73" s="19"/>
      <c r="Z73" s="19"/>
      <c r="AA73" s="19"/>
      <c r="AB73" s="19"/>
    </row>
    <row r="74" spans="2:28" ht="12.75">
      <c r="B74" s="18"/>
      <c r="C74" s="19"/>
      <c r="D74" s="19"/>
      <c r="E74" s="19"/>
      <c r="F74" s="19"/>
      <c r="G74" s="20"/>
      <c r="H74" s="21"/>
      <c r="I74" s="19"/>
      <c r="J74" s="19"/>
      <c r="K74" s="19"/>
      <c r="L74" s="22"/>
      <c r="M74" s="21"/>
      <c r="N74" s="19"/>
      <c r="O74" s="27"/>
      <c r="P74" s="19"/>
      <c r="Q74" s="28"/>
      <c r="R74" s="26"/>
      <c r="S74" s="26"/>
      <c r="T74" s="26"/>
      <c r="U74" s="26"/>
      <c r="V74" s="26"/>
      <c r="W74" s="26"/>
      <c r="X74" s="27"/>
      <c r="Y74" s="19"/>
      <c r="Z74" s="19"/>
      <c r="AA74" s="19"/>
      <c r="AB74" s="19"/>
    </row>
    <row r="75" spans="2:28" ht="12.75">
      <c r="B75" s="18"/>
      <c r="C75" s="19"/>
      <c r="D75" s="19"/>
      <c r="E75" s="19"/>
      <c r="F75" s="19"/>
      <c r="G75" s="20"/>
      <c r="H75" s="21"/>
      <c r="I75" s="19"/>
      <c r="J75" s="19"/>
      <c r="K75" s="19"/>
      <c r="L75" s="22"/>
      <c r="M75" s="21"/>
      <c r="N75" s="19"/>
      <c r="O75" s="27"/>
      <c r="P75" s="19"/>
      <c r="Q75" s="28"/>
      <c r="R75" s="26"/>
      <c r="S75" s="26"/>
      <c r="T75" s="26"/>
      <c r="U75" s="26"/>
      <c r="V75" s="26"/>
      <c r="W75" s="26"/>
      <c r="X75" s="27"/>
      <c r="Y75" s="19"/>
      <c r="Z75" s="19"/>
      <c r="AA75" s="19"/>
      <c r="AB75" s="19"/>
    </row>
    <row r="76" spans="2:28" ht="12.75">
      <c r="B76" s="18"/>
      <c r="C76" s="19"/>
      <c r="D76" s="19"/>
      <c r="E76" s="19"/>
      <c r="F76" s="19"/>
      <c r="G76" s="20"/>
      <c r="H76" s="21"/>
      <c r="I76" s="19"/>
      <c r="J76" s="19"/>
      <c r="K76" s="19"/>
      <c r="L76" s="22"/>
      <c r="M76" s="21"/>
      <c r="N76" s="19"/>
      <c r="O76" s="27"/>
      <c r="P76" s="19"/>
      <c r="Q76" s="28"/>
      <c r="R76" s="26"/>
      <c r="S76" s="26"/>
      <c r="T76" s="26"/>
      <c r="U76" s="26"/>
      <c r="V76" s="26"/>
      <c r="W76" s="26"/>
      <c r="X76" s="27"/>
      <c r="Y76" s="19"/>
      <c r="Z76" s="19"/>
      <c r="AA76" s="19"/>
      <c r="AB76" s="19"/>
    </row>
    <row r="77" spans="2:28" ht="12.75">
      <c r="B77" s="18"/>
      <c r="C77" s="19"/>
      <c r="D77" s="19"/>
      <c r="E77" s="19"/>
      <c r="F77" s="19"/>
      <c r="G77" s="20"/>
      <c r="H77" s="21"/>
      <c r="I77" s="19"/>
      <c r="J77" s="19"/>
      <c r="K77" s="19"/>
      <c r="L77" s="22"/>
      <c r="M77" s="21"/>
      <c r="N77" s="19"/>
      <c r="O77" s="27"/>
      <c r="P77" s="19"/>
      <c r="Q77" s="28"/>
      <c r="R77" s="26"/>
      <c r="S77" s="26"/>
      <c r="T77" s="26"/>
      <c r="U77" s="26"/>
      <c r="V77" s="26"/>
      <c r="W77" s="26"/>
      <c r="X77" s="27"/>
      <c r="Y77" s="19"/>
      <c r="Z77" s="19"/>
      <c r="AA77" s="19"/>
      <c r="AB77" s="19"/>
    </row>
    <row r="78" spans="2:28" ht="12.75">
      <c r="B78" s="18"/>
      <c r="C78" s="19"/>
      <c r="D78" s="19"/>
      <c r="E78" s="19"/>
      <c r="F78" s="19"/>
      <c r="G78" s="20"/>
      <c r="H78" s="21"/>
      <c r="I78" s="19"/>
      <c r="J78" s="19"/>
      <c r="K78" s="19"/>
      <c r="L78" s="22"/>
      <c r="M78" s="21"/>
      <c r="N78" s="19"/>
      <c r="O78" s="27"/>
      <c r="P78" s="19"/>
      <c r="Q78" s="28"/>
      <c r="R78" s="26"/>
      <c r="S78" s="26"/>
      <c r="T78" s="26"/>
      <c r="U78" s="26"/>
      <c r="V78" s="26"/>
      <c r="W78" s="26"/>
      <c r="X78" s="27"/>
      <c r="Y78" s="19"/>
      <c r="Z78" s="19"/>
      <c r="AA78" s="19"/>
      <c r="AB78" s="19"/>
    </row>
    <row r="79" spans="2:28" ht="12.75">
      <c r="B79" s="18"/>
      <c r="C79" s="19"/>
      <c r="D79" s="19"/>
      <c r="E79" s="19"/>
      <c r="F79" s="19"/>
      <c r="G79" s="20"/>
      <c r="H79" s="21"/>
      <c r="I79" s="19"/>
      <c r="J79" s="19"/>
      <c r="K79" s="19"/>
      <c r="L79" s="22"/>
      <c r="M79" s="21"/>
      <c r="N79" s="19"/>
      <c r="O79" s="27"/>
      <c r="P79" s="19"/>
      <c r="Q79" s="28"/>
      <c r="R79" s="26"/>
      <c r="S79" s="26"/>
      <c r="T79" s="26"/>
      <c r="U79" s="26"/>
      <c r="V79" s="26"/>
      <c r="W79" s="26"/>
      <c r="X79" s="27"/>
      <c r="Y79" s="19"/>
      <c r="Z79" s="19"/>
      <c r="AA79" s="19"/>
      <c r="AB79" s="19"/>
    </row>
    <row r="80" spans="2:28" ht="12.75">
      <c r="B80" s="18"/>
      <c r="C80" s="19"/>
      <c r="D80" s="19"/>
      <c r="E80" s="19"/>
      <c r="F80" s="19"/>
      <c r="G80" s="20"/>
      <c r="H80" s="21"/>
      <c r="I80" s="19"/>
      <c r="J80" s="19"/>
      <c r="K80" s="19"/>
      <c r="L80" s="22"/>
      <c r="M80" s="21"/>
      <c r="N80" s="19"/>
      <c r="O80" s="27"/>
      <c r="P80" s="19"/>
      <c r="Q80" s="28"/>
      <c r="R80" s="26"/>
      <c r="S80" s="26"/>
      <c r="T80" s="26"/>
      <c r="U80" s="26"/>
      <c r="V80" s="26"/>
      <c r="W80" s="26"/>
      <c r="X80" s="27"/>
      <c r="Y80" s="19"/>
      <c r="Z80" s="19"/>
      <c r="AA80" s="19"/>
      <c r="AB80" s="19"/>
    </row>
    <row r="81" spans="2:28" ht="12.75">
      <c r="B81" s="18"/>
      <c r="C81" s="19"/>
      <c r="D81" s="19"/>
      <c r="E81" s="19"/>
      <c r="F81" s="19"/>
      <c r="G81" s="20"/>
      <c r="H81" s="21"/>
      <c r="I81" s="19"/>
      <c r="J81" s="19"/>
      <c r="K81" s="19"/>
      <c r="L81" s="22"/>
      <c r="M81" s="21"/>
      <c r="N81" s="19"/>
      <c r="O81" s="27"/>
      <c r="P81" s="19"/>
      <c r="Q81" s="28"/>
      <c r="R81" s="26"/>
      <c r="S81" s="26"/>
      <c r="T81" s="26"/>
      <c r="U81" s="26"/>
      <c r="V81" s="26"/>
      <c r="W81" s="26"/>
      <c r="X81" s="27"/>
      <c r="Y81" s="19"/>
      <c r="Z81" s="19"/>
      <c r="AA81" s="19"/>
      <c r="AB81" s="19"/>
    </row>
    <row r="82" spans="2:28" ht="12.75">
      <c r="B82" s="18"/>
      <c r="C82" s="19"/>
      <c r="D82" s="19"/>
      <c r="E82" s="19"/>
      <c r="F82" s="19"/>
      <c r="G82" s="20"/>
      <c r="H82" s="21"/>
      <c r="I82" s="19"/>
      <c r="J82" s="19"/>
      <c r="K82" s="19"/>
      <c r="L82" s="22"/>
      <c r="M82" s="21"/>
      <c r="N82" s="19"/>
      <c r="O82" s="27"/>
      <c r="P82" s="19"/>
      <c r="Q82" s="28"/>
      <c r="R82" s="26"/>
      <c r="S82" s="26"/>
      <c r="T82" s="26"/>
      <c r="U82" s="26"/>
      <c r="V82" s="26"/>
      <c r="W82" s="26"/>
      <c r="X82" s="27"/>
      <c r="Y82" s="19"/>
      <c r="Z82" s="19"/>
      <c r="AA82" s="19"/>
      <c r="AB82" s="19"/>
    </row>
    <row r="83" spans="2:28" ht="12.75">
      <c r="B83" s="18"/>
      <c r="C83" s="19"/>
      <c r="D83" s="19"/>
      <c r="E83" s="19"/>
      <c r="F83" s="19"/>
      <c r="G83" s="20"/>
      <c r="H83" s="21"/>
      <c r="I83" s="19"/>
      <c r="J83" s="19"/>
      <c r="K83" s="19"/>
      <c r="L83" s="22"/>
      <c r="M83" s="21"/>
      <c r="N83" s="19"/>
      <c r="O83" s="27"/>
      <c r="P83" s="19"/>
      <c r="Q83" s="28"/>
      <c r="R83" s="26"/>
      <c r="S83" s="26"/>
      <c r="T83" s="26"/>
      <c r="U83" s="26"/>
      <c r="V83" s="26"/>
      <c r="W83" s="26"/>
      <c r="X83" s="27"/>
      <c r="Y83" s="19"/>
      <c r="Z83" s="19"/>
      <c r="AA83" s="19"/>
      <c r="AB83" s="19"/>
    </row>
    <row r="84" spans="2:28" ht="12.75">
      <c r="B84" s="18"/>
      <c r="C84" s="19"/>
      <c r="D84" s="19"/>
      <c r="E84" s="19"/>
      <c r="F84" s="19"/>
      <c r="G84" s="20"/>
      <c r="H84" s="21"/>
      <c r="I84" s="19"/>
      <c r="J84" s="19"/>
      <c r="K84" s="19"/>
      <c r="L84" s="22"/>
      <c r="M84" s="21"/>
      <c r="N84" s="19"/>
      <c r="O84" s="27"/>
      <c r="P84" s="19"/>
      <c r="Q84" s="28"/>
      <c r="R84" s="26"/>
      <c r="S84" s="26"/>
      <c r="T84" s="26"/>
      <c r="U84" s="26"/>
      <c r="V84" s="26"/>
      <c r="W84" s="26"/>
      <c r="X84" s="27"/>
      <c r="Y84" s="19"/>
      <c r="Z84" s="19"/>
      <c r="AA84" s="19"/>
      <c r="AB84" s="19"/>
    </row>
    <row r="85" spans="2:28" ht="12.75">
      <c r="B85" s="18"/>
      <c r="C85" s="19"/>
      <c r="D85" s="19"/>
      <c r="E85" s="19"/>
      <c r="F85" s="19"/>
      <c r="G85" s="20"/>
      <c r="H85" s="21"/>
      <c r="I85" s="19"/>
      <c r="J85" s="19"/>
      <c r="K85" s="19"/>
      <c r="L85" s="22"/>
      <c r="M85" s="21"/>
      <c r="N85" s="19"/>
      <c r="O85" s="27"/>
      <c r="P85" s="19"/>
      <c r="Q85" s="28"/>
      <c r="R85" s="26"/>
      <c r="S85" s="26"/>
      <c r="T85" s="26"/>
      <c r="U85" s="26"/>
      <c r="V85" s="26"/>
      <c r="W85" s="26"/>
      <c r="X85" s="27"/>
      <c r="Y85" s="19"/>
      <c r="Z85" s="19"/>
      <c r="AA85" s="19"/>
      <c r="AB85" s="19"/>
    </row>
    <row r="86" spans="2:28" ht="12.75">
      <c r="B86" s="18"/>
      <c r="C86" s="19"/>
      <c r="D86" s="19"/>
      <c r="E86" s="19"/>
      <c r="F86" s="19"/>
      <c r="G86" s="20"/>
      <c r="H86" s="21"/>
      <c r="I86" s="19"/>
      <c r="J86" s="19"/>
      <c r="K86" s="19"/>
      <c r="L86" s="22"/>
      <c r="M86" s="21"/>
      <c r="N86" s="19"/>
      <c r="O86" s="27"/>
      <c r="P86" s="19"/>
      <c r="Q86" s="28"/>
      <c r="R86" s="26"/>
      <c r="S86" s="26"/>
      <c r="T86" s="26"/>
      <c r="U86" s="26"/>
      <c r="V86" s="26"/>
      <c r="W86" s="26"/>
      <c r="X86" s="27"/>
      <c r="Y86" s="19"/>
      <c r="Z86" s="19"/>
      <c r="AA86" s="19"/>
      <c r="AB86" s="19"/>
    </row>
    <row r="87" spans="2:28" ht="12.75">
      <c r="B87" s="18"/>
      <c r="C87" s="19"/>
      <c r="D87" s="19"/>
      <c r="E87" s="19"/>
      <c r="F87" s="19"/>
      <c r="G87" s="20"/>
      <c r="H87" s="21"/>
      <c r="I87" s="19"/>
      <c r="J87" s="19"/>
      <c r="K87" s="19"/>
      <c r="L87" s="22"/>
      <c r="M87" s="21"/>
      <c r="N87" s="19"/>
      <c r="O87" s="27"/>
      <c r="P87" s="19"/>
      <c r="Q87" s="28"/>
      <c r="R87" s="26"/>
      <c r="S87" s="26"/>
      <c r="T87" s="26"/>
      <c r="U87" s="26"/>
      <c r="V87" s="26"/>
      <c r="W87" s="26"/>
      <c r="X87" s="27"/>
      <c r="Y87" s="19"/>
      <c r="Z87" s="19"/>
      <c r="AA87" s="19"/>
      <c r="AB87" s="19"/>
    </row>
    <row r="88" spans="2:28" ht="12.75">
      <c r="B88" s="18"/>
      <c r="C88" s="19"/>
      <c r="D88" s="19"/>
      <c r="E88" s="19"/>
      <c r="F88" s="19"/>
      <c r="G88" s="20"/>
      <c r="H88" s="21"/>
      <c r="I88" s="19"/>
      <c r="J88" s="19"/>
      <c r="K88" s="19"/>
      <c r="L88" s="22"/>
      <c r="M88" s="21"/>
      <c r="N88" s="19"/>
      <c r="O88" s="27"/>
      <c r="P88" s="19"/>
      <c r="Q88" s="28"/>
      <c r="R88" s="26"/>
      <c r="S88" s="26"/>
      <c r="T88" s="26"/>
      <c r="U88" s="26"/>
      <c r="V88" s="26"/>
      <c r="W88" s="26"/>
      <c r="X88" s="27"/>
      <c r="Y88" s="19"/>
      <c r="Z88" s="19"/>
      <c r="AA88" s="19"/>
      <c r="AB88" s="19"/>
    </row>
    <row r="89" spans="2:28" ht="12.75">
      <c r="B89" s="18"/>
      <c r="C89" s="19"/>
      <c r="D89" s="19"/>
      <c r="E89" s="19"/>
      <c r="F89" s="19"/>
      <c r="G89" s="20"/>
      <c r="H89" s="21"/>
      <c r="I89" s="19"/>
      <c r="J89" s="19"/>
      <c r="K89" s="19"/>
      <c r="L89" s="22"/>
      <c r="M89" s="21"/>
      <c r="N89" s="19"/>
      <c r="O89" s="27"/>
      <c r="P89" s="19"/>
      <c r="Q89" s="28"/>
      <c r="R89" s="26"/>
      <c r="S89" s="26"/>
      <c r="T89" s="26"/>
      <c r="U89" s="26"/>
      <c r="V89" s="26"/>
      <c r="W89" s="26"/>
      <c r="X89" s="27"/>
      <c r="Y89" s="19"/>
      <c r="Z89" s="19"/>
      <c r="AA89" s="19"/>
      <c r="AB89" s="19"/>
    </row>
    <row r="90" spans="2:28" ht="12.75">
      <c r="B90" s="18"/>
      <c r="C90" s="19"/>
      <c r="D90" s="19"/>
      <c r="E90" s="19"/>
      <c r="F90" s="19"/>
      <c r="G90" s="20"/>
      <c r="H90" s="21"/>
      <c r="I90" s="19"/>
      <c r="J90" s="19"/>
      <c r="K90" s="19"/>
      <c r="L90" s="22"/>
      <c r="M90" s="21"/>
      <c r="N90" s="19"/>
      <c r="O90" s="27"/>
      <c r="P90" s="19"/>
      <c r="Q90" s="28"/>
      <c r="R90" s="26"/>
      <c r="S90" s="26"/>
      <c r="T90" s="26"/>
      <c r="U90" s="26"/>
      <c r="V90" s="26"/>
      <c r="W90" s="26"/>
      <c r="X90" s="27"/>
      <c r="Y90" s="19"/>
      <c r="Z90" s="19"/>
      <c r="AA90" s="19"/>
      <c r="AB90" s="19"/>
    </row>
    <row r="91" spans="2:28" ht="12.75">
      <c r="B91" s="18"/>
      <c r="C91" s="19"/>
      <c r="D91" s="19"/>
      <c r="E91" s="19"/>
      <c r="F91" s="19"/>
      <c r="G91" s="20"/>
      <c r="H91" s="21"/>
      <c r="I91" s="19"/>
      <c r="J91" s="19"/>
      <c r="K91" s="19"/>
      <c r="L91" s="22"/>
      <c r="M91" s="21"/>
      <c r="N91" s="19"/>
      <c r="O91" s="27"/>
      <c r="P91" s="19"/>
      <c r="Q91" s="28"/>
      <c r="R91" s="26"/>
      <c r="S91" s="26"/>
      <c r="T91" s="26"/>
      <c r="U91" s="26"/>
      <c r="V91" s="26"/>
      <c r="W91" s="26"/>
      <c r="X91" s="27"/>
      <c r="Y91" s="19"/>
      <c r="Z91" s="19"/>
      <c r="AA91" s="19"/>
      <c r="AB91" s="19"/>
    </row>
    <row r="92" spans="2:28" ht="12.75">
      <c r="B92" s="18"/>
      <c r="C92" s="19"/>
      <c r="D92" s="19"/>
      <c r="E92" s="19"/>
      <c r="F92" s="19"/>
      <c r="G92" s="20"/>
      <c r="H92" s="21"/>
      <c r="I92" s="19"/>
      <c r="J92" s="19"/>
      <c r="K92" s="19"/>
      <c r="L92" s="22"/>
      <c r="M92" s="21"/>
      <c r="N92" s="19"/>
      <c r="O92" s="27"/>
      <c r="P92" s="19"/>
      <c r="Q92" s="28"/>
      <c r="R92" s="26"/>
      <c r="S92" s="26"/>
      <c r="T92" s="26"/>
      <c r="U92" s="26"/>
      <c r="V92" s="26"/>
      <c r="W92" s="26"/>
      <c r="X92" s="27"/>
      <c r="Y92" s="19"/>
      <c r="Z92" s="19"/>
      <c r="AA92" s="19"/>
      <c r="AB92" s="19"/>
    </row>
    <row r="93" spans="2:28" ht="12.75">
      <c r="B93" s="18"/>
      <c r="C93" s="19"/>
      <c r="D93" s="19"/>
      <c r="E93" s="19"/>
      <c r="F93" s="19"/>
      <c r="G93" s="20"/>
      <c r="H93" s="21"/>
      <c r="I93" s="19"/>
      <c r="J93" s="19"/>
      <c r="K93" s="19"/>
      <c r="L93" s="22"/>
      <c r="M93" s="21"/>
      <c r="N93" s="19"/>
      <c r="O93" s="27"/>
      <c r="P93" s="19"/>
      <c r="Q93" s="28"/>
      <c r="R93" s="26"/>
      <c r="S93" s="26"/>
      <c r="T93" s="26"/>
      <c r="U93" s="26"/>
      <c r="V93" s="26"/>
      <c r="W93" s="26"/>
      <c r="X93" s="27"/>
      <c r="Y93" s="19"/>
      <c r="Z93" s="19"/>
      <c r="AA93" s="19"/>
      <c r="AB93" s="19"/>
    </row>
    <row r="94" spans="2:28" ht="12.75">
      <c r="B94" s="18"/>
      <c r="C94" s="19"/>
      <c r="D94" s="19"/>
      <c r="E94" s="19"/>
      <c r="F94" s="19"/>
      <c r="G94" s="20"/>
      <c r="H94" s="21"/>
      <c r="I94" s="19"/>
      <c r="J94" s="19"/>
      <c r="K94" s="19"/>
      <c r="L94" s="22"/>
      <c r="M94" s="21"/>
      <c r="N94" s="19"/>
      <c r="O94" s="27"/>
      <c r="P94" s="19"/>
      <c r="Q94" s="28"/>
      <c r="R94" s="26"/>
      <c r="S94" s="26"/>
      <c r="T94" s="26"/>
      <c r="U94" s="26"/>
      <c r="V94" s="26"/>
      <c r="W94" s="26"/>
      <c r="X94" s="27"/>
      <c r="Y94" s="19"/>
      <c r="Z94" s="19"/>
      <c r="AA94" s="19"/>
      <c r="AB94" s="19"/>
    </row>
    <row r="95" spans="2:28" ht="12.75">
      <c r="B95" s="18"/>
      <c r="C95" s="19"/>
      <c r="D95" s="19"/>
      <c r="E95" s="19"/>
      <c r="F95" s="19"/>
      <c r="G95" s="20"/>
      <c r="H95" s="21"/>
      <c r="I95" s="19"/>
      <c r="J95" s="19"/>
      <c r="K95" s="19"/>
      <c r="L95" s="22"/>
      <c r="M95" s="21"/>
      <c r="N95" s="19"/>
      <c r="O95" s="27"/>
      <c r="P95" s="19"/>
      <c r="Q95" s="28"/>
      <c r="R95" s="26"/>
      <c r="S95" s="26"/>
      <c r="T95" s="26"/>
      <c r="U95" s="26"/>
      <c r="V95" s="26"/>
      <c r="W95" s="26"/>
      <c r="X95" s="27"/>
      <c r="Y95" s="19"/>
      <c r="Z95" s="19"/>
      <c r="AA95" s="19"/>
      <c r="AB95" s="19"/>
    </row>
    <row r="96" spans="2:28" ht="12.75">
      <c r="B96" s="18"/>
      <c r="C96" s="19"/>
      <c r="D96" s="19"/>
      <c r="E96" s="19"/>
      <c r="F96" s="19"/>
      <c r="G96" s="20"/>
      <c r="H96" s="21"/>
      <c r="I96" s="19"/>
      <c r="J96" s="19"/>
      <c r="K96" s="19"/>
      <c r="L96" s="22"/>
      <c r="M96" s="21"/>
      <c r="N96" s="19"/>
      <c r="O96" s="27"/>
      <c r="P96" s="19"/>
      <c r="Q96" s="28"/>
      <c r="R96" s="26"/>
      <c r="S96" s="26"/>
      <c r="T96" s="26"/>
      <c r="U96" s="26"/>
      <c r="V96" s="26"/>
      <c r="W96" s="26"/>
      <c r="X96" s="27"/>
      <c r="Y96" s="19"/>
      <c r="Z96" s="19"/>
      <c r="AA96" s="19"/>
      <c r="AB96" s="19"/>
    </row>
    <row r="97" spans="2:28" ht="12.75">
      <c r="B97" s="18"/>
      <c r="C97" s="19"/>
      <c r="D97" s="19"/>
      <c r="E97" s="19"/>
      <c r="F97" s="19"/>
      <c r="G97" s="20"/>
      <c r="H97" s="21"/>
      <c r="I97" s="19"/>
      <c r="J97" s="19"/>
      <c r="K97" s="19"/>
      <c r="L97" s="22"/>
      <c r="M97" s="21"/>
      <c r="N97" s="19"/>
      <c r="O97" s="27"/>
      <c r="P97" s="19"/>
      <c r="Q97" s="28"/>
      <c r="R97" s="26"/>
      <c r="S97" s="26"/>
      <c r="T97" s="26"/>
      <c r="U97" s="26"/>
      <c r="V97" s="26"/>
      <c r="W97" s="26"/>
      <c r="X97" s="27"/>
      <c r="Y97" s="19"/>
      <c r="Z97" s="19"/>
      <c r="AA97" s="19"/>
      <c r="AB97" s="19"/>
    </row>
    <row r="98" spans="2:28" ht="12.75">
      <c r="B98" s="18"/>
      <c r="C98" s="19"/>
      <c r="D98" s="19"/>
      <c r="E98" s="19"/>
      <c r="F98" s="19"/>
      <c r="G98" s="20"/>
      <c r="H98" s="21"/>
      <c r="I98" s="19"/>
      <c r="J98" s="19"/>
      <c r="K98" s="19"/>
      <c r="L98" s="22"/>
      <c r="M98" s="21"/>
      <c r="N98" s="19"/>
      <c r="O98" s="27"/>
      <c r="P98" s="19"/>
      <c r="Q98" s="28"/>
      <c r="R98" s="26"/>
      <c r="S98" s="26"/>
      <c r="T98" s="26"/>
      <c r="U98" s="26"/>
      <c r="V98" s="26"/>
      <c r="W98" s="26"/>
      <c r="X98" s="27"/>
      <c r="Y98" s="19"/>
      <c r="Z98" s="19"/>
      <c r="AA98" s="19"/>
      <c r="AB98" s="19"/>
    </row>
    <row r="99" spans="2:28" ht="12.75">
      <c r="B99" s="18"/>
      <c r="C99" s="19"/>
      <c r="D99" s="19"/>
      <c r="E99" s="19"/>
      <c r="F99" s="19"/>
      <c r="G99" s="20"/>
      <c r="H99" s="21"/>
      <c r="I99" s="19"/>
      <c r="J99" s="19"/>
      <c r="K99" s="19"/>
      <c r="L99" s="22"/>
      <c r="M99" s="21"/>
      <c r="N99" s="19"/>
      <c r="O99" s="27"/>
      <c r="P99" s="19"/>
      <c r="Q99" s="28"/>
      <c r="R99" s="26"/>
      <c r="S99" s="26"/>
      <c r="T99" s="26"/>
      <c r="U99" s="26"/>
      <c r="V99" s="26"/>
      <c r="W99" s="26"/>
      <c r="X99" s="27"/>
      <c r="Y99" s="19"/>
      <c r="Z99" s="19"/>
      <c r="AA99" s="19"/>
      <c r="AB99" s="19"/>
    </row>
    <row r="100" spans="2:28" ht="12.75">
      <c r="B100" s="18"/>
      <c r="C100" s="19"/>
      <c r="D100" s="19"/>
      <c r="E100" s="19"/>
      <c r="F100" s="19"/>
      <c r="G100" s="20"/>
      <c r="H100" s="21"/>
      <c r="I100" s="19"/>
      <c r="J100" s="19"/>
      <c r="K100" s="19"/>
      <c r="L100" s="22"/>
      <c r="M100" s="21"/>
      <c r="N100" s="19"/>
      <c r="O100" s="27"/>
      <c r="P100" s="19"/>
      <c r="Q100" s="28"/>
      <c r="R100" s="26"/>
      <c r="S100" s="26"/>
      <c r="T100" s="26"/>
      <c r="U100" s="26"/>
      <c r="V100" s="26"/>
      <c r="W100" s="26"/>
      <c r="X100" s="27"/>
      <c r="Y100" s="19"/>
      <c r="Z100" s="19"/>
      <c r="AA100" s="19"/>
      <c r="AB100" s="19"/>
    </row>
    <row r="101" spans="2:28" ht="12.75">
      <c r="B101" s="18"/>
      <c r="C101" s="19"/>
      <c r="D101" s="19"/>
      <c r="E101" s="19"/>
      <c r="F101" s="19"/>
      <c r="G101" s="20"/>
      <c r="H101" s="21"/>
      <c r="I101" s="19"/>
      <c r="J101" s="19"/>
      <c r="K101" s="19"/>
      <c r="L101" s="22"/>
      <c r="M101" s="21"/>
      <c r="N101" s="19"/>
      <c r="O101" s="27"/>
      <c r="P101" s="19"/>
      <c r="Q101" s="28"/>
      <c r="R101" s="26"/>
      <c r="S101" s="26"/>
      <c r="T101" s="26"/>
      <c r="U101" s="26"/>
      <c r="V101" s="26"/>
      <c r="W101" s="26"/>
      <c r="X101" s="27"/>
      <c r="Y101" s="19"/>
      <c r="Z101" s="19"/>
      <c r="AA101" s="19"/>
      <c r="AB101" s="19"/>
    </row>
    <row r="102" spans="2:28" ht="12.75">
      <c r="B102" s="18"/>
      <c r="C102" s="19"/>
      <c r="D102" s="19"/>
      <c r="E102" s="19"/>
      <c r="F102" s="19"/>
      <c r="G102" s="20"/>
      <c r="H102" s="21"/>
      <c r="I102" s="19"/>
      <c r="J102" s="19"/>
      <c r="K102" s="19"/>
      <c r="L102" s="22"/>
      <c r="M102" s="21"/>
      <c r="N102" s="19"/>
      <c r="O102" s="27"/>
      <c r="P102" s="19"/>
      <c r="Q102" s="28"/>
      <c r="R102" s="26"/>
      <c r="S102" s="26"/>
      <c r="T102" s="26"/>
      <c r="U102" s="26"/>
      <c r="V102" s="26"/>
      <c r="W102" s="26"/>
      <c r="X102" s="27"/>
      <c r="Y102" s="19"/>
      <c r="Z102" s="19"/>
      <c r="AA102" s="19"/>
      <c r="AB102" s="19"/>
    </row>
    <row r="103" spans="2:28" ht="12.75">
      <c r="B103" s="18"/>
      <c r="C103" s="19"/>
      <c r="D103" s="19"/>
      <c r="E103" s="19"/>
      <c r="F103" s="19"/>
      <c r="G103" s="20"/>
      <c r="H103" s="21"/>
      <c r="I103" s="19"/>
      <c r="J103" s="19"/>
      <c r="K103" s="19"/>
      <c r="L103" s="22"/>
      <c r="M103" s="21"/>
      <c r="N103" s="19"/>
      <c r="O103" s="27"/>
      <c r="P103" s="19"/>
      <c r="Q103" s="28"/>
      <c r="R103" s="26"/>
      <c r="S103" s="26"/>
      <c r="T103" s="26"/>
      <c r="U103" s="26"/>
      <c r="V103" s="26"/>
      <c r="W103" s="26"/>
      <c r="X103" s="27"/>
      <c r="Y103" s="19"/>
      <c r="Z103" s="19"/>
      <c r="AA103" s="19"/>
      <c r="AB103" s="19"/>
    </row>
    <row r="104" spans="2:28" ht="12.75">
      <c r="B104" s="18"/>
      <c r="C104" s="19"/>
      <c r="D104" s="19"/>
      <c r="E104" s="19"/>
      <c r="F104" s="19"/>
      <c r="G104" s="20"/>
      <c r="H104" s="21"/>
      <c r="I104" s="19"/>
      <c r="J104" s="19"/>
      <c r="K104" s="19"/>
      <c r="L104" s="22"/>
      <c r="M104" s="21"/>
      <c r="N104" s="19"/>
      <c r="O104" s="27"/>
      <c r="P104" s="19"/>
      <c r="Q104" s="28"/>
      <c r="R104" s="26"/>
      <c r="S104" s="26"/>
      <c r="T104" s="26"/>
      <c r="U104" s="26"/>
      <c r="V104" s="26"/>
      <c r="W104" s="26"/>
      <c r="X104" s="27"/>
      <c r="Y104" s="19"/>
      <c r="Z104" s="19"/>
      <c r="AA104" s="19"/>
      <c r="AB104" s="19"/>
    </row>
  </sheetData>
  <mergeCells count="96">
    <mergeCell ref="B8:U8"/>
    <mergeCell ref="B9:U9"/>
    <mergeCell ref="B7:U7"/>
    <mergeCell ref="B2:F5"/>
    <mergeCell ref="G2:N3"/>
    <mergeCell ref="O2:R2"/>
    <mergeCell ref="S2:U5"/>
    <mergeCell ref="O3:R3"/>
    <mergeCell ref="G4:N5"/>
    <mergeCell ref="O4:R4"/>
    <mergeCell ref="O5:R5"/>
    <mergeCell ref="N46:N47"/>
    <mergeCell ref="B49:N49"/>
    <mergeCell ref="C46:C47"/>
    <mergeCell ref="D46:D47"/>
    <mergeCell ref="E46:E47"/>
    <mergeCell ref="F46:F47"/>
    <mergeCell ref="G46:G47"/>
    <mergeCell ref="H46:H47"/>
    <mergeCell ref="G40:G43"/>
    <mergeCell ref="H40:H43"/>
    <mergeCell ref="I40:I43"/>
    <mergeCell ref="J40:J43"/>
    <mergeCell ref="K40:K43"/>
    <mergeCell ref="N40:N43"/>
    <mergeCell ref="H38:H39"/>
    <mergeCell ref="I38:I39"/>
    <mergeCell ref="J38:J39"/>
    <mergeCell ref="K38:K39"/>
    <mergeCell ref="N38:N39"/>
    <mergeCell ref="B40:B43"/>
    <mergeCell ref="C40:C43"/>
    <mergeCell ref="D40:D43"/>
    <mergeCell ref="E40:E43"/>
    <mergeCell ref="F40:F43"/>
    <mergeCell ref="B38:B39"/>
    <mergeCell ref="C38:C39"/>
    <mergeCell ref="D38:D39"/>
    <mergeCell ref="E38:E39"/>
    <mergeCell ref="F38:F39"/>
    <mergeCell ref="G38:G39"/>
    <mergeCell ref="G33:G37"/>
    <mergeCell ref="H33:H37"/>
    <mergeCell ref="I33:I37"/>
    <mergeCell ref="J33:J37"/>
    <mergeCell ref="K33:K37"/>
    <mergeCell ref="N33:N37"/>
    <mergeCell ref="H31:H32"/>
    <mergeCell ref="I31:I32"/>
    <mergeCell ref="J31:J32"/>
    <mergeCell ref="K31:K32"/>
    <mergeCell ref="N31:N32"/>
    <mergeCell ref="G31:G32"/>
    <mergeCell ref="B33:B37"/>
    <mergeCell ref="C33:C37"/>
    <mergeCell ref="D33:D37"/>
    <mergeCell ref="E33:E37"/>
    <mergeCell ref="F33:F37"/>
    <mergeCell ref="B31:B32"/>
    <mergeCell ref="C31:C32"/>
    <mergeCell ref="D31:D32"/>
    <mergeCell ref="E31:E32"/>
    <mergeCell ref="F31:F32"/>
    <mergeCell ref="R12:X12"/>
    <mergeCell ref="Y12:Y13"/>
    <mergeCell ref="I27:I28"/>
    <mergeCell ref="J27:J28"/>
    <mergeCell ref="K27:K28"/>
    <mergeCell ref="N27:N28"/>
    <mergeCell ref="G27:G28"/>
    <mergeCell ref="H27:H28"/>
    <mergeCell ref="L12:L13"/>
    <mergeCell ref="M12:M13"/>
    <mergeCell ref="N12:N13"/>
    <mergeCell ref="K12:K13"/>
    <mergeCell ref="B27:B28"/>
    <mergeCell ref="C27:C28"/>
    <mergeCell ref="D27:D28"/>
    <mergeCell ref="E27:E28"/>
    <mergeCell ref="F27:F28"/>
    <mergeCell ref="B11:N11"/>
    <mergeCell ref="O11:O13"/>
    <mergeCell ref="P11:AB11"/>
    <mergeCell ref="B12:B13"/>
    <mergeCell ref="C12:C13"/>
    <mergeCell ref="D12:D13"/>
    <mergeCell ref="E12:E13"/>
    <mergeCell ref="F12:F13"/>
    <mergeCell ref="G12:G13"/>
    <mergeCell ref="H12:H13"/>
    <mergeCell ref="I12:I13"/>
    <mergeCell ref="J12:J13"/>
    <mergeCell ref="Z12:Z13"/>
    <mergeCell ref="AA12:AA13"/>
    <mergeCell ref="AB12:AB13"/>
    <mergeCell ref="P12:Q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77"/>
  <sheetViews>
    <sheetView zoomScale="90" zoomScaleNormal="90" workbookViewId="0">
      <selection activeCell="E12" sqref="E12:E13"/>
    </sheetView>
  </sheetViews>
  <sheetFormatPr baseColWidth="10" defaultRowHeight="12.75"/>
  <cols>
    <col min="1" max="1" width="2.85546875" style="36" customWidth="1"/>
    <col min="2" max="2" width="20.7109375" style="18" customWidth="1"/>
    <col min="3" max="3" width="21.140625" style="19" customWidth="1"/>
    <col min="4" max="4" width="16.28515625" style="19" customWidth="1"/>
    <col min="5" max="5" width="21.7109375" style="19" customWidth="1"/>
    <col min="6" max="6" width="16.28515625" style="19" customWidth="1"/>
    <col min="7" max="8" width="16.5703125" style="19" customWidth="1"/>
    <col min="9" max="9" width="16.5703125" style="22" customWidth="1"/>
    <col min="10" max="10" width="21.28515625" style="19" customWidth="1"/>
    <col min="11" max="11" width="16.5703125" style="19" customWidth="1"/>
    <col min="12" max="12" width="26.28515625" style="19" customWidth="1"/>
    <col min="13" max="13" width="21.7109375" style="19" customWidth="1"/>
    <col min="14" max="14" width="13.7109375" style="19" customWidth="1"/>
    <col min="15" max="15" width="23.85546875" style="19" customWidth="1"/>
    <col min="16" max="17" width="16.28515625" style="19" customWidth="1"/>
    <col min="18" max="18" width="8.140625" style="19" customWidth="1"/>
    <col min="19" max="19" width="8.5703125" style="19" customWidth="1"/>
    <col min="20" max="20" width="18.42578125" style="19" bestFit="1" customWidth="1"/>
    <col min="21" max="23" width="11.42578125" style="19"/>
    <col min="24" max="24" width="15.85546875" style="19" customWidth="1"/>
    <col min="25" max="25" width="8.42578125" style="19" customWidth="1"/>
    <col min="26" max="26" width="8.85546875" style="19" customWidth="1"/>
    <col min="27" max="27" width="9.42578125" style="19" customWidth="1"/>
    <col min="28" max="28" width="16.7109375" style="19" customWidth="1"/>
    <col min="29" max="190" width="11.42578125" style="36"/>
    <col min="191" max="256" width="11.42578125" style="19"/>
    <col min="257" max="257" width="2.85546875" style="19" customWidth="1"/>
    <col min="258" max="258" width="20.7109375" style="19" customWidth="1"/>
    <col min="259" max="259" width="21.140625" style="19" customWidth="1"/>
    <col min="260" max="260" width="16.28515625" style="19" customWidth="1"/>
    <col min="261" max="261" width="21.7109375" style="19" customWidth="1"/>
    <col min="262" max="262" width="16.28515625" style="19" customWidth="1"/>
    <col min="263" max="265" width="16.5703125" style="19" customWidth="1"/>
    <col min="266" max="266" width="21.28515625" style="19" customWidth="1"/>
    <col min="267" max="267" width="16.5703125" style="19" customWidth="1"/>
    <col min="268" max="268" width="26.28515625" style="19" customWidth="1"/>
    <col min="269" max="269" width="21.7109375" style="19" customWidth="1"/>
    <col min="270" max="270" width="13.7109375" style="19" customWidth="1"/>
    <col min="271" max="271" width="23.85546875" style="19" customWidth="1"/>
    <col min="272" max="273" width="16.28515625" style="19" customWidth="1"/>
    <col min="274" max="274" width="8.140625" style="19" customWidth="1"/>
    <col min="275" max="275" width="8.5703125" style="19" customWidth="1"/>
    <col min="276" max="276" width="17.42578125" style="19" bestFit="1" customWidth="1"/>
    <col min="277" max="279" width="11.42578125" style="19"/>
    <col min="280" max="280" width="15.85546875" style="19" customWidth="1"/>
    <col min="281" max="281" width="8.42578125" style="19" customWidth="1"/>
    <col min="282" max="282" width="8.85546875" style="19" customWidth="1"/>
    <col min="283" max="283" width="9.42578125" style="19" customWidth="1"/>
    <col min="284" max="284" width="16.7109375" style="19" customWidth="1"/>
    <col min="285" max="512" width="11.42578125" style="19"/>
    <col min="513" max="513" width="2.85546875" style="19" customWidth="1"/>
    <col min="514" max="514" width="20.7109375" style="19" customWidth="1"/>
    <col min="515" max="515" width="21.140625" style="19" customWidth="1"/>
    <col min="516" max="516" width="16.28515625" style="19" customWidth="1"/>
    <col min="517" max="517" width="21.7109375" style="19" customWidth="1"/>
    <col min="518" max="518" width="16.28515625" style="19" customWidth="1"/>
    <col min="519" max="521" width="16.5703125" style="19" customWidth="1"/>
    <col min="522" max="522" width="21.28515625" style="19" customWidth="1"/>
    <col min="523" max="523" width="16.5703125" style="19" customWidth="1"/>
    <col min="524" max="524" width="26.28515625" style="19" customWidth="1"/>
    <col min="525" max="525" width="21.7109375" style="19" customWidth="1"/>
    <col min="526" max="526" width="13.7109375" style="19" customWidth="1"/>
    <col min="527" max="527" width="23.85546875" style="19" customWidth="1"/>
    <col min="528" max="529" width="16.28515625" style="19" customWidth="1"/>
    <col min="530" max="530" width="8.140625" style="19" customWidth="1"/>
    <col min="531" max="531" width="8.5703125" style="19" customWidth="1"/>
    <col min="532" max="532" width="17.42578125" style="19" bestFit="1" customWidth="1"/>
    <col min="533" max="535" width="11.42578125" style="19"/>
    <col min="536" max="536" width="15.85546875" style="19" customWidth="1"/>
    <col min="537" max="537" width="8.42578125" style="19" customWidth="1"/>
    <col min="538" max="538" width="8.85546875" style="19" customWidth="1"/>
    <col min="539" max="539" width="9.42578125" style="19" customWidth="1"/>
    <col min="540" max="540" width="16.7109375" style="19" customWidth="1"/>
    <col min="541" max="768" width="11.42578125" style="19"/>
    <col min="769" max="769" width="2.85546875" style="19" customWidth="1"/>
    <col min="770" max="770" width="20.7109375" style="19" customWidth="1"/>
    <col min="771" max="771" width="21.140625" style="19" customWidth="1"/>
    <col min="772" max="772" width="16.28515625" style="19" customWidth="1"/>
    <col min="773" max="773" width="21.7109375" style="19" customWidth="1"/>
    <col min="774" max="774" width="16.28515625" style="19" customWidth="1"/>
    <col min="775" max="777" width="16.5703125" style="19" customWidth="1"/>
    <col min="778" max="778" width="21.28515625" style="19" customWidth="1"/>
    <col min="779" max="779" width="16.5703125" style="19" customWidth="1"/>
    <col min="780" max="780" width="26.28515625" style="19" customWidth="1"/>
    <col min="781" max="781" width="21.7109375" style="19" customWidth="1"/>
    <col min="782" max="782" width="13.7109375" style="19" customWidth="1"/>
    <col min="783" max="783" width="23.85546875" style="19" customWidth="1"/>
    <col min="784" max="785" width="16.28515625" style="19" customWidth="1"/>
    <col min="786" max="786" width="8.140625" style="19" customWidth="1"/>
    <col min="787" max="787" width="8.5703125" style="19" customWidth="1"/>
    <col min="788" max="788" width="17.42578125" style="19" bestFit="1" customWidth="1"/>
    <col min="789" max="791" width="11.42578125" style="19"/>
    <col min="792" max="792" width="15.85546875" style="19" customWidth="1"/>
    <col min="793" max="793" width="8.42578125" style="19" customWidth="1"/>
    <col min="794" max="794" width="8.85546875" style="19" customWidth="1"/>
    <col min="795" max="795" width="9.42578125" style="19" customWidth="1"/>
    <col min="796" max="796" width="16.7109375" style="19" customWidth="1"/>
    <col min="797" max="1024" width="11.42578125" style="19"/>
    <col min="1025" max="1025" width="2.85546875" style="19" customWidth="1"/>
    <col min="1026" max="1026" width="20.7109375" style="19" customWidth="1"/>
    <col min="1027" max="1027" width="21.140625" style="19" customWidth="1"/>
    <col min="1028" max="1028" width="16.28515625" style="19" customWidth="1"/>
    <col min="1029" max="1029" width="21.7109375" style="19" customWidth="1"/>
    <col min="1030" max="1030" width="16.28515625" style="19" customWidth="1"/>
    <col min="1031" max="1033" width="16.5703125" style="19" customWidth="1"/>
    <col min="1034" max="1034" width="21.28515625" style="19" customWidth="1"/>
    <col min="1035" max="1035" width="16.5703125" style="19" customWidth="1"/>
    <col min="1036" max="1036" width="26.28515625" style="19" customWidth="1"/>
    <col min="1037" max="1037" width="21.7109375" style="19" customWidth="1"/>
    <col min="1038" max="1038" width="13.7109375" style="19" customWidth="1"/>
    <col min="1039" max="1039" width="23.85546875" style="19" customWidth="1"/>
    <col min="1040" max="1041" width="16.28515625" style="19" customWidth="1"/>
    <col min="1042" max="1042" width="8.140625" style="19" customWidth="1"/>
    <col min="1043" max="1043" width="8.5703125" style="19" customWidth="1"/>
    <col min="1044" max="1044" width="17.42578125" style="19" bestFit="1" customWidth="1"/>
    <col min="1045" max="1047" width="11.42578125" style="19"/>
    <col min="1048" max="1048" width="15.85546875" style="19" customWidth="1"/>
    <col min="1049" max="1049" width="8.42578125" style="19" customWidth="1"/>
    <col min="1050" max="1050" width="8.85546875" style="19" customWidth="1"/>
    <col min="1051" max="1051" width="9.42578125" style="19" customWidth="1"/>
    <col min="1052" max="1052" width="16.7109375" style="19" customWidth="1"/>
    <col min="1053" max="1280" width="11.42578125" style="19"/>
    <col min="1281" max="1281" width="2.85546875" style="19" customWidth="1"/>
    <col min="1282" max="1282" width="20.7109375" style="19" customWidth="1"/>
    <col min="1283" max="1283" width="21.140625" style="19" customWidth="1"/>
    <col min="1284" max="1284" width="16.28515625" style="19" customWidth="1"/>
    <col min="1285" max="1285" width="21.7109375" style="19" customWidth="1"/>
    <col min="1286" max="1286" width="16.28515625" style="19" customWidth="1"/>
    <col min="1287" max="1289" width="16.5703125" style="19" customWidth="1"/>
    <col min="1290" max="1290" width="21.28515625" style="19" customWidth="1"/>
    <col min="1291" max="1291" width="16.5703125" style="19" customWidth="1"/>
    <col min="1292" max="1292" width="26.28515625" style="19" customWidth="1"/>
    <col min="1293" max="1293" width="21.7109375" style="19" customWidth="1"/>
    <col min="1294" max="1294" width="13.7109375" style="19" customWidth="1"/>
    <col min="1295" max="1295" width="23.85546875" style="19" customWidth="1"/>
    <col min="1296" max="1297" width="16.28515625" style="19" customWidth="1"/>
    <col min="1298" max="1298" width="8.140625" style="19" customWidth="1"/>
    <col min="1299" max="1299" width="8.5703125" style="19" customWidth="1"/>
    <col min="1300" max="1300" width="17.42578125" style="19" bestFit="1" customWidth="1"/>
    <col min="1301" max="1303" width="11.42578125" style="19"/>
    <col min="1304" max="1304" width="15.85546875" style="19" customWidth="1"/>
    <col min="1305" max="1305" width="8.42578125" style="19" customWidth="1"/>
    <col min="1306" max="1306" width="8.85546875" style="19" customWidth="1"/>
    <col min="1307" max="1307" width="9.42578125" style="19" customWidth="1"/>
    <col min="1308" max="1308" width="16.7109375" style="19" customWidth="1"/>
    <col min="1309" max="1536" width="11.42578125" style="19"/>
    <col min="1537" max="1537" width="2.85546875" style="19" customWidth="1"/>
    <col min="1538" max="1538" width="20.7109375" style="19" customWidth="1"/>
    <col min="1539" max="1539" width="21.140625" style="19" customWidth="1"/>
    <col min="1540" max="1540" width="16.28515625" style="19" customWidth="1"/>
    <col min="1541" max="1541" width="21.7109375" style="19" customWidth="1"/>
    <col min="1542" max="1542" width="16.28515625" style="19" customWidth="1"/>
    <col min="1543" max="1545" width="16.5703125" style="19" customWidth="1"/>
    <col min="1546" max="1546" width="21.28515625" style="19" customWidth="1"/>
    <col min="1547" max="1547" width="16.5703125" style="19" customWidth="1"/>
    <col min="1548" max="1548" width="26.28515625" style="19" customWidth="1"/>
    <col min="1549" max="1549" width="21.7109375" style="19" customWidth="1"/>
    <col min="1550" max="1550" width="13.7109375" style="19" customWidth="1"/>
    <col min="1551" max="1551" width="23.85546875" style="19" customWidth="1"/>
    <col min="1552" max="1553" width="16.28515625" style="19" customWidth="1"/>
    <col min="1554" max="1554" width="8.140625" style="19" customWidth="1"/>
    <col min="1555" max="1555" width="8.5703125" style="19" customWidth="1"/>
    <col min="1556" max="1556" width="17.42578125" style="19" bestFit="1" customWidth="1"/>
    <col min="1557" max="1559" width="11.42578125" style="19"/>
    <col min="1560" max="1560" width="15.85546875" style="19" customWidth="1"/>
    <col min="1561" max="1561" width="8.42578125" style="19" customWidth="1"/>
    <col min="1562" max="1562" width="8.85546875" style="19" customWidth="1"/>
    <col min="1563" max="1563" width="9.42578125" style="19" customWidth="1"/>
    <col min="1564" max="1564" width="16.7109375" style="19" customWidth="1"/>
    <col min="1565" max="1792" width="11.42578125" style="19"/>
    <col min="1793" max="1793" width="2.85546875" style="19" customWidth="1"/>
    <col min="1794" max="1794" width="20.7109375" style="19" customWidth="1"/>
    <col min="1795" max="1795" width="21.140625" style="19" customWidth="1"/>
    <col min="1796" max="1796" width="16.28515625" style="19" customWidth="1"/>
    <col min="1797" max="1797" width="21.7109375" style="19" customWidth="1"/>
    <col min="1798" max="1798" width="16.28515625" style="19" customWidth="1"/>
    <col min="1799" max="1801" width="16.5703125" style="19" customWidth="1"/>
    <col min="1802" max="1802" width="21.28515625" style="19" customWidth="1"/>
    <col min="1803" max="1803" width="16.5703125" style="19" customWidth="1"/>
    <col min="1804" max="1804" width="26.28515625" style="19" customWidth="1"/>
    <col min="1805" max="1805" width="21.7109375" style="19" customWidth="1"/>
    <col min="1806" max="1806" width="13.7109375" style="19" customWidth="1"/>
    <col min="1807" max="1807" width="23.85546875" style="19" customWidth="1"/>
    <col min="1808" max="1809" width="16.28515625" style="19" customWidth="1"/>
    <col min="1810" max="1810" width="8.140625" style="19" customWidth="1"/>
    <col min="1811" max="1811" width="8.5703125" style="19" customWidth="1"/>
    <col min="1812" max="1812" width="17.42578125" style="19" bestFit="1" customWidth="1"/>
    <col min="1813" max="1815" width="11.42578125" style="19"/>
    <col min="1816" max="1816" width="15.85546875" style="19" customWidth="1"/>
    <col min="1817" max="1817" width="8.42578125" style="19" customWidth="1"/>
    <col min="1818" max="1818" width="8.85546875" style="19" customWidth="1"/>
    <col min="1819" max="1819" width="9.42578125" style="19" customWidth="1"/>
    <col min="1820" max="1820" width="16.7109375" style="19" customWidth="1"/>
    <col min="1821" max="2048" width="11.42578125" style="19"/>
    <col min="2049" max="2049" width="2.85546875" style="19" customWidth="1"/>
    <col min="2050" max="2050" width="20.7109375" style="19" customWidth="1"/>
    <col min="2051" max="2051" width="21.140625" style="19" customWidth="1"/>
    <col min="2052" max="2052" width="16.28515625" style="19" customWidth="1"/>
    <col min="2053" max="2053" width="21.7109375" style="19" customWidth="1"/>
    <col min="2054" max="2054" width="16.28515625" style="19" customWidth="1"/>
    <col min="2055" max="2057" width="16.5703125" style="19" customWidth="1"/>
    <col min="2058" max="2058" width="21.28515625" style="19" customWidth="1"/>
    <col min="2059" max="2059" width="16.5703125" style="19" customWidth="1"/>
    <col min="2060" max="2060" width="26.28515625" style="19" customWidth="1"/>
    <col min="2061" max="2061" width="21.7109375" style="19" customWidth="1"/>
    <col min="2062" max="2062" width="13.7109375" style="19" customWidth="1"/>
    <col min="2063" max="2063" width="23.85546875" style="19" customWidth="1"/>
    <col min="2064" max="2065" width="16.28515625" style="19" customWidth="1"/>
    <col min="2066" max="2066" width="8.140625" style="19" customWidth="1"/>
    <col min="2067" max="2067" width="8.5703125" style="19" customWidth="1"/>
    <col min="2068" max="2068" width="17.42578125" style="19" bestFit="1" customWidth="1"/>
    <col min="2069" max="2071" width="11.42578125" style="19"/>
    <col min="2072" max="2072" width="15.85546875" style="19" customWidth="1"/>
    <col min="2073" max="2073" width="8.42578125" style="19" customWidth="1"/>
    <col min="2074" max="2074" width="8.85546875" style="19" customWidth="1"/>
    <col min="2075" max="2075" width="9.42578125" style="19" customWidth="1"/>
    <col min="2076" max="2076" width="16.7109375" style="19" customWidth="1"/>
    <col min="2077" max="2304" width="11.42578125" style="19"/>
    <col min="2305" max="2305" width="2.85546875" style="19" customWidth="1"/>
    <col min="2306" max="2306" width="20.7109375" style="19" customWidth="1"/>
    <col min="2307" max="2307" width="21.140625" style="19" customWidth="1"/>
    <col min="2308" max="2308" width="16.28515625" style="19" customWidth="1"/>
    <col min="2309" max="2309" width="21.7109375" style="19" customWidth="1"/>
    <col min="2310" max="2310" width="16.28515625" style="19" customWidth="1"/>
    <col min="2311" max="2313" width="16.5703125" style="19" customWidth="1"/>
    <col min="2314" max="2314" width="21.28515625" style="19" customWidth="1"/>
    <col min="2315" max="2315" width="16.5703125" style="19" customWidth="1"/>
    <col min="2316" max="2316" width="26.28515625" style="19" customWidth="1"/>
    <col min="2317" max="2317" width="21.7109375" style="19" customWidth="1"/>
    <col min="2318" max="2318" width="13.7109375" style="19" customWidth="1"/>
    <col min="2319" max="2319" width="23.85546875" style="19" customWidth="1"/>
    <col min="2320" max="2321" width="16.28515625" style="19" customWidth="1"/>
    <col min="2322" max="2322" width="8.140625" style="19" customWidth="1"/>
    <col min="2323" max="2323" width="8.5703125" style="19" customWidth="1"/>
    <col min="2324" max="2324" width="17.42578125" style="19" bestFit="1" customWidth="1"/>
    <col min="2325" max="2327" width="11.42578125" style="19"/>
    <col min="2328" max="2328" width="15.85546875" style="19" customWidth="1"/>
    <col min="2329" max="2329" width="8.42578125" style="19" customWidth="1"/>
    <col min="2330" max="2330" width="8.85546875" style="19" customWidth="1"/>
    <col min="2331" max="2331" width="9.42578125" style="19" customWidth="1"/>
    <col min="2332" max="2332" width="16.7109375" style="19" customWidth="1"/>
    <col min="2333" max="2560" width="11.42578125" style="19"/>
    <col min="2561" max="2561" width="2.85546875" style="19" customWidth="1"/>
    <col min="2562" max="2562" width="20.7109375" style="19" customWidth="1"/>
    <col min="2563" max="2563" width="21.140625" style="19" customWidth="1"/>
    <col min="2564" max="2564" width="16.28515625" style="19" customWidth="1"/>
    <col min="2565" max="2565" width="21.7109375" style="19" customWidth="1"/>
    <col min="2566" max="2566" width="16.28515625" style="19" customWidth="1"/>
    <col min="2567" max="2569" width="16.5703125" style="19" customWidth="1"/>
    <col min="2570" max="2570" width="21.28515625" style="19" customWidth="1"/>
    <col min="2571" max="2571" width="16.5703125" style="19" customWidth="1"/>
    <col min="2572" max="2572" width="26.28515625" style="19" customWidth="1"/>
    <col min="2573" max="2573" width="21.7109375" style="19" customWidth="1"/>
    <col min="2574" max="2574" width="13.7109375" style="19" customWidth="1"/>
    <col min="2575" max="2575" width="23.85546875" style="19" customWidth="1"/>
    <col min="2576" max="2577" width="16.28515625" style="19" customWidth="1"/>
    <col min="2578" max="2578" width="8.140625" style="19" customWidth="1"/>
    <col min="2579" max="2579" width="8.5703125" style="19" customWidth="1"/>
    <col min="2580" max="2580" width="17.42578125" style="19" bestFit="1" customWidth="1"/>
    <col min="2581" max="2583" width="11.42578125" style="19"/>
    <col min="2584" max="2584" width="15.85546875" style="19" customWidth="1"/>
    <col min="2585" max="2585" width="8.42578125" style="19" customWidth="1"/>
    <col min="2586" max="2586" width="8.85546875" style="19" customWidth="1"/>
    <col min="2587" max="2587" width="9.42578125" style="19" customWidth="1"/>
    <col min="2588" max="2588" width="16.7109375" style="19" customWidth="1"/>
    <col min="2589" max="2816" width="11.42578125" style="19"/>
    <col min="2817" max="2817" width="2.85546875" style="19" customWidth="1"/>
    <col min="2818" max="2818" width="20.7109375" style="19" customWidth="1"/>
    <col min="2819" max="2819" width="21.140625" style="19" customWidth="1"/>
    <col min="2820" max="2820" width="16.28515625" style="19" customWidth="1"/>
    <col min="2821" max="2821" width="21.7109375" style="19" customWidth="1"/>
    <col min="2822" max="2822" width="16.28515625" style="19" customWidth="1"/>
    <col min="2823" max="2825" width="16.5703125" style="19" customWidth="1"/>
    <col min="2826" max="2826" width="21.28515625" style="19" customWidth="1"/>
    <col min="2827" max="2827" width="16.5703125" style="19" customWidth="1"/>
    <col min="2828" max="2828" width="26.28515625" style="19" customWidth="1"/>
    <col min="2829" max="2829" width="21.7109375" style="19" customWidth="1"/>
    <col min="2830" max="2830" width="13.7109375" style="19" customWidth="1"/>
    <col min="2831" max="2831" width="23.85546875" style="19" customWidth="1"/>
    <col min="2832" max="2833" width="16.28515625" style="19" customWidth="1"/>
    <col min="2834" max="2834" width="8.140625" style="19" customWidth="1"/>
    <col min="2835" max="2835" width="8.5703125" style="19" customWidth="1"/>
    <col min="2836" max="2836" width="17.42578125" style="19" bestFit="1" customWidth="1"/>
    <col min="2837" max="2839" width="11.42578125" style="19"/>
    <col min="2840" max="2840" width="15.85546875" style="19" customWidth="1"/>
    <col min="2841" max="2841" width="8.42578125" style="19" customWidth="1"/>
    <col min="2842" max="2842" width="8.85546875" style="19" customWidth="1"/>
    <col min="2843" max="2843" width="9.42578125" style="19" customWidth="1"/>
    <col min="2844" max="2844" width="16.7109375" style="19" customWidth="1"/>
    <col min="2845" max="3072" width="11.42578125" style="19"/>
    <col min="3073" max="3073" width="2.85546875" style="19" customWidth="1"/>
    <col min="3074" max="3074" width="20.7109375" style="19" customWidth="1"/>
    <col min="3075" max="3075" width="21.140625" style="19" customWidth="1"/>
    <col min="3076" max="3076" width="16.28515625" style="19" customWidth="1"/>
    <col min="3077" max="3077" width="21.7109375" style="19" customWidth="1"/>
    <col min="3078" max="3078" width="16.28515625" style="19" customWidth="1"/>
    <col min="3079" max="3081" width="16.5703125" style="19" customWidth="1"/>
    <col min="3082" max="3082" width="21.28515625" style="19" customWidth="1"/>
    <col min="3083" max="3083" width="16.5703125" style="19" customWidth="1"/>
    <col min="3084" max="3084" width="26.28515625" style="19" customWidth="1"/>
    <col min="3085" max="3085" width="21.7109375" style="19" customWidth="1"/>
    <col min="3086" max="3086" width="13.7109375" style="19" customWidth="1"/>
    <col min="3087" max="3087" width="23.85546875" style="19" customWidth="1"/>
    <col min="3088" max="3089" width="16.28515625" style="19" customWidth="1"/>
    <col min="3090" max="3090" width="8.140625" style="19" customWidth="1"/>
    <col min="3091" max="3091" width="8.5703125" style="19" customWidth="1"/>
    <col min="3092" max="3092" width="17.42578125" style="19" bestFit="1" customWidth="1"/>
    <col min="3093" max="3095" width="11.42578125" style="19"/>
    <col min="3096" max="3096" width="15.85546875" style="19" customWidth="1"/>
    <col min="3097" max="3097" width="8.42578125" style="19" customWidth="1"/>
    <col min="3098" max="3098" width="8.85546875" style="19" customWidth="1"/>
    <col min="3099" max="3099" width="9.42578125" style="19" customWidth="1"/>
    <col min="3100" max="3100" width="16.7109375" style="19" customWidth="1"/>
    <col min="3101" max="3328" width="11.42578125" style="19"/>
    <col min="3329" max="3329" width="2.85546875" style="19" customWidth="1"/>
    <col min="3330" max="3330" width="20.7109375" style="19" customWidth="1"/>
    <col min="3331" max="3331" width="21.140625" style="19" customWidth="1"/>
    <col min="3332" max="3332" width="16.28515625" style="19" customWidth="1"/>
    <col min="3333" max="3333" width="21.7109375" style="19" customWidth="1"/>
    <col min="3334" max="3334" width="16.28515625" style="19" customWidth="1"/>
    <col min="3335" max="3337" width="16.5703125" style="19" customWidth="1"/>
    <col min="3338" max="3338" width="21.28515625" style="19" customWidth="1"/>
    <col min="3339" max="3339" width="16.5703125" style="19" customWidth="1"/>
    <col min="3340" max="3340" width="26.28515625" style="19" customWidth="1"/>
    <col min="3341" max="3341" width="21.7109375" style="19" customWidth="1"/>
    <col min="3342" max="3342" width="13.7109375" style="19" customWidth="1"/>
    <col min="3343" max="3343" width="23.85546875" style="19" customWidth="1"/>
    <col min="3344" max="3345" width="16.28515625" style="19" customWidth="1"/>
    <col min="3346" max="3346" width="8.140625" style="19" customWidth="1"/>
    <col min="3347" max="3347" width="8.5703125" style="19" customWidth="1"/>
    <col min="3348" max="3348" width="17.42578125" style="19" bestFit="1" customWidth="1"/>
    <col min="3349" max="3351" width="11.42578125" style="19"/>
    <col min="3352" max="3352" width="15.85546875" style="19" customWidth="1"/>
    <col min="3353" max="3353" width="8.42578125" style="19" customWidth="1"/>
    <col min="3354" max="3354" width="8.85546875" style="19" customWidth="1"/>
    <col min="3355" max="3355" width="9.42578125" style="19" customWidth="1"/>
    <col min="3356" max="3356" width="16.7109375" style="19" customWidth="1"/>
    <col min="3357" max="3584" width="11.42578125" style="19"/>
    <col min="3585" max="3585" width="2.85546875" style="19" customWidth="1"/>
    <col min="3586" max="3586" width="20.7109375" style="19" customWidth="1"/>
    <col min="3587" max="3587" width="21.140625" style="19" customWidth="1"/>
    <col min="3588" max="3588" width="16.28515625" style="19" customWidth="1"/>
    <col min="3589" max="3589" width="21.7109375" style="19" customWidth="1"/>
    <col min="3590" max="3590" width="16.28515625" style="19" customWidth="1"/>
    <col min="3591" max="3593" width="16.5703125" style="19" customWidth="1"/>
    <col min="3594" max="3594" width="21.28515625" style="19" customWidth="1"/>
    <col min="3595" max="3595" width="16.5703125" style="19" customWidth="1"/>
    <col min="3596" max="3596" width="26.28515625" style="19" customWidth="1"/>
    <col min="3597" max="3597" width="21.7109375" style="19" customWidth="1"/>
    <col min="3598" max="3598" width="13.7109375" style="19" customWidth="1"/>
    <col min="3599" max="3599" width="23.85546875" style="19" customWidth="1"/>
    <col min="3600" max="3601" width="16.28515625" style="19" customWidth="1"/>
    <col min="3602" max="3602" width="8.140625" style="19" customWidth="1"/>
    <col min="3603" max="3603" width="8.5703125" style="19" customWidth="1"/>
    <col min="3604" max="3604" width="17.42578125" style="19" bestFit="1" customWidth="1"/>
    <col min="3605" max="3607" width="11.42578125" style="19"/>
    <col min="3608" max="3608" width="15.85546875" style="19" customWidth="1"/>
    <col min="3609" max="3609" width="8.42578125" style="19" customWidth="1"/>
    <col min="3610" max="3610" width="8.85546875" style="19" customWidth="1"/>
    <col min="3611" max="3611" width="9.42578125" style="19" customWidth="1"/>
    <col min="3612" max="3612" width="16.7109375" style="19" customWidth="1"/>
    <col min="3613" max="3840" width="11.42578125" style="19"/>
    <col min="3841" max="3841" width="2.85546875" style="19" customWidth="1"/>
    <col min="3842" max="3842" width="20.7109375" style="19" customWidth="1"/>
    <col min="3843" max="3843" width="21.140625" style="19" customWidth="1"/>
    <col min="3844" max="3844" width="16.28515625" style="19" customWidth="1"/>
    <col min="3845" max="3845" width="21.7109375" style="19" customWidth="1"/>
    <col min="3846" max="3846" width="16.28515625" style="19" customWidth="1"/>
    <col min="3847" max="3849" width="16.5703125" style="19" customWidth="1"/>
    <col min="3850" max="3850" width="21.28515625" style="19" customWidth="1"/>
    <col min="3851" max="3851" width="16.5703125" style="19" customWidth="1"/>
    <col min="3852" max="3852" width="26.28515625" style="19" customWidth="1"/>
    <col min="3853" max="3853" width="21.7109375" style="19" customWidth="1"/>
    <col min="3854" max="3854" width="13.7109375" style="19" customWidth="1"/>
    <col min="3855" max="3855" width="23.85546875" style="19" customWidth="1"/>
    <col min="3856" max="3857" width="16.28515625" style="19" customWidth="1"/>
    <col min="3858" max="3858" width="8.140625" style="19" customWidth="1"/>
    <col min="3859" max="3859" width="8.5703125" style="19" customWidth="1"/>
    <col min="3860" max="3860" width="17.42578125" style="19" bestFit="1" customWidth="1"/>
    <col min="3861" max="3863" width="11.42578125" style="19"/>
    <col min="3864" max="3864" width="15.85546875" style="19" customWidth="1"/>
    <col min="3865" max="3865" width="8.42578125" style="19" customWidth="1"/>
    <col min="3866" max="3866" width="8.85546875" style="19" customWidth="1"/>
    <col min="3867" max="3867" width="9.42578125" style="19" customWidth="1"/>
    <col min="3868" max="3868" width="16.7109375" style="19" customWidth="1"/>
    <col min="3869" max="4096" width="11.42578125" style="19"/>
    <col min="4097" max="4097" width="2.85546875" style="19" customWidth="1"/>
    <col min="4098" max="4098" width="20.7109375" style="19" customWidth="1"/>
    <col min="4099" max="4099" width="21.140625" style="19" customWidth="1"/>
    <col min="4100" max="4100" width="16.28515625" style="19" customWidth="1"/>
    <col min="4101" max="4101" width="21.7109375" style="19" customWidth="1"/>
    <col min="4102" max="4102" width="16.28515625" style="19" customWidth="1"/>
    <col min="4103" max="4105" width="16.5703125" style="19" customWidth="1"/>
    <col min="4106" max="4106" width="21.28515625" style="19" customWidth="1"/>
    <col min="4107" max="4107" width="16.5703125" style="19" customWidth="1"/>
    <col min="4108" max="4108" width="26.28515625" style="19" customWidth="1"/>
    <col min="4109" max="4109" width="21.7109375" style="19" customWidth="1"/>
    <col min="4110" max="4110" width="13.7109375" style="19" customWidth="1"/>
    <col min="4111" max="4111" width="23.85546875" style="19" customWidth="1"/>
    <col min="4112" max="4113" width="16.28515625" style="19" customWidth="1"/>
    <col min="4114" max="4114" width="8.140625" style="19" customWidth="1"/>
    <col min="4115" max="4115" width="8.5703125" style="19" customWidth="1"/>
    <col min="4116" max="4116" width="17.42578125" style="19" bestFit="1" customWidth="1"/>
    <col min="4117" max="4119" width="11.42578125" style="19"/>
    <col min="4120" max="4120" width="15.85546875" style="19" customWidth="1"/>
    <col min="4121" max="4121" width="8.42578125" style="19" customWidth="1"/>
    <col min="4122" max="4122" width="8.85546875" style="19" customWidth="1"/>
    <col min="4123" max="4123" width="9.42578125" style="19" customWidth="1"/>
    <col min="4124" max="4124" width="16.7109375" style="19" customWidth="1"/>
    <col min="4125" max="4352" width="11.42578125" style="19"/>
    <col min="4353" max="4353" width="2.85546875" style="19" customWidth="1"/>
    <col min="4354" max="4354" width="20.7109375" style="19" customWidth="1"/>
    <col min="4355" max="4355" width="21.140625" style="19" customWidth="1"/>
    <col min="4356" max="4356" width="16.28515625" style="19" customWidth="1"/>
    <col min="4357" max="4357" width="21.7109375" style="19" customWidth="1"/>
    <col min="4358" max="4358" width="16.28515625" style="19" customWidth="1"/>
    <col min="4359" max="4361" width="16.5703125" style="19" customWidth="1"/>
    <col min="4362" max="4362" width="21.28515625" style="19" customWidth="1"/>
    <col min="4363" max="4363" width="16.5703125" style="19" customWidth="1"/>
    <col min="4364" max="4364" width="26.28515625" style="19" customWidth="1"/>
    <col min="4365" max="4365" width="21.7109375" style="19" customWidth="1"/>
    <col min="4366" max="4366" width="13.7109375" style="19" customWidth="1"/>
    <col min="4367" max="4367" width="23.85546875" style="19" customWidth="1"/>
    <col min="4368" max="4369" width="16.28515625" style="19" customWidth="1"/>
    <col min="4370" max="4370" width="8.140625" style="19" customWidth="1"/>
    <col min="4371" max="4371" width="8.5703125" style="19" customWidth="1"/>
    <col min="4372" max="4372" width="17.42578125" style="19" bestFit="1" customWidth="1"/>
    <col min="4373" max="4375" width="11.42578125" style="19"/>
    <col min="4376" max="4376" width="15.85546875" style="19" customWidth="1"/>
    <col min="4377" max="4377" width="8.42578125" style="19" customWidth="1"/>
    <col min="4378" max="4378" width="8.85546875" style="19" customWidth="1"/>
    <col min="4379" max="4379" width="9.42578125" style="19" customWidth="1"/>
    <col min="4380" max="4380" width="16.7109375" style="19" customWidth="1"/>
    <col min="4381" max="4608" width="11.42578125" style="19"/>
    <col min="4609" max="4609" width="2.85546875" style="19" customWidth="1"/>
    <col min="4610" max="4610" width="20.7109375" style="19" customWidth="1"/>
    <col min="4611" max="4611" width="21.140625" style="19" customWidth="1"/>
    <col min="4612" max="4612" width="16.28515625" style="19" customWidth="1"/>
    <col min="4613" max="4613" width="21.7109375" style="19" customWidth="1"/>
    <col min="4614" max="4614" width="16.28515625" style="19" customWidth="1"/>
    <col min="4615" max="4617" width="16.5703125" style="19" customWidth="1"/>
    <col min="4618" max="4618" width="21.28515625" style="19" customWidth="1"/>
    <col min="4619" max="4619" width="16.5703125" style="19" customWidth="1"/>
    <col min="4620" max="4620" width="26.28515625" style="19" customWidth="1"/>
    <col min="4621" max="4621" width="21.7109375" style="19" customWidth="1"/>
    <col min="4622" max="4622" width="13.7109375" style="19" customWidth="1"/>
    <col min="4623" max="4623" width="23.85546875" style="19" customWidth="1"/>
    <col min="4624" max="4625" width="16.28515625" style="19" customWidth="1"/>
    <col min="4626" max="4626" width="8.140625" style="19" customWidth="1"/>
    <col min="4627" max="4627" width="8.5703125" style="19" customWidth="1"/>
    <col min="4628" max="4628" width="17.42578125" style="19" bestFit="1" customWidth="1"/>
    <col min="4629" max="4631" width="11.42578125" style="19"/>
    <col min="4632" max="4632" width="15.85546875" style="19" customWidth="1"/>
    <col min="4633" max="4633" width="8.42578125" style="19" customWidth="1"/>
    <col min="4634" max="4634" width="8.85546875" style="19" customWidth="1"/>
    <col min="4635" max="4635" width="9.42578125" style="19" customWidth="1"/>
    <col min="4636" max="4636" width="16.7109375" style="19" customWidth="1"/>
    <col min="4637" max="4864" width="11.42578125" style="19"/>
    <col min="4865" max="4865" width="2.85546875" style="19" customWidth="1"/>
    <col min="4866" max="4866" width="20.7109375" style="19" customWidth="1"/>
    <col min="4867" max="4867" width="21.140625" style="19" customWidth="1"/>
    <col min="4868" max="4868" width="16.28515625" style="19" customWidth="1"/>
    <col min="4869" max="4869" width="21.7109375" style="19" customWidth="1"/>
    <col min="4870" max="4870" width="16.28515625" style="19" customWidth="1"/>
    <col min="4871" max="4873" width="16.5703125" style="19" customWidth="1"/>
    <col min="4874" max="4874" width="21.28515625" style="19" customWidth="1"/>
    <col min="4875" max="4875" width="16.5703125" style="19" customWidth="1"/>
    <col min="4876" max="4876" width="26.28515625" style="19" customWidth="1"/>
    <col min="4877" max="4877" width="21.7109375" style="19" customWidth="1"/>
    <col min="4878" max="4878" width="13.7109375" style="19" customWidth="1"/>
    <col min="4879" max="4879" width="23.85546875" style="19" customWidth="1"/>
    <col min="4880" max="4881" width="16.28515625" style="19" customWidth="1"/>
    <col min="4882" max="4882" width="8.140625" style="19" customWidth="1"/>
    <col min="4883" max="4883" width="8.5703125" style="19" customWidth="1"/>
    <col min="4884" max="4884" width="17.42578125" style="19" bestFit="1" customWidth="1"/>
    <col min="4885" max="4887" width="11.42578125" style="19"/>
    <col min="4888" max="4888" width="15.85546875" style="19" customWidth="1"/>
    <col min="4889" max="4889" width="8.42578125" style="19" customWidth="1"/>
    <col min="4890" max="4890" width="8.85546875" style="19" customWidth="1"/>
    <col min="4891" max="4891" width="9.42578125" style="19" customWidth="1"/>
    <col min="4892" max="4892" width="16.7109375" style="19" customWidth="1"/>
    <col min="4893" max="5120" width="11.42578125" style="19"/>
    <col min="5121" max="5121" width="2.85546875" style="19" customWidth="1"/>
    <col min="5122" max="5122" width="20.7109375" style="19" customWidth="1"/>
    <col min="5123" max="5123" width="21.140625" style="19" customWidth="1"/>
    <col min="5124" max="5124" width="16.28515625" style="19" customWidth="1"/>
    <col min="5125" max="5125" width="21.7109375" style="19" customWidth="1"/>
    <col min="5126" max="5126" width="16.28515625" style="19" customWidth="1"/>
    <col min="5127" max="5129" width="16.5703125" style="19" customWidth="1"/>
    <col min="5130" max="5130" width="21.28515625" style="19" customWidth="1"/>
    <col min="5131" max="5131" width="16.5703125" style="19" customWidth="1"/>
    <col min="5132" max="5132" width="26.28515625" style="19" customWidth="1"/>
    <col min="5133" max="5133" width="21.7109375" style="19" customWidth="1"/>
    <col min="5134" max="5134" width="13.7109375" style="19" customWidth="1"/>
    <col min="5135" max="5135" width="23.85546875" style="19" customWidth="1"/>
    <col min="5136" max="5137" width="16.28515625" style="19" customWidth="1"/>
    <col min="5138" max="5138" width="8.140625" style="19" customWidth="1"/>
    <col min="5139" max="5139" width="8.5703125" style="19" customWidth="1"/>
    <col min="5140" max="5140" width="17.42578125" style="19" bestFit="1" customWidth="1"/>
    <col min="5141" max="5143" width="11.42578125" style="19"/>
    <col min="5144" max="5144" width="15.85546875" style="19" customWidth="1"/>
    <col min="5145" max="5145" width="8.42578125" style="19" customWidth="1"/>
    <col min="5146" max="5146" width="8.85546875" style="19" customWidth="1"/>
    <col min="5147" max="5147" width="9.42578125" style="19" customWidth="1"/>
    <col min="5148" max="5148" width="16.7109375" style="19" customWidth="1"/>
    <col min="5149" max="5376" width="11.42578125" style="19"/>
    <col min="5377" max="5377" width="2.85546875" style="19" customWidth="1"/>
    <col min="5378" max="5378" width="20.7109375" style="19" customWidth="1"/>
    <col min="5379" max="5379" width="21.140625" style="19" customWidth="1"/>
    <col min="5380" max="5380" width="16.28515625" style="19" customWidth="1"/>
    <col min="5381" max="5381" width="21.7109375" style="19" customWidth="1"/>
    <col min="5382" max="5382" width="16.28515625" style="19" customWidth="1"/>
    <col min="5383" max="5385" width="16.5703125" style="19" customWidth="1"/>
    <col min="5386" max="5386" width="21.28515625" style="19" customWidth="1"/>
    <col min="5387" max="5387" width="16.5703125" style="19" customWidth="1"/>
    <col min="5388" max="5388" width="26.28515625" style="19" customWidth="1"/>
    <col min="5389" max="5389" width="21.7109375" style="19" customWidth="1"/>
    <col min="5390" max="5390" width="13.7109375" style="19" customWidth="1"/>
    <col min="5391" max="5391" width="23.85546875" style="19" customWidth="1"/>
    <col min="5392" max="5393" width="16.28515625" style="19" customWidth="1"/>
    <col min="5394" max="5394" width="8.140625" style="19" customWidth="1"/>
    <col min="5395" max="5395" width="8.5703125" style="19" customWidth="1"/>
    <col min="5396" max="5396" width="17.42578125" style="19" bestFit="1" customWidth="1"/>
    <col min="5397" max="5399" width="11.42578125" style="19"/>
    <col min="5400" max="5400" width="15.85546875" style="19" customWidth="1"/>
    <col min="5401" max="5401" width="8.42578125" style="19" customWidth="1"/>
    <col min="5402" max="5402" width="8.85546875" style="19" customWidth="1"/>
    <col min="5403" max="5403" width="9.42578125" style="19" customWidth="1"/>
    <col min="5404" max="5404" width="16.7109375" style="19" customWidth="1"/>
    <col min="5405" max="5632" width="11.42578125" style="19"/>
    <col min="5633" max="5633" width="2.85546875" style="19" customWidth="1"/>
    <col min="5634" max="5634" width="20.7109375" style="19" customWidth="1"/>
    <col min="5635" max="5635" width="21.140625" style="19" customWidth="1"/>
    <col min="5636" max="5636" width="16.28515625" style="19" customWidth="1"/>
    <col min="5637" max="5637" width="21.7109375" style="19" customWidth="1"/>
    <col min="5638" max="5638" width="16.28515625" style="19" customWidth="1"/>
    <col min="5639" max="5641" width="16.5703125" style="19" customWidth="1"/>
    <col min="5642" max="5642" width="21.28515625" style="19" customWidth="1"/>
    <col min="5643" max="5643" width="16.5703125" style="19" customWidth="1"/>
    <col min="5644" max="5644" width="26.28515625" style="19" customWidth="1"/>
    <col min="5645" max="5645" width="21.7109375" style="19" customWidth="1"/>
    <col min="5646" max="5646" width="13.7109375" style="19" customWidth="1"/>
    <col min="5647" max="5647" width="23.85546875" style="19" customWidth="1"/>
    <col min="5648" max="5649" width="16.28515625" style="19" customWidth="1"/>
    <col min="5650" max="5650" width="8.140625" style="19" customWidth="1"/>
    <col min="5651" max="5651" width="8.5703125" style="19" customWidth="1"/>
    <col min="5652" max="5652" width="17.42578125" style="19" bestFit="1" customWidth="1"/>
    <col min="5653" max="5655" width="11.42578125" style="19"/>
    <col min="5656" max="5656" width="15.85546875" style="19" customWidth="1"/>
    <col min="5657" max="5657" width="8.42578125" style="19" customWidth="1"/>
    <col min="5658" max="5658" width="8.85546875" style="19" customWidth="1"/>
    <col min="5659" max="5659" width="9.42578125" style="19" customWidth="1"/>
    <col min="5660" max="5660" width="16.7109375" style="19" customWidth="1"/>
    <col min="5661" max="5888" width="11.42578125" style="19"/>
    <col min="5889" max="5889" width="2.85546875" style="19" customWidth="1"/>
    <col min="5890" max="5890" width="20.7109375" style="19" customWidth="1"/>
    <col min="5891" max="5891" width="21.140625" style="19" customWidth="1"/>
    <col min="5892" max="5892" width="16.28515625" style="19" customWidth="1"/>
    <col min="5893" max="5893" width="21.7109375" style="19" customWidth="1"/>
    <col min="5894" max="5894" width="16.28515625" style="19" customWidth="1"/>
    <col min="5895" max="5897" width="16.5703125" style="19" customWidth="1"/>
    <col min="5898" max="5898" width="21.28515625" style="19" customWidth="1"/>
    <col min="5899" max="5899" width="16.5703125" style="19" customWidth="1"/>
    <col min="5900" max="5900" width="26.28515625" style="19" customWidth="1"/>
    <col min="5901" max="5901" width="21.7109375" style="19" customWidth="1"/>
    <col min="5902" max="5902" width="13.7109375" style="19" customWidth="1"/>
    <col min="5903" max="5903" width="23.85546875" style="19" customWidth="1"/>
    <col min="5904" max="5905" width="16.28515625" style="19" customWidth="1"/>
    <col min="5906" max="5906" width="8.140625" style="19" customWidth="1"/>
    <col min="5907" max="5907" width="8.5703125" style="19" customWidth="1"/>
    <col min="5908" max="5908" width="17.42578125" style="19" bestFit="1" customWidth="1"/>
    <col min="5909" max="5911" width="11.42578125" style="19"/>
    <col min="5912" max="5912" width="15.85546875" style="19" customWidth="1"/>
    <col min="5913" max="5913" width="8.42578125" style="19" customWidth="1"/>
    <col min="5914" max="5914" width="8.85546875" style="19" customWidth="1"/>
    <col min="5915" max="5915" width="9.42578125" style="19" customWidth="1"/>
    <col min="5916" max="5916" width="16.7109375" style="19" customWidth="1"/>
    <col min="5917" max="6144" width="11.42578125" style="19"/>
    <col min="6145" max="6145" width="2.85546875" style="19" customWidth="1"/>
    <col min="6146" max="6146" width="20.7109375" style="19" customWidth="1"/>
    <col min="6147" max="6147" width="21.140625" style="19" customWidth="1"/>
    <col min="6148" max="6148" width="16.28515625" style="19" customWidth="1"/>
    <col min="6149" max="6149" width="21.7109375" style="19" customWidth="1"/>
    <col min="6150" max="6150" width="16.28515625" style="19" customWidth="1"/>
    <col min="6151" max="6153" width="16.5703125" style="19" customWidth="1"/>
    <col min="6154" max="6154" width="21.28515625" style="19" customWidth="1"/>
    <col min="6155" max="6155" width="16.5703125" style="19" customWidth="1"/>
    <col min="6156" max="6156" width="26.28515625" style="19" customWidth="1"/>
    <col min="6157" max="6157" width="21.7109375" style="19" customWidth="1"/>
    <col min="6158" max="6158" width="13.7109375" style="19" customWidth="1"/>
    <col min="6159" max="6159" width="23.85546875" style="19" customWidth="1"/>
    <col min="6160" max="6161" width="16.28515625" style="19" customWidth="1"/>
    <col min="6162" max="6162" width="8.140625" style="19" customWidth="1"/>
    <col min="6163" max="6163" width="8.5703125" style="19" customWidth="1"/>
    <col min="6164" max="6164" width="17.42578125" style="19" bestFit="1" customWidth="1"/>
    <col min="6165" max="6167" width="11.42578125" style="19"/>
    <col min="6168" max="6168" width="15.85546875" style="19" customWidth="1"/>
    <col min="6169" max="6169" width="8.42578125" style="19" customWidth="1"/>
    <col min="6170" max="6170" width="8.85546875" style="19" customWidth="1"/>
    <col min="6171" max="6171" width="9.42578125" style="19" customWidth="1"/>
    <col min="6172" max="6172" width="16.7109375" style="19" customWidth="1"/>
    <col min="6173" max="6400" width="11.42578125" style="19"/>
    <col min="6401" max="6401" width="2.85546875" style="19" customWidth="1"/>
    <col min="6402" max="6402" width="20.7109375" style="19" customWidth="1"/>
    <col min="6403" max="6403" width="21.140625" style="19" customWidth="1"/>
    <col min="6404" max="6404" width="16.28515625" style="19" customWidth="1"/>
    <col min="6405" max="6405" width="21.7109375" style="19" customWidth="1"/>
    <col min="6406" max="6406" width="16.28515625" style="19" customWidth="1"/>
    <col min="6407" max="6409" width="16.5703125" style="19" customWidth="1"/>
    <col min="6410" max="6410" width="21.28515625" style="19" customWidth="1"/>
    <col min="6411" max="6411" width="16.5703125" style="19" customWidth="1"/>
    <col min="6412" max="6412" width="26.28515625" style="19" customWidth="1"/>
    <col min="6413" max="6413" width="21.7109375" style="19" customWidth="1"/>
    <col min="6414" max="6414" width="13.7109375" style="19" customWidth="1"/>
    <col min="6415" max="6415" width="23.85546875" style="19" customWidth="1"/>
    <col min="6416" max="6417" width="16.28515625" style="19" customWidth="1"/>
    <col min="6418" max="6418" width="8.140625" style="19" customWidth="1"/>
    <col min="6419" max="6419" width="8.5703125" style="19" customWidth="1"/>
    <col min="6420" max="6420" width="17.42578125" style="19" bestFit="1" customWidth="1"/>
    <col min="6421" max="6423" width="11.42578125" style="19"/>
    <col min="6424" max="6424" width="15.85546875" style="19" customWidth="1"/>
    <col min="6425" max="6425" width="8.42578125" style="19" customWidth="1"/>
    <col min="6426" max="6426" width="8.85546875" style="19" customWidth="1"/>
    <col min="6427" max="6427" width="9.42578125" style="19" customWidth="1"/>
    <col min="6428" max="6428" width="16.7109375" style="19" customWidth="1"/>
    <col min="6429" max="6656" width="11.42578125" style="19"/>
    <col min="6657" max="6657" width="2.85546875" style="19" customWidth="1"/>
    <col min="6658" max="6658" width="20.7109375" style="19" customWidth="1"/>
    <col min="6659" max="6659" width="21.140625" style="19" customWidth="1"/>
    <col min="6660" max="6660" width="16.28515625" style="19" customWidth="1"/>
    <col min="6661" max="6661" width="21.7109375" style="19" customWidth="1"/>
    <col min="6662" max="6662" width="16.28515625" style="19" customWidth="1"/>
    <col min="6663" max="6665" width="16.5703125" style="19" customWidth="1"/>
    <col min="6666" max="6666" width="21.28515625" style="19" customWidth="1"/>
    <col min="6667" max="6667" width="16.5703125" style="19" customWidth="1"/>
    <col min="6668" max="6668" width="26.28515625" style="19" customWidth="1"/>
    <col min="6669" max="6669" width="21.7109375" style="19" customWidth="1"/>
    <col min="6670" max="6670" width="13.7109375" style="19" customWidth="1"/>
    <col min="6671" max="6671" width="23.85546875" style="19" customWidth="1"/>
    <col min="6672" max="6673" width="16.28515625" style="19" customWidth="1"/>
    <col min="6674" max="6674" width="8.140625" style="19" customWidth="1"/>
    <col min="6675" max="6675" width="8.5703125" style="19" customWidth="1"/>
    <col min="6676" max="6676" width="17.42578125" style="19" bestFit="1" customWidth="1"/>
    <col min="6677" max="6679" width="11.42578125" style="19"/>
    <col min="6680" max="6680" width="15.85546875" style="19" customWidth="1"/>
    <col min="6681" max="6681" width="8.42578125" style="19" customWidth="1"/>
    <col min="6682" max="6682" width="8.85546875" style="19" customWidth="1"/>
    <col min="6683" max="6683" width="9.42578125" style="19" customWidth="1"/>
    <col min="6684" max="6684" width="16.7109375" style="19" customWidth="1"/>
    <col min="6685" max="6912" width="11.42578125" style="19"/>
    <col min="6913" max="6913" width="2.85546875" style="19" customWidth="1"/>
    <col min="6914" max="6914" width="20.7109375" style="19" customWidth="1"/>
    <col min="6915" max="6915" width="21.140625" style="19" customWidth="1"/>
    <col min="6916" max="6916" width="16.28515625" style="19" customWidth="1"/>
    <col min="6917" max="6917" width="21.7109375" style="19" customWidth="1"/>
    <col min="6918" max="6918" width="16.28515625" style="19" customWidth="1"/>
    <col min="6919" max="6921" width="16.5703125" style="19" customWidth="1"/>
    <col min="6922" max="6922" width="21.28515625" style="19" customWidth="1"/>
    <col min="6923" max="6923" width="16.5703125" style="19" customWidth="1"/>
    <col min="6924" max="6924" width="26.28515625" style="19" customWidth="1"/>
    <col min="6925" max="6925" width="21.7109375" style="19" customWidth="1"/>
    <col min="6926" max="6926" width="13.7109375" style="19" customWidth="1"/>
    <col min="6927" max="6927" width="23.85546875" style="19" customWidth="1"/>
    <col min="6928" max="6929" width="16.28515625" style="19" customWidth="1"/>
    <col min="6930" max="6930" width="8.140625" style="19" customWidth="1"/>
    <col min="6931" max="6931" width="8.5703125" style="19" customWidth="1"/>
    <col min="6932" max="6932" width="17.42578125" style="19" bestFit="1" customWidth="1"/>
    <col min="6933" max="6935" width="11.42578125" style="19"/>
    <col min="6936" max="6936" width="15.85546875" style="19" customWidth="1"/>
    <col min="6937" max="6937" width="8.42578125" style="19" customWidth="1"/>
    <col min="6938" max="6938" width="8.85546875" style="19" customWidth="1"/>
    <col min="6939" max="6939" width="9.42578125" style="19" customWidth="1"/>
    <col min="6940" max="6940" width="16.7109375" style="19" customWidth="1"/>
    <col min="6941" max="7168" width="11.42578125" style="19"/>
    <col min="7169" max="7169" width="2.85546875" style="19" customWidth="1"/>
    <col min="7170" max="7170" width="20.7109375" style="19" customWidth="1"/>
    <col min="7171" max="7171" width="21.140625" style="19" customWidth="1"/>
    <col min="7172" max="7172" width="16.28515625" style="19" customWidth="1"/>
    <col min="7173" max="7173" width="21.7109375" style="19" customWidth="1"/>
    <col min="7174" max="7174" width="16.28515625" style="19" customWidth="1"/>
    <col min="7175" max="7177" width="16.5703125" style="19" customWidth="1"/>
    <col min="7178" max="7178" width="21.28515625" style="19" customWidth="1"/>
    <col min="7179" max="7179" width="16.5703125" style="19" customWidth="1"/>
    <col min="7180" max="7180" width="26.28515625" style="19" customWidth="1"/>
    <col min="7181" max="7181" width="21.7109375" style="19" customWidth="1"/>
    <col min="7182" max="7182" width="13.7109375" style="19" customWidth="1"/>
    <col min="7183" max="7183" width="23.85546875" style="19" customWidth="1"/>
    <col min="7184" max="7185" width="16.28515625" style="19" customWidth="1"/>
    <col min="7186" max="7186" width="8.140625" style="19" customWidth="1"/>
    <col min="7187" max="7187" width="8.5703125" style="19" customWidth="1"/>
    <col min="7188" max="7188" width="17.42578125" style="19" bestFit="1" customWidth="1"/>
    <col min="7189" max="7191" width="11.42578125" style="19"/>
    <col min="7192" max="7192" width="15.85546875" style="19" customWidth="1"/>
    <col min="7193" max="7193" width="8.42578125" style="19" customWidth="1"/>
    <col min="7194" max="7194" width="8.85546875" style="19" customWidth="1"/>
    <col min="7195" max="7195" width="9.42578125" style="19" customWidth="1"/>
    <col min="7196" max="7196" width="16.7109375" style="19" customWidth="1"/>
    <col min="7197" max="7424" width="11.42578125" style="19"/>
    <col min="7425" max="7425" width="2.85546875" style="19" customWidth="1"/>
    <col min="7426" max="7426" width="20.7109375" style="19" customWidth="1"/>
    <col min="7427" max="7427" width="21.140625" style="19" customWidth="1"/>
    <col min="7428" max="7428" width="16.28515625" style="19" customWidth="1"/>
    <col min="7429" max="7429" width="21.7109375" style="19" customWidth="1"/>
    <col min="7430" max="7430" width="16.28515625" style="19" customWidth="1"/>
    <col min="7431" max="7433" width="16.5703125" style="19" customWidth="1"/>
    <col min="7434" max="7434" width="21.28515625" style="19" customWidth="1"/>
    <col min="7435" max="7435" width="16.5703125" style="19" customWidth="1"/>
    <col min="7436" max="7436" width="26.28515625" style="19" customWidth="1"/>
    <col min="7437" max="7437" width="21.7109375" style="19" customWidth="1"/>
    <col min="7438" max="7438" width="13.7109375" style="19" customWidth="1"/>
    <col min="7439" max="7439" width="23.85546875" style="19" customWidth="1"/>
    <col min="7440" max="7441" width="16.28515625" style="19" customWidth="1"/>
    <col min="7442" max="7442" width="8.140625" style="19" customWidth="1"/>
    <col min="7443" max="7443" width="8.5703125" style="19" customWidth="1"/>
    <col min="7444" max="7444" width="17.42578125" style="19" bestFit="1" customWidth="1"/>
    <col min="7445" max="7447" width="11.42578125" style="19"/>
    <col min="7448" max="7448" width="15.85546875" style="19" customWidth="1"/>
    <col min="7449" max="7449" width="8.42578125" style="19" customWidth="1"/>
    <col min="7450" max="7450" width="8.85546875" style="19" customWidth="1"/>
    <col min="7451" max="7451" width="9.42578125" style="19" customWidth="1"/>
    <col min="7452" max="7452" width="16.7109375" style="19" customWidth="1"/>
    <col min="7453" max="7680" width="11.42578125" style="19"/>
    <col min="7681" max="7681" width="2.85546875" style="19" customWidth="1"/>
    <col min="7682" max="7682" width="20.7109375" style="19" customWidth="1"/>
    <col min="7683" max="7683" width="21.140625" style="19" customWidth="1"/>
    <col min="7684" max="7684" width="16.28515625" style="19" customWidth="1"/>
    <col min="7685" max="7685" width="21.7109375" style="19" customWidth="1"/>
    <col min="7686" max="7686" width="16.28515625" style="19" customWidth="1"/>
    <col min="7687" max="7689" width="16.5703125" style="19" customWidth="1"/>
    <col min="7690" max="7690" width="21.28515625" style="19" customWidth="1"/>
    <col min="7691" max="7691" width="16.5703125" style="19" customWidth="1"/>
    <col min="7692" max="7692" width="26.28515625" style="19" customWidth="1"/>
    <col min="7693" max="7693" width="21.7109375" style="19" customWidth="1"/>
    <col min="7694" max="7694" width="13.7109375" style="19" customWidth="1"/>
    <col min="7695" max="7695" width="23.85546875" style="19" customWidth="1"/>
    <col min="7696" max="7697" width="16.28515625" style="19" customWidth="1"/>
    <col min="7698" max="7698" width="8.140625" style="19" customWidth="1"/>
    <col min="7699" max="7699" width="8.5703125" style="19" customWidth="1"/>
    <col min="7700" max="7700" width="17.42578125" style="19" bestFit="1" customWidth="1"/>
    <col min="7701" max="7703" width="11.42578125" style="19"/>
    <col min="7704" max="7704" width="15.85546875" style="19" customWidth="1"/>
    <col min="7705" max="7705" width="8.42578125" style="19" customWidth="1"/>
    <col min="7706" max="7706" width="8.85546875" style="19" customWidth="1"/>
    <col min="7707" max="7707" width="9.42578125" style="19" customWidth="1"/>
    <col min="7708" max="7708" width="16.7109375" style="19" customWidth="1"/>
    <col min="7709" max="7936" width="11.42578125" style="19"/>
    <col min="7937" max="7937" width="2.85546875" style="19" customWidth="1"/>
    <col min="7938" max="7938" width="20.7109375" style="19" customWidth="1"/>
    <col min="7939" max="7939" width="21.140625" style="19" customWidth="1"/>
    <col min="7940" max="7940" width="16.28515625" style="19" customWidth="1"/>
    <col min="7941" max="7941" width="21.7109375" style="19" customWidth="1"/>
    <col min="7942" max="7942" width="16.28515625" style="19" customWidth="1"/>
    <col min="7943" max="7945" width="16.5703125" style="19" customWidth="1"/>
    <col min="7946" max="7946" width="21.28515625" style="19" customWidth="1"/>
    <col min="7947" max="7947" width="16.5703125" style="19" customWidth="1"/>
    <col min="7948" max="7948" width="26.28515625" style="19" customWidth="1"/>
    <col min="7949" max="7949" width="21.7109375" style="19" customWidth="1"/>
    <col min="7950" max="7950" width="13.7109375" style="19" customWidth="1"/>
    <col min="7951" max="7951" width="23.85546875" style="19" customWidth="1"/>
    <col min="7952" max="7953" width="16.28515625" style="19" customWidth="1"/>
    <col min="7954" max="7954" width="8.140625" style="19" customWidth="1"/>
    <col min="7955" max="7955" width="8.5703125" style="19" customWidth="1"/>
    <col min="7956" max="7956" width="17.42578125" style="19" bestFit="1" customWidth="1"/>
    <col min="7957" max="7959" width="11.42578125" style="19"/>
    <col min="7960" max="7960" width="15.85546875" style="19" customWidth="1"/>
    <col min="7961" max="7961" width="8.42578125" style="19" customWidth="1"/>
    <col min="7962" max="7962" width="8.85546875" style="19" customWidth="1"/>
    <col min="7963" max="7963" width="9.42578125" style="19" customWidth="1"/>
    <col min="7964" max="7964" width="16.7109375" style="19" customWidth="1"/>
    <col min="7965" max="8192" width="11.42578125" style="19"/>
    <col min="8193" max="8193" width="2.85546875" style="19" customWidth="1"/>
    <col min="8194" max="8194" width="20.7109375" style="19" customWidth="1"/>
    <col min="8195" max="8195" width="21.140625" style="19" customWidth="1"/>
    <col min="8196" max="8196" width="16.28515625" style="19" customWidth="1"/>
    <col min="8197" max="8197" width="21.7109375" style="19" customWidth="1"/>
    <col min="8198" max="8198" width="16.28515625" style="19" customWidth="1"/>
    <col min="8199" max="8201" width="16.5703125" style="19" customWidth="1"/>
    <col min="8202" max="8202" width="21.28515625" style="19" customWidth="1"/>
    <col min="8203" max="8203" width="16.5703125" style="19" customWidth="1"/>
    <col min="8204" max="8204" width="26.28515625" style="19" customWidth="1"/>
    <col min="8205" max="8205" width="21.7109375" style="19" customWidth="1"/>
    <col min="8206" max="8206" width="13.7109375" style="19" customWidth="1"/>
    <col min="8207" max="8207" width="23.85546875" style="19" customWidth="1"/>
    <col min="8208" max="8209" width="16.28515625" style="19" customWidth="1"/>
    <col min="8210" max="8210" width="8.140625" style="19" customWidth="1"/>
    <col min="8211" max="8211" width="8.5703125" style="19" customWidth="1"/>
    <col min="8212" max="8212" width="17.42578125" style="19" bestFit="1" customWidth="1"/>
    <col min="8213" max="8215" width="11.42578125" style="19"/>
    <col min="8216" max="8216" width="15.85546875" style="19" customWidth="1"/>
    <col min="8217" max="8217" width="8.42578125" style="19" customWidth="1"/>
    <col min="8218" max="8218" width="8.85546875" style="19" customWidth="1"/>
    <col min="8219" max="8219" width="9.42578125" style="19" customWidth="1"/>
    <col min="8220" max="8220" width="16.7109375" style="19" customWidth="1"/>
    <col min="8221" max="8448" width="11.42578125" style="19"/>
    <col min="8449" max="8449" width="2.85546875" style="19" customWidth="1"/>
    <col min="8450" max="8450" width="20.7109375" style="19" customWidth="1"/>
    <col min="8451" max="8451" width="21.140625" style="19" customWidth="1"/>
    <col min="8452" max="8452" width="16.28515625" style="19" customWidth="1"/>
    <col min="8453" max="8453" width="21.7109375" style="19" customWidth="1"/>
    <col min="8454" max="8454" width="16.28515625" style="19" customWidth="1"/>
    <col min="8455" max="8457" width="16.5703125" style="19" customWidth="1"/>
    <col min="8458" max="8458" width="21.28515625" style="19" customWidth="1"/>
    <col min="8459" max="8459" width="16.5703125" style="19" customWidth="1"/>
    <col min="8460" max="8460" width="26.28515625" style="19" customWidth="1"/>
    <col min="8461" max="8461" width="21.7109375" style="19" customWidth="1"/>
    <col min="8462" max="8462" width="13.7109375" style="19" customWidth="1"/>
    <col min="8463" max="8463" width="23.85546875" style="19" customWidth="1"/>
    <col min="8464" max="8465" width="16.28515625" style="19" customWidth="1"/>
    <col min="8466" max="8466" width="8.140625" style="19" customWidth="1"/>
    <col min="8467" max="8467" width="8.5703125" style="19" customWidth="1"/>
    <col min="8468" max="8468" width="17.42578125" style="19" bestFit="1" customWidth="1"/>
    <col min="8469" max="8471" width="11.42578125" style="19"/>
    <col min="8472" max="8472" width="15.85546875" style="19" customWidth="1"/>
    <col min="8473" max="8473" width="8.42578125" style="19" customWidth="1"/>
    <col min="8474" max="8474" width="8.85546875" style="19" customWidth="1"/>
    <col min="8475" max="8475" width="9.42578125" style="19" customWidth="1"/>
    <col min="8476" max="8476" width="16.7109375" style="19" customWidth="1"/>
    <col min="8477" max="8704" width="11.42578125" style="19"/>
    <col min="8705" max="8705" width="2.85546875" style="19" customWidth="1"/>
    <col min="8706" max="8706" width="20.7109375" style="19" customWidth="1"/>
    <col min="8707" max="8707" width="21.140625" style="19" customWidth="1"/>
    <col min="8708" max="8708" width="16.28515625" style="19" customWidth="1"/>
    <col min="8709" max="8709" width="21.7109375" style="19" customWidth="1"/>
    <col min="8710" max="8710" width="16.28515625" style="19" customWidth="1"/>
    <col min="8711" max="8713" width="16.5703125" style="19" customWidth="1"/>
    <col min="8714" max="8714" width="21.28515625" style="19" customWidth="1"/>
    <col min="8715" max="8715" width="16.5703125" style="19" customWidth="1"/>
    <col min="8716" max="8716" width="26.28515625" style="19" customWidth="1"/>
    <col min="8717" max="8717" width="21.7109375" style="19" customWidth="1"/>
    <col min="8718" max="8718" width="13.7109375" style="19" customWidth="1"/>
    <col min="8719" max="8719" width="23.85546875" style="19" customWidth="1"/>
    <col min="8720" max="8721" width="16.28515625" style="19" customWidth="1"/>
    <col min="8722" max="8722" width="8.140625" style="19" customWidth="1"/>
    <col min="8723" max="8723" width="8.5703125" style="19" customWidth="1"/>
    <col min="8724" max="8724" width="17.42578125" style="19" bestFit="1" customWidth="1"/>
    <col min="8725" max="8727" width="11.42578125" style="19"/>
    <col min="8728" max="8728" width="15.85546875" style="19" customWidth="1"/>
    <col min="8729" max="8729" width="8.42578125" style="19" customWidth="1"/>
    <col min="8730" max="8730" width="8.85546875" style="19" customWidth="1"/>
    <col min="8731" max="8731" width="9.42578125" style="19" customWidth="1"/>
    <col min="8732" max="8732" width="16.7109375" style="19" customWidth="1"/>
    <col min="8733" max="8960" width="11.42578125" style="19"/>
    <col min="8961" max="8961" width="2.85546875" style="19" customWidth="1"/>
    <col min="8962" max="8962" width="20.7109375" style="19" customWidth="1"/>
    <col min="8963" max="8963" width="21.140625" style="19" customWidth="1"/>
    <col min="8964" max="8964" width="16.28515625" style="19" customWidth="1"/>
    <col min="8965" max="8965" width="21.7109375" style="19" customWidth="1"/>
    <col min="8966" max="8966" width="16.28515625" style="19" customWidth="1"/>
    <col min="8967" max="8969" width="16.5703125" style="19" customWidth="1"/>
    <col min="8970" max="8970" width="21.28515625" style="19" customWidth="1"/>
    <col min="8971" max="8971" width="16.5703125" style="19" customWidth="1"/>
    <col min="8972" max="8972" width="26.28515625" style="19" customWidth="1"/>
    <col min="8973" max="8973" width="21.7109375" style="19" customWidth="1"/>
    <col min="8974" max="8974" width="13.7109375" style="19" customWidth="1"/>
    <col min="8975" max="8975" width="23.85546875" style="19" customWidth="1"/>
    <col min="8976" max="8977" width="16.28515625" style="19" customWidth="1"/>
    <col min="8978" max="8978" width="8.140625" style="19" customWidth="1"/>
    <col min="8979" max="8979" width="8.5703125" style="19" customWidth="1"/>
    <col min="8980" max="8980" width="17.42578125" style="19" bestFit="1" customWidth="1"/>
    <col min="8981" max="8983" width="11.42578125" style="19"/>
    <col min="8984" max="8984" width="15.85546875" style="19" customWidth="1"/>
    <col min="8985" max="8985" width="8.42578125" style="19" customWidth="1"/>
    <col min="8986" max="8986" width="8.85546875" style="19" customWidth="1"/>
    <col min="8987" max="8987" width="9.42578125" style="19" customWidth="1"/>
    <col min="8988" max="8988" width="16.7109375" style="19" customWidth="1"/>
    <col min="8989" max="9216" width="11.42578125" style="19"/>
    <col min="9217" max="9217" width="2.85546875" style="19" customWidth="1"/>
    <col min="9218" max="9218" width="20.7109375" style="19" customWidth="1"/>
    <col min="9219" max="9219" width="21.140625" style="19" customWidth="1"/>
    <col min="9220" max="9220" width="16.28515625" style="19" customWidth="1"/>
    <col min="9221" max="9221" width="21.7109375" style="19" customWidth="1"/>
    <col min="9222" max="9222" width="16.28515625" style="19" customWidth="1"/>
    <col min="9223" max="9225" width="16.5703125" style="19" customWidth="1"/>
    <col min="9226" max="9226" width="21.28515625" style="19" customWidth="1"/>
    <col min="9227" max="9227" width="16.5703125" style="19" customWidth="1"/>
    <col min="9228" max="9228" width="26.28515625" style="19" customWidth="1"/>
    <col min="9229" max="9229" width="21.7109375" style="19" customWidth="1"/>
    <col min="9230" max="9230" width="13.7109375" style="19" customWidth="1"/>
    <col min="9231" max="9231" width="23.85546875" style="19" customWidth="1"/>
    <col min="9232" max="9233" width="16.28515625" style="19" customWidth="1"/>
    <col min="9234" max="9234" width="8.140625" style="19" customWidth="1"/>
    <col min="9235" max="9235" width="8.5703125" style="19" customWidth="1"/>
    <col min="9236" max="9236" width="17.42578125" style="19" bestFit="1" customWidth="1"/>
    <col min="9237" max="9239" width="11.42578125" style="19"/>
    <col min="9240" max="9240" width="15.85546875" style="19" customWidth="1"/>
    <col min="9241" max="9241" width="8.42578125" style="19" customWidth="1"/>
    <col min="9242" max="9242" width="8.85546875" style="19" customWidth="1"/>
    <col min="9243" max="9243" width="9.42578125" style="19" customWidth="1"/>
    <col min="9244" max="9244" width="16.7109375" style="19" customWidth="1"/>
    <col min="9245" max="9472" width="11.42578125" style="19"/>
    <col min="9473" max="9473" width="2.85546875" style="19" customWidth="1"/>
    <col min="9474" max="9474" width="20.7109375" style="19" customWidth="1"/>
    <col min="9475" max="9475" width="21.140625" style="19" customWidth="1"/>
    <col min="9476" max="9476" width="16.28515625" style="19" customWidth="1"/>
    <col min="9477" max="9477" width="21.7109375" style="19" customWidth="1"/>
    <col min="9478" max="9478" width="16.28515625" style="19" customWidth="1"/>
    <col min="9479" max="9481" width="16.5703125" style="19" customWidth="1"/>
    <col min="9482" max="9482" width="21.28515625" style="19" customWidth="1"/>
    <col min="9483" max="9483" width="16.5703125" style="19" customWidth="1"/>
    <col min="9484" max="9484" width="26.28515625" style="19" customWidth="1"/>
    <col min="9485" max="9485" width="21.7109375" style="19" customWidth="1"/>
    <col min="9486" max="9486" width="13.7109375" style="19" customWidth="1"/>
    <col min="9487" max="9487" width="23.85546875" style="19" customWidth="1"/>
    <col min="9488" max="9489" width="16.28515625" style="19" customWidth="1"/>
    <col min="9490" max="9490" width="8.140625" style="19" customWidth="1"/>
    <col min="9491" max="9491" width="8.5703125" style="19" customWidth="1"/>
    <col min="9492" max="9492" width="17.42578125" style="19" bestFit="1" customWidth="1"/>
    <col min="9493" max="9495" width="11.42578125" style="19"/>
    <col min="9496" max="9496" width="15.85546875" style="19" customWidth="1"/>
    <col min="9497" max="9497" width="8.42578125" style="19" customWidth="1"/>
    <col min="9498" max="9498" width="8.85546875" style="19" customWidth="1"/>
    <col min="9499" max="9499" width="9.42578125" style="19" customWidth="1"/>
    <col min="9500" max="9500" width="16.7109375" style="19" customWidth="1"/>
    <col min="9501" max="9728" width="11.42578125" style="19"/>
    <col min="9729" max="9729" width="2.85546875" style="19" customWidth="1"/>
    <col min="9730" max="9730" width="20.7109375" style="19" customWidth="1"/>
    <col min="9731" max="9731" width="21.140625" style="19" customWidth="1"/>
    <col min="9732" max="9732" width="16.28515625" style="19" customWidth="1"/>
    <col min="9733" max="9733" width="21.7109375" style="19" customWidth="1"/>
    <col min="9734" max="9734" width="16.28515625" style="19" customWidth="1"/>
    <col min="9735" max="9737" width="16.5703125" style="19" customWidth="1"/>
    <col min="9738" max="9738" width="21.28515625" style="19" customWidth="1"/>
    <col min="9739" max="9739" width="16.5703125" style="19" customWidth="1"/>
    <col min="9740" max="9740" width="26.28515625" style="19" customWidth="1"/>
    <col min="9741" max="9741" width="21.7109375" style="19" customWidth="1"/>
    <col min="9742" max="9742" width="13.7109375" style="19" customWidth="1"/>
    <col min="9743" max="9743" width="23.85546875" style="19" customWidth="1"/>
    <col min="9744" max="9745" width="16.28515625" style="19" customWidth="1"/>
    <col min="9746" max="9746" width="8.140625" style="19" customWidth="1"/>
    <col min="9747" max="9747" width="8.5703125" style="19" customWidth="1"/>
    <col min="9748" max="9748" width="17.42578125" style="19" bestFit="1" customWidth="1"/>
    <col min="9749" max="9751" width="11.42578125" style="19"/>
    <col min="9752" max="9752" width="15.85546875" style="19" customWidth="1"/>
    <col min="9753" max="9753" width="8.42578125" style="19" customWidth="1"/>
    <col min="9754" max="9754" width="8.85546875" style="19" customWidth="1"/>
    <col min="9755" max="9755" width="9.42578125" style="19" customWidth="1"/>
    <col min="9756" max="9756" width="16.7109375" style="19" customWidth="1"/>
    <col min="9757" max="9984" width="11.42578125" style="19"/>
    <col min="9985" max="9985" width="2.85546875" style="19" customWidth="1"/>
    <col min="9986" max="9986" width="20.7109375" style="19" customWidth="1"/>
    <col min="9987" max="9987" width="21.140625" style="19" customWidth="1"/>
    <col min="9988" max="9988" width="16.28515625" style="19" customWidth="1"/>
    <col min="9989" max="9989" width="21.7109375" style="19" customWidth="1"/>
    <col min="9990" max="9990" width="16.28515625" style="19" customWidth="1"/>
    <col min="9991" max="9993" width="16.5703125" style="19" customWidth="1"/>
    <col min="9994" max="9994" width="21.28515625" style="19" customWidth="1"/>
    <col min="9995" max="9995" width="16.5703125" style="19" customWidth="1"/>
    <col min="9996" max="9996" width="26.28515625" style="19" customWidth="1"/>
    <col min="9997" max="9997" width="21.7109375" style="19" customWidth="1"/>
    <col min="9998" max="9998" width="13.7109375" style="19" customWidth="1"/>
    <col min="9999" max="9999" width="23.85546875" style="19" customWidth="1"/>
    <col min="10000" max="10001" width="16.28515625" style="19" customWidth="1"/>
    <col min="10002" max="10002" width="8.140625" style="19" customWidth="1"/>
    <col min="10003" max="10003" width="8.5703125" style="19" customWidth="1"/>
    <col min="10004" max="10004" width="17.42578125" style="19" bestFit="1" customWidth="1"/>
    <col min="10005" max="10007" width="11.42578125" style="19"/>
    <col min="10008" max="10008" width="15.85546875" style="19" customWidth="1"/>
    <col min="10009" max="10009" width="8.42578125" style="19" customWidth="1"/>
    <col min="10010" max="10010" width="8.85546875" style="19" customWidth="1"/>
    <col min="10011" max="10011" width="9.42578125" style="19" customWidth="1"/>
    <col min="10012" max="10012" width="16.7109375" style="19" customWidth="1"/>
    <col min="10013" max="10240" width="11.42578125" style="19"/>
    <col min="10241" max="10241" width="2.85546875" style="19" customWidth="1"/>
    <col min="10242" max="10242" width="20.7109375" style="19" customWidth="1"/>
    <col min="10243" max="10243" width="21.140625" style="19" customWidth="1"/>
    <col min="10244" max="10244" width="16.28515625" style="19" customWidth="1"/>
    <col min="10245" max="10245" width="21.7109375" style="19" customWidth="1"/>
    <col min="10246" max="10246" width="16.28515625" style="19" customWidth="1"/>
    <col min="10247" max="10249" width="16.5703125" style="19" customWidth="1"/>
    <col min="10250" max="10250" width="21.28515625" style="19" customWidth="1"/>
    <col min="10251" max="10251" width="16.5703125" style="19" customWidth="1"/>
    <col min="10252" max="10252" width="26.28515625" style="19" customWidth="1"/>
    <col min="10253" max="10253" width="21.7109375" style="19" customWidth="1"/>
    <col min="10254" max="10254" width="13.7109375" style="19" customWidth="1"/>
    <col min="10255" max="10255" width="23.85546875" style="19" customWidth="1"/>
    <col min="10256" max="10257" width="16.28515625" style="19" customWidth="1"/>
    <col min="10258" max="10258" width="8.140625" style="19" customWidth="1"/>
    <col min="10259" max="10259" width="8.5703125" style="19" customWidth="1"/>
    <col min="10260" max="10260" width="17.42578125" style="19" bestFit="1" customWidth="1"/>
    <col min="10261" max="10263" width="11.42578125" style="19"/>
    <col min="10264" max="10264" width="15.85546875" style="19" customWidth="1"/>
    <col min="10265" max="10265" width="8.42578125" style="19" customWidth="1"/>
    <col min="10266" max="10266" width="8.85546875" style="19" customWidth="1"/>
    <col min="10267" max="10267" width="9.42578125" style="19" customWidth="1"/>
    <col min="10268" max="10268" width="16.7109375" style="19" customWidth="1"/>
    <col min="10269" max="10496" width="11.42578125" style="19"/>
    <col min="10497" max="10497" width="2.85546875" style="19" customWidth="1"/>
    <col min="10498" max="10498" width="20.7109375" style="19" customWidth="1"/>
    <col min="10499" max="10499" width="21.140625" style="19" customWidth="1"/>
    <col min="10500" max="10500" width="16.28515625" style="19" customWidth="1"/>
    <col min="10501" max="10501" width="21.7109375" style="19" customWidth="1"/>
    <col min="10502" max="10502" width="16.28515625" style="19" customWidth="1"/>
    <col min="10503" max="10505" width="16.5703125" style="19" customWidth="1"/>
    <col min="10506" max="10506" width="21.28515625" style="19" customWidth="1"/>
    <col min="10507" max="10507" width="16.5703125" style="19" customWidth="1"/>
    <col min="10508" max="10508" width="26.28515625" style="19" customWidth="1"/>
    <col min="10509" max="10509" width="21.7109375" style="19" customWidth="1"/>
    <col min="10510" max="10510" width="13.7109375" style="19" customWidth="1"/>
    <col min="10511" max="10511" width="23.85546875" style="19" customWidth="1"/>
    <col min="10512" max="10513" width="16.28515625" style="19" customWidth="1"/>
    <col min="10514" max="10514" width="8.140625" style="19" customWidth="1"/>
    <col min="10515" max="10515" width="8.5703125" style="19" customWidth="1"/>
    <col min="10516" max="10516" width="17.42578125" style="19" bestFit="1" customWidth="1"/>
    <col min="10517" max="10519" width="11.42578125" style="19"/>
    <col min="10520" max="10520" width="15.85546875" style="19" customWidth="1"/>
    <col min="10521" max="10521" width="8.42578125" style="19" customWidth="1"/>
    <col min="10522" max="10522" width="8.85546875" style="19" customWidth="1"/>
    <col min="10523" max="10523" width="9.42578125" style="19" customWidth="1"/>
    <col min="10524" max="10524" width="16.7109375" style="19" customWidth="1"/>
    <col min="10525" max="10752" width="11.42578125" style="19"/>
    <col min="10753" max="10753" width="2.85546875" style="19" customWidth="1"/>
    <col min="10754" max="10754" width="20.7109375" style="19" customWidth="1"/>
    <col min="10755" max="10755" width="21.140625" style="19" customWidth="1"/>
    <col min="10756" max="10756" width="16.28515625" style="19" customWidth="1"/>
    <col min="10757" max="10757" width="21.7109375" style="19" customWidth="1"/>
    <col min="10758" max="10758" width="16.28515625" style="19" customWidth="1"/>
    <col min="10759" max="10761" width="16.5703125" style="19" customWidth="1"/>
    <col min="10762" max="10762" width="21.28515625" style="19" customWidth="1"/>
    <col min="10763" max="10763" width="16.5703125" style="19" customWidth="1"/>
    <col min="10764" max="10764" width="26.28515625" style="19" customWidth="1"/>
    <col min="10765" max="10765" width="21.7109375" style="19" customWidth="1"/>
    <col min="10766" max="10766" width="13.7109375" style="19" customWidth="1"/>
    <col min="10767" max="10767" width="23.85546875" style="19" customWidth="1"/>
    <col min="10768" max="10769" width="16.28515625" style="19" customWidth="1"/>
    <col min="10770" max="10770" width="8.140625" style="19" customWidth="1"/>
    <col min="10771" max="10771" width="8.5703125" style="19" customWidth="1"/>
    <col min="10772" max="10772" width="17.42578125" style="19" bestFit="1" customWidth="1"/>
    <col min="10773" max="10775" width="11.42578125" style="19"/>
    <col min="10776" max="10776" width="15.85546875" style="19" customWidth="1"/>
    <col min="10777" max="10777" width="8.42578125" style="19" customWidth="1"/>
    <col min="10778" max="10778" width="8.85546875" style="19" customWidth="1"/>
    <col min="10779" max="10779" width="9.42578125" style="19" customWidth="1"/>
    <col min="10780" max="10780" width="16.7109375" style="19" customWidth="1"/>
    <col min="10781" max="11008" width="11.42578125" style="19"/>
    <col min="11009" max="11009" width="2.85546875" style="19" customWidth="1"/>
    <col min="11010" max="11010" width="20.7109375" style="19" customWidth="1"/>
    <col min="11011" max="11011" width="21.140625" style="19" customWidth="1"/>
    <col min="11012" max="11012" width="16.28515625" style="19" customWidth="1"/>
    <col min="11013" max="11013" width="21.7109375" style="19" customWidth="1"/>
    <col min="11014" max="11014" width="16.28515625" style="19" customWidth="1"/>
    <col min="11015" max="11017" width="16.5703125" style="19" customWidth="1"/>
    <col min="11018" max="11018" width="21.28515625" style="19" customWidth="1"/>
    <col min="11019" max="11019" width="16.5703125" style="19" customWidth="1"/>
    <col min="11020" max="11020" width="26.28515625" style="19" customWidth="1"/>
    <col min="11021" max="11021" width="21.7109375" style="19" customWidth="1"/>
    <col min="11022" max="11022" width="13.7109375" style="19" customWidth="1"/>
    <col min="11023" max="11023" width="23.85546875" style="19" customWidth="1"/>
    <col min="11024" max="11025" width="16.28515625" style="19" customWidth="1"/>
    <col min="11026" max="11026" width="8.140625" style="19" customWidth="1"/>
    <col min="11027" max="11027" width="8.5703125" style="19" customWidth="1"/>
    <col min="11028" max="11028" width="17.42578125" style="19" bestFit="1" customWidth="1"/>
    <col min="11029" max="11031" width="11.42578125" style="19"/>
    <col min="11032" max="11032" width="15.85546875" style="19" customWidth="1"/>
    <col min="11033" max="11033" width="8.42578125" style="19" customWidth="1"/>
    <col min="11034" max="11034" width="8.85546875" style="19" customWidth="1"/>
    <col min="11035" max="11035" width="9.42578125" style="19" customWidth="1"/>
    <col min="11036" max="11036" width="16.7109375" style="19" customWidth="1"/>
    <col min="11037" max="11264" width="11.42578125" style="19"/>
    <col min="11265" max="11265" width="2.85546875" style="19" customWidth="1"/>
    <col min="11266" max="11266" width="20.7109375" style="19" customWidth="1"/>
    <col min="11267" max="11267" width="21.140625" style="19" customWidth="1"/>
    <col min="11268" max="11268" width="16.28515625" style="19" customWidth="1"/>
    <col min="11269" max="11269" width="21.7109375" style="19" customWidth="1"/>
    <col min="11270" max="11270" width="16.28515625" style="19" customWidth="1"/>
    <col min="11271" max="11273" width="16.5703125" style="19" customWidth="1"/>
    <col min="11274" max="11274" width="21.28515625" style="19" customWidth="1"/>
    <col min="11275" max="11275" width="16.5703125" style="19" customWidth="1"/>
    <col min="11276" max="11276" width="26.28515625" style="19" customWidth="1"/>
    <col min="11277" max="11277" width="21.7109375" style="19" customWidth="1"/>
    <col min="11278" max="11278" width="13.7109375" style="19" customWidth="1"/>
    <col min="11279" max="11279" width="23.85546875" style="19" customWidth="1"/>
    <col min="11280" max="11281" width="16.28515625" style="19" customWidth="1"/>
    <col min="11282" max="11282" width="8.140625" style="19" customWidth="1"/>
    <col min="11283" max="11283" width="8.5703125" style="19" customWidth="1"/>
    <col min="11284" max="11284" width="17.42578125" style="19" bestFit="1" customWidth="1"/>
    <col min="11285" max="11287" width="11.42578125" style="19"/>
    <col min="11288" max="11288" width="15.85546875" style="19" customWidth="1"/>
    <col min="11289" max="11289" width="8.42578125" style="19" customWidth="1"/>
    <col min="11290" max="11290" width="8.85546875" style="19" customWidth="1"/>
    <col min="11291" max="11291" width="9.42578125" style="19" customWidth="1"/>
    <col min="11292" max="11292" width="16.7109375" style="19" customWidth="1"/>
    <col min="11293" max="11520" width="11.42578125" style="19"/>
    <col min="11521" max="11521" width="2.85546875" style="19" customWidth="1"/>
    <col min="11522" max="11522" width="20.7109375" style="19" customWidth="1"/>
    <col min="11523" max="11523" width="21.140625" style="19" customWidth="1"/>
    <col min="11524" max="11524" width="16.28515625" style="19" customWidth="1"/>
    <col min="11525" max="11525" width="21.7109375" style="19" customWidth="1"/>
    <col min="11526" max="11526" width="16.28515625" style="19" customWidth="1"/>
    <col min="11527" max="11529" width="16.5703125" style="19" customWidth="1"/>
    <col min="11530" max="11530" width="21.28515625" style="19" customWidth="1"/>
    <col min="11531" max="11531" width="16.5703125" style="19" customWidth="1"/>
    <col min="11532" max="11532" width="26.28515625" style="19" customWidth="1"/>
    <col min="11533" max="11533" width="21.7109375" style="19" customWidth="1"/>
    <col min="11534" max="11534" width="13.7109375" style="19" customWidth="1"/>
    <col min="11535" max="11535" width="23.85546875" style="19" customWidth="1"/>
    <col min="11536" max="11537" width="16.28515625" style="19" customWidth="1"/>
    <col min="11538" max="11538" width="8.140625" style="19" customWidth="1"/>
    <col min="11539" max="11539" width="8.5703125" style="19" customWidth="1"/>
    <col min="11540" max="11540" width="17.42578125" style="19" bestFit="1" customWidth="1"/>
    <col min="11541" max="11543" width="11.42578125" style="19"/>
    <col min="11544" max="11544" width="15.85546875" style="19" customWidth="1"/>
    <col min="11545" max="11545" width="8.42578125" style="19" customWidth="1"/>
    <col min="11546" max="11546" width="8.85546875" style="19" customWidth="1"/>
    <col min="11547" max="11547" width="9.42578125" style="19" customWidth="1"/>
    <col min="11548" max="11548" width="16.7109375" style="19" customWidth="1"/>
    <col min="11549" max="11776" width="11.42578125" style="19"/>
    <col min="11777" max="11777" width="2.85546875" style="19" customWidth="1"/>
    <col min="11778" max="11778" width="20.7109375" style="19" customWidth="1"/>
    <col min="11779" max="11779" width="21.140625" style="19" customWidth="1"/>
    <col min="11780" max="11780" width="16.28515625" style="19" customWidth="1"/>
    <col min="11781" max="11781" width="21.7109375" style="19" customWidth="1"/>
    <col min="11782" max="11782" width="16.28515625" style="19" customWidth="1"/>
    <col min="11783" max="11785" width="16.5703125" style="19" customWidth="1"/>
    <col min="11786" max="11786" width="21.28515625" style="19" customWidth="1"/>
    <col min="11787" max="11787" width="16.5703125" style="19" customWidth="1"/>
    <col min="11788" max="11788" width="26.28515625" style="19" customWidth="1"/>
    <col min="11789" max="11789" width="21.7109375" style="19" customWidth="1"/>
    <col min="11790" max="11790" width="13.7109375" style="19" customWidth="1"/>
    <col min="11791" max="11791" width="23.85546875" style="19" customWidth="1"/>
    <col min="11792" max="11793" width="16.28515625" style="19" customWidth="1"/>
    <col min="11794" max="11794" width="8.140625" style="19" customWidth="1"/>
    <col min="11795" max="11795" width="8.5703125" style="19" customWidth="1"/>
    <col min="11796" max="11796" width="17.42578125" style="19" bestFit="1" customWidth="1"/>
    <col min="11797" max="11799" width="11.42578125" style="19"/>
    <col min="11800" max="11800" width="15.85546875" style="19" customWidth="1"/>
    <col min="11801" max="11801" width="8.42578125" style="19" customWidth="1"/>
    <col min="11802" max="11802" width="8.85546875" style="19" customWidth="1"/>
    <col min="11803" max="11803" width="9.42578125" style="19" customWidth="1"/>
    <col min="11804" max="11804" width="16.7109375" style="19" customWidth="1"/>
    <col min="11805" max="12032" width="11.42578125" style="19"/>
    <col min="12033" max="12033" width="2.85546875" style="19" customWidth="1"/>
    <col min="12034" max="12034" width="20.7109375" style="19" customWidth="1"/>
    <col min="12035" max="12035" width="21.140625" style="19" customWidth="1"/>
    <col min="12036" max="12036" width="16.28515625" style="19" customWidth="1"/>
    <col min="12037" max="12037" width="21.7109375" style="19" customWidth="1"/>
    <col min="12038" max="12038" width="16.28515625" style="19" customWidth="1"/>
    <col min="12039" max="12041" width="16.5703125" style="19" customWidth="1"/>
    <col min="12042" max="12042" width="21.28515625" style="19" customWidth="1"/>
    <col min="12043" max="12043" width="16.5703125" style="19" customWidth="1"/>
    <col min="12044" max="12044" width="26.28515625" style="19" customWidth="1"/>
    <col min="12045" max="12045" width="21.7109375" style="19" customWidth="1"/>
    <col min="12046" max="12046" width="13.7109375" style="19" customWidth="1"/>
    <col min="12047" max="12047" width="23.85546875" style="19" customWidth="1"/>
    <col min="12048" max="12049" width="16.28515625" style="19" customWidth="1"/>
    <col min="12050" max="12050" width="8.140625" style="19" customWidth="1"/>
    <col min="12051" max="12051" width="8.5703125" style="19" customWidth="1"/>
    <col min="12052" max="12052" width="17.42578125" style="19" bestFit="1" customWidth="1"/>
    <col min="12053" max="12055" width="11.42578125" style="19"/>
    <col min="12056" max="12056" width="15.85546875" style="19" customWidth="1"/>
    <col min="12057" max="12057" width="8.42578125" style="19" customWidth="1"/>
    <col min="12058" max="12058" width="8.85546875" style="19" customWidth="1"/>
    <col min="12059" max="12059" width="9.42578125" style="19" customWidth="1"/>
    <col min="12060" max="12060" width="16.7109375" style="19" customWidth="1"/>
    <col min="12061" max="12288" width="11.42578125" style="19"/>
    <col min="12289" max="12289" width="2.85546875" style="19" customWidth="1"/>
    <col min="12290" max="12290" width="20.7109375" style="19" customWidth="1"/>
    <col min="12291" max="12291" width="21.140625" style="19" customWidth="1"/>
    <col min="12292" max="12292" width="16.28515625" style="19" customWidth="1"/>
    <col min="12293" max="12293" width="21.7109375" style="19" customWidth="1"/>
    <col min="12294" max="12294" width="16.28515625" style="19" customWidth="1"/>
    <col min="12295" max="12297" width="16.5703125" style="19" customWidth="1"/>
    <col min="12298" max="12298" width="21.28515625" style="19" customWidth="1"/>
    <col min="12299" max="12299" width="16.5703125" style="19" customWidth="1"/>
    <col min="12300" max="12300" width="26.28515625" style="19" customWidth="1"/>
    <col min="12301" max="12301" width="21.7109375" style="19" customWidth="1"/>
    <col min="12302" max="12302" width="13.7109375" style="19" customWidth="1"/>
    <col min="12303" max="12303" width="23.85546875" style="19" customWidth="1"/>
    <col min="12304" max="12305" width="16.28515625" style="19" customWidth="1"/>
    <col min="12306" max="12306" width="8.140625" style="19" customWidth="1"/>
    <col min="12307" max="12307" width="8.5703125" style="19" customWidth="1"/>
    <col min="12308" max="12308" width="17.42578125" style="19" bestFit="1" customWidth="1"/>
    <col min="12309" max="12311" width="11.42578125" style="19"/>
    <col min="12312" max="12312" width="15.85546875" style="19" customWidth="1"/>
    <col min="12313" max="12313" width="8.42578125" style="19" customWidth="1"/>
    <col min="12314" max="12314" width="8.85546875" style="19" customWidth="1"/>
    <col min="12315" max="12315" width="9.42578125" style="19" customWidth="1"/>
    <col min="12316" max="12316" width="16.7109375" style="19" customWidth="1"/>
    <col min="12317" max="12544" width="11.42578125" style="19"/>
    <col min="12545" max="12545" width="2.85546875" style="19" customWidth="1"/>
    <col min="12546" max="12546" width="20.7109375" style="19" customWidth="1"/>
    <col min="12547" max="12547" width="21.140625" style="19" customWidth="1"/>
    <col min="12548" max="12548" width="16.28515625" style="19" customWidth="1"/>
    <col min="12549" max="12549" width="21.7109375" style="19" customWidth="1"/>
    <col min="12550" max="12550" width="16.28515625" style="19" customWidth="1"/>
    <col min="12551" max="12553" width="16.5703125" style="19" customWidth="1"/>
    <col min="12554" max="12554" width="21.28515625" style="19" customWidth="1"/>
    <col min="12555" max="12555" width="16.5703125" style="19" customWidth="1"/>
    <col min="12556" max="12556" width="26.28515625" style="19" customWidth="1"/>
    <col min="12557" max="12557" width="21.7109375" style="19" customWidth="1"/>
    <col min="12558" max="12558" width="13.7109375" style="19" customWidth="1"/>
    <col min="12559" max="12559" width="23.85546875" style="19" customWidth="1"/>
    <col min="12560" max="12561" width="16.28515625" style="19" customWidth="1"/>
    <col min="12562" max="12562" width="8.140625" style="19" customWidth="1"/>
    <col min="12563" max="12563" width="8.5703125" style="19" customWidth="1"/>
    <col min="12564" max="12564" width="17.42578125" style="19" bestFit="1" customWidth="1"/>
    <col min="12565" max="12567" width="11.42578125" style="19"/>
    <col min="12568" max="12568" width="15.85546875" style="19" customWidth="1"/>
    <col min="12569" max="12569" width="8.42578125" style="19" customWidth="1"/>
    <col min="12570" max="12570" width="8.85546875" style="19" customWidth="1"/>
    <col min="12571" max="12571" width="9.42578125" style="19" customWidth="1"/>
    <col min="12572" max="12572" width="16.7109375" style="19" customWidth="1"/>
    <col min="12573" max="12800" width="11.42578125" style="19"/>
    <col min="12801" max="12801" width="2.85546875" style="19" customWidth="1"/>
    <col min="12802" max="12802" width="20.7109375" style="19" customWidth="1"/>
    <col min="12803" max="12803" width="21.140625" style="19" customWidth="1"/>
    <col min="12804" max="12804" width="16.28515625" style="19" customWidth="1"/>
    <col min="12805" max="12805" width="21.7109375" style="19" customWidth="1"/>
    <col min="12806" max="12806" width="16.28515625" style="19" customWidth="1"/>
    <col min="12807" max="12809" width="16.5703125" style="19" customWidth="1"/>
    <col min="12810" max="12810" width="21.28515625" style="19" customWidth="1"/>
    <col min="12811" max="12811" width="16.5703125" style="19" customWidth="1"/>
    <col min="12812" max="12812" width="26.28515625" style="19" customWidth="1"/>
    <col min="12813" max="12813" width="21.7109375" style="19" customWidth="1"/>
    <col min="12814" max="12814" width="13.7109375" style="19" customWidth="1"/>
    <col min="12815" max="12815" width="23.85546875" style="19" customWidth="1"/>
    <col min="12816" max="12817" width="16.28515625" style="19" customWidth="1"/>
    <col min="12818" max="12818" width="8.140625" style="19" customWidth="1"/>
    <col min="12819" max="12819" width="8.5703125" style="19" customWidth="1"/>
    <col min="12820" max="12820" width="17.42578125" style="19" bestFit="1" customWidth="1"/>
    <col min="12821" max="12823" width="11.42578125" style="19"/>
    <col min="12824" max="12824" width="15.85546875" style="19" customWidth="1"/>
    <col min="12825" max="12825" width="8.42578125" style="19" customWidth="1"/>
    <col min="12826" max="12826" width="8.85546875" style="19" customWidth="1"/>
    <col min="12827" max="12827" width="9.42578125" style="19" customWidth="1"/>
    <col min="12828" max="12828" width="16.7109375" style="19" customWidth="1"/>
    <col min="12829" max="13056" width="11.42578125" style="19"/>
    <col min="13057" max="13057" width="2.85546875" style="19" customWidth="1"/>
    <col min="13058" max="13058" width="20.7109375" style="19" customWidth="1"/>
    <col min="13059" max="13059" width="21.140625" style="19" customWidth="1"/>
    <col min="13060" max="13060" width="16.28515625" style="19" customWidth="1"/>
    <col min="13061" max="13061" width="21.7109375" style="19" customWidth="1"/>
    <col min="13062" max="13062" width="16.28515625" style="19" customWidth="1"/>
    <col min="13063" max="13065" width="16.5703125" style="19" customWidth="1"/>
    <col min="13066" max="13066" width="21.28515625" style="19" customWidth="1"/>
    <col min="13067" max="13067" width="16.5703125" style="19" customWidth="1"/>
    <col min="13068" max="13068" width="26.28515625" style="19" customWidth="1"/>
    <col min="13069" max="13069" width="21.7109375" style="19" customWidth="1"/>
    <col min="13070" max="13070" width="13.7109375" style="19" customWidth="1"/>
    <col min="13071" max="13071" width="23.85546875" style="19" customWidth="1"/>
    <col min="13072" max="13073" width="16.28515625" style="19" customWidth="1"/>
    <col min="13074" max="13074" width="8.140625" style="19" customWidth="1"/>
    <col min="13075" max="13075" width="8.5703125" style="19" customWidth="1"/>
    <col min="13076" max="13076" width="17.42578125" style="19" bestFit="1" customWidth="1"/>
    <col min="13077" max="13079" width="11.42578125" style="19"/>
    <col min="13080" max="13080" width="15.85546875" style="19" customWidth="1"/>
    <col min="13081" max="13081" width="8.42578125" style="19" customWidth="1"/>
    <col min="13082" max="13082" width="8.85546875" style="19" customWidth="1"/>
    <col min="13083" max="13083" width="9.42578125" style="19" customWidth="1"/>
    <col min="13084" max="13084" width="16.7109375" style="19" customWidth="1"/>
    <col min="13085" max="13312" width="11.42578125" style="19"/>
    <col min="13313" max="13313" width="2.85546875" style="19" customWidth="1"/>
    <col min="13314" max="13314" width="20.7109375" style="19" customWidth="1"/>
    <col min="13315" max="13315" width="21.140625" style="19" customWidth="1"/>
    <col min="13316" max="13316" width="16.28515625" style="19" customWidth="1"/>
    <col min="13317" max="13317" width="21.7109375" style="19" customWidth="1"/>
    <col min="13318" max="13318" width="16.28515625" style="19" customWidth="1"/>
    <col min="13319" max="13321" width="16.5703125" style="19" customWidth="1"/>
    <col min="13322" max="13322" width="21.28515625" style="19" customWidth="1"/>
    <col min="13323" max="13323" width="16.5703125" style="19" customWidth="1"/>
    <col min="13324" max="13324" width="26.28515625" style="19" customWidth="1"/>
    <col min="13325" max="13325" width="21.7109375" style="19" customWidth="1"/>
    <col min="13326" max="13326" width="13.7109375" style="19" customWidth="1"/>
    <col min="13327" max="13327" width="23.85546875" style="19" customWidth="1"/>
    <col min="13328" max="13329" width="16.28515625" style="19" customWidth="1"/>
    <col min="13330" max="13330" width="8.140625" style="19" customWidth="1"/>
    <col min="13331" max="13331" width="8.5703125" style="19" customWidth="1"/>
    <col min="13332" max="13332" width="17.42578125" style="19" bestFit="1" customWidth="1"/>
    <col min="13333" max="13335" width="11.42578125" style="19"/>
    <col min="13336" max="13336" width="15.85546875" style="19" customWidth="1"/>
    <col min="13337" max="13337" width="8.42578125" style="19" customWidth="1"/>
    <col min="13338" max="13338" width="8.85546875" style="19" customWidth="1"/>
    <col min="13339" max="13339" width="9.42578125" style="19" customWidth="1"/>
    <col min="13340" max="13340" width="16.7109375" style="19" customWidth="1"/>
    <col min="13341" max="13568" width="11.42578125" style="19"/>
    <col min="13569" max="13569" width="2.85546875" style="19" customWidth="1"/>
    <col min="13570" max="13570" width="20.7109375" style="19" customWidth="1"/>
    <col min="13571" max="13571" width="21.140625" style="19" customWidth="1"/>
    <col min="13572" max="13572" width="16.28515625" style="19" customWidth="1"/>
    <col min="13573" max="13573" width="21.7109375" style="19" customWidth="1"/>
    <col min="13574" max="13574" width="16.28515625" style="19" customWidth="1"/>
    <col min="13575" max="13577" width="16.5703125" style="19" customWidth="1"/>
    <col min="13578" max="13578" width="21.28515625" style="19" customWidth="1"/>
    <col min="13579" max="13579" width="16.5703125" style="19" customWidth="1"/>
    <col min="13580" max="13580" width="26.28515625" style="19" customWidth="1"/>
    <col min="13581" max="13581" width="21.7109375" style="19" customWidth="1"/>
    <col min="13582" max="13582" width="13.7109375" style="19" customWidth="1"/>
    <col min="13583" max="13583" width="23.85546875" style="19" customWidth="1"/>
    <col min="13584" max="13585" width="16.28515625" style="19" customWidth="1"/>
    <col min="13586" max="13586" width="8.140625" style="19" customWidth="1"/>
    <col min="13587" max="13587" width="8.5703125" style="19" customWidth="1"/>
    <col min="13588" max="13588" width="17.42578125" style="19" bestFit="1" customWidth="1"/>
    <col min="13589" max="13591" width="11.42578125" style="19"/>
    <col min="13592" max="13592" width="15.85546875" style="19" customWidth="1"/>
    <col min="13593" max="13593" width="8.42578125" style="19" customWidth="1"/>
    <col min="13594" max="13594" width="8.85546875" style="19" customWidth="1"/>
    <col min="13595" max="13595" width="9.42578125" style="19" customWidth="1"/>
    <col min="13596" max="13596" width="16.7109375" style="19" customWidth="1"/>
    <col min="13597" max="13824" width="11.42578125" style="19"/>
    <col min="13825" max="13825" width="2.85546875" style="19" customWidth="1"/>
    <col min="13826" max="13826" width="20.7109375" style="19" customWidth="1"/>
    <col min="13827" max="13827" width="21.140625" style="19" customWidth="1"/>
    <col min="13828" max="13828" width="16.28515625" style="19" customWidth="1"/>
    <col min="13829" max="13829" width="21.7109375" style="19" customWidth="1"/>
    <col min="13830" max="13830" width="16.28515625" style="19" customWidth="1"/>
    <col min="13831" max="13833" width="16.5703125" style="19" customWidth="1"/>
    <col min="13834" max="13834" width="21.28515625" style="19" customWidth="1"/>
    <col min="13835" max="13835" width="16.5703125" style="19" customWidth="1"/>
    <col min="13836" max="13836" width="26.28515625" style="19" customWidth="1"/>
    <col min="13837" max="13837" width="21.7109375" style="19" customWidth="1"/>
    <col min="13838" max="13838" width="13.7109375" style="19" customWidth="1"/>
    <col min="13839" max="13839" width="23.85546875" style="19" customWidth="1"/>
    <col min="13840" max="13841" width="16.28515625" style="19" customWidth="1"/>
    <col min="13842" max="13842" width="8.140625" style="19" customWidth="1"/>
    <col min="13843" max="13843" width="8.5703125" style="19" customWidth="1"/>
    <col min="13844" max="13844" width="17.42578125" style="19" bestFit="1" customWidth="1"/>
    <col min="13845" max="13847" width="11.42578125" style="19"/>
    <col min="13848" max="13848" width="15.85546875" style="19" customWidth="1"/>
    <col min="13849" max="13849" width="8.42578125" style="19" customWidth="1"/>
    <col min="13850" max="13850" width="8.85546875" style="19" customWidth="1"/>
    <col min="13851" max="13851" width="9.42578125" style="19" customWidth="1"/>
    <col min="13852" max="13852" width="16.7109375" style="19" customWidth="1"/>
    <col min="13853" max="14080" width="11.42578125" style="19"/>
    <col min="14081" max="14081" width="2.85546875" style="19" customWidth="1"/>
    <col min="14082" max="14082" width="20.7109375" style="19" customWidth="1"/>
    <col min="14083" max="14083" width="21.140625" style="19" customWidth="1"/>
    <col min="14084" max="14084" width="16.28515625" style="19" customWidth="1"/>
    <col min="14085" max="14085" width="21.7109375" style="19" customWidth="1"/>
    <col min="14086" max="14086" width="16.28515625" style="19" customWidth="1"/>
    <col min="14087" max="14089" width="16.5703125" style="19" customWidth="1"/>
    <col min="14090" max="14090" width="21.28515625" style="19" customWidth="1"/>
    <col min="14091" max="14091" width="16.5703125" style="19" customWidth="1"/>
    <col min="14092" max="14092" width="26.28515625" style="19" customWidth="1"/>
    <col min="14093" max="14093" width="21.7109375" style="19" customWidth="1"/>
    <col min="14094" max="14094" width="13.7109375" style="19" customWidth="1"/>
    <col min="14095" max="14095" width="23.85546875" style="19" customWidth="1"/>
    <col min="14096" max="14097" width="16.28515625" style="19" customWidth="1"/>
    <col min="14098" max="14098" width="8.140625" style="19" customWidth="1"/>
    <col min="14099" max="14099" width="8.5703125" style="19" customWidth="1"/>
    <col min="14100" max="14100" width="17.42578125" style="19" bestFit="1" customWidth="1"/>
    <col min="14101" max="14103" width="11.42578125" style="19"/>
    <col min="14104" max="14104" width="15.85546875" style="19" customWidth="1"/>
    <col min="14105" max="14105" width="8.42578125" style="19" customWidth="1"/>
    <col min="14106" max="14106" width="8.85546875" style="19" customWidth="1"/>
    <col min="14107" max="14107" width="9.42578125" style="19" customWidth="1"/>
    <col min="14108" max="14108" width="16.7109375" style="19" customWidth="1"/>
    <col min="14109" max="14336" width="11.42578125" style="19"/>
    <col min="14337" max="14337" width="2.85546875" style="19" customWidth="1"/>
    <col min="14338" max="14338" width="20.7109375" style="19" customWidth="1"/>
    <col min="14339" max="14339" width="21.140625" style="19" customWidth="1"/>
    <col min="14340" max="14340" width="16.28515625" style="19" customWidth="1"/>
    <col min="14341" max="14341" width="21.7109375" style="19" customWidth="1"/>
    <col min="14342" max="14342" width="16.28515625" style="19" customWidth="1"/>
    <col min="14343" max="14345" width="16.5703125" style="19" customWidth="1"/>
    <col min="14346" max="14346" width="21.28515625" style="19" customWidth="1"/>
    <col min="14347" max="14347" width="16.5703125" style="19" customWidth="1"/>
    <col min="14348" max="14348" width="26.28515625" style="19" customWidth="1"/>
    <col min="14349" max="14349" width="21.7109375" style="19" customWidth="1"/>
    <col min="14350" max="14350" width="13.7109375" style="19" customWidth="1"/>
    <col min="14351" max="14351" width="23.85546875" style="19" customWidth="1"/>
    <col min="14352" max="14353" width="16.28515625" style="19" customWidth="1"/>
    <col min="14354" max="14354" width="8.140625" style="19" customWidth="1"/>
    <col min="14355" max="14355" width="8.5703125" style="19" customWidth="1"/>
    <col min="14356" max="14356" width="17.42578125" style="19" bestFit="1" customWidth="1"/>
    <col min="14357" max="14359" width="11.42578125" style="19"/>
    <col min="14360" max="14360" width="15.85546875" style="19" customWidth="1"/>
    <col min="14361" max="14361" width="8.42578125" style="19" customWidth="1"/>
    <col min="14362" max="14362" width="8.85546875" style="19" customWidth="1"/>
    <col min="14363" max="14363" width="9.42578125" style="19" customWidth="1"/>
    <col min="14364" max="14364" width="16.7109375" style="19" customWidth="1"/>
    <col min="14365" max="14592" width="11.42578125" style="19"/>
    <col min="14593" max="14593" width="2.85546875" style="19" customWidth="1"/>
    <col min="14594" max="14594" width="20.7109375" style="19" customWidth="1"/>
    <col min="14595" max="14595" width="21.140625" style="19" customWidth="1"/>
    <col min="14596" max="14596" width="16.28515625" style="19" customWidth="1"/>
    <col min="14597" max="14597" width="21.7109375" style="19" customWidth="1"/>
    <col min="14598" max="14598" width="16.28515625" style="19" customWidth="1"/>
    <col min="14599" max="14601" width="16.5703125" style="19" customWidth="1"/>
    <col min="14602" max="14602" width="21.28515625" style="19" customWidth="1"/>
    <col min="14603" max="14603" width="16.5703125" style="19" customWidth="1"/>
    <col min="14604" max="14604" width="26.28515625" style="19" customWidth="1"/>
    <col min="14605" max="14605" width="21.7109375" style="19" customWidth="1"/>
    <col min="14606" max="14606" width="13.7109375" style="19" customWidth="1"/>
    <col min="14607" max="14607" width="23.85546875" style="19" customWidth="1"/>
    <col min="14608" max="14609" width="16.28515625" style="19" customWidth="1"/>
    <col min="14610" max="14610" width="8.140625" style="19" customWidth="1"/>
    <col min="14611" max="14611" width="8.5703125" style="19" customWidth="1"/>
    <col min="14612" max="14612" width="17.42578125" style="19" bestFit="1" customWidth="1"/>
    <col min="14613" max="14615" width="11.42578125" style="19"/>
    <col min="14616" max="14616" width="15.85546875" style="19" customWidth="1"/>
    <col min="14617" max="14617" width="8.42578125" style="19" customWidth="1"/>
    <col min="14618" max="14618" width="8.85546875" style="19" customWidth="1"/>
    <col min="14619" max="14619" width="9.42578125" style="19" customWidth="1"/>
    <col min="14620" max="14620" width="16.7109375" style="19" customWidth="1"/>
    <col min="14621" max="14848" width="11.42578125" style="19"/>
    <col min="14849" max="14849" width="2.85546875" style="19" customWidth="1"/>
    <col min="14850" max="14850" width="20.7109375" style="19" customWidth="1"/>
    <col min="14851" max="14851" width="21.140625" style="19" customWidth="1"/>
    <col min="14852" max="14852" width="16.28515625" style="19" customWidth="1"/>
    <col min="14853" max="14853" width="21.7109375" style="19" customWidth="1"/>
    <col min="14854" max="14854" width="16.28515625" style="19" customWidth="1"/>
    <col min="14855" max="14857" width="16.5703125" style="19" customWidth="1"/>
    <col min="14858" max="14858" width="21.28515625" style="19" customWidth="1"/>
    <col min="14859" max="14859" width="16.5703125" style="19" customWidth="1"/>
    <col min="14860" max="14860" width="26.28515625" style="19" customWidth="1"/>
    <col min="14861" max="14861" width="21.7109375" style="19" customWidth="1"/>
    <col min="14862" max="14862" width="13.7109375" style="19" customWidth="1"/>
    <col min="14863" max="14863" width="23.85546875" style="19" customWidth="1"/>
    <col min="14864" max="14865" width="16.28515625" style="19" customWidth="1"/>
    <col min="14866" max="14866" width="8.140625" style="19" customWidth="1"/>
    <col min="14867" max="14867" width="8.5703125" style="19" customWidth="1"/>
    <col min="14868" max="14868" width="17.42578125" style="19" bestFit="1" customWidth="1"/>
    <col min="14869" max="14871" width="11.42578125" style="19"/>
    <col min="14872" max="14872" width="15.85546875" style="19" customWidth="1"/>
    <col min="14873" max="14873" width="8.42578125" style="19" customWidth="1"/>
    <col min="14874" max="14874" width="8.85546875" style="19" customWidth="1"/>
    <col min="14875" max="14875" width="9.42578125" style="19" customWidth="1"/>
    <col min="14876" max="14876" width="16.7109375" style="19" customWidth="1"/>
    <col min="14877" max="15104" width="11.42578125" style="19"/>
    <col min="15105" max="15105" width="2.85546875" style="19" customWidth="1"/>
    <col min="15106" max="15106" width="20.7109375" style="19" customWidth="1"/>
    <col min="15107" max="15107" width="21.140625" style="19" customWidth="1"/>
    <col min="15108" max="15108" width="16.28515625" style="19" customWidth="1"/>
    <col min="15109" max="15109" width="21.7109375" style="19" customWidth="1"/>
    <col min="15110" max="15110" width="16.28515625" style="19" customWidth="1"/>
    <col min="15111" max="15113" width="16.5703125" style="19" customWidth="1"/>
    <col min="15114" max="15114" width="21.28515625" style="19" customWidth="1"/>
    <col min="15115" max="15115" width="16.5703125" style="19" customWidth="1"/>
    <col min="15116" max="15116" width="26.28515625" style="19" customWidth="1"/>
    <col min="15117" max="15117" width="21.7109375" style="19" customWidth="1"/>
    <col min="15118" max="15118" width="13.7109375" style="19" customWidth="1"/>
    <col min="15119" max="15119" width="23.85546875" style="19" customWidth="1"/>
    <col min="15120" max="15121" width="16.28515625" style="19" customWidth="1"/>
    <col min="15122" max="15122" width="8.140625" style="19" customWidth="1"/>
    <col min="15123" max="15123" width="8.5703125" style="19" customWidth="1"/>
    <col min="15124" max="15124" width="17.42578125" style="19" bestFit="1" customWidth="1"/>
    <col min="15125" max="15127" width="11.42578125" style="19"/>
    <col min="15128" max="15128" width="15.85546875" style="19" customWidth="1"/>
    <col min="15129" max="15129" width="8.42578125" style="19" customWidth="1"/>
    <col min="15130" max="15130" width="8.85546875" style="19" customWidth="1"/>
    <col min="15131" max="15131" width="9.42578125" style="19" customWidth="1"/>
    <col min="15132" max="15132" width="16.7109375" style="19" customWidth="1"/>
    <col min="15133" max="15360" width="11.42578125" style="19"/>
    <col min="15361" max="15361" width="2.85546875" style="19" customWidth="1"/>
    <col min="15362" max="15362" width="20.7109375" style="19" customWidth="1"/>
    <col min="15363" max="15363" width="21.140625" style="19" customWidth="1"/>
    <col min="15364" max="15364" width="16.28515625" style="19" customWidth="1"/>
    <col min="15365" max="15365" width="21.7109375" style="19" customWidth="1"/>
    <col min="15366" max="15366" width="16.28515625" style="19" customWidth="1"/>
    <col min="15367" max="15369" width="16.5703125" style="19" customWidth="1"/>
    <col min="15370" max="15370" width="21.28515625" style="19" customWidth="1"/>
    <col min="15371" max="15371" width="16.5703125" style="19" customWidth="1"/>
    <col min="15372" max="15372" width="26.28515625" style="19" customWidth="1"/>
    <col min="15373" max="15373" width="21.7109375" style="19" customWidth="1"/>
    <col min="15374" max="15374" width="13.7109375" style="19" customWidth="1"/>
    <col min="15375" max="15375" width="23.85546875" style="19" customWidth="1"/>
    <col min="15376" max="15377" width="16.28515625" style="19" customWidth="1"/>
    <col min="15378" max="15378" width="8.140625" style="19" customWidth="1"/>
    <col min="15379" max="15379" width="8.5703125" style="19" customWidth="1"/>
    <col min="15380" max="15380" width="17.42578125" style="19" bestFit="1" customWidth="1"/>
    <col min="15381" max="15383" width="11.42578125" style="19"/>
    <col min="15384" max="15384" width="15.85546875" style="19" customWidth="1"/>
    <col min="15385" max="15385" width="8.42578125" style="19" customWidth="1"/>
    <col min="15386" max="15386" width="8.85546875" style="19" customWidth="1"/>
    <col min="15387" max="15387" width="9.42578125" style="19" customWidth="1"/>
    <col min="15388" max="15388" width="16.7109375" style="19" customWidth="1"/>
    <col min="15389" max="15616" width="11.42578125" style="19"/>
    <col min="15617" max="15617" width="2.85546875" style="19" customWidth="1"/>
    <col min="15618" max="15618" width="20.7109375" style="19" customWidth="1"/>
    <col min="15619" max="15619" width="21.140625" style="19" customWidth="1"/>
    <col min="15620" max="15620" width="16.28515625" style="19" customWidth="1"/>
    <col min="15621" max="15621" width="21.7109375" style="19" customWidth="1"/>
    <col min="15622" max="15622" width="16.28515625" style="19" customWidth="1"/>
    <col min="15623" max="15625" width="16.5703125" style="19" customWidth="1"/>
    <col min="15626" max="15626" width="21.28515625" style="19" customWidth="1"/>
    <col min="15627" max="15627" width="16.5703125" style="19" customWidth="1"/>
    <col min="15628" max="15628" width="26.28515625" style="19" customWidth="1"/>
    <col min="15629" max="15629" width="21.7109375" style="19" customWidth="1"/>
    <col min="15630" max="15630" width="13.7109375" style="19" customWidth="1"/>
    <col min="15631" max="15631" width="23.85546875" style="19" customWidth="1"/>
    <col min="15632" max="15633" width="16.28515625" style="19" customWidth="1"/>
    <col min="15634" max="15634" width="8.140625" style="19" customWidth="1"/>
    <col min="15635" max="15635" width="8.5703125" style="19" customWidth="1"/>
    <col min="15636" max="15636" width="17.42578125" style="19" bestFit="1" customWidth="1"/>
    <col min="15637" max="15639" width="11.42578125" style="19"/>
    <col min="15640" max="15640" width="15.85546875" style="19" customWidth="1"/>
    <col min="15641" max="15641" width="8.42578125" style="19" customWidth="1"/>
    <col min="15642" max="15642" width="8.85546875" style="19" customWidth="1"/>
    <col min="15643" max="15643" width="9.42578125" style="19" customWidth="1"/>
    <col min="15644" max="15644" width="16.7109375" style="19" customWidth="1"/>
    <col min="15645" max="15872" width="11.42578125" style="19"/>
    <col min="15873" max="15873" width="2.85546875" style="19" customWidth="1"/>
    <col min="15874" max="15874" width="20.7109375" style="19" customWidth="1"/>
    <col min="15875" max="15875" width="21.140625" style="19" customWidth="1"/>
    <col min="15876" max="15876" width="16.28515625" style="19" customWidth="1"/>
    <col min="15877" max="15877" width="21.7109375" style="19" customWidth="1"/>
    <col min="15878" max="15878" width="16.28515625" style="19" customWidth="1"/>
    <col min="15879" max="15881" width="16.5703125" style="19" customWidth="1"/>
    <col min="15882" max="15882" width="21.28515625" style="19" customWidth="1"/>
    <col min="15883" max="15883" width="16.5703125" style="19" customWidth="1"/>
    <col min="15884" max="15884" width="26.28515625" style="19" customWidth="1"/>
    <col min="15885" max="15885" width="21.7109375" style="19" customWidth="1"/>
    <col min="15886" max="15886" width="13.7109375" style="19" customWidth="1"/>
    <col min="15887" max="15887" width="23.85546875" style="19" customWidth="1"/>
    <col min="15888" max="15889" width="16.28515625" style="19" customWidth="1"/>
    <col min="15890" max="15890" width="8.140625" style="19" customWidth="1"/>
    <col min="15891" max="15891" width="8.5703125" style="19" customWidth="1"/>
    <col min="15892" max="15892" width="17.42578125" style="19" bestFit="1" customWidth="1"/>
    <col min="15893" max="15895" width="11.42578125" style="19"/>
    <col min="15896" max="15896" width="15.85546875" style="19" customWidth="1"/>
    <col min="15897" max="15897" width="8.42578125" style="19" customWidth="1"/>
    <col min="15898" max="15898" width="8.85546875" style="19" customWidth="1"/>
    <col min="15899" max="15899" width="9.42578125" style="19" customWidth="1"/>
    <col min="15900" max="15900" width="16.7109375" style="19" customWidth="1"/>
    <col min="15901" max="16128" width="11.42578125" style="19"/>
    <col min="16129" max="16129" width="2.85546875" style="19" customWidth="1"/>
    <col min="16130" max="16130" width="20.7109375" style="19" customWidth="1"/>
    <col min="16131" max="16131" width="21.140625" style="19" customWidth="1"/>
    <col min="16132" max="16132" width="16.28515625" style="19" customWidth="1"/>
    <col min="16133" max="16133" width="21.7109375" style="19" customWidth="1"/>
    <col min="16134" max="16134" width="16.28515625" style="19" customWidth="1"/>
    <col min="16135" max="16137" width="16.5703125" style="19" customWidth="1"/>
    <col min="16138" max="16138" width="21.28515625" style="19" customWidth="1"/>
    <col min="16139" max="16139" width="16.5703125" style="19" customWidth="1"/>
    <col min="16140" max="16140" width="26.28515625" style="19" customWidth="1"/>
    <col min="16141" max="16141" width="21.7109375" style="19" customWidth="1"/>
    <col min="16142" max="16142" width="13.7109375" style="19" customWidth="1"/>
    <col min="16143" max="16143" width="23.85546875" style="19" customWidth="1"/>
    <col min="16144" max="16145" width="16.28515625" style="19" customWidth="1"/>
    <col min="16146" max="16146" width="8.140625" style="19" customWidth="1"/>
    <col min="16147" max="16147" width="8.5703125" style="19" customWidth="1"/>
    <col min="16148" max="16148" width="17.42578125" style="19" bestFit="1" customWidth="1"/>
    <col min="16149" max="16151" width="11.42578125" style="19"/>
    <col min="16152" max="16152" width="15.85546875" style="19" customWidth="1"/>
    <col min="16153" max="16153" width="8.42578125" style="19" customWidth="1"/>
    <col min="16154" max="16154" width="8.85546875" style="19" customWidth="1"/>
    <col min="16155" max="16155" width="9.42578125" style="19" customWidth="1"/>
    <col min="16156" max="16156" width="16.7109375" style="19" customWidth="1"/>
    <col min="16157"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I6" s="826"/>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972</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839</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3.15" customHeight="1"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row>
    <row r="12" spans="1:190" ht="12.75" customHeight="1"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1:190" ht="100.5" customHeight="1" thickBot="1">
      <c r="B13" s="313"/>
      <c r="C13" s="315"/>
      <c r="D13" s="317"/>
      <c r="E13" s="319"/>
      <c r="F13" s="319"/>
      <c r="G13" s="315"/>
      <c r="H13" s="319"/>
      <c r="I13" s="315"/>
      <c r="J13" s="319"/>
      <c r="K13" s="319"/>
      <c r="L13" s="315"/>
      <c r="M13" s="315"/>
      <c r="N13" s="330"/>
      <c r="O13" s="308"/>
      <c r="P13" s="270" t="s">
        <v>22</v>
      </c>
      <c r="Q13" s="269" t="s">
        <v>23</v>
      </c>
      <c r="R13" s="270" t="s">
        <v>24</v>
      </c>
      <c r="S13" s="266" t="s">
        <v>25</v>
      </c>
      <c r="T13" s="266" t="s">
        <v>26</v>
      </c>
      <c r="U13" s="266" t="s">
        <v>27</v>
      </c>
      <c r="V13" s="266" t="s">
        <v>28</v>
      </c>
      <c r="W13" s="266" t="s">
        <v>29</v>
      </c>
      <c r="X13" s="266" t="s">
        <v>30</v>
      </c>
      <c r="Y13" s="325"/>
      <c r="Z13" s="315"/>
      <c r="AA13" s="315"/>
      <c r="AB13" s="321"/>
    </row>
    <row r="14" spans="1:190" ht="91.9" customHeight="1">
      <c r="B14" s="487" t="s">
        <v>720</v>
      </c>
      <c r="C14" s="875">
        <v>21</v>
      </c>
      <c r="D14" s="846" t="s">
        <v>851</v>
      </c>
      <c r="E14" s="876">
        <v>2105</v>
      </c>
      <c r="F14" s="51" t="s">
        <v>852</v>
      </c>
      <c r="G14" s="50">
        <v>2024730010070</v>
      </c>
      <c r="H14" s="857" t="s">
        <v>853</v>
      </c>
      <c r="I14" s="886">
        <v>2105019</v>
      </c>
      <c r="J14" s="857" t="s">
        <v>854</v>
      </c>
      <c r="K14" s="862" t="s">
        <v>855</v>
      </c>
      <c r="L14" s="50" t="s">
        <v>856</v>
      </c>
      <c r="M14" s="50" t="s">
        <v>40</v>
      </c>
      <c r="N14" s="51">
        <v>15</v>
      </c>
      <c r="O14" s="52">
        <f>+Q14</f>
        <v>150000000</v>
      </c>
      <c r="P14" s="71"/>
      <c r="Q14" s="53">
        <v>150000000</v>
      </c>
      <c r="R14" s="49"/>
      <c r="S14" s="49"/>
      <c r="T14" s="49"/>
      <c r="U14" s="49"/>
      <c r="V14" s="49"/>
      <c r="W14" s="49"/>
      <c r="X14" s="49"/>
      <c r="Y14" s="49"/>
      <c r="Z14" s="49"/>
      <c r="AA14" s="49"/>
      <c r="AB14" s="54"/>
    </row>
    <row r="15" spans="1:190" ht="98.45" customHeight="1">
      <c r="B15" s="494"/>
      <c r="C15" s="877"/>
      <c r="D15" s="284" t="s">
        <v>851</v>
      </c>
      <c r="E15" s="877">
        <v>2104</v>
      </c>
      <c r="F15" s="368" t="s">
        <v>857</v>
      </c>
      <c r="G15" s="550">
        <v>2024730010068</v>
      </c>
      <c r="H15" s="367" t="s">
        <v>858</v>
      </c>
      <c r="I15" s="272">
        <v>2104021</v>
      </c>
      <c r="J15" s="863" t="s">
        <v>859</v>
      </c>
      <c r="K15" s="863" t="s">
        <v>860</v>
      </c>
      <c r="L15" s="56" t="s">
        <v>861</v>
      </c>
      <c r="M15" s="273" t="s">
        <v>38</v>
      </c>
      <c r="N15" s="271">
        <v>15</v>
      </c>
      <c r="O15" s="94">
        <f>+Q15</f>
        <v>200000000</v>
      </c>
      <c r="P15" s="55"/>
      <c r="Q15" s="95">
        <v>200000000</v>
      </c>
      <c r="R15" s="55"/>
      <c r="S15" s="55"/>
      <c r="T15" s="55"/>
      <c r="U15" s="55"/>
      <c r="V15" s="55"/>
      <c r="W15" s="55"/>
      <c r="X15" s="55"/>
      <c r="Y15" s="55"/>
      <c r="Z15" s="55"/>
      <c r="AA15" s="55"/>
      <c r="AB15" s="58"/>
    </row>
    <row r="16" spans="1:190" ht="93" customHeight="1">
      <c r="B16" s="494"/>
      <c r="C16" s="877"/>
      <c r="D16" s="284" t="s">
        <v>851</v>
      </c>
      <c r="E16" s="877"/>
      <c r="F16" s="368"/>
      <c r="G16" s="550"/>
      <c r="H16" s="367"/>
      <c r="I16" s="272">
        <v>2104018</v>
      </c>
      <c r="J16" s="56" t="s">
        <v>862</v>
      </c>
      <c r="K16" s="863" t="s">
        <v>863</v>
      </c>
      <c r="L16" s="56" t="s">
        <v>864</v>
      </c>
      <c r="M16" s="56" t="s">
        <v>40</v>
      </c>
      <c r="N16" s="271">
        <v>375</v>
      </c>
      <c r="O16" s="94">
        <f>+Q16</f>
        <v>150000000</v>
      </c>
      <c r="P16" s="55"/>
      <c r="Q16" s="95">
        <v>150000000</v>
      </c>
      <c r="R16" s="55"/>
      <c r="S16" s="55"/>
      <c r="T16" s="99"/>
      <c r="U16" s="99"/>
      <c r="V16" s="55"/>
      <c r="W16" s="55"/>
      <c r="X16" s="55"/>
      <c r="Y16" s="55"/>
      <c r="Z16" s="55"/>
      <c r="AA16" s="55"/>
      <c r="AB16" s="58"/>
    </row>
    <row r="17" spans="2:28" ht="139.9" customHeight="1">
      <c r="B17" s="494"/>
      <c r="C17" s="369">
        <v>32</v>
      </c>
      <c r="D17" s="368" t="s">
        <v>722</v>
      </c>
      <c r="E17" s="847">
        <v>3202</v>
      </c>
      <c r="F17" s="361" t="s">
        <v>865</v>
      </c>
      <c r="G17" s="550">
        <v>2024730010060</v>
      </c>
      <c r="H17" s="864" t="s">
        <v>866</v>
      </c>
      <c r="I17" s="273">
        <v>3202048</v>
      </c>
      <c r="J17" s="863" t="s">
        <v>867</v>
      </c>
      <c r="K17" s="863" t="s">
        <v>868</v>
      </c>
      <c r="L17" s="56" t="s">
        <v>869</v>
      </c>
      <c r="M17" s="56" t="s">
        <v>54</v>
      </c>
      <c r="N17" s="268">
        <v>2</v>
      </c>
      <c r="O17" s="94">
        <v>200000000</v>
      </c>
      <c r="P17" s="79"/>
      <c r="Q17" s="95">
        <f t="shared" ref="Q17:Q22" si="0">+O17</f>
        <v>200000000</v>
      </c>
      <c r="R17" s="271"/>
      <c r="S17" s="271"/>
      <c r="T17" s="271"/>
      <c r="U17" s="271"/>
      <c r="V17" s="271"/>
      <c r="W17" s="271"/>
      <c r="X17" s="271"/>
      <c r="Y17" s="271"/>
      <c r="Z17" s="271"/>
      <c r="AA17" s="271"/>
      <c r="AB17" s="60"/>
    </row>
    <row r="18" spans="2:28" ht="139.9" customHeight="1">
      <c r="B18" s="494"/>
      <c r="C18" s="369"/>
      <c r="D18" s="368"/>
      <c r="E18" s="847"/>
      <c r="F18" s="361"/>
      <c r="G18" s="550"/>
      <c r="H18" s="864"/>
      <c r="I18" s="273">
        <v>3202005</v>
      </c>
      <c r="J18" s="865" t="s">
        <v>870</v>
      </c>
      <c r="K18" s="863" t="s">
        <v>871</v>
      </c>
      <c r="L18" s="56" t="s">
        <v>864</v>
      </c>
      <c r="M18" s="56" t="s">
        <v>40</v>
      </c>
      <c r="N18" s="268">
        <v>95</v>
      </c>
      <c r="O18" s="94">
        <v>275000000</v>
      </c>
      <c r="P18" s="79"/>
      <c r="Q18" s="95">
        <f>+O18</f>
        <v>275000000</v>
      </c>
      <c r="R18" s="271"/>
      <c r="S18" s="271"/>
      <c r="T18" s="271"/>
      <c r="U18" s="271"/>
      <c r="V18" s="271"/>
      <c r="W18" s="271"/>
      <c r="X18" s="271"/>
      <c r="Y18" s="271"/>
      <c r="Z18" s="271"/>
      <c r="AA18" s="271"/>
      <c r="AB18" s="60"/>
    </row>
    <row r="19" spans="2:28" ht="139.9" customHeight="1">
      <c r="B19" s="494"/>
      <c r="C19" s="369"/>
      <c r="D19" s="368"/>
      <c r="E19" s="847"/>
      <c r="F19" s="361"/>
      <c r="G19" s="550"/>
      <c r="H19" s="864"/>
      <c r="I19" s="273">
        <v>3202006</v>
      </c>
      <c r="J19" s="863" t="s">
        <v>872</v>
      </c>
      <c r="K19" s="863" t="s">
        <v>873</v>
      </c>
      <c r="L19" s="56" t="s">
        <v>869</v>
      </c>
      <c r="M19" s="56" t="s">
        <v>54</v>
      </c>
      <c r="N19" s="268">
        <v>157000</v>
      </c>
      <c r="O19" s="94">
        <v>200000000</v>
      </c>
      <c r="P19" s="79"/>
      <c r="Q19" s="95">
        <f t="shared" si="0"/>
        <v>200000000</v>
      </c>
      <c r="R19" s="271"/>
      <c r="S19" s="271"/>
      <c r="T19" s="271"/>
      <c r="U19" s="271"/>
      <c r="V19" s="271"/>
      <c r="W19" s="271"/>
      <c r="X19" s="271"/>
      <c r="Y19" s="271"/>
      <c r="Z19" s="271"/>
      <c r="AA19" s="271"/>
      <c r="AB19" s="60"/>
    </row>
    <row r="20" spans="2:28" ht="139.9" customHeight="1">
      <c r="B20" s="494"/>
      <c r="C20" s="369"/>
      <c r="D20" s="368"/>
      <c r="E20" s="847"/>
      <c r="F20" s="361"/>
      <c r="G20" s="550"/>
      <c r="H20" s="864"/>
      <c r="I20" s="273">
        <v>3202038</v>
      </c>
      <c r="J20" s="865" t="s">
        <v>874</v>
      </c>
      <c r="K20" s="863" t="s">
        <v>875</v>
      </c>
      <c r="L20" s="56" t="s">
        <v>876</v>
      </c>
      <c r="M20" s="56" t="s">
        <v>38</v>
      </c>
      <c r="N20" s="268">
        <v>78000</v>
      </c>
      <c r="O20" s="94">
        <v>200000000</v>
      </c>
      <c r="P20" s="79"/>
      <c r="Q20" s="95">
        <f t="shared" si="0"/>
        <v>200000000</v>
      </c>
      <c r="R20" s="271"/>
      <c r="S20" s="271"/>
      <c r="T20" s="271"/>
      <c r="U20" s="271"/>
      <c r="V20" s="271"/>
      <c r="W20" s="271"/>
      <c r="X20" s="271"/>
      <c r="Y20" s="271"/>
      <c r="Z20" s="271"/>
      <c r="AA20" s="271"/>
      <c r="AB20" s="60"/>
    </row>
    <row r="21" spans="2:28" ht="139.9" customHeight="1">
      <c r="B21" s="494"/>
      <c r="C21" s="369"/>
      <c r="D21" s="368"/>
      <c r="E21" s="847"/>
      <c r="F21" s="361"/>
      <c r="G21" s="550"/>
      <c r="H21" s="864"/>
      <c r="I21" s="273">
        <v>3202042</v>
      </c>
      <c r="J21" s="865" t="s">
        <v>877</v>
      </c>
      <c r="K21" s="863" t="s">
        <v>878</v>
      </c>
      <c r="L21" s="56">
        <v>219320201003</v>
      </c>
      <c r="M21" s="56" t="s">
        <v>131</v>
      </c>
      <c r="N21" s="268">
        <v>25</v>
      </c>
      <c r="O21" s="94">
        <v>200000000</v>
      </c>
      <c r="P21" s="79"/>
      <c r="Q21" s="95">
        <f t="shared" si="0"/>
        <v>200000000</v>
      </c>
      <c r="R21" s="271"/>
      <c r="S21" s="271"/>
      <c r="T21" s="271"/>
      <c r="U21" s="271"/>
      <c r="V21" s="271"/>
      <c r="W21" s="271"/>
      <c r="X21" s="271"/>
      <c r="Y21" s="271"/>
      <c r="Z21" s="271"/>
      <c r="AA21" s="271"/>
      <c r="AB21" s="60"/>
    </row>
    <row r="22" spans="2:28" ht="139.9" customHeight="1">
      <c r="B22" s="494"/>
      <c r="C22" s="369"/>
      <c r="D22" s="368"/>
      <c r="E22" s="847"/>
      <c r="F22" s="361"/>
      <c r="G22" s="550"/>
      <c r="H22" s="864"/>
      <c r="I22" s="273">
        <v>3202043</v>
      </c>
      <c r="J22" s="273" t="s">
        <v>879</v>
      </c>
      <c r="K22" s="863" t="s">
        <v>880</v>
      </c>
      <c r="L22" s="56" t="s">
        <v>869</v>
      </c>
      <c r="M22" s="56" t="s">
        <v>54</v>
      </c>
      <c r="N22" s="268">
        <v>30</v>
      </c>
      <c r="O22" s="94">
        <v>300000000</v>
      </c>
      <c r="P22" s="79"/>
      <c r="Q22" s="95">
        <f t="shared" si="0"/>
        <v>300000000</v>
      </c>
      <c r="R22" s="271"/>
      <c r="S22" s="271"/>
      <c r="T22" s="271"/>
      <c r="U22" s="271"/>
      <c r="V22" s="271"/>
      <c r="W22" s="271"/>
      <c r="X22" s="271"/>
      <c r="Y22" s="271"/>
      <c r="Z22" s="271"/>
      <c r="AA22" s="271"/>
      <c r="AB22" s="60"/>
    </row>
    <row r="23" spans="2:28" ht="139.9" customHeight="1">
      <c r="B23" s="494"/>
      <c r="C23" s="369"/>
      <c r="D23" s="368"/>
      <c r="E23" s="847"/>
      <c r="F23" s="361"/>
      <c r="G23" s="550"/>
      <c r="H23" s="864"/>
      <c r="I23" s="272">
        <v>3202047</v>
      </c>
      <c r="J23" s="85" t="s">
        <v>881</v>
      </c>
      <c r="K23" s="863" t="s">
        <v>882</v>
      </c>
      <c r="L23" s="273" t="s">
        <v>883</v>
      </c>
      <c r="M23" s="273" t="s">
        <v>884</v>
      </c>
      <c r="N23" s="271">
        <v>5667</v>
      </c>
      <c r="O23" s="94">
        <v>3691300000</v>
      </c>
      <c r="P23" s="94"/>
      <c r="Q23" s="95">
        <f>O23</f>
        <v>3691300000</v>
      </c>
      <c r="R23" s="271"/>
      <c r="S23" s="271"/>
      <c r="T23" s="159"/>
      <c r="U23" s="271"/>
      <c r="V23" s="271"/>
      <c r="W23" s="271"/>
      <c r="X23" s="271"/>
      <c r="Y23" s="271"/>
      <c r="Z23" s="271"/>
      <c r="AA23" s="271"/>
      <c r="AB23" s="60"/>
    </row>
    <row r="24" spans="2:28" ht="139.9" customHeight="1">
      <c r="B24" s="494"/>
      <c r="C24" s="369"/>
      <c r="D24" s="368"/>
      <c r="E24" s="369">
        <v>3201</v>
      </c>
      <c r="F24" s="368" t="s">
        <v>885</v>
      </c>
      <c r="G24" s="550">
        <v>2024730010122</v>
      </c>
      <c r="H24" s="864" t="s">
        <v>886</v>
      </c>
      <c r="I24" s="272">
        <v>3201003</v>
      </c>
      <c r="J24" s="55" t="s">
        <v>887</v>
      </c>
      <c r="K24" s="863" t="s">
        <v>888</v>
      </c>
      <c r="L24" s="273" t="s">
        <v>876</v>
      </c>
      <c r="M24" s="273" t="s">
        <v>38</v>
      </c>
      <c r="N24" s="271">
        <v>1</v>
      </c>
      <c r="O24" s="94">
        <v>100000000</v>
      </c>
      <c r="P24" s="79"/>
      <c r="Q24" s="95">
        <f>O24</f>
        <v>100000000</v>
      </c>
      <c r="R24" s="271"/>
      <c r="S24" s="271"/>
      <c r="T24" s="271"/>
      <c r="U24" s="159"/>
      <c r="V24" s="271"/>
      <c r="W24" s="271"/>
      <c r="X24" s="271"/>
      <c r="Y24" s="271"/>
      <c r="Z24" s="271"/>
      <c r="AA24" s="271"/>
      <c r="AB24" s="60"/>
    </row>
    <row r="25" spans="2:28" ht="139.9" customHeight="1">
      <c r="B25" s="494"/>
      <c r="C25" s="369"/>
      <c r="D25" s="368"/>
      <c r="E25" s="369"/>
      <c r="F25" s="368"/>
      <c r="G25" s="550"/>
      <c r="H25" s="864"/>
      <c r="I25" s="272">
        <v>3201009</v>
      </c>
      <c r="J25" s="55" t="s">
        <v>889</v>
      </c>
      <c r="K25" s="863" t="s">
        <v>890</v>
      </c>
      <c r="L25" s="273" t="s">
        <v>864</v>
      </c>
      <c r="M25" s="273" t="s">
        <v>40</v>
      </c>
      <c r="N25" s="271">
        <v>1</v>
      </c>
      <c r="O25" s="94">
        <v>50000000</v>
      </c>
      <c r="P25" s="79"/>
      <c r="Q25" s="95">
        <f>+O25</f>
        <v>50000000</v>
      </c>
      <c r="R25" s="271"/>
      <c r="S25" s="271"/>
      <c r="T25" s="271"/>
      <c r="U25" s="271"/>
      <c r="V25" s="271"/>
      <c r="W25" s="271"/>
      <c r="X25" s="271"/>
      <c r="Y25" s="271"/>
      <c r="Z25" s="271"/>
      <c r="AA25" s="271"/>
      <c r="AB25" s="60"/>
    </row>
    <row r="26" spans="2:28" ht="139.9" customHeight="1">
      <c r="B26" s="494"/>
      <c r="C26" s="369"/>
      <c r="D26" s="368"/>
      <c r="E26" s="877">
        <v>3208</v>
      </c>
      <c r="F26" s="361" t="s">
        <v>891</v>
      </c>
      <c r="G26" s="550">
        <v>2024730010064</v>
      </c>
      <c r="H26" s="550" t="s">
        <v>892</v>
      </c>
      <c r="I26" s="272">
        <v>3208008</v>
      </c>
      <c r="J26" s="271" t="s">
        <v>893</v>
      </c>
      <c r="K26" s="863" t="s">
        <v>894</v>
      </c>
      <c r="L26" s="866" t="s">
        <v>895</v>
      </c>
      <c r="M26" s="273" t="s">
        <v>131</v>
      </c>
      <c r="N26" s="271">
        <v>20</v>
      </c>
      <c r="O26" s="94">
        <f>250000000+100000000</f>
        <v>350000000</v>
      </c>
      <c r="P26" s="79"/>
      <c r="Q26" s="95">
        <f>+O26</f>
        <v>350000000</v>
      </c>
      <c r="R26" s="271"/>
      <c r="S26" s="271"/>
      <c r="T26" s="271"/>
      <c r="U26" s="271"/>
      <c r="V26" s="271"/>
      <c r="W26" s="271"/>
      <c r="X26" s="271"/>
      <c r="Y26" s="271"/>
      <c r="Z26" s="271"/>
      <c r="AA26" s="271"/>
      <c r="AB26" s="60"/>
    </row>
    <row r="27" spans="2:28" ht="139.9" customHeight="1">
      <c r="B27" s="494"/>
      <c r="C27" s="369"/>
      <c r="D27" s="368"/>
      <c r="E27" s="877"/>
      <c r="F27" s="361"/>
      <c r="G27" s="550"/>
      <c r="H27" s="550"/>
      <c r="I27" s="272">
        <v>3208010</v>
      </c>
      <c r="J27" s="55" t="s">
        <v>896</v>
      </c>
      <c r="K27" s="863" t="s">
        <v>897</v>
      </c>
      <c r="L27" s="867" t="s">
        <v>861</v>
      </c>
      <c r="M27" s="273" t="s">
        <v>38</v>
      </c>
      <c r="N27" s="271">
        <v>1500</v>
      </c>
      <c r="O27" s="94">
        <f>250000000+50000000</f>
        <v>300000000</v>
      </c>
      <c r="P27" s="79"/>
      <c r="Q27" s="95">
        <f>+O27</f>
        <v>300000000</v>
      </c>
      <c r="R27" s="271"/>
      <c r="S27" s="271"/>
      <c r="T27" s="271"/>
      <c r="U27" s="271"/>
      <c r="V27" s="271"/>
      <c r="W27" s="271"/>
      <c r="X27" s="271"/>
      <c r="Y27" s="271"/>
      <c r="Z27" s="271"/>
      <c r="AA27" s="271"/>
      <c r="AB27" s="60"/>
    </row>
    <row r="28" spans="2:28" ht="139.9" customHeight="1">
      <c r="B28" s="494"/>
      <c r="C28" s="369"/>
      <c r="D28" s="368"/>
      <c r="E28" s="877"/>
      <c r="F28" s="361"/>
      <c r="G28" s="550"/>
      <c r="H28" s="550"/>
      <c r="I28" s="272">
        <v>3208009</v>
      </c>
      <c r="J28" s="55" t="s">
        <v>898</v>
      </c>
      <c r="K28" s="863" t="s">
        <v>899</v>
      </c>
      <c r="L28" s="867" t="s">
        <v>864</v>
      </c>
      <c r="M28" s="273" t="s">
        <v>40</v>
      </c>
      <c r="N28" s="271">
        <v>0</v>
      </c>
      <c r="O28" s="94"/>
      <c r="P28" s="79"/>
      <c r="Q28" s="95">
        <f>+O28</f>
        <v>0</v>
      </c>
      <c r="R28" s="271"/>
      <c r="S28" s="271"/>
      <c r="T28" s="271"/>
      <c r="U28" s="271"/>
      <c r="V28" s="271"/>
      <c r="W28" s="271"/>
      <c r="X28" s="271"/>
      <c r="Y28" s="271"/>
      <c r="Z28" s="271"/>
      <c r="AA28" s="271"/>
      <c r="AB28" s="60"/>
    </row>
    <row r="29" spans="2:28" ht="139.9" customHeight="1">
      <c r="B29" s="494"/>
      <c r="C29" s="369"/>
      <c r="D29" s="368"/>
      <c r="E29" s="877">
        <v>3206</v>
      </c>
      <c r="F29" s="361" t="s">
        <v>900</v>
      </c>
      <c r="G29" s="550">
        <v>2024730010066</v>
      </c>
      <c r="H29" s="864" t="s">
        <v>901</v>
      </c>
      <c r="I29" s="878">
        <v>3206004</v>
      </c>
      <c r="J29" s="55" t="s">
        <v>902</v>
      </c>
      <c r="K29" s="863" t="s">
        <v>903</v>
      </c>
      <c r="L29" s="866" t="s">
        <v>864</v>
      </c>
      <c r="M29" s="273" t="s">
        <v>40</v>
      </c>
      <c r="N29" s="879">
        <v>625</v>
      </c>
      <c r="O29" s="94">
        <f>+Q29</f>
        <v>150000000</v>
      </c>
      <c r="P29" s="79"/>
      <c r="Q29" s="95">
        <v>150000000</v>
      </c>
      <c r="R29" s="271"/>
      <c r="S29" s="271"/>
      <c r="T29" s="271"/>
      <c r="U29" s="271"/>
      <c r="V29" s="271"/>
      <c r="W29" s="271"/>
      <c r="X29" s="271"/>
      <c r="Y29" s="271"/>
      <c r="Z29" s="271"/>
      <c r="AA29" s="271"/>
      <c r="AB29" s="60"/>
    </row>
    <row r="30" spans="2:28" ht="139.9" customHeight="1">
      <c r="B30" s="494"/>
      <c r="C30" s="369"/>
      <c r="D30" s="368"/>
      <c r="E30" s="877"/>
      <c r="F30" s="361"/>
      <c r="G30" s="550"/>
      <c r="H30" s="864"/>
      <c r="I30" s="878">
        <v>3206003</v>
      </c>
      <c r="J30" s="55" t="s">
        <v>904</v>
      </c>
      <c r="K30" s="863" t="s">
        <v>905</v>
      </c>
      <c r="L30" s="866" t="s">
        <v>876</v>
      </c>
      <c r="M30" s="273" t="s">
        <v>38</v>
      </c>
      <c r="N30" s="879">
        <v>1</v>
      </c>
      <c r="O30" s="94">
        <v>250000000</v>
      </c>
      <c r="P30" s="79"/>
      <c r="Q30" s="95">
        <f>+O30</f>
        <v>250000000</v>
      </c>
      <c r="R30" s="271"/>
      <c r="S30" s="271"/>
      <c r="T30" s="271"/>
      <c r="U30" s="271"/>
      <c r="V30" s="271"/>
      <c r="W30" s="271"/>
      <c r="X30" s="271"/>
      <c r="Y30" s="271"/>
      <c r="Z30" s="271"/>
      <c r="AA30" s="271"/>
      <c r="AB30" s="60"/>
    </row>
    <row r="31" spans="2:28" ht="139.9" customHeight="1">
      <c r="B31" s="494"/>
      <c r="C31" s="369"/>
      <c r="D31" s="368"/>
      <c r="E31" s="877"/>
      <c r="F31" s="361"/>
      <c r="G31" s="550"/>
      <c r="H31" s="864"/>
      <c r="I31" s="878">
        <v>3206016</v>
      </c>
      <c r="J31" s="55" t="s">
        <v>906</v>
      </c>
      <c r="K31" s="863" t="s">
        <v>907</v>
      </c>
      <c r="L31" s="866" t="s">
        <v>908</v>
      </c>
      <c r="M31" s="273" t="s">
        <v>131</v>
      </c>
      <c r="N31" s="879">
        <v>25</v>
      </c>
      <c r="O31" s="94">
        <v>200000000</v>
      </c>
      <c r="P31" s="79"/>
      <c r="Q31" s="95">
        <f>+O31</f>
        <v>200000000</v>
      </c>
      <c r="R31" s="271"/>
      <c r="S31" s="271"/>
      <c r="T31" s="271"/>
      <c r="U31" s="271"/>
      <c r="V31" s="271"/>
      <c r="W31" s="271"/>
      <c r="X31" s="271"/>
      <c r="Y31" s="271"/>
      <c r="Z31" s="271"/>
      <c r="AA31" s="271"/>
      <c r="AB31" s="60"/>
    </row>
    <row r="32" spans="2:28" ht="139.9" customHeight="1">
      <c r="B32" s="494"/>
      <c r="C32" s="369"/>
      <c r="D32" s="368"/>
      <c r="E32" s="272">
        <v>3203</v>
      </c>
      <c r="F32" s="268" t="s">
        <v>909</v>
      </c>
      <c r="G32" s="544">
        <v>2024730010065</v>
      </c>
      <c r="H32" s="868" t="s">
        <v>910</v>
      </c>
      <c r="I32" s="272">
        <v>3203034</v>
      </c>
      <c r="J32" s="85" t="s">
        <v>911</v>
      </c>
      <c r="K32" s="863" t="s">
        <v>912</v>
      </c>
      <c r="L32" s="866" t="s">
        <v>908</v>
      </c>
      <c r="M32" s="273" t="s">
        <v>131</v>
      </c>
      <c r="N32" s="131">
        <v>1</v>
      </c>
      <c r="O32" s="94">
        <v>200000000</v>
      </c>
      <c r="P32" s="79"/>
      <c r="Q32" s="95">
        <f>+O32</f>
        <v>200000000</v>
      </c>
      <c r="R32" s="271"/>
      <c r="S32" s="271"/>
      <c r="T32" s="271"/>
      <c r="U32" s="271"/>
      <c r="V32" s="271"/>
      <c r="W32" s="271"/>
      <c r="X32" s="271"/>
      <c r="Y32" s="271"/>
      <c r="Z32" s="271"/>
      <c r="AA32" s="271"/>
      <c r="AB32" s="60"/>
    </row>
    <row r="33" spans="2:28" ht="139.9" customHeight="1">
      <c r="B33" s="494" t="s">
        <v>31</v>
      </c>
      <c r="C33" s="369">
        <v>40</v>
      </c>
      <c r="D33" s="368" t="s">
        <v>509</v>
      </c>
      <c r="E33" s="369">
        <v>4003</v>
      </c>
      <c r="F33" s="361" t="s">
        <v>913</v>
      </c>
      <c r="G33" s="550">
        <v>2024730010069</v>
      </c>
      <c r="H33" s="864" t="s">
        <v>914</v>
      </c>
      <c r="I33" s="272">
        <v>4003017</v>
      </c>
      <c r="J33" s="271" t="s">
        <v>915</v>
      </c>
      <c r="K33" s="85" t="s">
        <v>916</v>
      </c>
      <c r="L33" s="866" t="s">
        <v>876</v>
      </c>
      <c r="M33" s="273" t="s">
        <v>38</v>
      </c>
      <c r="N33" s="131">
        <v>5</v>
      </c>
      <c r="O33" s="94">
        <f>+AB33</f>
        <v>100000000</v>
      </c>
      <c r="P33" s="79"/>
      <c r="Q33" s="95"/>
      <c r="R33" s="271"/>
      <c r="S33" s="271"/>
      <c r="T33" s="271"/>
      <c r="U33" s="271"/>
      <c r="V33" s="271"/>
      <c r="W33" s="271"/>
      <c r="X33" s="271"/>
      <c r="Y33" s="271"/>
      <c r="Z33" s="271"/>
      <c r="AA33" s="271"/>
      <c r="AB33" s="858">
        <v>100000000</v>
      </c>
    </row>
    <row r="34" spans="2:28" ht="139.9" customHeight="1">
      <c r="B34" s="494"/>
      <c r="C34" s="369"/>
      <c r="D34" s="368"/>
      <c r="E34" s="369"/>
      <c r="F34" s="361"/>
      <c r="G34" s="550"/>
      <c r="H34" s="864"/>
      <c r="I34" s="544">
        <v>4003025</v>
      </c>
      <c r="J34" s="55" t="s">
        <v>917</v>
      </c>
      <c r="K34" s="863" t="s">
        <v>918</v>
      </c>
      <c r="L34" s="869">
        <v>219330509099</v>
      </c>
      <c r="M34" s="273" t="s">
        <v>919</v>
      </c>
      <c r="N34" s="131">
        <v>1</v>
      </c>
      <c r="O34" s="94">
        <f>+T34</f>
        <v>4467000000</v>
      </c>
      <c r="P34" s="79"/>
      <c r="Q34" s="95"/>
      <c r="R34" s="271"/>
      <c r="S34" s="271"/>
      <c r="T34" s="271">
        <v>4467000000</v>
      </c>
      <c r="U34" s="271"/>
      <c r="V34" s="271"/>
      <c r="W34" s="271"/>
      <c r="X34" s="271"/>
      <c r="Y34" s="271"/>
      <c r="Z34" s="271"/>
      <c r="AA34" s="271"/>
      <c r="AB34" s="60"/>
    </row>
    <row r="35" spans="2:28" ht="139.9" customHeight="1">
      <c r="B35" s="494"/>
      <c r="C35" s="369"/>
      <c r="D35" s="368"/>
      <c r="E35" s="369"/>
      <c r="F35" s="361"/>
      <c r="G35" s="550"/>
      <c r="H35" s="864"/>
      <c r="I35" s="272">
        <v>4003018</v>
      </c>
      <c r="J35" s="55" t="s">
        <v>920</v>
      </c>
      <c r="K35" s="863" t="s">
        <v>921</v>
      </c>
      <c r="L35" s="866" t="s">
        <v>922</v>
      </c>
      <c r="M35" s="273" t="s">
        <v>169</v>
      </c>
      <c r="N35" s="131">
        <v>1</v>
      </c>
      <c r="O35" s="94">
        <f>+AB35</f>
        <v>60000000</v>
      </c>
      <c r="P35" s="79"/>
      <c r="Q35" s="95"/>
      <c r="R35" s="271"/>
      <c r="S35" s="271"/>
      <c r="T35" s="271"/>
      <c r="U35" s="271"/>
      <c r="V35" s="271"/>
      <c r="W35" s="271"/>
      <c r="X35" s="271"/>
      <c r="Y35" s="271"/>
      <c r="Z35" s="271"/>
      <c r="AA35" s="271"/>
      <c r="AB35" s="60">
        <v>60000000</v>
      </c>
    </row>
    <row r="36" spans="2:28" ht="139.9" customHeight="1">
      <c r="B36" s="494"/>
      <c r="C36" s="369"/>
      <c r="D36" s="368"/>
      <c r="E36" s="369"/>
      <c r="F36" s="361"/>
      <c r="G36" s="550"/>
      <c r="H36" s="864"/>
      <c r="I36" s="272">
        <v>4003026</v>
      </c>
      <c r="J36" s="85" t="s">
        <v>923</v>
      </c>
      <c r="K36" s="863" t="s">
        <v>924</v>
      </c>
      <c r="L36" s="866" t="s">
        <v>922</v>
      </c>
      <c r="M36" s="273" t="s">
        <v>169</v>
      </c>
      <c r="N36" s="131">
        <v>150</v>
      </c>
      <c r="O36" s="94">
        <f>+AB36</f>
        <v>100000000</v>
      </c>
      <c r="P36" s="79"/>
      <c r="Q36" s="95"/>
      <c r="R36" s="271"/>
      <c r="S36" s="271"/>
      <c r="T36" s="271"/>
      <c r="U36" s="271"/>
      <c r="V36" s="271"/>
      <c r="W36" s="271"/>
      <c r="X36" s="271"/>
      <c r="Y36" s="271"/>
      <c r="Z36" s="271"/>
      <c r="AA36" s="271"/>
      <c r="AB36" s="858">
        <v>100000000</v>
      </c>
    </row>
    <row r="37" spans="2:28" ht="139.9" customHeight="1">
      <c r="B37" s="494"/>
      <c r="C37" s="369"/>
      <c r="D37" s="368"/>
      <c r="E37" s="369"/>
      <c r="F37" s="361"/>
      <c r="G37" s="550"/>
      <c r="H37" s="864"/>
      <c r="I37" s="878">
        <v>4003047</v>
      </c>
      <c r="J37" s="85" t="s">
        <v>925</v>
      </c>
      <c r="K37" s="863" t="s">
        <v>926</v>
      </c>
      <c r="L37" s="866" t="s">
        <v>927</v>
      </c>
      <c r="M37" s="273" t="s">
        <v>928</v>
      </c>
      <c r="N37" s="131">
        <v>467463</v>
      </c>
      <c r="O37" s="94">
        <f>+Q37+T37</f>
        <v>6638035052</v>
      </c>
      <c r="P37" s="131"/>
      <c r="Q37" s="848">
        <v>3258000000</v>
      </c>
      <c r="R37" s="271"/>
      <c r="S37" s="271"/>
      <c r="T37" s="261">
        <v>3380035052</v>
      </c>
      <c r="U37" s="271"/>
      <c r="V37" s="271"/>
      <c r="W37" s="271"/>
      <c r="X37" s="271"/>
      <c r="Y37" s="271"/>
      <c r="Z37" s="271"/>
      <c r="AA37" s="271"/>
      <c r="AB37" s="60"/>
    </row>
    <row r="38" spans="2:28" ht="139.9" customHeight="1">
      <c r="B38" s="494"/>
      <c r="C38" s="369"/>
      <c r="D38" s="368"/>
      <c r="E38" s="369"/>
      <c r="F38" s="361"/>
      <c r="G38" s="550"/>
      <c r="H38" s="864"/>
      <c r="I38" s="878">
        <v>4003047</v>
      </c>
      <c r="J38" s="85" t="s">
        <v>929</v>
      </c>
      <c r="K38" s="863" t="s">
        <v>930</v>
      </c>
      <c r="L38" s="866" t="s">
        <v>931</v>
      </c>
      <c r="M38" s="273" t="s">
        <v>932</v>
      </c>
      <c r="N38" s="131">
        <v>467463</v>
      </c>
      <c r="O38" s="94">
        <f>+T38</f>
        <v>5832000000</v>
      </c>
      <c r="P38" s="79"/>
      <c r="Q38" s="95"/>
      <c r="R38" s="271"/>
      <c r="S38" s="271"/>
      <c r="T38" s="261">
        <v>5832000000</v>
      </c>
      <c r="U38" s="271"/>
      <c r="V38" s="271"/>
      <c r="W38" s="271"/>
      <c r="X38" s="271"/>
      <c r="Y38" s="271"/>
      <c r="Z38" s="271"/>
      <c r="AA38" s="271"/>
      <c r="AB38" s="60"/>
    </row>
    <row r="39" spans="2:28" ht="139.9" customHeight="1">
      <c r="B39" s="494"/>
      <c r="C39" s="369"/>
      <c r="D39" s="368"/>
      <c r="E39" s="369"/>
      <c r="F39" s="361"/>
      <c r="G39" s="550"/>
      <c r="H39" s="864"/>
      <c r="I39" s="878">
        <v>4003047</v>
      </c>
      <c r="J39" s="85" t="s">
        <v>933</v>
      </c>
      <c r="K39" s="863" t="s">
        <v>934</v>
      </c>
      <c r="L39" s="866" t="s">
        <v>935</v>
      </c>
      <c r="M39" s="273" t="s">
        <v>936</v>
      </c>
      <c r="N39" s="131">
        <v>467463</v>
      </c>
      <c r="O39" s="94">
        <f>+Q39</f>
        <v>3729000000</v>
      </c>
      <c r="P39" s="131"/>
      <c r="Q39" s="79">
        <v>3729000000</v>
      </c>
      <c r="R39" s="271"/>
      <c r="S39" s="271"/>
      <c r="T39" s="271"/>
      <c r="U39" s="271"/>
      <c r="V39" s="271"/>
      <c r="W39" s="271"/>
      <c r="X39" s="271"/>
      <c r="Y39" s="271"/>
      <c r="Z39" s="271"/>
      <c r="AA39" s="271"/>
      <c r="AB39" s="60"/>
    </row>
    <row r="40" spans="2:28" ht="139.9" customHeight="1">
      <c r="B40" s="494"/>
      <c r="C40" s="369"/>
      <c r="D40" s="368"/>
      <c r="E40" s="369"/>
      <c r="F40" s="361"/>
      <c r="G40" s="550"/>
      <c r="H40" s="864"/>
      <c r="I40" s="272">
        <v>4003020</v>
      </c>
      <c r="J40" s="85" t="s">
        <v>937</v>
      </c>
      <c r="K40" s="863" t="s">
        <v>938</v>
      </c>
      <c r="L40" s="866" t="s">
        <v>864</v>
      </c>
      <c r="M40" s="273" t="s">
        <v>40</v>
      </c>
      <c r="N40" s="131">
        <v>2</v>
      </c>
      <c r="O40" s="94">
        <f>+AB40</f>
        <v>60000000</v>
      </c>
      <c r="P40" s="79"/>
      <c r="Q40" s="95"/>
      <c r="R40" s="271"/>
      <c r="S40" s="271"/>
      <c r="T40" s="271"/>
      <c r="U40" s="271"/>
      <c r="V40" s="271"/>
      <c r="W40" s="271"/>
      <c r="X40" s="271"/>
      <c r="Y40" s="271"/>
      <c r="Z40" s="271"/>
      <c r="AA40" s="271"/>
      <c r="AB40" s="858">
        <v>60000000</v>
      </c>
    </row>
    <row r="41" spans="2:28" ht="139.9" customHeight="1">
      <c r="B41" s="494"/>
      <c r="C41" s="369"/>
      <c r="D41" s="368"/>
      <c r="E41" s="369"/>
      <c r="F41" s="361"/>
      <c r="G41" s="550"/>
      <c r="H41" s="864"/>
      <c r="I41" s="878">
        <v>4003022</v>
      </c>
      <c r="J41" s="85" t="s">
        <v>939</v>
      </c>
      <c r="K41" s="863" t="s">
        <v>940</v>
      </c>
      <c r="L41" s="866" t="s">
        <v>864</v>
      </c>
      <c r="M41" s="273" t="s">
        <v>40</v>
      </c>
      <c r="N41" s="131">
        <v>1</v>
      </c>
      <c r="O41" s="94">
        <f>+Q41</f>
        <v>80000000</v>
      </c>
      <c r="P41" s="131"/>
      <c r="Q41" s="848">
        <v>80000000</v>
      </c>
      <c r="R41" s="271"/>
      <c r="S41" s="271"/>
      <c r="T41" s="271"/>
      <c r="U41" s="271"/>
      <c r="V41" s="271"/>
      <c r="W41" s="271"/>
      <c r="X41" s="271"/>
      <c r="Y41" s="271"/>
      <c r="Z41" s="271"/>
      <c r="AA41" s="271"/>
      <c r="AB41" s="60"/>
    </row>
    <row r="42" spans="2:28" ht="139.9" customHeight="1">
      <c r="B42" s="494"/>
      <c r="C42" s="369"/>
      <c r="D42" s="368"/>
      <c r="E42" s="369"/>
      <c r="F42" s="361"/>
      <c r="G42" s="550"/>
      <c r="H42" s="864"/>
      <c r="I42" s="878">
        <v>4003023</v>
      </c>
      <c r="J42" s="85" t="s">
        <v>941</v>
      </c>
      <c r="K42" s="863" t="s">
        <v>942</v>
      </c>
      <c r="L42" s="866" t="s">
        <v>864</v>
      </c>
      <c r="M42" s="273" t="s">
        <v>40</v>
      </c>
      <c r="N42" s="131">
        <v>1</v>
      </c>
      <c r="O42" s="94">
        <f>+Q42</f>
        <v>100000000</v>
      </c>
      <c r="P42" s="131"/>
      <c r="Q42" s="849">
        <v>100000000</v>
      </c>
      <c r="R42" s="271"/>
      <c r="S42" s="271"/>
      <c r="T42" s="271"/>
      <c r="U42" s="271"/>
      <c r="V42" s="271"/>
      <c r="W42" s="271"/>
      <c r="X42" s="271"/>
      <c r="Y42" s="271"/>
      <c r="Z42" s="271"/>
      <c r="AA42" s="271"/>
      <c r="AB42" s="60"/>
    </row>
    <row r="43" spans="2:28" ht="139.9" customHeight="1">
      <c r="B43" s="494"/>
      <c r="C43" s="369"/>
      <c r="D43" s="368"/>
      <c r="E43" s="369"/>
      <c r="F43" s="361"/>
      <c r="G43" s="550"/>
      <c r="H43" s="864"/>
      <c r="I43" s="878">
        <v>4003021</v>
      </c>
      <c r="J43" s="85" t="s">
        <v>943</v>
      </c>
      <c r="K43" s="863" t="s">
        <v>944</v>
      </c>
      <c r="L43" s="866" t="s">
        <v>864</v>
      </c>
      <c r="M43" s="273" t="s">
        <v>40</v>
      </c>
      <c r="N43" s="131">
        <v>25</v>
      </c>
      <c r="O43" s="94">
        <f>+Q43</f>
        <v>50000000</v>
      </c>
      <c r="P43" s="131"/>
      <c r="Q43" s="849">
        <v>50000000</v>
      </c>
      <c r="R43" s="271"/>
      <c r="S43" s="271"/>
      <c r="T43" s="271"/>
      <c r="U43" s="271"/>
      <c r="V43" s="271"/>
      <c r="W43" s="271"/>
      <c r="X43" s="271"/>
      <c r="Y43" s="271"/>
      <c r="Z43" s="271"/>
      <c r="AA43" s="271"/>
      <c r="AB43" s="60"/>
    </row>
    <row r="44" spans="2:28" ht="99.95" customHeight="1">
      <c r="B44" s="880" t="s">
        <v>41</v>
      </c>
      <c r="C44" s="877">
        <v>45</v>
      </c>
      <c r="D44" s="368" t="s">
        <v>42</v>
      </c>
      <c r="E44" s="369">
        <v>4503</v>
      </c>
      <c r="F44" s="361" t="s">
        <v>945</v>
      </c>
      <c r="G44" s="550">
        <v>2024730010067</v>
      </c>
      <c r="H44" s="864" t="s">
        <v>946</v>
      </c>
      <c r="I44" s="878">
        <v>4503002</v>
      </c>
      <c r="J44" s="271" t="s">
        <v>418</v>
      </c>
      <c r="K44" s="863" t="s">
        <v>947</v>
      </c>
      <c r="L44" s="866" t="s">
        <v>869</v>
      </c>
      <c r="M44" s="273" t="s">
        <v>54</v>
      </c>
      <c r="N44" s="881">
        <v>750</v>
      </c>
      <c r="O44" s="94">
        <v>30000000</v>
      </c>
      <c r="P44" s="850">
        <f>+O44</f>
        <v>30000000</v>
      </c>
      <c r="Q44" s="95"/>
      <c r="R44" s="271"/>
      <c r="S44" s="271"/>
      <c r="T44" s="271"/>
      <c r="U44" s="271"/>
      <c r="V44" s="271"/>
      <c r="W44" s="271"/>
      <c r="X44" s="271"/>
      <c r="Y44" s="271"/>
      <c r="Z44" s="271"/>
      <c r="AA44" s="271"/>
      <c r="AB44" s="60"/>
    </row>
    <row r="45" spans="2:28" ht="99.95" customHeight="1">
      <c r="B45" s="880"/>
      <c r="C45" s="877"/>
      <c r="D45" s="368"/>
      <c r="E45" s="369"/>
      <c r="F45" s="361"/>
      <c r="G45" s="550"/>
      <c r="H45" s="864"/>
      <c r="I45" s="878">
        <v>4503002</v>
      </c>
      <c r="J45" s="85" t="s">
        <v>418</v>
      </c>
      <c r="K45" s="863" t="s">
        <v>947</v>
      </c>
      <c r="L45" s="866" t="s">
        <v>864</v>
      </c>
      <c r="M45" s="273" t="s">
        <v>40</v>
      </c>
      <c r="N45" s="879">
        <v>1</v>
      </c>
      <c r="O45" s="94">
        <v>15000000</v>
      </c>
      <c r="P45" s="850">
        <f>+O45</f>
        <v>15000000</v>
      </c>
      <c r="Q45" s="95"/>
      <c r="R45" s="271"/>
      <c r="S45" s="271"/>
      <c r="T45" s="271"/>
      <c r="U45" s="271"/>
      <c r="V45" s="271"/>
      <c r="W45" s="271"/>
      <c r="X45" s="271"/>
      <c r="Y45" s="271"/>
      <c r="Z45" s="271"/>
      <c r="AA45" s="271"/>
      <c r="AB45" s="60"/>
    </row>
    <row r="46" spans="2:28" ht="99.95" customHeight="1">
      <c r="B46" s="880"/>
      <c r="C46" s="877"/>
      <c r="D46" s="368"/>
      <c r="E46" s="369"/>
      <c r="F46" s="361"/>
      <c r="G46" s="550"/>
      <c r="H46" s="864"/>
      <c r="I46" s="878"/>
      <c r="J46" s="368" t="s">
        <v>948</v>
      </c>
      <c r="K46" s="864" t="s">
        <v>949</v>
      </c>
      <c r="L46" s="866" t="s">
        <v>950</v>
      </c>
      <c r="M46" s="273" t="s">
        <v>500</v>
      </c>
      <c r="N46" s="879"/>
      <c r="O46" s="94">
        <v>3500000000</v>
      </c>
      <c r="P46" s="850">
        <f>+O46</f>
        <v>3500000000</v>
      </c>
      <c r="Q46" s="95"/>
      <c r="R46" s="271"/>
      <c r="S46" s="271"/>
      <c r="T46" s="271"/>
      <c r="U46" s="271"/>
      <c r="V46" s="271"/>
      <c r="W46" s="271"/>
      <c r="X46" s="271"/>
      <c r="Y46" s="271"/>
      <c r="Z46" s="271"/>
      <c r="AA46" s="271"/>
      <c r="AB46" s="60"/>
    </row>
    <row r="47" spans="2:28" ht="99.95" customHeight="1">
      <c r="B47" s="880"/>
      <c r="C47" s="877"/>
      <c r="D47" s="368"/>
      <c r="E47" s="369"/>
      <c r="F47" s="361"/>
      <c r="G47" s="550"/>
      <c r="H47" s="864"/>
      <c r="I47" s="877">
        <v>4503004</v>
      </c>
      <c r="J47" s="368"/>
      <c r="K47" s="864"/>
      <c r="L47" s="866" t="s">
        <v>895</v>
      </c>
      <c r="M47" s="863" t="s">
        <v>131</v>
      </c>
      <c r="N47" s="882">
        <v>125</v>
      </c>
      <c r="O47" s="131">
        <v>500000000</v>
      </c>
      <c r="P47" s="848">
        <f>+O47</f>
        <v>500000000</v>
      </c>
      <c r="Q47" s="95"/>
      <c r="R47" s="271"/>
      <c r="S47" s="271"/>
      <c r="T47" s="271"/>
      <c r="U47" s="271"/>
      <c r="V47" s="271"/>
      <c r="W47" s="271"/>
      <c r="X47" s="271"/>
      <c r="Y47" s="271"/>
      <c r="Z47" s="271"/>
      <c r="AA47" s="271"/>
      <c r="AB47" s="60"/>
    </row>
    <row r="48" spans="2:28" ht="99.95" customHeight="1">
      <c r="B48" s="880"/>
      <c r="C48" s="877"/>
      <c r="D48" s="368"/>
      <c r="E48" s="369"/>
      <c r="F48" s="361"/>
      <c r="G48" s="550"/>
      <c r="H48" s="864"/>
      <c r="I48" s="877"/>
      <c r="J48" s="368"/>
      <c r="K48" s="864"/>
      <c r="L48" s="866" t="s">
        <v>876</v>
      </c>
      <c r="M48" s="863" t="s">
        <v>38</v>
      </c>
      <c r="N48" s="882"/>
      <c r="O48" s="94">
        <v>600000000</v>
      </c>
      <c r="P48" s="79"/>
      <c r="Q48" s="95"/>
      <c r="R48" s="271"/>
      <c r="S48" s="271"/>
      <c r="T48" s="159"/>
      <c r="U48" s="271"/>
      <c r="V48" s="271"/>
      <c r="W48" s="271"/>
      <c r="X48" s="159">
        <f>O48</f>
        <v>600000000</v>
      </c>
      <c r="Y48" s="271"/>
      <c r="Z48" s="271"/>
      <c r="AA48" s="271"/>
      <c r="AB48" s="60"/>
    </row>
    <row r="49" spans="2:28" ht="99.95" customHeight="1">
      <c r="B49" s="880"/>
      <c r="C49" s="877"/>
      <c r="D49" s="368"/>
      <c r="E49" s="369"/>
      <c r="F49" s="361"/>
      <c r="G49" s="550"/>
      <c r="H49" s="864"/>
      <c r="I49" s="877"/>
      <c r="J49" s="368"/>
      <c r="K49" s="864"/>
      <c r="L49" s="866" t="s">
        <v>869</v>
      </c>
      <c r="M49" s="273" t="s">
        <v>54</v>
      </c>
      <c r="N49" s="882"/>
      <c r="O49" s="94">
        <v>100000000</v>
      </c>
      <c r="P49" s="850">
        <f>+O49</f>
        <v>100000000</v>
      </c>
      <c r="Q49" s="95"/>
      <c r="R49" s="271"/>
      <c r="S49" s="271"/>
      <c r="T49" s="159"/>
      <c r="U49" s="271"/>
      <c r="V49" s="271"/>
      <c r="W49" s="271"/>
      <c r="X49" s="271"/>
      <c r="Y49" s="271"/>
      <c r="Z49" s="271"/>
      <c r="AA49" s="271"/>
      <c r="AB49" s="60"/>
    </row>
    <row r="50" spans="2:28" ht="99.95" customHeight="1">
      <c r="B50" s="880"/>
      <c r="C50" s="877"/>
      <c r="D50" s="368"/>
      <c r="E50" s="369"/>
      <c r="F50" s="361"/>
      <c r="G50" s="550"/>
      <c r="H50" s="864"/>
      <c r="I50" s="878">
        <v>4503017</v>
      </c>
      <c r="J50" s="85" t="s">
        <v>951</v>
      </c>
      <c r="K50" s="865" t="s">
        <v>952</v>
      </c>
      <c r="L50" s="866" t="s">
        <v>869</v>
      </c>
      <c r="M50" s="273" t="s">
        <v>54</v>
      </c>
      <c r="N50" s="879">
        <v>1</v>
      </c>
      <c r="O50" s="94">
        <v>35000000</v>
      </c>
      <c r="P50" s="850">
        <f>+O50</f>
        <v>35000000</v>
      </c>
      <c r="Q50" s="95"/>
      <c r="R50" s="271"/>
      <c r="S50" s="271"/>
      <c r="T50" s="271"/>
      <c r="U50" s="271"/>
      <c r="V50" s="271"/>
      <c r="W50" s="271"/>
      <c r="X50" s="271"/>
      <c r="Y50" s="271"/>
      <c r="Z50" s="271"/>
      <c r="AA50" s="271"/>
      <c r="AB50" s="60"/>
    </row>
    <row r="51" spans="2:28" ht="99.95" customHeight="1">
      <c r="B51" s="880"/>
      <c r="C51" s="877"/>
      <c r="D51" s="368"/>
      <c r="E51" s="369"/>
      <c r="F51" s="361"/>
      <c r="G51" s="550"/>
      <c r="H51" s="864"/>
      <c r="I51" s="878">
        <v>4503018</v>
      </c>
      <c r="J51" s="85" t="s">
        <v>953</v>
      </c>
      <c r="K51" s="863" t="s">
        <v>954</v>
      </c>
      <c r="L51" s="866" t="s">
        <v>864</v>
      </c>
      <c r="M51" s="273" t="s">
        <v>40</v>
      </c>
      <c r="N51" s="879">
        <v>1</v>
      </c>
      <c r="O51" s="94">
        <v>35000000</v>
      </c>
      <c r="P51" s="850">
        <f>+O51</f>
        <v>35000000</v>
      </c>
      <c r="Q51" s="95"/>
      <c r="R51" s="271"/>
      <c r="S51" s="271"/>
      <c r="T51" s="271"/>
      <c r="U51" s="271"/>
      <c r="V51" s="271"/>
      <c r="W51" s="271"/>
      <c r="X51" s="271"/>
      <c r="Y51" s="271"/>
      <c r="Z51" s="271"/>
      <c r="AA51" s="271"/>
      <c r="AB51" s="60"/>
    </row>
    <row r="52" spans="2:28" ht="99.95" customHeight="1">
      <c r="B52" s="880"/>
      <c r="C52" s="877"/>
      <c r="D52" s="368"/>
      <c r="E52" s="369"/>
      <c r="F52" s="361"/>
      <c r="G52" s="550"/>
      <c r="H52" s="864"/>
      <c r="I52" s="878">
        <v>4503023</v>
      </c>
      <c r="J52" s="85" t="s">
        <v>235</v>
      </c>
      <c r="K52" s="863" t="s">
        <v>955</v>
      </c>
      <c r="L52" s="866" t="s">
        <v>864</v>
      </c>
      <c r="M52" s="273" t="s">
        <v>40</v>
      </c>
      <c r="N52" s="879">
        <v>1</v>
      </c>
      <c r="O52" s="94">
        <v>30000000</v>
      </c>
      <c r="P52" s="850">
        <f>+O52</f>
        <v>30000000</v>
      </c>
      <c r="Q52" s="95"/>
      <c r="R52" s="271"/>
      <c r="S52" s="271"/>
      <c r="T52" s="271"/>
      <c r="U52" s="271"/>
      <c r="V52" s="271"/>
      <c r="W52" s="271"/>
      <c r="X52" s="271"/>
      <c r="Y52" s="271"/>
      <c r="Z52" s="271"/>
      <c r="AA52" s="271"/>
      <c r="AB52" s="60"/>
    </row>
    <row r="53" spans="2:28" ht="99.95" customHeight="1">
      <c r="B53" s="880"/>
      <c r="C53" s="877"/>
      <c r="D53" s="368"/>
      <c r="E53" s="369"/>
      <c r="F53" s="361"/>
      <c r="G53" s="550"/>
      <c r="H53" s="864"/>
      <c r="I53" s="878">
        <v>4503023</v>
      </c>
      <c r="J53" s="85" t="s">
        <v>235</v>
      </c>
      <c r="K53" s="863" t="s">
        <v>956</v>
      </c>
      <c r="L53" s="866" t="s">
        <v>869</v>
      </c>
      <c r="M53" s="273" t="s">
        <v>54</v>
      </c>
      <c r="N53" s="879">
        <v>1</v>
      </c>
      <c r="O53" s="94">
        <v>30000000</v>
      </c>
      <c r="P53" s="850">
        <f>+O53</f>
        <v>30000000</v>
      </c>
      <c r="Q53" s="95"/>
      <c r="R53" s="271"/>
      <c r="S53" s="271"/>
      <c r="T53" s="271"/>
      <c r="U53" s="271"/>
      <c r="V53" s="271"/>
      <c r="W53" s="271"/>
      <c r="X53" s="271"/>
      <c r="Y53" s="271"/>
      <c r="Z53" s="271"/>
      <c r="AA53" s="271"/>
      <c r="AB53" s="60"/>
    </row>
    <row r="54" spans="2:28" ht="99.95" customHeight="1">
      <c r="B54" s="880"/>
      <c r="C54" s="877"/>
      <c r="D54" s="368"/>
      <c r="E54" s="369"/>
      <c r="F54" s="361"/>
      <c r="G54" s="550"/>
      <c r="H54" s="864"/>
      <c r="I54" s="877">
        <v>4503028</v>
      </c>
      <c r="J54" s="426" t="s">
        <v>957</v>
      </c>
      <c r="K54" s="864" t="s">
        <v>958</v>
      </c>
      <c r="L54" s="866" t="s">
        <v>959</v>
      </c>
      <c r="M54" s="863" t="s">
        <v>248</v>
      </c>
      <c r="N54" s="882">
        <v>200</v>
      </c>
      <c r="O54" s="94">
        <v>500000000</v>
      </c>
      <c r="P54" s="79"/>
      <c r="Q54" s="95"/>
      <c r="R54" s="271"/>
      <c r="S54" s="271"/>
      <c r="T54" s="271"/>
      <c r="U54" s="271"/>
      <c r="V54" s="271"/>
      <c r="W54" s="271"/>
      <c r="X54" s="159">
        <f>O54</f>
        <v>500000000</v>
      </c>
      <c r="Y54" s="271"/>
      <c r="Z54" s="271"/>
      <c r="AA54" s="271"/>
      <c r="AB54" s="60"/>
    </row>
    <row r="55" spans="2:28" ht="99.95" customHeight="1">
      <c r="B55" s="880"/>
      <c r="C55" s="877"/>
      <c r="D55" s="368"/>
      <c r="E55" s="369"/>
      <c r="F55" s="361"/>
      <c r="G55" s="550"/>
      <c r="H55" s="864"/>
      <c r="I55" s="877"/>
      <c r="J55" s="426"/>
      <c r="K55" s="864"/>
      <c r="L55" s="866" t="s">
        <v>869</v>
      </c>
      <c r="M55" s="863" t="s">
        <v>54</v>
      </c>
      <c r="N55" s="882"/>
      <c r="O55" s="94">
        <v>300000000</v>
      </c>
      <c r="P55" s="79"/>
      <c r="Q55" s="95"/>
      <c r="R55" s="271"/>
      <c r="S55" s="271"/>
      <c r="T55" s="159"/>
      <c r="U55" s="271"/>
      <c r="V55" s="271"/>
      <c r="W55" s="271"/>
      <c r="X55" s="159">
        <f>O55</f>
        <v>300000000</v>
      </c>
      <c r="Y55" s="271"/>
      <c r="Z55" s="271"/>
      <c r="AA55" s="271"/>
      <c r="AB55" s="60"/>
    </row>
    <row r="56" spans="2:28" ht="99.95" customHeight="1">
      <c r="B56" s="880"/>
      <c r="C56" s="877"/>
      <c r="D56" s="368"/>
      <c r="E56" s="369"/>
      <c r="F56" s="361"/>
      <c r="G56" s="550"/>
      <c r="H56" s="864"/>
      <c r="I56" s="878">
        <v>4503004</v>
      </c>
      <c r="J56" s="271" t="s">
        <v>948</v>
      </c>
      <c r="K56" s="85" t="s">
        <v>960</v>
      </c>
      <c r="L56" s="866" t="s">
        <v>869</v>
      </c>
      <c r="M56" s="863" t="s">
        <v>54</v>
      </c>
      <c r="N56" s="881">
        <v>1</v>
      </c>
      <c r="O56" s="94">
        <f>+P56</f>
        <v>325000000</v>
      </c>
      <c r="P56" s="850">
        <f>25000000+300000000</f>
        <v>325000000</v>
      </c>
      <c r="Q56" s="95"/>
      <c r="R56" s="271"/>
      <c r="S56" s="271"/>
      <c r="T56" s="271"/>
      <c r="U56" s="271"/>
      <c r="V56" s="271"/>
      <c r="W56" s="271"/>
      <c r="X56" s="271"/>
      <c r="Y56" s="271"/>
      <c r="Z56" s="271"/>
      <c r="AA56" s="271"/>
      <c r="AB56" s="60"/>
    </row>
    <row r="57" spans="2:28" ht="99.95" customHeight="1">
      <c r="B57" s="880"/>
      <c r="C57" s="877"/>
      <c r="D57" s="368"/>
      <c r="E57" s="369"/>
      <c r="F57" s="361"/>
      <c r="G57" s="550"/>
      <c r="H57" s="864"/>
      <c r="I57" s="878">
        <v>4503014</v>
      </c>
      <c r="J57" s="85" t="s">
        <v>961</v>
      </c>
      <c r="K57" s="863" t="s">
        <v>962</v>
      </c>
      <c r="L57" s="866" t="s">
        <v>869</v>
      </c>
      <c r="M57" s="866" t="s">
        <v>54</v>
      </c>
      <c r="N57" s="879">
        <v>1</v>
      </c>
      <c r="O57" s="94">
        <v>650000000</v>
      </c>
      <c r="P57" s="850">
        <f>+O57</f>
        <v>650000000</v>
      </c>
      <c r="Q57" s="95"/>
      <c r="R57" s="271"/>
      <c r="S57" s="271"/>
      <c r="T57" s="271"/>
      <c r="U57" s="271"/>
      <c r="V57" s="271"/>
      <c r="W57" s="271"/>
      <c r="X57" s="271"/>
      <c r="Y57" s="271"/>
      <c r="Z57" s="271"/>
      <c r="AA57" s="271"/>
      <c r="AB57" s="60"/>
    </row>
    <row r="58" spans="2:28" ht="99.95" customHeight="1" thickBot="1">
      <c r="B58" s="883"/>
      <c r="C58" s="884"/>
      <c r="D58" s="503"/>
      <c r="E58" s="750"/>
      <c r="F58" s="859"/>
      <c r="G58" s="870"/>
      <c r="H58" s="871"/>
      <c r="I58" s="887">
        <v>4503015</v>
      </c>
      <c r="J58" s="860" t="s">
        <v>963</v>
      </c>
      <c r="K58" s="872" t="s">
        <v>964</v>
      </c>
      <c r="L58" s="873" t="s">
        <v>922</v>
      </c>
      <c r="M58" s="873" t="s">
        <v>169</v>
      </c>
      <c r="N58" s="885">
        <v>1</v>
      </c>
      <c r="O58" s="874">
        <v>3650000000</v>
      </c>
      <c r="P58" s="861">
        <f>O58</f>
        <v>3650000000</v>
      </c>
      <c r="Q58" s="149"/>
      <c r="R58" s="62"/>
      <c r="S58" s="62"/>
      <c r="T58" s="62"/>
      <c r="U58" s="62"/>
      <c r="V58" s="62"/>
      <c r="W58" s="62"/>
      <c r="X58" s="62"/>
      <c r="Y58" s="62"/>
      <c r="Z58" s="62"/>
      <c r="AA58" s="62"/>
      <c r="AB58" s="513"/>
    </row>
    <row r="59" spans="2:28" ht="12.75" customHeight="1" thickBot="1">
      <c r="B59" s="855" t="s">
        <v>55</v>
      </c>
      <c r="C59" s="856"/>
      <c r="D59" s="856"/>
      <c r="E59" s="856"/>
      <c r="F59" s="856"/>
      <c r="G59" s="856"/>
      <c r="H59" s="856"/>
      <c r="I59" s="856"/>
      <c r="J59" s="856"/>
      <c r="K59" s="856"/>
      <c r="L59" s="856"/>
      <c r="M59" s="856"/>
      <c r="N59" s="856"/>
      <c r="O59" s="66">
        <f t="shared" ref="O59:T59" si="1">SUM(O14:O58)</f>
        <v>38682335052</v>
      </c>
      <c r="P59" s="66">
        <f t="shared" si="1"/>
        <v>8900000000</v>
      </c>
      <c r="Q59" s="66">
        <f t="shared" si="1"/>
        <v>14383300000</v>
      </c>
      <c r="R59" s="66">
        <f t="shared" si="1"/>
        <v>0</v>
      </c>
      <c r="S59" s="66">
        <f t="shared" si="1"/>
        <v>0</v>
      </c>
      <c r="T59" s="66">
        <f t="shared" si="1"/>
        <v>13679035052</v>
      </c>
      <c r="U59" s="66">
        <v>0</v>
      </c>
      <c r="V59" s="66">
        <v>0</v>
      </c>
      <c r="W59" s="66">
        <v>0</v>
      </c>
      <c r="X59" s="66">
        <f>+X55+X54+X48</f>
        <v>1400000000</v>
      </c>
      <c r="Y59" s="66">
        <f>SUM(Y14:Y58)</f>
        <v>0</v>
      </c>
      <c r="Z59" s="66">
        <f>SUM(Z14:Z58)</f>
        <v>0</v>
      </c>
      <c r="AA59" s="66">
        <f>SUM(AA14:AA58)</f>
        <v>0</v>
      </c>
      <c r="AB59" s="645">
        <f>SUM(AB14:AB58)</f>
        <v>320000000</v>
      </c>
    </row>
    <row r="60" spans="2:28">
      <c r="O60" s="67"/>
      <c r="P60" s="67"/>
      <c r="Q60" s="68"/>
    </row>
    <row r="62" spans="2:28" hidden="1"/>
    <row r="63" spans="2:28" hidden="1">
      <c r="Q63" s="103"/>
    </row>
    <row r="64" spans="2:28" hidden="1">
      <c r="O64" s="851" t="s">
        <v>965</v>
      </c>
      <c r="P64" s="851"/>
    </row>
    <row r="65" spans="11:20" hidden="1">
      <c r="O65" s="137" t="s">
        <v>966</v>
      </c>
      <c r="P65" s="852">
        <v>14383300000</v>
      </c>
    </row>
    <row r="66" spans="11:20" hidden="1">
      <c r="O66" s="131" t="s">
        <v>967</v>
      </c>
      <c r="P66" s="852">
        <v>8900000000</v>
      </c>
    </row>
    <row r="67" spans="11:20" ht="15" hidden="1">
      <c r="M67" s="853"/>
      <c r="O67" s="131" t="s">
        <v>968</v>
      </c>
      <c r="P67" s="852">
        <v>13679035052</v>
      </c>
      <c r="Q67" s="103"/>
      <c r="T67" s="854"/>
    </row>
    <row r="68" spans="11:20" hidden="1">
      <c r="O68" s="131" t="s">
        <v>969</v>
      </c>
      <c r="P68" s="852">
        <v>320000000</v>
      </c>
    </row>
    <row r="69" spans="11:20" hidden="1">
      <c r="K69" s="103"/>
      <c r="M69" s="103"/>
      <c r="O69" s="131" t="s">
        <v>970</v>
      </c>
      <c r="P69" s="852">
        <v>1400000000</v>
      </c>
    </row>
    <row r="70" spans="11:20" hidden="1">
      <c r="O70" s="131" t="s">
        <v>971</v>
      </c>
      <c r="P70" s="852">
        <v>38682335052</v>
      </c>
    </row>
    <row r="71" spans="11:20" hidden="1"/>
    <row r="72" spans="11:20" hidden="1">
      <c r="M72" s="103"/>
      <c r="P72" s="854">
        <f>+P65+P66+P67+P68+P69</f>
        <v>38682335052</v>
      </c>
    </row>
    <row r="73" spans="11:20" hidden="1"/>
    <row r="74" spans="11:20" hidden="1"/>
    <row r="75" spans="11:20" hidden="1"/>
    <row r="76" spans="11:20" hidden="1"/>
    <row r="77" spans="11:20" hidden="1"/>
  </sheetData>
  <mergeCells count="81">
    <mergeCell ref="B7:U7"/>
    <mergeCell ref="B8:U8"/>
    <mergeCell ref="B9:U9"/>
    <mergeCell ref="B59:N59"/>
    <mergeCell ref="O64:P64"/>
    <mergeCell ref="B2:F5"/>
    <mergeCell ref="G2:N3"/>
    <mergeCell ref="O2:R2"/>
    <mergeCell ref="S2:U5"/>
    <mergeCell ref="O3:R3"/>
    <mergeCell ref="G4:N5"/>
    <mergeCell ref="O4:R4"/>
    <mergeCell ref="O5:R5"/>
    <mergeCell ref="J46:J49"/>
    <mergeCell ref="K46:K49"/>
    <mergeCell ref="I47:I49"/>
    <mergeCell ref="N47:N49"/>
    <mergeCell ref="I54:I55"/>
    <mergeCell ref="J54:J55"/>
    <mergeCell ref="K54:K55"/>
    <mergeCell ref="N54:N55"/>
    <mergeCell ref="H33:H43"/>
    <mergeCell ref="B44:B58"/>
    <mergeCell ref="C44:C58"/>
    <mergeCell ref="D44:D58"/>
    <mergeCell ref="E44:E58"/>
    <mergeCell ref="F44:F58"/>
    <mergeCell ref="G44:G58"/>
    <mergeCell ref="H44:H58"/>
    <mergeCell ref="B33:B43"/>
    <mergeCell ref="C33:C43"/>
    <mergeCell ref="D33:D43"/>
    <mergeCell ref="E33:E43"/>
    <mergeCell ref="F33:F43"/>
    <mergeCell ref="G33:G43"/>
    <mergeCell ref="F26:F28"/>
    <mergeCell ref="G26:G28"/>
    <mergeCell ref="H26:H28"/>
    <mergeCell ref="E29:E31"/>
    <mergeCell ref="F29:F31"/>
    <mergeCell ref="G29:G31"/>
    <mergeCell ref="H29:H31"/>
    <mergeCell ref="D17:D32"/>
    <mergeCell ref="E17:E23"/>
    <mergeCell ref="F17:F23"/>
    <mergeCell ref="G17:G23"/>
    <mergeCell ref="H17:H23"/>
    <mergeCell ref="E24:E25"/>
    <mergeCell ref="F24:F25"/>
    <mergeCell ref="G24:G25"/>
    <mergeCell ref="H24:H25"/>
    <mergeCell ref="E26:E28"/>
    <mergeCell ref="Z12:Z13"/>
    <mergeCell ref="AA12:AA13"/>
    <mergeCell ref="AB12:AB13"/>
    <mergeCell ref="B14:B32"/>
    <mergeCell ref="C14:C16"/>
    <mergeCell ref="E15:E16"/>
    <mergeCell ref="F15:F16"/>
    <mergeCell ref="G15:G16"/>
    <mergeCell ref="H15:H16"/>
    <mergeCell ref="C17:C32"/>
    <mergeCell ref="L12:L13"/>
    <mergeCell ref="M12:M13"/>
    <mergeCell ref="N12:N13"/>
    <mergeCell ref="P12:Q12"/>
    <mergeCell ref="R12:X12"/>
    <mergeCell ref="Y12:Y13"/>
    <mergeCell ref="F12:F13"/>
    <mergeCell ref="G12:G13"/>
    <mergeCell ref="H12:H13"/>
    <mergeCell ref="I12:I13"/>
    <mergeCell ref="J12:J13"/>
    <mergeCell ref="K12:K13"/>
    <mergeCell ref="B11:N11"/>
    <mergeCell ref="O11:O13"/>
    <mergeCell ref="P11:AB11"/>
    <mergeCell ref="B12:B13"/>
    <mergeCell ref="C12:C13"/>
    <mergeCell ref="D12:D13"/>
    <mergeCell ref="E12:E1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4"/>
  <sheetViews>
    <sheetView zoomScale="90" zoomScaleNormal="90" workbookViewId="0">
      <selection activeCell="O36" sqref="O36"/>
    </sheetView>
  </sheetViews>
  <sheetFormatPr baseColWidth="10" defaultRowHeight="12.75"/>
  <cols>
    <col min="1" max="1" width="2.85546875" style="36" customWidth="1"/>
    <col min="2" max="2" width="20.7109375" style="18" customWidth="1"/>
    <col min="3" max="3" width="10.5703125" style="19" customWidth="1"/>
    <col min="4" max="4" width="16.28515625" style="19" customWidth="1"/>
    <col min="5" max="5" width="21.7109375" style="19" customWidth="1"/>
    <col min="6" max="6" width="26.42578125" style="19" customWidth="1"/>
    <col min="7" max="7" width="16.5703125" style="19" customWidth="1"/>
    <col min="8" max="8" width="24.7109375" style="19" customWidth="1"/>
    <col min="9" max="9" width="28.5703125" style="19" customWidth="1"/>
    <col min="10" max="10" width="24.5703125" style="19" customWidth="1"/>
    <col min="11" max="11" width="29.42578125" style="19" customWidth="1"/>
    <col min="12" max="12" width="21.42578125" style="19" customWidth="1"/>
    <col min="13" max="13" width="20.42578125" style="19" customWidth="1"/>
    <col min="14" max="14" width="13.7109375" style="19" customWidth="1"/>
    <col min="15" max="15" width="19" style="19" customWidth="1"/>
    <col min="16" max="16" width="18.42578125" style="19" customWidth="1"/>
    <col min="17" max="17" width="21" style="19" customWidth="1"/>
    <col min="18" max="18" width="8.140625" style="19" customWidth="1"/>
    <col min="19" max="19" width="8.5703125" style="19" customWidth="1"/>
    <col min="20" max="23" width="11.42578125" style="19"/>
    <col min="24" max="24" width="10" style="19" customWidth="1"/>
    <col min="25" max="25" width="8.42578125" style="19" customWidth="1"/>
    <col min="26" max="26" width="8.85546875" style="19" customWidth="1"/>
    <col min="27" max="27" width="9.42578125" style="19" customWidth="1"/>
    <col min="28" max="28" width="8.7109375" style="19" customWidth="1"/>
    <col min="29" max="190" width="11.42578125" style="36"/>
    <col min="191" max="256" width="11.42578125" style="19"/>
    <col min="257" max="257" width="2.85546875" style="19" customWidth="1"/>
    <col min="258" max="258" width="20.7109375" style="19" customWidth="1"/>
    <col min="259" max="259" width="10.5703125" style="19" customWidth="1"/>
    <col min="260" max="260" width="16.28515625" style="19" customWidth="1"/>
    <col min="261" max="261" width="21.7109375" style="19" customWidth="1"/>
    <col min="262" max="262" width="26.42578125" style="19" customWidth="1"/>
    <col min="263" max="263" width="16.5703125" style="19" customWidth="1"/>
    <col min="264" max="264" width="24.7109375" style="19" customWidth="1"/>
    <col min="265" max="265" width="28.5703125" style="19" customWidth="1"/>
    <col min="266" max="266" width="24.5703125" style="19" customWidth="1"/>
    <col min="267" max="267" width="29.42578125" style="19" customWidth="1"/>
    <col min="268" max="268" width="21.42578125" style="19" customWidth="1"/>
    <col min="269" max="269" width="20.42578125" style="19" customWidth="1"/>
    <col min="270" max="270" width="13.7109375" style="19" customWidth="1"/>
    <col min="271" max="271" width="19" style="19" customWidth="1"/>
    <col min="272" max="272" width="18.42578125" style="19" customWidth="1"/>
    <col min="273" max="273" width="16.28515625" style="19" customWidth="1"/>
    <col min="274" max="274" width="8.140625" style="19" customWidth="1"/>
    <col min="275" max="275" width="8.5703125" style="19" customWidth="1"/>
    <col min="276" max="279" width="11.42578125" style="19"/>
    <col min="280" max="280" width="10" style="19" customWidth="1"/>
    <col min="281" max="281" width="8.42578125" style="19" customWidth="1"/>
    <col min="282" max="282" width="8.85546875" style="19" customWidth="1"/>
    <col min="283" max="283" width="9.42578125" style="19" customWidth="1"/>
    <col min="284" max="284" width="8.7109375" style="19" customWidth="1"/>
    <col min="285" max="512" width="11.42578125" style="19"/>
    <col min="513" max="513" width="2.85546875" style="19" customWidth="1"/>
    <col min="514" max="514" width="20.7109375" style="19" customWidth="1"/>
    <col min="515" max="515" width="10.5703125" style="19" customWidth="1"/>
    <col min="516" max="516" width="16.28515625" style="19" customWidth="1"/>
    <col min="517" max="517" width="21.7109375" style="19" customWidth="1"/>
    <col min="518" max="518" width="26.42578125" style="19" customWidth="1"/>
    <col min="519" max="519" width="16.5703125" style="19" customWidth="1"/>
    <col min="520" max="520" width="24.7109375" style="19" customWidth="1"/>
    <col min="521" max="521" width="28.5703125" style="19" customWidth="1"/>
    <col min="522" max="522" width="24.5703125" style="19" customWidth="1"/>
    <col min="523" max="523" width="29.42578125" style="19" customWidth="1"/>
    <col min="524" max="524" width="21.42578125" style="19" customWidth="1"/>
    <col min="525" max="525" width="20.42578125" style="19" customWidth="1"/>
    <col min="526" max="526" width="13.7109375" style="19" customWidth="1"/>
    <col min="527" max="527" width="19" style="19" customWidth="1"/>
    <col min="528" max="528" width="18.42578125" style="19" customWidth="1"/>
    <col min="529" max="529" width="16.28515625" style="19" customWidth="1"/>
    <col min="530" max="530" width="8.140625" style="19" customWidth="1"/>
    <col min="531" max="531" width="8.5703125" style="19" customWidth="1"/>
    <col min="532" max="535" width="11.42578125" style="19"/>
    <col min="536" max="536" width="10" style="19" customWidth="1"/>
    <col min="537" max="537" width="8.42578125" style="19" customWidth="1"/>
    <col min="538" max="538" width="8.85546875" style="19" customWidth="1"/>
    <col min="539" max="539" width="9.42578125" style="19" customWidth="1"/>
    <col min="540" max="540" width="8.7109375" style="19" customWidth="1"/>
    <col min="541" max="768" width="11.42578125" style="19"/>
    <col min="769" max="769" width="2.85546875" style="19" customWidth="1"/>
    <col min="770" max="770" width="20.7109375" style="19" customWidth="1"/>
    <col min="771" max="771" width="10.5703125" style="19" customWidth="1"/>
    <col min="772" max="772" width="16.28515625" style="19" customWidth="1"/>
    <col min="773" max="773" width="21.7109375" style="19" customWidth="1"/>
    <col min="774" max="774" width="26.42578125" style="19" customWidth="1"/>
    <col min="775" max="775" width="16.5703125" style="19" customWidth="1"/>
    <col min="776" max="776" width="24.7109375" style="19" customWidth="1"/>
    <col min="777" max="777" width="28.5703125" style="19" customWidth="1"/>
    <col min="778" max="778" width="24.5703125" style="19" customWidth="1"/>
    <col min="779" max="779" width="29.42578125" style="19" customWidth="1"/>
    <col min="780" max="780" width="21.42578125" style="19" customWidth="1"/>
    <col min="781" max="781" width="20.42578125" style="19" customWidth="1"/>
    <col min="782" max="782" width="13.7109375" style="19" customWidth="1"/>
    <col min="783" max="783" width="19" style="19" customWidth="1"/>
    <col min="784" max="784" width="18.42578125" style="19" customWidth="1"/>
    <col min="785" max="785" width="16.28515625" style="19" customWidth="1"/>
    <col min="786" max="786" width="8.140625" style="19" customWidth="1"/>
    <col min="787" max="787" width="8.5703125" style="19" customWidth="1"/>
    <col min="788" max="791" width="11.42578125" style="19"/>
    <col min="792" max="792" width="10" style="19" customWidth="1"/>
    <col min="793" max="793" width="8.42578125" style="19" customWidth="1"/>
    <col min="794" max="794" width="8.85546875" style="19" customWidth="1"/>
    <col min="795" max="795" width="9.42578125" style="19" customWidth="1"/>
    <col min="796" max="796" width="8.7109375" style="19" customWidth="1"/>
    <col min="797" max="1024" width="11.42578125" style="19"/>
    <col min="1025" max="1025" width="2.85546875" style="19" customWidth="1"/>
    <col min="1026" max="1026" width="20.7109375" style="19" customWidth="1"/>
    <col min="1027" max="1027" width="10.5703125" style="19" customWidth="1"/>
    <col min="1028" max="1028" width="16.28515625" style="19" customWidth="1"/>
    <col min="1029" max="1029" width="21.7109375" style="19" customWidth="1"/>
    <col min="1030" max="1030" width="26.42578125" style="19" customWidth="1"/>
    <col min="1031" max="1031" width="16.5703125" style="19" customWidth="1"/>
    <col min="1032" max="1032" width="24.7109375" style="19" customWidth="1"/>
    <col min="1033" max="1033" width="28.5703125" style="19" customWidth="1"/>
    <col min="1034" max="1034" width="24.5703125" style="19" customWidth="1"/>
    <col min="1035" max="1035" width="29.42578125" style="19" customWidth="1"/>
    <col min="1036" max="1036" width="21.42578125" style="19" customWidth="1"/>
    <col min="1037" max="1037" width="20.42578125" style="19" customWidth="1"/>
    <col min="1038" max="1038" width="13.7109375" style="19" customWidth="1"/>
    <col min="1039" max="1039" width="19" style="19" customWidth="1"/>
    <col min="1040" max="1040" width="18.42578125" style="19" customWidth="1"/>
    <col min="1041" max="1041" width="16.28515625" style="19" customWidth="1"/>
    <col min="1042" max="1042" width="8.140625" style="19" customWidth="1"/>
    <col min="1043" max="1043" width="8.5703125" style="19" customWidth="1"/>
    <col min="1044" max="1047" width="11.42578125" style="19"/>
    <col min="1048" max="1048" width="10" style="19" customWidth="1"/>
    <col min="1049" max="1049" width="8.42578125" style="19" customWidth="1"/>
    <col min="1050" max="1050" width="8.85546875" style="19" customWidth="1"/>
    <col min="1051" max="1051" width="9.42578125" style="19" customWidth="1"/>
    <col min="1052" max="1052" width="8.7109375" style="19" customWidth="1"/>
    <col min="1053" max="1280" width="11.42578125" style="19"/>
    <col min="1281" max="1281" width="2.85546875" style="19" customWidth="1"/>
    <col min="1282" max="1282" width="20.7109375" style="19" customWidth="1"/>
    <col min="1283" max="1283" width="10.5703125" style="19" customWidth="1"/>
    <col min="1284" max="1284" width="16.28515625" style="19" customWidth="1"/>
    <col min="1285" max="1285" width="21.7109375" style="19" customWidth="1"/>
    <col min="1286" max="1286" width="26.42578125" style="19" customWidth="1"/>
    <col min="1287" max="1287" width="16.5703125" style="19" customWidth="1"/>
    <col min="1288" max="1288" width="24.7109375" style="19" customWidth="1"/>
    <col min="1289" max="1289" width="28.5703125" style="19" customWidth="1"/>
    <col min="1290" max="1290" width="24.5703125" style="19" customWidth="1"/>
    <col min="1291" max="1291" width="29.42578125" style="19" customWidth="1"/>
    <col min="1292" max="1292" width="21.42578125" style="19" customWidth="1"/>
    <col min="1293" max="1293" width="20.42578125" style="19" customWidth="1"/>
    <col min="1294" max="1294" width="13.7109375" style="19" customWidth="1"/>
    <col min="1295" max="1295" width="19" style="19" customWidth="1"/>
    <col min="1296" max="1296" width="18.42578125" style="19" customWidth="1"/>
    <col min="1297" max="1297" width="16.28515625" style="19" customWidth="1"/>
    <col min="1298" max="1298" width="8.140625" style="19" customWidth="1"/>
    <col min="1299" max="1299" width="8.5703125" style="19" customWidth="1"/>
    <col min="1300" max="1303" width="11.42578125" style="19"/>
    <col min="1304" max="1304" width="10" style="19" customWidth="1"/>
    <col min="1305" max="1305" width="8.42578125" style="19" customWidth="1"/>
    <col min="1306" max="1306" width="8.85546875" style="19" customWidth="1"/>
    <col min="1307" max="1307" width="9.42578125" style="19" customWidth="1"/>
    <col min="1308" max="1308" width="8.7109375" style="19" customWidth="1"/>
    <col min="1309" max="1536" width="11.42578125" style="19"/>
    <col min="1537" max="1537" width="2.85546875" style="19" customWidth="1"/>
    <col min="1538" max="1538" width="20.7109375" style="19" customWidth="1"/>
    <col min="1539" max="1539" width="10.5703125" style="19" customWidth="1"/>
    <col min="1540" max="1540" width="16.28515625" style="19" customWidth="1"/>
    <col min="1541" max="1541" width="21.7109375" style="19" customWidth="1"/>
    <col min="1542" max="1542" width="26.42578125" style="19" customWidth="1"/>
    <col min="1543" max="1543" width="16.5703125" style="19" customWidth="1"/>
    <col min="1544" max="1544" width="24.7109375" style="19" customWidth="1"/>
    <col min="1545" max="1545" width="28.5703125" style="19" customWidth="1"/>
    <col min="1546" max="1546" width="24.5703125" style="19" customWidth="1"/>
    <col min="1547" max="1547" width="29.42578125" style="19" customWidth="1"/>
    <col min="1548" max="1548" width="21.42578125" style="19" customWidth="1"/>
    <col min="1549" max="1549" width="20.42578125" style="19" customWidth="1"/>
    <col min="1550" max="1550" width="13.7109375" style="19" customWidth="1"/>
    <col min="1551" max="1551" width="19" style="19" customWidth="1"/>
    <col min="1552" max="1552" width="18.42578125" style="19" customWidth="1"/>
    <col min="1553" max="1553" width="16.28515625" style="19" customWidth="1"/>
    <col min="1554" max="1554" width="8.140625" style="19" customWidth="1"/>
    <col min="1555" max="1555" width="8.5703125" style="19" customWidth="1"/>
    <col min="1556" max="1559" width="11.42578125" style="19"/>
    <col min="1560" max="1560" width="10" style="19" customWidth="1"/>
    <col min="1561" max="1561" width="8.42578125" style="19" customWidth="1"/>
    <col min="1562" max="1562" width="8.85546875" style="19" customWidth="1"/>
    <col min="1563" max="1563" width="9.42578125" style="19" customWidth="1"/>
    <col min="1564" max="1564" width="8.7109375" style="19" customWidth="1"/>
    <col min="1565" max="1792" width="11.42578125" style="19"/>
    <col min="1793" max="1793" width="2.85546875" style="19" customWidth="1"/>
    <col min="1794" max="1794" width="20.7109375" style="19" customWidth="1"/>
    <col min="1795" max="1795" width="10.5703125" style="19" customWidth="1"/>
    <col min="1796" max="1796" width="16.28515625" style="19" customWidth="1"/>
    <col min="1797" max="1797" width="21.7109375" style="19" customWidth="1"/>
    <col min="1798" max="1798" width="26.42578125" style="19" customWidth="1"/>
    <col min="1799" max="1799" width="16.5703125" style="19" customWidth="1"/>
    <col min="1800" max="1800" width="24.7109375" style="19" customWidth="1"/>
    <col min="1801" max="1801" width="28.5703125" style="19" customWidth="1"/>
    <col min="1802" max="1802" width="24.5703125" style="19" customWidth="1"/>
    <col min="1803" max="1803" width="29.42578125" style="19" customWidth="1"/>
    <col min="1804" max="1804" width="21.42578125" style="19" customWidth="1"/>
    <col min="1805" max="1805" width="20.42578125" style="19" customWidth="1"/>
    <col min="1806" max="1806" width="13.7109375" style="19" customWidth="1"/>
    <col min="1807" max="1807" width="19" style="19" customWidth="1"/>
    <col min="1808" max="1808" width="18.42578125" style="19" customWidth="1"/>
    <col min="1809" max="1809" width="16.28515625" style="19" customWidth="1"/>
    <col min="1810" max="1810" width="8.140625" style="19" customWidth="1"/>
    <col min="1811" max="1811" width="8.5703125" style="19" customWidth="1"/>
    <col min="1812" max="1815" width="11.42578125" style="19"/>
    <col min="1816" max="1816" width="10" style="19" customWidth="1"/>
    <col min="1817" max="1817" width="8.42578125" style="19" customWidth="1"/>
    <col min="1818" max="1818" width="8.85546875" style="19" customWidth="1"/>
    <col min="1819" max="1819" width="9.42578125" style="19" customWidth="1"/>
    <col min="1820" max="1820" width="8.7109375" style="19" customWidth="1"/>
    <col min="1821" max="2048" width="11.42578125" style="19"/>
    <col min="2049" max="2049" width="2.85546875" style="19" customWidth="1"/>
    <col min="2050" max="2050" width="20.7109375" style="19" customWidth="1"/>
    <col min="2051" max="2051" width="10.5703125" style="19" customWidth="1"/>
    <col min="2052" max="2052" width="16.28515625" style="19" customWidth="1"/>
    <col min="2053" max="2053" width="21.7109375" style="19" customWidth="1"/>
    <col min="2054" max="2054" width="26.42578125" style="19" customWidth="1"/>
    <col min="2055" max="2055" width="16.5703125" style="19" customWidth="1"/>
    <col min="2056" max="2056" width="24.7109375" style="19" customWidth="1"/>
    <col min="2057" max="2057" width="28.5703125" style="19" customWidth="1"/>
    <col min="2058" max="2058" width="24.5703125" style="19" customWidth="1"/>
    <col min="2059" max="2059" width="29.42578125" style="19" customWidth="1"/>
    <col min="2060" max="2060" width="21.42578125" style="19" customWidth="1"/>
    <col min="2061" max="2061" width="20.42578125" style="19" customWidth="1"/>
    <col min="2062" max="2062" width="13.7109375" style="19" customWidth="1"/>
    <col min="2063" max="2063" width="19" style="19" customWidth="1"/>
    <col min="2064" max="2064" width="18.42578125" style="19" customWidth="1"/>
    <col min="2065" max="2065" width="16.28515625" style="19" customWidth="1"/>
    <col min="2066" max="2066" width="8.140625" style="19" customWidth="1"/>
    <col min="2067" max="2067" width="8.5703125" style="19" customWidth="1"/>
    <col min="2068" max="2071" width="11.42578125" style="19"/>
    <col min="2072" max="2072" width="10" style="19" customWidth="1"/>
    <col min="2073" max="2073" width="8.42578125" style="19" customWidth="1"/>
    <col min="2074" max="2074" width="8.85546875" style="19" customWidth="1"/>
    <col min="2075" max="2075" width="9.42578125" style="19" customWidth="1"/>
    <col min="2076" max="2076" width="8.7109375" style="19" customWidth="1"/>
    <col min="2077" max="2304" width="11.42578125" style="19"/>
    <col min="2305" max="2305" width="2.85546875" style="19" customWidth="1"/>
    <col min="2306" max="2306" width="20.7109375" style="19" customWidth="1"/>
    <col min="2307" max="2307" width="10.5703125" style="19" customWidth="1"/>
    <col min="2308" max="2308" width="16.28515625" style="19" customWidth="1"/>
    <col min="2309" max="2309" width="21.7109375" style="19" customWidth="1"/>
    <col min="2310" max="2310" width="26.42578125" style="19" customWidth="1"/>
    <col min="2311" max="2311" width="16.5703125" style="19" customWidth="1"/>
    <col min="2312" max="2312" width="24.7109375" style="19" customWidth="1"/>
    <col min="2313" max="2313" width="28.5703125" style="19" customWidth="1"/>
    <col min="2314" max="2314" width="24.5703125" style="19" customWidth="1"/>
    <col min="2315" max="2315" width="29.42578125" style="19" customWidth="1"/>
    <col min="2316" max="2316" width="21.42578125" style="19" customWidth="1"/>
    <col min="2317" max="2317" width="20.42578125" style="19" customWidth="1"/>
    <col min="2318" max="2318" width="13.7109375" style="19" customWidth="1"/>
    <col min="2319" max="2319" width="19" style="19" customWidth="1"/>
    <col min="2320" max="2320" width="18.42578125" style="19" customWidth="1"/>
    <col min="2321" max="2321" width="16.28515625" style="19" customWidth="1"/>
    <col min="2322" max="2322" width="8.140625" style="19" customWidth="1"/>
    <col min="2323" max="2323" width="8.5703125" style="19" customWidth="1"/>
    <col min="2324" max="2327" width="11.42578125" style="19"/>
    <col min="2328" max="2328" width="10" style="19" customWidth="1"/>
    <col min="2329" max="2329" width="8.42578125" style="19" customWidth="1"/>
    <col min="2330" max="2330" width="8.85546875" style="19" customWidth="1"/>
    <col min="2331" max="2331" width="9.42578125" style="19" customWidth="1"/>
    <col min="2332" max="2332" width="8.7109375" style="19" customWidth="1"/>
    <col min="2333" max="2560" width="11.42578125" style="19"/>
    <col min="2561" max="2561" width="2.85546875" style="19" customWidth="1"/>
    <col min="2562" max="2562" width="20.7109375" style="19" customWidth="1"/>
    <col min="2563" max="2563" width="10.5703125" style="19" customWidth="1"/>
    <col min="2564" max="2564" width="16.28515625" style="19" customWidth="1"/>
    <col min="2565" max="2565" width="21.7109375" style="19" customWidth="1"/>
    <col min="2566" max="2566" width="26.42578125" style="19" customWidth="1"/>
    <col min="2567" max="2567" width="16.5703125" style="19" customWidth="1"/>
    <col min="2568" max="2568" width="24.7109375" style="19" customWidth="1"/>
    <col min="2569" max="2569" width="28.5703125" style="19" customWidth="1"/>
    <col min="2570" max="2570" width="24.5703125" style="19" customWidth="1"/>
    <col min="2571" max="2571" width="29.42578125" style="19" customWidth="1"/>
    <col min="2572" max="2572" width="21.42578125" style="19" customWidth="1"/>
    <col min="2573" max="2573" width="20.42578125" style="19" customWidth="1"/>
    <col min="2574" max="2574" width="13.7109375" style="19" customWidth="1"/>
    <col min="2575" max="2575" width="19" style="19" customWidth="1"/>
    <col min="2576" max="2576" width="18.42578125" style="19" customWidth="1"/>
    <col min="2577" max="2577" width="16.28515625" style="19" customWidth="1"/>
    <col min="2578" max="2578" width="8.140625" style="19" customWidth="1"/>
    <col min="2579" max="2579" width="8.5703125" style="19" customWidth="1"/>
    <col min="2580" max="2583" width="11.42578125" style="19"/>
    <col min="2584" max="2584" width="10" style="19" customWidth="1"/>
    <col min="2585" max="2585" width="8.42578125" style="19" customWidth="1"/>
    <col min="2586" max="2586" width="8.85546875" style="19" customWidth="1"/>
    <col min="2587" max="2587" width="9.42578125" style="19" customWidth="1"/>
    <col min="2588" max="2588" width="8.7109375" style="19" customWidth="1"/>
    <col min="2589" max="2816" width="11.42578125" style="19"/>
    <col min="2817" max="2817" width="2.85546875" style="19" customWidth="1"/>
    <col min="2818" max="2818" width="20.7109375" style="19" customWidth="1"/>
    <col min="2819" max="2819" width="10.5703125" style="19" customWidth="1"/>
    <col min="2820" max="2820" width="16.28515625" style="19" customWidth="1"/>
    <col min="2821" max="2821" width="21.7109375" style="19" customWidth="1"/>
    <col min="2822" max="2822" width="26.42578125" style="19" customWidth="1"/>
    <col min="2823" max="2823" width="16.5703125" style="19" customWidth="1"/>
    <col min="2824" max="2824" width="24.7109375" style="19" customWidth="1"/>
    <col min="2825" max="2825" width="28.5703125" style="19" customWidth="1"/>
    <col min="2826" max="2826" width="24.5703125" style="19" customWidth="1"/>
    <col min="2827" max="2827" width="29.42578125" style="19" customWidth="1"/>
    <col min="2828" max="2828" width="21.42578125" style="19" customWidth="1"/>
    <col min="2829" max="2829" width="20.42578125" style="19" customWidth="1"/>
    <col min="2830" max="2830" width="13.7109375" style="19" customWidth="1"/>
    <col min="2831" max="2831" width="19" style="19" customWidth="1"/>
    <col min="2832" max="2832" width="18.42578125" style="19" customWidth="1"/>
    <col min="2833" max="2833" width="16.28515625" style="19" customWidth="1"/>
    <col min="2834" max="2834" width="8.140625" style="19" customWidth="1"/>
    <col min="2835" max="2835" width="8.5703125" style="19" customWidth="1"/>
    <col min="2836" max="2839" width="11.42578125" style="19"/>
    <col min="2840" max="2840" width="10" style="19" customWidth="1"/>
    <col min="2841" max="2841" width="8.42578125" style="19" customWidth="1"/>
    <col min="2842" max="2842" width="8.85546875" style="19" customWidth="1"/>
    <col min="2843" max="2843" width="9.42578125" style="19" customWidth="1"/>
    <col min="2844" max="2844" width="8.7109375" style="19" customWidth="1"/>
    <col min="2845" max="3072" width="11.42578125" style="19"/>
    <col min="3073" max="3073" width="2.85546875" style="19" customWidth="1"/>
    <col min="3074" max="3074" width="20.7109375" style="19" customWidth="1"/>
    <col min="3075" max="3075" width="10.5703125" style="19" customWidth="1"/>
    <col min="3076" max="3076" width="16.28515625" style="19" customWidth="1"/>
    <col min="3077" max="3077" width="21.7109375" style="19" customWidth="1"/>
    <col min="3078" max="3078" width="26.42578125" style="19" customWidth="1"/>
    <col min="3079" max="3079" width="16.5703125" style="19" customWidth="1"/>
    <col min="3080" max="3080" width="24.7109375" style="19" customWidth="1"/>
    <col min="3081" max="3081" width="28.5703125" style="19" customWidth="1"/>
    <col min="3082" max="3082" width="24.5703125" style="19" customWidth="1"/>
    <col min="3083" max="3083" width="29.42578125" style="19" customWidth="1"/>
    <col min="3084" max="3084" width="21.42578125" style="19" customWidth="1"/>
    <col min="3085" max="3085" width="20.42578125" style="19" customWidth="1"/>
    <col min="3086" max="3086" width="13.7109375" style="19" customWidth="1"/>
    <col min="3087" max="3087" width="19" style="19" customWidth="1"/>
    <col min="3088" max="3088" width="18.42578125" style="19" customWidth="1"/>
    <col min="3089" max="3089" width="16.28515625" style="19" customWidth="1"/>
    <col min="3090" max="3090" width="8.140625" style="19" customWidth="1"/>
    <col min="3091" max="3091" width="8.5703125" style="19" customWidth="1"/>
    <col min="3092" max="3095" width="11.42578125" style="19"/>
    <col min="3096" max="3096" width="10" style="19" customWidth="1"/>
    <col min="3097" max="3097" width="8.42578125" style="19" customWidth="1"/>
    <col min="3098" max="3098" width="8.85546875" style="19" customWidth="1"/>
    <col min="3099" max="3099" width="9.42578125" style="19" customWidth="1"/>
    <col min="3100" max="3100" width="8.7109375" style="19" customWidth="1"/>
    <col min="3101" max="3328" width="11.42578125" style="19"/>
    <col min="3329" max="3329" width="2.85546875" style="19" customWidth="1"/>
    <col min="3330" max="3330" width="20.7109375" style="19" customWidth="1"/>
    <col min="3331" max="3331" width="10.5703125" style="19" customWidth="1"/>
    <col min="3332" max="3332" width="16.28515625" style="19" customWidth="1"/>
    <col min="3333" max="3333" width="21.7109375" style="19" customWidth="1"/>
    <col min="3334" max="3334" width="26.42578125" style="19" customWidth="1"/>
    <col min="3335" max="3335" width="16.5703125" style="19" customWidth="1"/>
    <col min="3336" max="3336" width="24.7109375" style="19" customWidth="1"/>
    <col min="3337" max="3337" width="28.5703125" style="19" customWidth="1"/>
    <col min="3338" max="3338" width="24.5703125" style="19" customWidth="1"/>
    <col min="3339" max="3339" width="29.42578125" style="19" customWidth="1"/>
    <col min="3340" max="3340" width="21.42578125" style="19" customWidth="1"/>
    <col min="3341" max="3341" width="20.42578125" style="19" customWidth="1"/>
    <col min="3342" max="3342" width="13.7109375" style="19" customWidth="1"/>
    <col min="3343" max="3343" width="19" style="19" customWidth="1"/>
    <col min="3344" max="3344" width="18.42578125" style="19" customWidth="1"/>
    <col min="3345" max="3345" width="16.28515625" style="19" customWidth="1"/>
    <col min="3346" max="3346" width="8.140625" style="19" customWidth="1"/>
    <col min="3347" max="3347" width="8.5703125" style="19" customWidth="1"/>
    <col min="3348" max="3351" width="11.42578125" style="19"/>
    <col min="3352" max="3352" width="10" style="19" customWidth="1"/>
    <col min="3353" max="3353" width="8.42578125" style="19" customWidth="1"/>
    <col min="3354" max="3354" width="8.85546875" style="19" customWidth="1"/>
    <col min="3355" max="3355" width="9.42578125" style="19" customWidth="1"/>
    <col min="3356" max="3356" width="8.7109375" style="19" customWidth="1"/>
    <col min="3357" max="3584" width="11.42578125" style="19"/>
    <col min="3585" max="3585" width="2.85546875" style="19" customWidth="1"/>
    <col min="3586" max="3586" width="20.7109375" style="19" customWidth="1"/>
    <col min="3587" max="3587" width="10.5703125" style="19" customWidth="1"/>
    <col min="3588" max="3588" width="16.28515625" style="19" customWidth="1"/>
    <col min="3589" max="3589" width="21.7109375" style="19" customWidth="1"/>
    <col min="3590" max="3590" width="26.42578125" style="19" customWidth="1"/>
    <col min="3591" max="3591" width="16.5703125" style="19" customWidth="1"/>
    <col min="3592" max="3592" width="24.7109375" style="19" customWidth="1"/>
    <col min="3593" max="3593" width="28.5703125" style="19" customWidth="1"/>
    <col min="3594" max="3594" width="24.5703125" style="19" customWidth="1"/>
    <col min="3595" max="3595" width="29.42578125" style="19" customWidth="1"/>
    <col min="3596" max="3596" width="21.42578125" style="19" customWidth="1"/>
    <col min="3597" max="3597" width="20.42578125" style="19" customWidth="1"/>
    <col min="3598" max="3598" width="13.7109375" style="19" customWidth="1"/>
    <col min="3599" max="3599" width="19" style="19" customWidth="1"/>
    <col min="3600" max="3600" width="18.42578125" style="19" customWidth="1"/>
    <col min="3601" max="3601" width="16.28515625" style="19" customWidth="1"/>
    <col min="3602" max="3602" width="8.140625" style="19" customWidth="1"/>
    <col min="3603" max="3603" width="8.5703125" style="19" customWidth="1"/>
    <col min="3604" max="3607" width="11.42578125" style="19"/>
    <col min="3608" max="3608" width="10" style="19" customWidth="1"/>
    <col min="3609" max="3609" width="8.42578125" style="19" customWidth="1"/>
    <col min="3610" max="3610" width="8.85546875" style="19" customWidth="1"/>
    <col min="3611" max="3611" width="9.42578125" style="19" customWidth="1"/>
    <col min="3612" max="3612" width="8.7109375" style="19" customWidth="1"/>
    <col min="3613" max="3840" width="11.42578125" style="19"/>
    <col min="3841" max="3841" width="2.85546875" style="19" customWidth="1"/>
    <col min="3842" max="3842" width="20.7109375" style="19" customWidth="1"/>
    <col min="3843" max="3843" width="10.5703125" style="19" customWidth="1"/>
    <col min="3844" max="3844" width="16.28515625" style="19" customWidth="1"/>
    <col min="3845" max="3845" width="21.7109375" style="19" customWidth="1"/>
    <col min="3846" max="3846" width="26.42578125" style="19" customWidth="1"/>
    <col min="3847" max="3847" width="16.5703125" style="19" customWidth="1"/>
    <col min="3848" max="3848" width="24.7109375" style="19" customWidth="1"/>
    <col min="3849" max="3849" width="28.5703125" style="19" customWidth="1"/>
    <col min="3850" max="3850" width="24.5703125" style="19" customWidth="1"/>
    <col min="3851" max="3851" width="29.42578125" style="19" customWidth="1"/>
    <col min="3852" max="3852" width="21.42578125" style="19" customWidth="1"/>
    <col min="3853" max="3853" width="20.42578125" style="19" customWidth="1"/>
    <col min="3854" max="3854" width="13.7109375" style="19" customWidth="1"/>
    <col min="3855" max="3855" width="19" style="19" customWidth="1"/>
    <col min="3856" max="3856" width="18.42578125" style="19" customWidth="1"/>
    <col min="3857" max="3857" width="16.28515625" style="19" customWidth="1"/>
    <col min="3858" max="3858" width="8.140625" style="19" customWidth="1"/>
    <col min="3859" max="3859" width="8.5703125" style="19" customWidth="1"/>
    <col min="3860" max="3863" width="11.42578125" style="19"/>
    <col min="3864" max="3864" width="10" style="19" customWidth="1"/>
    <col min="3865" max="3865" width="8.42578125" style="19" customWidth="1"/>
    <col min="3866" max="3866" width="8.85546875" style="19" customWidth="1"/>
    <col min="3867" max="3867" width="9.42578125" style="19" customWidth="1"/>
    <col min="3868" max="3868" width="8.7109375" style="19" customWidth="1"/>
    <col min="3869" max="4096" width="11.42578125" style="19"/>
    <col min="4097" max="4097" width="2.85546875" style="19" customWidth="1"/>
    <col min="4098" max="4098" width="20.7109375" style="19" customWidth="1"/>
    <col min="4099" max="4099" width="10.5703125" style="19" customWidth="1"/>
    <col min="4100" max="4100" width="16.28515625" style="19" customWidth="1"/>
    <col min="4101" max="4101" width="21.7109375" style="19" customWidth="1"/>
    <col min="4102" max="4102" width="26.42578125" style="19" customWidth="1"/>
    <col min="4103" max="4103" width="16.5703125" style="19" customWidth="1"/>
    <col min="4104" max="4104" width="24.7109375" style="19" customWidth="1"/>
    <col min="4105" max="4105" width="28.5703125" style="19" customWidth="1"/>
    <col min="4106" max="4106" width="24.5703125" style="19" customWidth="1"/>
    <col min="4107" max="4107" width="29.42578125" style="19" customWidth="1"/>
    <col min="4108" max="4108" width="21.42578125" style="19" customWidth="1"/>
    <col min="4109" max="4109" width="20.42578125" style="19" customWidth="1"/>
    <col min="4110" max="4110" width="13.7109375" style="19" customWidth="1"/>
    <col min="4111" max="4111" width="19" style="19" customWidth="1"/>
    <col min="4112" max="4112" width="18.42578125" style="19" customWidth="1"/>
    <col min="4113" max="4113" width="16.28515625" style="19" customWidth="1"/>
    <col min="4114" max="4114" width="8.140625" style="19" customWidth="1"/>
    <col min="4115" max="4115" width="8.5703125" style="19" customWidth="1"/>
    <col min="4116" max="4119" width="11.42578125" style="19"/>
    <col min="4120" max="4120" width="10" style="19" customWidth="1"/>
    <col min="4121" max="4121" width="8.42578125" style="19" customWidth="1"/>
    <col min="4122" max="4122" width="8.85546875" style="19" customWidth="1"/>
    <col min="4123" max="4123" width="9.42578125" style="19" customWidth="1"/>
    <col min="4124" max="4124" width="8.7109375" style="19" customWidth="1"/>
    <col min="4125" max="4352" width="11.42578125" style="19"/>
    <col min="4353" max="4353" width="2.85546875" style="19" customWidth="1"/>
    <col min="4354" max="4354" width="20.7109375" style="19" customWidth="1"/>
    <col min="4355" max="4355" width="10.5703125" style="19" customWidth="1"/>
    <col min="4356" max="4356" width="16.28515625" style="19" customWidth="1"/>
    <col min="4357" max="4357" width="21.7109375" style="19" customWidth="1"/>
    <col min="4358" max="4358" width="26.42578125" style="19" customWidth="1"/>
    <col min="4359" max="4359" width="16.5703125" style="19" customWidth="1"/>
    <col min="4360" max="4360" width="24.7109375" style="19" customWidth="1"/>
    <col min="4361" max="4361" width="28.5703125" style="19" customWidth="1"/>
    <col min="4362" max="4362" width="24.5703125" style="19" customWidth="1"/>
    <col min="4363" max="4363" width="29.42578125" style="19" customWidth="1"/>
    <col min="4364" max="4364" width="21.42578125" style="19" customWidth="1"/>
    <col min="4365" max="4365" width="20.42578125" style="19" customWidth="1"/>
    <col min="4366" max="4366" width="13.7109375" style="19" customWidth="1"/>
    <col min="4367" max="4367" width="19" style="19" customWidth="1"/>
    <col min="4368" max="4368" width="18.42578125" style="19" customWidth="1"/>
    <col min="4369" max="4369" width="16.28515625" style="19" customWidth="1"/>
    <col min="4370" max="4370" width="8.140625" style="19" customWidth="1"/>
    <col min="4371" max="4371" width="8.5703125" style="19" customWidth="1"/>
    <col min="4372" max="4375" width="11.42578125" style="19"/>
    <col min="4376" max="4376" width="10" style="19" customWidth="1"/>
    <col min="4377" max="4377" width="8.42578125" style="19" customWidth="1"/>
    <col min="4378" max="4378" width="8.85546875" style="19" customWidth="1"/>
    <col min="4379" max="4379" width="9.42578125" style="19" customWidth="1"/>
    <col min="4380" max="4380" width="8.7109375" style="19" customWidth="1"/>
    <col min="4381" max="4608" width="11.42578125" style="19"/>
    <col min="4609" max="4609" width="2.85546875" style="19" customWidth="1"/>
    <col min="4610" max="4610" width="20.7109375" style="19" customWidth="1"/>
    <col min="4611" max="4611" width="10.5703125" style="19" customWidth="1"/>
    <col min="4612" max="4612" width="16.28515625" style="19" customWidth="1"/>
    <col min="4613" max="4613" width="21.7109375" style="19" customWidth="1"/>
    <col min="4614" max="4614" width="26.42578125" style="19" customWidth="1"/>
    <col min="4615" max="4615" width="16.5703125" style="19" customWidth="1"/>
    <col min="4616" max="4616" width="24.7109375" style="19" customWidth="1"/>
    <col min="4617" max="4617" width="28.5703125" style="19" customWidth="1"/>
    <col min="4618" max="4618" width="24.5703125" style="19" customWidth="1"/>
    <col min="4619" max="4619" width="29.42578125" style="19" customWidth="1"/>
    <col min="4620" max="4620" width="21.42578125" style="19" customWidth="1"/>
    <col min="4621" max="4621" width="20.42578125" style="19" customWidth="1"/>
    <col min="4622" max="4622" width="13.7109375" style="19" customWidth="1"/>
    <col min="4623" max="4623" width="19" style="19" customWidth="1"/>
    <col min="4624" max="4624" width="18.42578125" style="19" customWidth="1"/>
    <col min="4625" max="4625" width="16.28515625" style="19" customWidth="1"/>
    <col min="4626" max="4626" width="8.140625" style="19" customWidth="1"/>
    <col min="4627" max="4627" width="8.5703125" style="19" customWidth="1"/>
    <col min="4628" max="4631" width="11.42578125" style="19"/>
    <col min="4632" max="4632" width="10" style="19" customWidth="1"/>
    <col min="4633" max="4633" width="8.42578125" style="19" customWidth="1"/>
    <col min="4634" max="4634" width="8.85546875" style="19" customWidth="1"/>
    <col min="4635" max="4635" width="9.42578125" style="19" customWidth="1"/>
    <col min="4636" max="4636" width="8.7109375" style="19" customWidth="1"/>
    <col min="4637" max="4864" width="11.42578125" style="19"/>
    <col min="4865" max="4865" width="2.85546875" style="19" customWidth="1"/>
    <col min="4866" max="4866" width="20.7109375" style="19" customWidth="1"/>
    <col min="4867" max="4867" width="10.5703125" style="19" customWidth="1"/>
    <col min="4868" max="4868" width="16.28515625" style="19" customWidth="1"/>
    <col min="4869" max="4869" width="21.7109375" style="19" customWidth="1"/>
    <col min="4870" max="4870" width="26.42578125" style="19" customWidth="1"/>
    <col min="4871" max="4871" width="16.5703125" style="19" customWidth="1"/>
    <col min="4872" max="4872" width="24.7109375" style="19" customWidth="1"/>
    <col min="4873" max="4873" width="28.5703125" style="19" customWidth="1"/>
    <col min="4874" max="4874" width="24.5703125" style="19" customWidth="1"/>
    <col min="4875" max="4875" width="29.42578125" style="19" customWidth="1"/>
    <col min="4876" max="4876" width="21.42578125" style="19" customWidth="1"/>
    <col min="4877" max="4877" width="20.42578125" style="19" customWidth="1"/>
    <col min="4878" max="4878" width="13.7109375" style="19" customWidth="1"/>
    <col min="4879" max="4879" width="19" style="19" customWidth="1"/>
    <col min="4880" max="4880" width="18.42578125" style="19" customWidth="1"/>
    <col min="4881" max="4881" width="16.28515625" style="19" customWidth="1"/>
    <col min="4882" max="4882" width="8.140625" style="19" customWidth="1"/>
    <col min="4883" max="4883" width="8.5703125" style="19" customWidth="1"/>
    <col min="4884" max="4887" width="11.42578125" style="19"/>
    <col min="4888" max="4888" width="10" style="19" customWidth="1"/>
    <col min="4889" max="4889" width="8.42578125" style="19" customWidth="1"/>
    <col min="4890" max="4890" width="8.85546875" style="19" customWidth="1"/>
    <col min="4891" max="4891" width="9.42578125" style="19" customWidth="1"/>
    <col min="4892" max="4892" width="8.7109375" style="19" customWidth="1"/>
    <col min="4893" max="5120" width="11.42578125" style="19"/>
    <col min="5121" max="5121" width="2.85546875" style="19" customWidth="1"/>
    <col min="5122" max="5122" width="20.7109375" style="19" customWidth="1"/>
    <col min="5123" max="5123" width="10.5703125" style="19" customWidth="1"/>
    <col min="5124" max="5124" width="16.28515625" style="19" customWidth="1"/>
    <col min="5125" max="5125" width="21.7109375" style="19" customWidth="1"/>
    <col min="5126" max="5126" width="26.42578125" style="19" customWidth="1"/>
    <col min="5127" max="5127" width="16.5703125" style="19" customWidth="1"/>
    <col min="5128" max="5128" width="24.7109375" style="19" customWidth="1"/>
    <col min="5129" max="5129" width="28.5703125" style="19" customWidth="1"/>
    <col min="5130" max="5130" width="24.5703125" style="19" customWidth="1"/>
    <col min="5131" max="5131" width="29.42578125" style="19" customWidth="1"/>
    <col min="5132" max="5132" width="21.42578125" style="19" customWidth="1"/>
    <col min="5133" max="5133" width="20.42578125" style="19" customWidth="1"/>
    <col min="5134" max="5134" width="13.7109375" style="19" customWidth="1"/>
    <col min="5135" max="5135" width="19" style="19" customWidth="1"/>
    <col min="5136" max="5136" width="18.42578125" style="19" customWidth="1"/>
    <col min="5137" max="5137" width="16.28515625" style="19" customWidth="1"/>
    <col min="5138" max="5138" width="8.140625" style="19" customWidth="1"/>
    <col min="5139" max="5139" width="8.5703125" style="19" customWidth="1"/>
    <col min="5140" max="5143" width="11.42578125" style="19"/>
    <col min="5144" max="5144" width="10" style="19" customWidth="1"/>
    <col min="5145" max="5145" width="8.42578125" style="19" customWidth="1"/>
    <col min="5146" max="5146" width="8.85546875" style="19" customWidth="1"/>
    <col min="5147" max="5147" width="9.42578125" style="19" customWidth="1"/>
    <col min="5148" max="5148" width="8.7109375" style="19" customWidth="1"/>
    <col min="5149" max="5376" width="11.42578125" style="19"/>
    <col min="5377" max="5377" width="2.85546875" style="19" customWidth="1"/>
    <col min="5378" max="5378" width="20.7109375" style="19" customWidth="1"/>
    <col min="5379" max="5379" width="10.5703125" style="19" customWidth="1"/>
    <col min="5380" max="5380" width="16.28515625" style="19" customWidth="1"/>
    <col min="5381" max="5381" width="21.7109375" style="19" customWidth="1"/>
    <col min="5382" max="5382" width="26.42578125" style="19" customWidth="1"/>
    <col min="5383" max="5383" width="16.5703125" style="19" customWidth="1"/>
    <col min="5384" max="5384" width="24.7109375" style="19" customWidth="1"/>
    <col min="5385" max="5385" width="28.5703125" style="19" customWidth="1"/>
    <col min="5386" max="5386" width="24.5703125" style="19" customWidth="1"/>
    <col min="5387" max="5387" width="29.42578125" style="19" customWidth="1"/>
    <col min="5388" max="5388" width="21.42578125" style="19" customWidth="1"/>
    <col min="5389" max="5389" width="20.42578125" style="19" customWidth="1"/>
    <col min="5390" max="5390" width="13.7109375" style="19" customWidth="1"/>
    <col min="5391" max="5391" width="19" style="19" customWidth="1"/>
    <col min="5392" max="5392" width="18.42578125" style="19" customWidth="1"/>
    <col min="5393" max="5393" width="16.28515625" style="19" customWidth="1"/>
    <col min="5394" max="5394" width="8.140625" style="19" customWidth="1"/>
    <col min="5395" max="5395" width="8.5703125" style="19" customWidth="1"/>
    <col min="5396" max="5399" width="11.42578125" style="19"/>
    <col min="5400" max="5400" width="10" style="19" customWidth="1"/>
    <col min="5401" max="5401" width="8.42578125" style="19" customWidth="1"/>
    <col min="5402" max="5402" width="8.85546875" style="19" customWidth="1"/>
    <col min="5403" max="5403" width="9.42578125" style="19" customWidth="1"/>
    <col min="5404" max="5404" width="8.7109375" style="19" customWidth="1"/>
    <col min="5405" max="5632" width="11.42578125" style="19"/>
    <col min="5633" max="5633" width="2.85546875" style="19" customWidth="1"/>
    <col min="5634" max="5634" width="20.7109375" style="19" customWidth="1"/>
    <col min="5635" max="5635" width="10.5703125" style="19" customWidth="1"/>
    <col min="5636" max="5636" width="16.28515625" style="19" customWidth="1"/>
    <col min="5637" max="5637" width="21.7109375" style="19" customWidth="1"/>
    <col min="5638" max="5638" width="26.42578125" style="19" customWidth="1"/>
    <col min="5639" max="5639" width="16.5703125" style="19" customWidth="1"/>
    <col min="5640" max="5640" width="24.7109375" style="19" customWidth="1"/>
    <col min="5641" max="5641" width="28.5703125" style="19" customWidth="1"/>
    <col min="5642" max="5642" width="24.5703125" style="19" customWidth="1"/>
    <col min="5643" max="5643" width="29.42578125" style="19" customWidth="1"/>
    <col min="5644" max="5644" width="21.42578125" style="19" customWidth="1"/>
    <col min="5645" max="5645" width="20.42578125" style="19" customWidth="1"/>
    <col min="5646" max="5646" width="13.7109375" style="19" customWidth="1"/>
    <col min="5647" max="5647" width="19" style="19" customWidth="1"/>
    <col min="5648" max="5648" width="18.42578125" style="19" customWidth="1"/>
    <col min="5649" max="5649" width="16.28515625" style="19" customWidth="1"/>
    <col min="5650" max="5650" width="8.140625" style="19" customWidth="1"/>
    <col min="5651" max="5651" width="8.5703125" style="19" customWidth="1"/>
    <col min="5652" max="5655" width="11.42578125" style="19"/>
    <col min="5656" max="5656" width="10" style="19" customWidth="1"/>
    <col min="5657" max="5657" width="8.42578125" style="19" customWidth="1"/>
    <col min="5658" max="5658" width="8.85546875" style="19" customWidth="1"/>
    <col min="5659" max="5659" width="9.42578125" style="19" customWidth="1"/>
    <col min="5660" max="5660" width="8.7109375" style="19" customWidth="1"/>
    <col min="5661" max="5888" width="11.42578125" style="19"/>
    <col min="5889" max="5889" width="2.85546875" style="19" customWidth="1"/>
    <col min="5890" max="5890" width="20.7109375" style="19" customWidth="1"/>
    <col min="5891" max="5891" width="10.5703125" style="19" customWidth="1"/>
    <col min="5892" max="5892" width="16.28515625" style="19" customWidth="1"/>
    <col min="5893" max="5893" width="21.7109375" style="19" customWidth="1"/>
    <col min="5894" max="5894" width="26.42578125" style="19" customWidth="1"/>
    <col min="5895" max="5895" width="16.5703125" style="19" customWidth="1"/>
    <col min="5896" max="5896" width="24.7109375" style="19" customWidth="1"/>
    <col min="5897" max="5897" width="28.5703125" style="19" customWidth="1"/>
    <col min="5898" max="5898" width="24.5703125" style="19" customWidth="1"/>
    <col min="5899" max="5899" width="29.42578125" style="19" customWidth="1"/>
    <col min="5900" max="5900" width="21.42578125" style="19" customWidth="1"/>
    <col min="5901" max="5901" width="20.42578125" style="19" customWidth="1"/>
    <col min="5902" max="5902" width="13.7109375" style="19" customWidth="1"/>
    <col min="5903" max="5903" width="19" style="19" customWidth="1"/>
    <col min="5904" max="5904" width="18.42578125" style="19" customWidth="1"/>
    <col min="5905" max="5905" width="16.28515625" style="19" customWidth="1"/>
    <col min="5906" max="5906" width="8.140625" style="19" customWidth="1"/>
    <col min="5907" max="5907" width="8.5703125" style="19" customWidth="1"/>
    <col min="5908" max="5911" width="11.42578125" style="19"/>
    <col min="5912" max="5912" width="10" style="19" customWidth="1"/>
    <col min="5913" max="5913" width="8.42578125" style="19" customWidth="1"/>
    <col min="5914" max="5914" width="8.85546875" style="19" customWidth="1"/>
    <col min="5915" max="5915" width="9.42578125" style="19" customWidth="1"/>
    <col min="5916" max="5916" width="8.7109375" style="19" customWidth="1"/>
    <col min="5917" max="6144" width="11.42578125" style="19"/>
    <col min="6145" max="6145" width="2.85546875" style="19" customWidth="1"/>
    <col min="6146" max="6146" width="20.7109375" style="19" customWidth="1"/>
    <col min="6147" max="6147" width="10.5703125" style="19" customWidth="1"/>
    <col min="6148" max="6148" width="16.28515625" style="19" customWidth="1"/>
    <col min="6149" max="6149" width="21.7109375" style="19" customWidth="1"/>
    <col min="6150" max="6150" width="26.42578125" style="19" customWidth="1"/>
    <col min="6151" max="6151" width="16.5703125" style="19" customWidth="1"/>
    <col min="6152" max="6152" width="24.7109375" style="19" customWidth="1"/>
    <col min="6153" max="6153" width="28.5703125" style="19" customWidth="1"/>
    <col min="6154" max="6154" width="24.5703125" style="19" customWidth="1"/>
    <col min="6155" max="6155" width="29.42578125" style="19" customWidth="1"/>
    <col min="6156" max="6156" width="21.42578125" style="19" customWidth="1"/>
    <col min="6157" max="6157" width="20.42578125" style="19" customWidth="1"/>
    <col min="6158" max="6158" width="13.7109375" style="19" customWidth="1"/>
    <col min="6159" max="6159" width="19" style="19" customWidth="1"/>
    <col min="6160" max="6160" width="18.42578125" style="19" customWidth="1"/>
    <col min="6161" max="6161" width="16.28515625" style="19" customWidth="1"/>
    <col min="6162" max="6162" width="8.140625" style="19" customWidth="1"/>
    <col min="6163" max="6163" width="8.5703125" style="19" customWidth="1"/>
    <col min="6164" max="6167" width="11.42578125" style="19"/>
    <col min="6168" max="6168" width="10" style="19" customWidth="1"/>
    <col min="6169" max="6169" width="8.42578125" style="19" customWidth="1"/>
    <col min="6170" max="6170" width="8.85546875" style="19" customWidth="1"/>
    <col min="6171" max="6171" width="9.42578125" style="19" customWidth="1"/>
    <col min="6172" max="6172" width="8.7109375" style="19" customWidth="1"/>
    <col min="6173" max="6400" width="11.42578125" style="19"/>
    <col min="6401" max="6401" width="2.85546875" style="19" customWidth="1"/>
    <col min="6402" max="6402" width="20.7109375" style="19" customWidth="1"/>
    <col min="6403" max="6403" width="10.5703125" style="19" customWidth="1"/>
    <col min="6404" max="6404" width="16.28515625" style="19" customWidth="1"/>
    <col min="6405" max="6405" width="21.7109375" style="19" customWidth="1"/>
    <col min="6406" max="6406" width="26.42578125" style="19" customWidth="1"/>
    <col min="6407" max="6407" width="16.5703125" style="19" customWidth="1"/>
    <col min="6408" max="6408" width="24.7109375" style="19" customWidth="1"/>
    <col min="6409" max="6409" width="28.5703125" style="19" customWidth="1"/>
    <col min="6410" max="6410" width="24.5703125" style="19" customWidth="1"/>
    <col min="6411" max="6411" width="29.42578125" style="19" customWidth="1"/>
    <col min="6412" max="6412" width="21.42578125" style="19" customWidth="1"/>
    <col min="6413" max="6413" width="20.42578125" style="19" customWidth="1"/>
    <col min="6414" max="6414" width="13.7109375" style="19" customWidth="1"/>
    <col min="6415" max="6415" width="19" style="19" customWidth="1"/>
    <col min="6416" max="6416" width="18.42578125" style="19" customWidth="1"/>
    <col min="6417" max="6417" width="16.28515625" style="19" customWidth="1"/>
    <col min="6418" max="6418" width="8.140625" style="19" customWidth="1"/>
    <col min="6419" max="6419" width="8.5703125" style="19" customWidth="1"/>
    <col min="6420" max="6423" width="11.42578125" style="19"/>
    <col min="6424" max="6424" width="10" style="19" customWidth="1"/>
    <col min="6425" max="6425" width="8.42578125" style="19" customWidth="1"/>
    <col min="6426" max="6426" width="8.85546875" style="19" customWidth="1"/>
    <col min="6427" max="6427" width="9.42578125" style="19" customWidth="1"/>
    <col min="6428" max="6428" width="8.7109375" style="19" customWidth="1"/>
    <col min="6429" max="6656" width="11.42578125" style="19"/>
    <col min="6657" max="6657" width="2.85546875" style="19" customWidth="1"/>
    <col min="6658" max="6658" width="20.7109375" style="19" customWidth="1"/>
    <col min="6659" max="6659" width="10.5703125" style="19" customWidth="1"/>
    <col min="6660" max="6660" width="16.28515625" style="19" customWidth="1"/>
    <col min="6661" max="6661" width="21.7109375" style="19" customWidth="1"/>
    <col min="6662" max="6662" width="26.42578125" style="19" customWidth="1"/>
    <col min="6663" max="6663" width="16.5703125" style="19" customWidth="1"/>
    <col min="6664" max="6664" width="24.7109375" style="19" customWidth="1"/>
    <col min="6665" max="6665" width="28.5703125" style="19" customWidth="1"/>
    <col min="6666" max="6666" width="24.5703125" style="19" customWidth="1"/>
    <col min="6667" max="6667" width="29.42578125" style="19" customWidth="1"/>
    <col min="6668" max="6668" width="21.42578125" style="19" customWidth="1"/>
    <col min="6669" max="6669" width="20.42578125" style="19" customWidth="1"/>
    <col min="6670" max="6670" width="13.7109375" style="19" customWidth="1"/>
    <col min="6671" max="6671" width="19" style="19" customWidth="1"/>
    <col min="6672" max="6672" width="18.42578125" style="19" customWidth="1"/>
    <col min="6673" max="6673" width="16.28515625" style="19" customWidth="1"/>
    <col min="6674" max="6674" width="8.140625" style="19" customWidth="1"/>
    <col min="6675" max="6675" width="8.5703125" style="19" customWidth="1"/>
    <col min="6676" max="6679" width="11.42578125" style="19"/>
    <col min="6680" max="6680" width="10" style="19" customWidth="1"/>
    <col min="6681" max="6681" width="8.42578125" style="19" customWidth="1"/>
    <col min="6682" max="6682" width="8.85546875" style="19" customWidth="1"/>
    <col min="6683" max="6683" width="9.42578125" style="19" customWidth="1"/>
    <col min="6684" max="6684" width="8.7109375" style="19" customWidth="1"/>
    <col min="6685" max="6912" width="11.42578125" style="19"/>
    <col min="6913" max="6913" width="2.85546875" style="19" customWidth="1"/>
    <col min="6914" max="6914" width="20.7109375" style="19" customWidth="1"/>
    <col min="6915" max="6915" width="10.5703125" style="19" customWidth="1"/>
    <col min="6916" max="6916" width="16.28515625" style="19" customWidth="1"/>
    <col min="6917" max="6917" width="21.7109375" style="19" customWidth="1"/>
    <col min="6918" max="6918" width="26.42578125" style="19" customWidth="1"/>
    <col min="6919" max="6919" width="16.5703125" style="19" customWidth="1"/>
    <col min="6920" max="6920" width="24.7109375" style="19" customWidth="1"/>
    <col min="6921" max="6921" width="28.5703125" style="19" customWidth="1"/>
    <col min="6922" max="6922" width="24.5703125" style="19" customWidth="1"/>
    <col min="6923" max="6923" width="29.42578125" style="19" customWidth="1"/>
    <col min="6924" max="6924" width="21.42578125" style="19" customWidth="1"/>
    <col min="6925" max="6925" width="20.42578125" style="19" customWidth="1"/>
    <col min="6926" max="6926" width="13.7109375" style="19" customWidth="1"/>
    <col min="6927" max="6927" width="19" style="19" customWidth="1"/>
    <col min="6928" max="6928" width="18.42578125" style="19" customWidth="1"/>
    <col min="6929" max="6929" width="16.28515625" style="19" customWidth="1"/>
    <col min="6930" max="6930" width="8.140625" style="19" customWidth="1"/>
    <col min="6931" max="6931" width="8.5703125" style="19" customWidth="1"/>
    <col min="6932" max="6935" width="11.42578125" style="19"/>
    <col min="6936" max="6936" width="10" style="19" customWidth="1"/>
    <col min="6937" max="6937" width="8.42578125" style="19" customWidth="1"/>
    <col min="6938" max="6938" width="8.85546875" style="19" customWidth="1"/>
    <col min="6939" max="6939" width="9.42578125" style="19" customWidth="1"/>
    <col min="6940" max="6940" width="8.7109375" style="19" customWidth="1"/>
    <col min="6941" max="7168" width="11.42578125" style="19"/>
    <col min="7169" max="7169" width="2.85546875" style="19" customWidth="1"/>
    <col min="7170" max="7170" width="20.7109375" style="19" customWidth="1"/>
    <col min="7171" max="7171" width="10.5703125" style="19" customWidth="1"/>
    <col min="7172" max="7172" width="16.28515625" style="19" customWidth="1"/>
    <col min="7173" max="7173" width="21.7109375" style="19" customWidth="1"/>
    <col min="7174" max="7174" width="26.42578125" style="19" customWidth="1"/>
    <col min="7175" max="7175" width="16.5703125" style="19" customWidth="1"/>
    <col min="7176" max="7176" width="24.7109375" style="19" customWidth="1"/>
    <col min="7177" max="7177" width="28.5703125" style="19" customWidth="1"/>
    <col min="7178" max="7178" width="24.5703125" style="19" customWidth="1"/>
    <col min="7179" max="7179" width="29.42578125" style="19" customWidth="1"/>
    <col min="7180" max="7180" width="21.42578125" style="19" customWidth="1"/>
    <col min="7181" max="7181" width="20.42578125" style="19" customWidth="1"/>
    <col min="7182" max="7182" width="13.7109375" style="19" customWidth="1"/>
    <col min="7183" max="7183" width="19" style="19" customWidth="1"/>
    <col min="7184" max="7184" width="18.42578125" style="19" customWidth="1"/>
    <col min="7185" max="7185" width="16.28515625" style="19" customWidth="1"/>
    <col min="7186" max="7186" width="8.140625" style="19" customWidth="1"/>
    <col min="7187" max="7187" width="8.5703125" style="19" customWidth="1"/>
    <col min="7188" max="7191" width="11.42578125" style="19"/>
    <col min="7192" max="7192" width="10" style="19" customWidth="1"/>
    <col min="7193" max="7193" width="8.42578125" style="19" customWidth="1"/>
    <col min="7194" max="7194" width="8.85546875" style="19" customWidth="1"/>
    <col min="7195" max="7195" width="9.42578125" style="19" customWidth="1"/>
    <col min="7196" max="7196" width="8.7109375" style="19" customWidth="1"/>
    <col min="7197" max="7424" width="11.42578125" style="19"/>
    <col min="7425" max="7425" width="2.85546875" style="19" customWidth="1"/>
    <col min="7426" max="7426" width="20.7109375" style="19" customWidth="1"/>
    <col min="7427" max="7427" width="10.5703125" style="19" customWidth="1"/>
    <col min="7428" max="7428" width="16.28515625" style="19" customWidth="1"/>
    <col min="7429" max="7429" width="21.7109375" style="19" customWidth="1"/>
    <col min="7430" max="7430" width="26.42578125" style="19" customWidth="1"/>
    <col min="7431" max="7431" width="16.5703125" style="19" customWidth="1"/>
    <col min="7432" max="7432" width="24.7109375" style="19" customWidth="1"/>
    <col min="7433" max="7433" width="28.5703125" style="19" customWidth="1"/>
    <col min="7434" max="7434" width="24.5703125" style="19" customWidth="1"/>
    <col min="7435" max="7435" width="29.42578125" style="19" customWidth="1"/>
    <col min="7436" max="7436" width="21.42578125" style="19" customWidth="1"/>
    <col min="7437" max="7437" width="20.42578125" style="19" customWidth="1"/>
    <col min="7438" max="7438" width="13.7109375" style="19" customWidth="1"/>
    <col min="7439" max="7439" width="19" style="19" customWidth="1"/>
    <col min="7440" max="7440" width="18.42578125" style="19" customWidth="1"/>
    <col min="7441" max="7441" width="16.28515625" style="19" customWidth="1"/>
    <col min="7442" max="7442" width="8.140625" style="19" customWidth="1"/>
    <col min="7443" max="7443" width="8.5703125" style="19" customWidth="1"/>
    <col min="7444" max="7447" width="11.42578125" style="19"/>
    <col min="7448" max="7448" width="10" style="19" customWidth="1"/>
    <col min="7449" max="7449" width="8.42578125" style="19" customWidth="1"/>
    <col min="7450" max="7450" width="8.85546875" style="19" customWidth="1"/>
    <col min="7451" max="7451" width="9.42578125" style="19" customWidth="1"/>
    <col min="7452" max="7452" width="8.7109375" style="19" customWidth="1"/>
    <col min="7453" max="7680" width="11.42578125" style="19"/>
    <col min="7681" max="7681" width="2.85546875" style="19" customWidth="1"/>
    <col min="7682" max="7682" width="20.7109375" style="19" customWidth="1"/>
    <col min="7683" max="7683" width="10.5703125" style="19" customWidth="1"/>
    <col min="7684" max="7684" width="16.28515625" style="19" customWidth="1"/>
    <col min="7685" max="7685" width="21.7109375" style="19" customWidth="1"/>
    <col min="7686" max="7686" width="26.42578125" style="19" customWidth="1"/>
    <col min="7687" max="7687" width="16.5703125" style="19" customWidth="1"/>
    <col min="7688" max="7688" width="24.7109375" style="19" customWidth="1"/>
    <col min="7689" max="7689" width="28.5703125" style="19" customWidth="1"/>
    <col min="7690" max="7690" width="24.5703125" style="19" customWidth="1"/>
    <col min="7691" max="7691" width="29.42578125" style="19" customWidth="1"/>
    <col min="7692" max="7692" width="21.42578125" style="19" customWidth="1"/>
    <col min="7693" max="7693" width="20.42578125" style="19" customWidth="1"/>
    <col min="7694" max="7694" width="13.7109375" style="19" customWidth="1"/>
    <col min="7695" max="7695" width="19" style="19" customWidth="1"/>
    <col min="7696" max="7696" width="18.42578125" style="19" customWidth="1"/>
    <col min="7697" max="7697" width="16.28515625" style="19" customWidth="1"/>
    <col min="7698" max="7698" width="8.140625" style="19" customWidth="1"/>
    <col min="7699" max="7699" width="8.5703125" style="19" customWidth="1"/>
    <col min="7700" max="7703" width="11.42578125" style="19"/>
    <col min="7704" max="7704" width="10" style="19" customWidth="1"/>
    <col min="7705" max="7705" width="8.42578125" style="19" customWidth="1"/>
    <col min="7706" max="7706" width="8.85546875" style="19" customWidth="1"/>
    <col min="7707" max="7707" width="9.42578125" style="19" customWidth="1"/>
    <col min="7708" max="7708" width="8.7109375" style="19" customWidth="1"/>
    <col min="7709" max="7936" width="11.42578125" style="19"/>
    <col min="7937" max="7937" width="2.85546875" style="19" customWidth="1"/>
    <col min="7938" max="7938" width="20.7109375" style="19" customWidth="1"/>
    <col min="7939" max="7939" width="10.5703125" style="19" customWidth="1"/>
    <col min="7940" max="7940" width="16.28515625" style="19" customWidth="1"/>
    <col min="7941" max="7941" width="21.7109375" style="19" customWidth="1"/>
    <col min="7942" max="7942" width="26.42578125" style="19" customWidth="1"/>
    <col min="7943" max="7943" width="16.5703125" style="19" customWidth="1"/>
    <col min="7944" max="7944" width="24.7109375" style="19" customWidth="1"/>
    <col min="7945" max="7945" width="28.5703125" style="19" customWidth="1"/>
    <col min="7946" max="7946" width="24.5703125" style="19" customWidth="1"/>
    <col min="7947" max="7947" width="29.42578125" style="19" customWidth="1"/>
    <col min="7948" max="7948" width="21.42578125" style="19" customWidth="1"/>
    <col min="7949" max="7949" width="20.42578125" style="19" customWidth="1"/>
    <col min="7950" max="7950" width="13.7109375" style="19" customWidth="1"/>
    <col min="7951" max="7951" width="19" style="19" customWidth="1"/>
    <col min="7952" max="7952" width="18.42578125" style="19" customWidth="1"/>
    <col min="7953" max="7953" width="16.28515625" style="19" customWidth="1"/>
    <col min="7954" max="7954" width="8.140625" style="19" customWidth="1"/>
    <col min="7955" max="7955" width="8.5703125" style="19" customWidth="1"/>
    <col min="7956" max="7959" width="11.42578125" style="19"/>
    <col min="7960" max="7960" width="10" style="19" customWidth="1"/>
    <col min="7961" max="7961" width="8.42578125" style="19" customWidth="1"/>
    <col min="7962" max="7962" width="8.85546875" style="19" customWidth="1"/>
    <col min="7963" max="7963" width="9.42578125" style="19" customWidth="1"/>
    <col min="7964" max="7964" width="8.7109375" style="19" customWidth="1"/>
    <col min="7965" max="8192" width="11.42578125" style="19"/>
    <col min="8193" max="8193" width="2.85546875" style="19" customWidth="1"/>
    <col min="8194" max="8194" width="20.7109375" style="19" customWidth="1"/>
    <col min="8195" max="8195" width="10.5703125" style="19" customWidth="1"/>
    <col min="8196" max="8196" width="16.28515625" style="19" customWidth="1"/>
    <col min="8197" max="8197" width="21.7109375" style="19" customWidth="1"/>
    <col min="8198" max="8198" width="26.42578125" style="19" customWidth="1"/>
    <col min="8199" max="8199" width="16.5703125" style="19" customWidth="1"/>
    <col min="8200" max="8200" width="24.7109375" style="19" customWidth="1"/>
    <col min="8201" max="8201" width="28.5703125" style="19" customWidth="1"/>
    <col min="8202" max="8202" width="24.5703125" style="19" customWidth="1"/>
    <col min="8203" max="8203" width="29.42578125" style="19" customWidth="1"/>
    <col min="8204" max="8204" width="21.42578125" style="19" customWidth="1"/>
    <col min="8205" max="8205" width="20.42578125" style="19" customWidth="1"/>
    <col min="8206" max="8206" width="13.7109375" style="19" customWidth="1"/>
    <col min="8207" max="8207" width="19" style="19" customWidth="1"/>
    <col min="8208" max="8208" width="18.42578125" style="19" customWidth="1"/>
    <col min="8209" max="8209" width="16.28515625" style="19" customWidth="1"/>
    <col min="8210" max="8210" width="8.140625" style="19" customWidth="1"/>
    <col min="8211" max="8211" width="8.5703125" style="19" customWidth="1"/>
    <col min="8212" max="8215" width="11.42578125" style="19"/>
    <col min="8216" max="8216" width="10" style="19" customWidth="1"/>
    <col min="8217" max="8217" width="8.42578125" style="19" customWidth="1"/>
    <col min="8218" max="8218" width="8.85546875" style="19" customWidth="1"/>
    <col min="8219" max="8219" width="9.42578125" style="19" customWidth="1"/>
    <col min="8220" max="8220" width="8.7109375" style="19" customWidth="1"/>
    <col min="8221" max="8448" width="11.42578125" style="19"/>
    <col min="8449" max="8449" width="2.85546875" style="19" customWidth="1"/>
    <col min="8450" max="8450" width="20.7109375" style="19" customWidth="1"/>
    <col min="8451" max="8451" width="10.5703125" style="19" customWidth="1"/>
    <col min="8452" max="8452" width="16.28515625" style="19" customWidth="1"/>
    <col min="8453" max="8453" width="21.7109375" style="19" customWidth="1"/>
    <col min="8454" max="8454" width="26.42578125" style="19" customWidth="1"/>
    <col min="8455" max="8455" width="16.5703125" style="19" customWidth="1"/>
    <col min="8456" max="8456" width="24.7109375" style="19" customWidth="1"/>
    <col min="8457" max="8457" width="28.5703125" style="19" customWidth="1"/>
    <col min="8458" max="8458" width="24.5703125" style="19" customWidth="1"/>
    <col min="8459" max="8459" width="29.42578125" style="19" customWidth="1"/>
    <col min="8460" max="8460" width="21.42578125" style="19" customWidth="1"/>
    <col min="8461" max="8461" width="20.42578125" style="19" customWidth="1"/>
    <col min="8462" max="8462" width="13.7109375" style="19" customWidth="1"/>
    <col min="8463" max="8463" width="19" style="19" customWidth="1"/>
    <col min="8464" max="8464" width="18.42578125" style="19" customWidth="1"/>
    <col min="8465" max="8465" width="16.28515625" style="19" customWidth="1"/>
    <col min="8466" max="8466" width="8.140625" style="19" customWidth="1"/>
    <col min="8467" max="8467" width="8.5703125" style="19" customWidth="1"/>
    <col min="8468" max="8471" width="11.42578125" style="19"/>
    <col min="8472" max="8472" width="10" style="19" customWidth="1"/>
    <col min="8473" max="8473" width="8.42578125" style="19" customWidth="1"/>
    <col min="8474" max="8474" width="8.85546875" style="19" customWidth="1"/>
    <col min="8475" max="8475" width="9.42578125" style="19" customWidth="1"/>
    <col min="8476" max="8476" width="8.7109375" style="19" customWidth="1"/>
    <col min="8477" max="8704" width="11.42578125" style="19"/>
    <col min="8705" max="8705" width="2.85546875" style="19" customWidth="1"/>
    <col min="8706" max="8706" width="20.7109375" style="19" customWidth="1"/>
    <col min="8707" max="8707" width="10.5703125" style="19" customWidth="1"/>
    <col min="8708" max="8708" width="16.28515625" style="19" customWidth="1"/>
    <col min="8709" max="8709" width="21.7109375" style="19" customWidth="1"/>
    <col min="8710" max="8710" width="26.42578125" style="19" customWidth="1"/>
    <col min="8711" max="8711" width="16.5703125" style="19" customWidth="1"/>
    <col min="8712" max="8712" width="24.7109375" style="19" customWidth="1"/>
    <col min="8713" max="8713" width="28.5703125" style="19" customWidth="1"/>
    <col min="8714" max="8714" width="24.5703125" style="19" customWidth="1"/>
    <col min="8715" max="8715" width="29.42578125" style="19" customWidth="1"/>
    <col min="8716" max="8716" width="21.42578125" style="19" customWidth="1"/>
    <col min="8717" max="8717" width="20.42578125" style="19" customWidth="1"/>
    <col min="8718" max="8718" width="13.7109375" style="19" customWidth="1"/>
    <col min="8719" max="8719" width="19" style="19" customWidth="1"/>
    <col min="8720" max="8720" width="18.42578125" style="19" customWidth="1"/>
    <col min="8721" max="8721" width="16.28515625" style="19" customWidth="1"/>
    <col min="8722" max="8722" width="8.140625" style="19" customWidth="1"/>
    <col min="8723" max="8723" width="8.5703125" style="19" customWidth="1"/>
    <col min="8724" max="8727" width="11.42578125" style="19"/>
    <col min="8728" max="8728" width="10" style="19" customWidth="1"/>
    <col min="8729" max="8729" width="8.42578125" style="19" customWidth="1"/>
    <col min="8730" max="8730" width="8.85546875" style="19" customWidth="1"/>
    <col min="8731" max="8731" width="9.42578125" style="19" customWidth="1"/>
    <col min="8732" max="8732" width="8.7109375" style="19" customWidth="1"/>
    <col min="8733" max="8960" width="11.42578125" style="19"/>
    <col min="8961" max="8961" width="2.85546875" style="19" customWidth="1"/>
    <col min="8962" max="8962" width="20.7109375" style="19" customWidth="1"/>
    <col min="8963" max="8963" width="10.5703125" style="19" customWidth="1"/>
    <col min="8964" max="8964" width="16.28515625" style="19" customWidth="1"/>
    <col min="8965" max="8965" width="21.7109375" style="19" customWidth="1"/>
    <col min="8966" max="8966" width="26.42578125" style="19" customWidth="1"/>
    <col min="8967" max="8967" width="16.5703125" style="19" customWidth="1"/>
    <col min="8968" max="8968" width="24.7109375" style="19" customWidth="1"/>
    <col min="8969" max="8969" width="28.5703125" style="19" customWidth="1"/>
    <col min="8970" max="8970" width="24.5703125" style="19" customWidth="1"/>
    <col min="8971" max="8971" width="29.42578125" style="19" customWidth="1"/>
    <col min="8972" max="8972" width="21.42578125" style="19" customWidth="1"/>
    <col min="8973" max="8973" width="20.42578125" style="19" customWidth="1"/>
    <col min="8974" max="8974" width="13.7109375" style="19" customWidth="1"/>
    <col min="8975" max="8975" width="19" style="19" customWidth="1"/>
    <col min="8976" max="8976" width="18.42578125" style="19" customWidth="1"/>
    <col min="8977" max="8977" width="16.28515625" style="19" customWidth="1"/>
    <col min="8978" max="8978" width="8.140625" style="19" customWidth="1"/>
    <col min="8979" max="8979" width="8.5703125" style="19" customWidth="1"/>
    <col min="8980" max="8983" width="11.42578125" style="19"/>
    <col min="8984" max="8984" width="10" style="19" customWidth="1"/>
    <col min="8985" max="8985" width="8.42578125" style="19" customWidth="1"/>
    <col min="8986" max="8986" width="8.85546875" style="19" customWidth="1"/>
    <col min="8987" max="8987" width="9.42578125" style="19" customWidth="1"/>
    <col min="8988" max="8988" width="8.7109375" style="19" customWidth="1"/>
    <col min="8989" max="9216" width="11.42578125" style="19"/>
    <col min="9217" max="9217" width="2.85546875" style="19" customWidth="1"/>
    <col min="9218" max="9218" width="20.7109375" style="19" customWidth="1"/>
    <col min="9219" max="9219" width="10.5703125" style="19" customWidth="1"/>
    <col min="9220" max="9220" width="16.28515625" style="19" customWidth="1"/>
    <col min="9221" max="9221" width="21.7109375" style="19" customWidth="1"/>
    <col min="9222" max="9222" width="26.42578125" style="19" customWidth="1"/>
    <col min="9223" max="9223" width="16.5703125" style="19" customWidth="1"/>
    <col min="9224" max="9224" width="24.7109375" style="19" customWidth="1"/>
    <col min="9225" max="9225" width="28.5703125" style="19" customWidth="1"/>
    <col min="9226" max="9226" width="24.5703125" style="19" customWidth="1"/>
    <col min="9227" max="9227" width="29.42578125" style="19" customWidth="1"/>
    <col min="9228" max="9228" width="21.42578125" style="19" customWidth="1"/>
    <col min="9229" max="9229" width="20.42578125" style="19" customWidth="1"/>
    <col min="9230" max="9230" width="13.7109375" style="19" customWidth="1"/>
    <col min="9231" max="9231" width="19" style="19" customWidth="1"/>
    <col min="9232" max="9232" width="18.42578125" style="19" customWidth="1"/>
    <col min="9233" max="9233" width="16.28515625" style="19" customWidth="1"/>
    <col min="9234" max="9234" width="8.140625" style="19" customWidth="1"/>
    <col min="9235" max="9235" width="8.5703125" style="19" customWidth="1"/>
    <col min="9236" max="9239" width="11.42578125" style="19"/>
    <col min="9240" max="9240" width="10" style="19" customWidth="1"/>
    <col min="9241" max="9241" width="8.42578125" style="19" customWidth="1"/>
    <col min="9242" max="9242" width="8.85546875" style="19" customWidth="1"/>
    <col min="9243" max="9243" width="9.42578125" style="19" customWidth="1"/>
    <col min="9244" max="9244" width="8.7109375" style="19" customWidth="1"/>
    <col min="9245" max="9472" width="11.42578125" style="19"/>
    <col min="9473" max="9473" width="2.85546875" style="19" customWidth="1"/>
    <col min="9474" max="9474" width="20.7109375" style="19" customWidth="1"/>
    <col min="9475" max="9475" width="10.5703125" style="19" customWidth="1"/>
    <col min="9476" max="9476" width="16.28515625" style="19" customWidth="1"/>
    <col min="9477" max="9477" width="21.7109375" style="19" customWidth="1"/>
    <col min="9478" max="9478" width="26.42578125" style="19" customWidth="1"/>
    <col min="9479" max="9479" width="16.5703125" style="19" customWidth="1"/>
    <col min="9480" max="9480" width="24.7109375" style="19" customWidth="1"/>
    <col min="9481" max="9481" width="28.5703125" style="19" customWidth="1"/>
    <col min="9482" max="9482" width="24.5703125" style="19" customWidth="1"/>
    <col min="9483" max="9483" width="29.42578125" style="19" customWidth="1"/>
    <col min="9484" max="9484" width="21.42578125" style="19" customWidth="1"/>
    <col min="9485" max="9485" width="20.42578125" style="19" customWidth="1"/>
    <col min="9486" max="9486" width="13.7109375" style="19" customWidth="1"/>
    <col min="9487" max="9487" width="19" style="19" customWidth="1"/>
    <col min="9488" max="9488" width="18.42578125" style="19" customWidth="1"/>
    <col min="9489" max="9489" width="16.28515625" style="19" customWidth="1"/>
    <col min="9490" max="9490" width="8.140625" style="19" customWidth="1"/>
    <col min="9491" max="9491" width="8.5703125" style="19" customWidth="1"/>
    <col min="9492" max="9495" width="11.42578125" style="19"/>
    <col min="9496" max="9496" width="10" style="19" customWidth="1"/>
    <col min="9497" max="9497" width="8.42578125" style="19" customWidth="1"/>
    <col min="9498" max="9498" width="8.85546875" style="19" customWidth="1"/>
    <col min="9499" max="9499" width="9.42578125" style="19" customWidth="1"/>
    <col min="9500" max="9500" width="8.7109375" style="19" customWidth="1"/>
    <col min="9501" max="9728" width="11.42578125" style="19"/>
    <col min="9729" max="9729" width="2.85546875" style="19" customWidth="1"/>
    <col min="9730" max="9730" width="20.7109375" style="19" customWidth="1"/>
    <col min="9731" max="9731" width="10.5703125" style="19" customWidth="1"/>
    <col min="9732" max="9732" width="16.28515625" style="19" customWidth="1"/>
    <col min="9733" max="9733" width="21.7109375" style="19" customWidth="1"/>
    <col min="9734" max="9734" width="26.42578125" style="19" customWidth="1"/>
    <col min="9735" max="9735" width="16.5703125" style="19" customWidth="1"/>
    <col min="9736" max="9736" width="24.7109375" style="19" customWidth="1"/>
    <col min="9737" max="9737" width="28.5703125" style="19" customWidth="1"/>
    <col min="9738" max="9738" width="24.5703125" style="19" customWidth="1"/>
    <col min="9739" max="9739" width="29.42578125" style="19" customWidth="1"/>
    <col min="9740" max="9740" width="21.42578125" style="19" customWidth="1"/>
    <col min="9741" max="9741" width="20.42578125" style="19" customWidth="1"/>
    <col min="9742" max="9742" width="13.7109375" style="19" customWidth="1"/>
    <col min="9743" max="9743" width="19" style="19" customWidth="1"/>
    <col min="9744" max="9744" width="18.42578125" style="19" customWidth="1"/>
    <col min="9745" max="9745" width="16.28515625" style="19" customWidth="1"/>
    <col min="9746" max="9746" width="8.140625" style="19" customWidth="1"/>
    <col min="9747" max="9747" width="8.5703125" style="19" customWidth="1"/>
    <col min="9748" max="9751" width="11.42578125" style="19"/>
    <col min="9752" max="9752" width="10" style="19" customWidth="1"/>
    <col min="9753" max="9753" width="8.42578125" style="19" customWidth="1"/>
    <col min="9754" max="9754" width="8.85546875" style="19" customWidth="1"/>
    <col min="9755" max="9755" width="9.42578125" style="19" customWidth="1"/>
    <col min="9756" max="9756" width="8.7109375" style="19" customWidth="1"/>
    <col min="9757" max="9984" width="11.42578125" style="19"/>
    <col min="9985" max="9985" width="2.85546875" style="19" customWidth="1"/>
    <col min="9986" max="9986" width="20.7109375" style="19" customWidth="1"/>
    <col min="9987" max="9987" width="10.5703125" style="19" customWidth="1"/>
    <col min="9988" max="9988" width="16.28515625" style="19" customWidth="1"/>
    <col min="9989" max="9989" width="21.7109375" style="19" customWidth="1"/>
    <col min="9990" max="9990" width="26.42578125" style="19" customWidth="1"/>
    <col min="9991" max="9991" width="16.5703125" style="19" customWidth="1"/>
    <col min="9992" max="9992" width="24.7109375" style="19" customWidth="1"/>
    <col min="9993" max="9993" width="28.5703125" style="19" customWidth="1"/>
    <col min="9994" max="9994" width="24.5703125" style="19" customWidth="1"/>
    <col min="9995" max="9995" width="29.42578125" style="19" customWidth="1"/>
    <col min="9996" max="9996" width="21.42578125" style="19" customWidth="1"/>
    <col min="9997" max="9997" width="20.42578125" style="19" customWidth="1"/>
    <col min="9998" max="9998" width="13.7109375" style="19" customWidth="1"/>
    <col min="9999" max="9999" width="19" style="19" customWidth="1"/>
    <col min="10000" max="10000" width="18.42578125" style="19" customWidth="1"/>
    <col min="10001" max="10001" width="16.28515625" style="19" customWidth="1"/>
    <col min="10002" max="10002" width="8.140625" style="19" customWidth="1"/>
    <col min="10003" max="10003" width="8.5703125" style="19" customWidth="1"/>
    <col min="10004" max="10007" width="11.42578125" style="19"/>
    <col min="10008" max="10008" width="10" style="19" customWidth="1"/>
    <col min="10009" max="10009" width="8.42578125" style="19" customWidth="1"/>
    <col min="10010" max="10010" width="8.85546875" style="19" customWidth="1"/>
    <col min="10011" max="10011" width="9.42578125" style="19" customWidth="1"/>
    <col min="10012" max="10012" width="8.7109375" style="19" customWidth="1"/>
    <col min="10013" max="10240" width="11.42578125" style="19"/>
    <col min="10241" max="10241" width="2.85546875" style="19" customWidth="1"/>
    <col min="10242" max="10242" width="20.7109375" style="19" customWidth="1"/>
    <col min="10243" max="10243" width="10.5703125" style="19" customWidth="1"/>
    <col min="10244" max="10244" width="16.28515625" style="19" customWidth="1"/>
    <col min="10245" max="10245" width="21.7109375" style="19" customWidth="1"/>
    <col min="10246" max="10246" width="26.42578125" style="19" customWidth="1"/>
    <col min="10247" max="10247" width="16.5703125" style="19" customWidth="1"/>
    <col min="10248" max="10248" width="24.7109375" style="19" customWidth="1"/>
    <col min="10249" max="10249" width="28.5703125" style="19" customWidth="1"/>
    <col min="10250" max="10250" width="24.5703125" style="19" customWidth="1"/>
    <col min="10251" max="10251" width="29.42578125" style="19" customWidth="1"/>
    <col min="10252" max="10252" width="21.42578125" style="19" customWidth="1"/>
    <col min="10253" max="10253" width="20.42578125" style="19" customWidth="1"/>
    <col min="10254" max="10254" width="13.7109375" style="19" customWidth="1"/>
    <col min="10255" max="10255" width="19" style="19" customWidth="1"/>
    <col min="10256" max="10256" width="18.42578125" style="19" customWidth="1"/>
    <col min="10257" max="10257" width="16.28515625" style="19" customWidth="1"/>
    <col min="10258" max="10258" width="8.140625" style="19" customWidth="1"/>
    <col min="10259" max="10259" width="8.5703125" style="19" customWidth="1"/>
    <col min="10260" max="10263" width="11.42578125" style="19"/>
    <col min="10264" max="10264" width="10" style="19" customWidth="1"/>
    <col min="10265" max="10265" width="8.42578125" style="19" customWidth="1"/>
    <col min="10266" max="10266" width="8.85546875" style="19" customWidth="1"/>
    <col min="10267" max="10267" width="9.42578125" style="19" customWidth="1"/>
    <col min="10268" max="10268" width="8.7109375" style="19" customWidth="1"/>
    <col min="10269" max="10496" width="11.42578125" style="19"/>
    <col min="10497" max="10497" width="2.85546875" style="19" customWidth="1"/>
    <col min="10498" max="10498" width="20.7109375" style="19" customWidth="1"/>
    <col min="10499" max="10499" width="10.5703125" style="19" customWidth="1"/>
    <col min="10500" max="10500" width="16.28515625" style="19" customWidth="1"/>
    <col min="10501" max="10501" width="21.7109375" style="19" customWidth="1"/>
    <col min="10502" max="10502" width="26.42578125" style="19" customWidth="1"/>
    <col min="10503" max="10503" width="16.5703125" style="19" customWidth="1"/>
    <col min="10504" max="10504" width="24.7109375" style="19" customWidth="1"/>
    <col min="10505" max="10505" width="28.5703125" style="19" customWidth="1"/>
    <col min="10506" max="10506" width="24.5703125" style="19" customWidth="1"/>
    <col min="10507" max="10507" width="29.42578125" style="19" customWidth="1"/>
    <col min="10508" max="10508" width="21.42578125" style="19" customWidth="1"/>
    <col min="10509" max="10509" width="20.42578125" style="19" customWidth="1"/>
    <col min="10510" max="10510" width="13.7109375" style="19" customWidth="1"/>
    <col min="10511" max="10511" width="19" style="19" customWidth="1"/>
    <col min="10512" max="10512" width="18.42578125" style="19" customWidth="1"/>
    <col min="10513" max="10513" width="16.28515625" style="19" customWidth="1"/>
    <col min="10514" max="10514" width="8.140625" style="19" customWidth="1"/>
    <col min="10515" max="10515" width="8.5703125" style="19" customWidth="1"/>
    <col min="10516" max="10519" width="11.42578125" style="19"/>
    <col min="10520" max="10520" width="10" style="19" customWidth="1"/>
    <col min="10521" max="10521" width="8.42578125" style="19" customWidth="1"/>
    <col min="10522" max="10522" width="8.85546875" style="19" customWidth="1"/>
    <col min="10523" max="10523" width="9.42578125" style="19" customWidth="1"/>
    <col min="10524" max="10524" width="8.7109375" style="19" customWidth="1"/>
    <col min="10525" max="10752" width="11.42578125" style="19"/>
    <col min="10753" max="10753" width="2.85546875" style="19" customWidth="1"/>
    <col min="10754" max="10754" width="20.7109375" style="19" customWidth="1"/>
    <col min="10755" max="10755" width="10.5703125" style="19" customWidth="1"/>
    <col min="10756" max="10756" width="16.28515625" style="19" customWidth="1"/>
    <col min="10757" max="10757" width="21.7109375" style="19" customWidth="1"/>
    <col min="10758" max="10758" width="26.42578125" style="19" customWidth="1"/>
    <col min="10759" max="10759" width="16.5703125" style="19" customWidth="1"/>
    <col min="10760" max="10760" width="24.7109375" style="19" customWidth="1"/>
    <col min="10761" max="10761" width="28.5703125" style="19" customWidth="1"/>
    <col min="10762" max="10762" width="24.5703125" style="19" customWidth="1"/>
    <col min="10763" max="10763" width="29.42578125" style="19" customWidth="1"/>
    <col min="10764" max="10764" width="21.42578125" style="19" customWidth="1"/>
    <col min="10765" max="10765" width="20.42578125" style="19" customWidth="1"/>
    <col min="10766" max="10766" width="13.7109375" style="19" customWidth="1"/>
    <col min="10767" max="10767" width="19" style="19" customWidth="1"/>
    <col min="10768" max="10768" width="18.42578125" style="19" customWidth="1"/>
    <col min="10769" max="10769" width="16.28515625" style="19" customWidth="1"/>
    <col min="10770" max="10770" width="8.140625" style="19" customWidth="1"/>
    <col min="10771" max="10771" width="8.5703125" style="19" customWidth="1"/>
    <col min="10772" max="10775" width="11.42578125" style="19"/>
    <col min="10776" max="10776" width="10" style="19" customWidth="1"/>
    <col min="10777" max="10777" width="8.42578125" style="19" customWidth="1"/>
    <col min="10778" max="10778" width="8.85546875" style="19" customWidth="1"/>
    <col min="10779" max="10779" width="9.42578125" style="19" customWidth="1"/>
    <col min="10780" max="10780" width="8.7109375" style="19" customWidth="1"/>
    <col min="10781" max="11008" width="11.42578125" style="19"/>
    <col min="11009" max="11009" width="2.85546875" style="19" customWidth="1"/>
    <col min="11010" max="11010" width="20.7109375" style="19" customWidth="1"/>
    <col min="11011" max="11011" width="10.5703125" style="19" customWidth="1"/>
    <col min="11012" max="11012" width="16.28515625" style="19" customWidth="1"/>
    <col min="11013" max="11013" width="21.7109375" style="19" customWidth="1"/>
    <col min="11014" max="11014" width="26.42578125" style="19" customWidth="1"/>
    <col min="11015" max="11015" width="16.5703125" style="19" customWidth="1"/>
    <col min="11016" max="11016" width="24.7109375" style="19" customWidth="1"/>
    <col min="11017" max="11017" width="28.5703125" style="19" customWidth="1"/>
    <col min="11018" max="11018" width="24.5703125" style="19" customWidth="1"/>
    <col min="11019" max="11019" width="29.42578125" style="19" customWidth="1"/>
    <col min="11020" max="11020" width="21.42578125" style="19" customWidth="1"/>
    <col min="11021" max="11021" width="20.42578125" style="19" customWidth="1"/>
    <col min="11022" max="11022" width="13.7109375" style="19" customWidth="1"/>
    <col min="11023" max="11023" width="19" style="19" customWidth="1"/>
    <col min="11024" max="11024" width="18.42578125" style="19" customWidth="1"/>
    <col min="11025" max="11025" width="16.28515625" style="19" customWidth="1"/>
    <col min="11026" max="11026" width="8.140625" style="19" customWidth="1"/>
    <col min="11027" max="11027" width="8.5703125" style="19" customWidth="1"/>
    <col min="11028" max="11031" width="11.42578125" style="19"/>
    <col min="11032" max="11032" width="10" style="19" customWidth="1"/>
    <col min="11033" max="11033" width="8.42578125" style="19" customWidth="1"/>
    <col min="11034" max="11034" width="8.85546875" style="19" customWidth="1"/>
    <col min="11035" max="11035" width="9.42578125" style="19" customWidth="1"/>
    <col min="11036" max="11036" width="8.7109375" style="19" customWidth="1"/>
    <col min="11037" max="11264" width="11.42578125" style="19"/>
    <col min="11265" max="11265" width="2.85546875" style="19" customWidth="1"/>
    <col min="11266" max="11266" width="20.7109375" style="19" customWidth="1"/>
    <col min="11267" max="11267" width="10.5703125" style="19" customWidth="1"/>
    <col min="11268" max="11268" width="16.28515625" style="19" customWidth="1"/>
    <col min="11269" max="11269" width="21.7109375" style="19" customWidth="1"/>
    <col min="11270" max="11270" width="26.42578125" style="19" customWidth="1"/>
    <col min="11271" max="11271" width="16.5703125" style="19" customWidth="1"/>
    <col min="11272" max="11272" width="24.7109375" style="19" customWidth="1"/>
    <col min="11273" max="11273" width="28.5703125" style="19" customWidth="1"/>
    <col min="11274" max="11274" width="24.5703125" style="19" customWidth="1"/>
    <col min="11275" max="11275" width="29.42578125" style="19" customWidth="1"/>
    <col min="11276" max="11276" width="21.42578125" style="19" customWidth="1"/>
    <col min="11277" max="11277" width="20.42578125" style="19" customWidth="1"/>
    <col min="11278" max="11278" width="13.7109375" style="19" customWidth="1"/>
    <col min="11279" max="11279" width="19" style="19" customWidth="1"/>
    <col min="11280" max="11280" width="18.42578125" style="19" customWidth="1"/>
    <col min="11281" max="11281" width="16.28515625" style="19" customWidth="1"/>
    <col min="11282" max="11282" width="8.140625" style="19" customWidth="1"/>
    <col min="11283" max="11283" width="8.5703125" style="19" customWidth="1"/>
    <col min="11284" max="11287" width="11.42578125" style="19"/>
    <col min="11288" max="11288" width="10" style="19" customWidth="1"/>
    <col min="11289" max="11289" width="8.42578125" style="19" customWidth="1"/>
    <col min="11290" max="11290" width="8.85546875" style="19" customWidth="1"/>
    <col min="11291" max="11291" width="9.42578125" style="19" customWidth="1"/>
    <col min="11292" max="11292" width="8.7109375" style="19" customWidth="1"/>
    <col min="11293" max="11520" width="11.42578125" style="19"/>
    <col min="11521" max="11521" width="2.85546875" style="19" customWidth="1"/>
    <col min="11522" max="11522" width="20.7109375" style="19" customWidth="1"/>
    <col min="11523" max="11523" width="10.5703125" style="19" customWidth="1"/>
    <col min="11524" max="11524" width="16.28515625" style="19" customWidth="1"/>
    <col min="11525" max="11525" width="21.7109375" style="19" customWidth="1"/>
    <col min="11526" max="11526" width="26.42578125" style="19" customWidth="1"/>
    <col min="11527" max="11527" width="16.5703125" style="19" customWidth="1"/>
    <col min="11528" max="11528" width="24.7109375" style="19" customWidth="1"/>
    <col min="11529" max="11529" width="28.5703125" style="19" customWidth="1"/>
    <col min="11530" max="11530" width="24.5703125" style="19" customWidth="1"/>
    <col min="11531" max="11531" width="29.42578125" style="19" customWidth="1"/>
    <col min="11532" max="11532" width="21.42578125" style="19" customWidth="1"/>
    <col min="11533" max="11533" width="20.42578125" style="19" customWidth="1"/>
    <col min="11534" max="11534" width="13.7109375" style="19" customWidth="1"/>
    <col min="11535" max="11535" width="19" style="19" customWidth="1"/>
    <col min="11536" max="11536" width="18.42578125" style="19" customWidth="1"/>
    <col min="11537" max="11537" width="16.28515625" style="19" customWidth="1"/>
    <col min="11538" max="11538" width="8.140625" style="19" customWidth="1"/>
    <col min="11539" max="11539" width="8.5703125" style="19" customWidth="1"/>
    <col min="11540" max="11543" width="11.42578125" style="19"/>
    <col min="11544" max="11544" width="10" style="19" customWidth="1"/>
    <col min="11545" max="11545" width="8.42578125" style="19" customWidth="1"/>
    <col min="11546" max="11546" width="8.85546875" style="19" customWidth="1"/>
    <col min="11547" max="11547" width="9.42578125" style="19" customWidth="1"/>
    <col min="11548" max="11548" width="8.7109375" style="19" customWidth="1"/>
    <col min="11549" max="11776" width="11.42578125" style="19"/>
    <col min="11777" max="11777" width="2.85546875" style="19" customWidth="1"/>
    <col min="11778" max="11778" width="20.7109375" style="19" customWidth="1"/>
    <col min="11779" max="11779" width="10.5703125" style="19" customWidth="1"/>
    <col min="11780" max="11780" width="16.28515625" style="19" customWidth="1"/>
    <col min="11781" max="11781" width="21.7109375" style="19" customWidth="1"/>
    <col min="11782" max="11782" width="26.42578125" style="19" customWidth="1"/>
    <col min="11783" max="11783" width="16.5703125" style="19" customWidth="1"/>
    <col min="11784" max="11784" width="24.7109375" style="19" customWidth="1"/>
    <col min="11785" max="11785" width="28.5703125" style="19" customWidth="1"/>
    <col min="11786" max="11786" width="24.5703125" style="19" customWidth="1"/>
    <col min="11787" max="11787" width="29.42578125" style="19" customWidth="1"/>
    <col min="11788" max="11788" width="21.42578125" style="19" customWidth="1"/>
    <col min="11789" max="11789" width="20.42578125" style="19" customWidth="1"/>
    <col min="11790" max="11790" width="13.7109375" style="19" customWidth="1"/>
    <col min="11791" max="11791" width="19" style="19" customWidth="1"/>
    <col min="11792" max="11792" width="18.42578125" style="19" customWidth="1"/>
    <col min="11793" max="11793" width="16.28515625" style="19" customWidth="1"/>
    <col min="11794" max="11794" width="8.140625" style="19" customWidth="1"/>
    <col min="11795" max="11795" width="8.5703125" style="19" customWidth="1"/>
    <col min="11796" max="11799" width="11.42578125" style="19"/>
    <col min="11800" max="11800" width="10" style="19" customWidth="1"/>
    <col min="11801" max="11801" width="8.42578125" style="19" customWidth="1"/>
    <col min="11802" max="11802" width="8.85546875" style="19" customWidth="1"/>
    <col min="11803" max="11803" width="9.42578125" style="19" customWidth="1"/>
    <col min="11804" max="11804" width="8.7109375" style="19" customWidth="1"/>
    <col min="11805" max="12032" width="11.42578125" style="19"/>
    <col min="12033" max="12033" width="2.85546875" style="19" customWidth="1"/>
    <col min="12034" max="12034" width="20.7109375" style="19" customWidth="1"/>
    <col min="12035" max="12035" width="10.5703125" style="19" customWidth="1"/>
    <col min="12036" max="12036" width="16.28515625" style="19" customWidth="1"/>
    <col min="12037" max="12037" width="21.7109375" style="19" customWidth="1"/>
    <col min="12038" max="12038" width="26.42578125" style="19" customWidth="1"/>
    <col min="12039" max="12039" width="16.5703125" style="19" customWidth="1"/>
    <col min="12040" max="12040" width="24.7109375" style="19" customWidth="1"/>
    <col min="12041" max="12041" width="28.5703125" style="19" customWidth="1"/>
    <col min="12042" max="12042" width="24.5703125" style="19" customWidth="1"/>
    <col min="12043" max="12043" width="29.42578125" style="19" customWidth="1"/>
    <col min="12044" max="12044" width="21.42578125" style="19" customWidth="1"/>
    <col min="12045" max="12045" width="20.42578125" style="19" customWidth="1"/>
    <col min="12046" max="12046" width="13.7109375" style="19" customWidth="1"/>
    <col min="12047" max="12047" width="19" style="19" customWidth="1"/>
    <col min="12048" max="12048" width="18.42578125" style="19" customWidth="1"/>
    <col min="12049" max="12049" width="16.28515625" style="19" customWidth="1"/>
    <col min="12050" max="12050" width="8.140625" style="19" customWidth="1"/>
    <col min="12051" max="12051" width="8.5703125" style="19" customWidth="1"/>
    <col min="12052" max="12055" width="11.42578125" style="19"/>
    <col min="12056" max="12056" width="10" style="19" customWidth="1"/>
    <col min="12057" max="12057" width="8.42578125" style="19" customWidth="1"/>
    <col min="12058" max="12058" width="8.85546875" style="19" customWidth="1"/>
    <col min="12059" max="12059" width="9.42578125" style="19" customWidth="1"/>
    <col min="12060" max="12060" width="8.7109375" style="19" customWidth="1"/>
    <col min="12061" max="12288" width="11.42578125" style="19"/>
    <col min="12289" max="12289" width="2.85546875" style="19" customWidth="1"/>
    <col min="12290" max="12290" width="20.7109375" style="19" customWidth="1"/>
    <col min="12291" max="12291" width="10.5703125" style="19" customWidth="1"/>
    <col min="12292" max="12292" width="16.28515625" style="19" customWidth="1"/>
    <col min="12293" max="12293" width="21.7109375" style="19" customWidth="1"/>
    <col min="12294" max="12294" width="26.42578125" style="19" customWidth="1"/>
    <col min="12295" max="12295" width="16.5703125" style="19" customWidth="1"/>
    <col min="12296" max="12296" width="24.7109375" style="19" customWidth="1"/>
    <col min="12297" max="12297" width="28.5703125" style="19" customWidth="1"/>
    <col min="12298" max="12298" width="24.5703125" style="19" customWidth="1"/>
    <col min="12299" max="12299" width="29.42578125" style="19" customWidth="1"/>
    <col min="12300" max="12300" width="21.42578125" style="19" customWidth="1"/>
    <col min="12301" max="12301" width="20.42578125" style="19" customWidth="1"/>
    <col min="12302" max="12302" width="13.7109375" style="19" customWidth="1"/>
    <col min="12303" max="12303" width="19" style="19" customWidth="1"/>
    <col min="12304" max="12304" width="18.42578125" style="19" customWidth="1"/>
    <col min="12305" max="12305" width="16.28515625" style="19" customWidth="1"/>
    <col min="12306" max="12306" width="8.140625" style="19" customWidth="1"/>
    <col min="12307" max="12307" width="8.5703125" style="19" customWidth="1"/>
    <col min="12308" max="12311" width="11.42578125" style="19"/>
    <col min="12312" max="12312" width="10" style="19" customWidth="1"/>
    <col min="12313" max="12313" width="8.42578125" style="19" customWidth="1"/>
    <col min="12314" max="12314" width="8.85546875" style="19" customWidth="1"/>
    <col min="12315" max="12315" width="9.42578125" style="19" customWidth="1"/>
    <col min="12316" max="12316" width="8.7109375" style="19" customWidth="1"/>
    <col min="12317" max="12544" width="11.42578125" style="19"/>
    <col min="12545" max="12545" width="2.85546875" style="19" customWidth="1"/>
    <col min="12546" max="12546" width="20.7109375" style="19" customWidth="1"/>
    <col min="12547" max="12547" width="10.5703125" style="19" customWidth="1"/>
    <col min="12548" max="12548" width="16.28515625" style="19" customWidth="1"/>
    <col min="12549" max="12549" width="21.7109375" style="19" customWidth="1"/>
    <col min="12550" max="12550" width="26.42578125" style="19" customWidth="1"/>
    <col min="12551" max="12551" width="16.5703125" style="19" customWidth="1"/>
    <col min="12552" max="12552" width="24.7109375" style="19" customWidth="1"/>
    <col min="12553" max="12553" width="28.5703125" style="19" customWidth="1"/>
    <col min="12554" max="12554" width="24.5703125" style="19" customWidth="1"/>
    <col min="12555" max="12555" width="29.42578125" style="19" customWidth="1"/>
    <col min="12556" max="12556" width="21.42578125" style="19" customWidth="1"/>
    <col min="12557" max="12557" width="20.42578125" style="19" customWidth="1"/>
    <col min="12558" max="12558" width="13.7109375" style="19" customWidth="1"/>
    <col min="12559" max="12559" width="19" style="19" customWidth="1"/>
    <col min="12560" max="12560" width="18.42578125" style="19" customWidth="1"/>
    <col min="12561" max="12561" width="16.28515625" style="19" customWidth="1"/>
    <col min="12562" max="12562" width="8.140625" style="19" customWidth="1"/>
    <col min="12563" max="12563" width="8.5703125" style="19" customWidth="1"/>
    <col min="12564" max="12567" width="11.42578125" style="19"/>
    <col min="12568" max="12568" width="10" style="19" customWidth="1"/>
    <col min="12569" max="12569" width="8.42578125" style="19" customWidth="1"/>
    <col min="12570" max="12570" width="8.85546875" style="19" customWidth="1"/>
    <col min="12571" max="12571" width="9.42578125" style="19" customWidth="1"/>
    <col min="12572" max="12572" width="8.7109375" style="19" customWidth="1"/>
    <col min="12573" max="12800" width="11.42578125" style="19"/>
    <col min="12801" max="12801" width="2.85546875" style="19" customWidth="1"/>
    <col min="12802" max="12802" width="20.7109375" style="19" customWidth="1"/>
    <col min="12803" max="12803" width="10.5703125" style="19" customWidth="1"/>
    <col min="12804" max="12804" width="16.28515625" style="19" customWidth="1"/>
    <col min="12805" max="12805" width="21.7109375" style="19" customWidth="1"/>
    <col min="12806" max="12806" width="26.42578125" style="19" customWidth="1"/>
    <col min="12807" max="12807" width="16.5703125" style="19" customWidth="1"/>
    <col min="12808" max="12808" width="24.7109375" style="19" customWidth="1"/>
    <col min="12809" max="12809" width="28.5703125" style="19" customWidth="1"/>
    <col min="12810" max="12810" width="24.5703125" style="19" customWidth="1"/>
    <col min="12811" max="12811" width="29.42578125" style="19" customWidth="1"/>
    <col min="12812" max="12812" width="21.42578125" style="19" customWidth="1"/>
    <col min="12813" max="12813" width="20.42578125" style="19" customWidth="1"/>
    <col min="12814" max="12814" width="13.7109375" style="19" customWidth="1"/>
    <col min="12815" max="12815" width="19" style="19" customWidth="1"/>
    <col min="12816" max="12816" width="18.42578125" style="19" customWidth="1"/>
    <col min="12817" max="12817" width="16.28515625" style="19" customWidth="1"/>
    <col min="12818" max="12818" width="8.140625" style="19" customWidth="1"/>
    <col min="12819" max="12819" width="8.5703125" style="19" customWidth="1"/>
    <col min="12820" max="12823" width="11.42578125" style="19"/>
    <col min="12824" max="12824" width="10" style="19" customWidth="1"/>
    <col min="12825" max="12825" width="8.42578125" style="19" customWidth="1"/>
    <col min="12826" max="12826" width="8.85546875" style="19" customWidth="1"/>
    <col min="12827" max="12827" width="9.42578125" style="19" customWidth="1"/>
    <col min="12828" max="12828" width="8.7109375" style="19" customWidth="1"/>
    <col min="12829" max="13056" width="11.42578125" style="19"/>
    <col min="13057" max="13057" width="2.85546875" style="19" customWidth="1"/>
    <col min="13058" max="13058" width="20.7109375" style="19" customWidth="1"/>
    <col min="13059" max="13059" width="10.5703125" style="19" customWidth="1"/>
    <col min="13060" max="13060" width="16.28515625" style="19" customWidth="1"/>
    <col min="13061" max="13061" width="21.7109375" style="19" customWidth="1"/>
    <col min="13062" max="13062" width="26.42578125" style="19" customWidth="1"/>
    <col min="13063" max="13063" width="16.5703125" style="19" customWidth="1"/>
    <col min="13064" max="13064" width="24.7109375" style="19" customWidth="1"/>
    <col min="13065" max="13065" width="28.5703125" style="19" customWidth="1"/>
    <col min="13066" max="13066" width="24.5703125" style="19" customWidth="1"/>
    <col min="13067" max="13067" width="29.42578125" style="19" customWidth="1"/>
    <col min="13068" max="13068" width="21.42578125" style="19" customWidth="1"/>
    <col min="13069" max="13069" width="20.42578125" style="19" customWidth="1"/>
    <col min="13070" max="13070" width="13.7109375" style="19" customWidth="1"/>
    <col min="13071" max="13071" width="19" style="19" customWidth="1"/>
    <col min="13072" max="13072" width="18.42578125" style="19" customWidth="1"/>
    <col min="13073" max="13073" width="16.28515625" style="19" customWidth="1"/>
    <col min="13074" max="13074" width="8.140625" style="19" customWidth="1"/>
    <col min="13075" max="13075" width="8.5703125" style="19" customWidth="1"/>
    <col min="13076" max="13079" width="11.42578125" style="19"/>
    <col min="13080" max="13080" width="10" style="19" customWidth="1"/>
    <col min="13081" max="13081" width="8.42578125" style="19" customWidth="1"/>
    <col min="13082" max="13082" width="8.85546875" style="19" customWidth="1"/>
    <col min="13083" max="13083" width="9.42578125" style="19" customWidth="1"/>
    <col min="13084" max="13084" width="8.7109375" style="19" customWidth="1"/>
    <col min="13085" max="13312" width="11.42578125" style="19"/>
    <col min="13313" max="13313" width="2.85546875" style="19" customWidth="1"/>
    <col min="13314" max="13314" width="20.7109375" style="19" customWidth="1"/>
    <col min="13315" max="13315" width="10.5703125" style="19" customWidth="1"/>
    <col min="13316" max="13316" width="16.28515625" style="19" customWidth="1"/>
    <col min="13317" max="13317" width="21.7109375" style="19" customWidth="1"/>
    <col min="13318" max="13318" width="26.42578125" style="19" customWidth="1"/>
    <col min="13319" max="13319" width="16.5703125" style="19" customWidth="1"/>
    <col min="13320" max="13320" width="24.7109375" style="19" customWidth="1"/>
    <col min="13321" max="13321" width="28.5703125" style="19" customWidth="1"/>
    <col min="13322" max="13322" width="24.5703125" style="19" customWidth="1"/>
    <col min="13323" max="13323" width="29.42578125" style="19" customWidth="1"/>
    <col min="13324" max="13324" width="21.42578125" style="19" customWidth="1"/>
    <col min="13325" max="13325" width="20.42578125" style="19" customWidth="1"/>
    <col min="13326" max="13326" width="13.7109375" style="19" customWidth="1"/>
    <col min="13327" max="13327" width="19" style="19" customWidth="1"/>
    <col min="13328" max="13328" width="18.42578125" style="19" customWidth="1"/>
    <col min="13329" max="13329" width="16.28515625" style="19" customWidth="1"/>
    <col min="13330" max="13330" width="8.140625" style="19" customWidth="1"/>
    <col min="13331" max="13331" width="8.5703125" style="19" customWidth="1"/>
    <col min="13332" max="13335" width="11.42578125" style="19"/>
    <col min="13336" max="13336" width="10" style="19" customWidth="1"/>
    <col min="13337" max="13337" width="8.42578125" style="19" customWidth="1"/>
    <col min="13338" max="13338" width="8.85546875" style="19" customWidth="1"/>
    <col min="13339" max="13339" width="9.42578125" style="19" customWidth="1"/>
    <col min="13340" max="13340" width="8.7109375" style="19" customWidth="1"/>
    <col min="13341" max="13568" width="11.42578125" style="19"/>
    <col min="13569" max="13569" width="2.85546875" style="19" customWidth="1"/>
    <col min="13570" max="13570" width="20.7109375" style="19" customWidth="1"/>
    <col min="13571" max="13571" width="10.5703125" style="19" customWidth="1"/>
    <col min="13572" max="13572" width="16.28515625" style="19" customWidth="1"/>
    <col min="13573" max="13573" width="21.7109375" style="19" customWidth="1"/>
    <col min="13574" max="13574" width="26.42578125" style="19" customWidth="1"/>
    <col min="13575" max="13575" width="16.5703125" style="19" customWidth="1"/>
    <col min="13576" max="13576" width="24.7109375" style="19" customWidth="1"/>
    <col min="13577" max="13577" width="28.5703125" style="19" customWidth="1"/>
    <col min="13578" max="13578" width="24.5703125" style="19" customWidth="1"/>
    <col min="13579" max="13579" width="29.42578125" style="19" customWidth="1"/>
    <col min="13580" max="13580" width="21.42578125" style="19" customWidth="1"/>
    <col min="13581" max="13581" width="20.42578125" style="19" customWidth="1"/>
    <col min="13582" max="13582" width="13.7109375" style="19" customWidth="1"/>
    <col min="13583" max="13583" width="19" style="19" customWidth="1"/>
    <col min="13584" max="13584" width="18.42578125" style="19" customWidth="1"/>
    <col min="13585" max="13585" width="16.28515625" style="19" customWidth="1"/>
    <col min="13586" max="13586" width="8.140625" style="19" customWidth="1"/>
    <col min="13587" max="13587" width="8.5703125" style="19" customWidth="1"/>
    <col min="13588" max="13591" width="11.42578125" style="19"/>
    <col min="13592" max="13592" width="10" style="19" customWidth="1"/>
    <col min="13593" max="13593" width="8.42578125" style="19" customWidth="1"/>
    <col min="13594" max="13594" width="8.85546875" style="19" customWidth="1"/>
    <col min="13595" max="13595" width="9.42578125" style="19" customWidth="1"/>
    <col min="13596" max="13596" width="8.7109375" style="19" customWidth="1"/>
    <col min="13597" max="13824" width="11.42578125" style="19"/>
    <col min="13825" max="13825" width="2.85546875" style="19" customWidth="1"/>
    <col min="13826" max="13826" width="20.7109375" style="19" customWidth="1"/>
    <col min="13827" max="13827" width="10.5703125" style="19" customWidth="1"/>
    <col min="13828" max="13828" width="16.28515625" style="19" customWidth="1"/>
    <col min="13829" max="13829" width="21.7109375" style="19" customWidth="1"/>
    <col min="13830" max="13830" width="26.42578125" style="19" customWidth="1"/>
    <col min="13831" max="13831" width="16.5703125" style="19" customWidth="1"/>
    <col min="13832" max="13832" width="24.7109375" style="19" customWidth="1"/>
    <col min="13833" max="13833" width="28.5703125" style="19" customWidth="1"/>
    <col min="13834" max="13834" width="24.5703125" style="19" customWidth="1"/>
    <col min="13835" max="13835" width="29.42578125" style="19" customWidth="1"/>
    <col min="13836" max="13836" width="21.42578125" style="19" customWidth="1"/>
    <col min="13837" max="13837" width="20.42578125" style="19" customWidth="1"/>
    <col min="13838" max="13838" width="13.7109375" style="19" customWidth="1"/>
    <col min="13839" max="13839" width="19" style="19" customWidth="1"/>
    <col min="13840" max="13840" width="18.42578125" style="19" customWidth="1"/>
    <col min="13841" max="13841" width="16.28515625" style="19" customWidth="1"/>
    <col min="13842" max="13842" width="8.140625" style="19" customWidth="1"/>
    <col min="13843" max="13843" width="8.5703125" style="19" customWidth="1"/>
    <col min="13844" max="13847" width="11.42578125" style="19"/>
    <col min="13848" max="13848" width="10" style="19" customWidth="1"/>
    <col min="13849" max="13849" width="8.42578125" style="19" customWidth="1"/>
    <col min="13850" max="13850" width="8.85546875" style="19" customWidth="1"/>
    <col min="13851" max="13851" width="9.42578125" style="19" customWidth="1"/>
    <col min="13852" max="13852" width="8.7109375" style="19" customWidth="1"/>
    <col min="13853" max="14080" width="11.42578125" style="19"/>
    <col min="14081" max="14081" width="2.85546875" style="19" customWidth="1"/>
    <col min="14082" max="14082" width="20.7109375" style="19" customWidth="1"/>
    <col min="14083" max="14083" width="10.5703125" style="19" customWidth="1"/>
    <col min="14084" max="14084" width="16.28515625" style="19" customWidth="1"/>
    <col min="14085" max="14085" width="21.7109375" style="19" customWidth="1"/>
    <col min="14086" max="14086" width="26.42578125" style="19" customWidth="1"/>
    <col min="14087" max="14087" width="16.5703125" style="19" customWidth="1"/>
    <col min="14088" max="14088" width="24.7109375" style="19" customWidth="1"/>
    <col min="14089" max="14089" width="28.5703125" style="19" customWidth="1"/>
    <col min="14090" max="14090" width="24.5703125" style="19" customWidth="1"/>
    <col min="14091" max="14091" width="29.42578125" style="19" customWidth="1"/>
    <col min="14092" max="14092" width="21.42578125" style="19" customWidth="1"/>
    <col min="14093" max="14093" width="20.42578125" style="19" customWidth="1"/>
    <col min="14094" max="14094" width="13.7109375" style="19" customWidth="1"/>
    <col min="14095" max="14095" width="19" style="19" customWidth="1"/>
    <col min="14096" max="14096" width="18.42578125" style="19" customWidth="1"/>
    <col min="14097" max="14097" width="16.28515625" style="19" customWidth="1"/>
    <col min="14098" max="14098" width="8.140625" style="19" customWidth="1"/>
    <col min="14099" max="14099" width="8.5703125" style="19" customWidth="1"/>
    <col min="14100" max="14103" width="11.42578125" style="19"/>
    <col min="14104" max="14104" width="10" style="19" customWidth="1"/>
    <col min="14105" max="14105" width="8.42578125" style="19" customWidth="1"/>
    <col min="14106" max="14106" width="8.85546875" style="19" customWidth="1"/>
    <col min="14107" max="14107" width="9.42578125" style="19" customWidth="1"/>
    <col min="14108" max="14108" width="8.7109375" style="19" customWidth="1"/>
    <col min="14109" max="14336" width="11.42578125" style="19"/>
    <col min="14337" max="14337" width="2.85546875" style="19" customWidth="1"/>
    <col min="14338" max="14338" width="20.7109375" style="19" customWidth="1"/>
    <col min="14339" max="14339" width="10.5703125" style="19" customWidth="1"/>
    <col min="14340" max="14340" width="16.28515625" style="19" customWidth="1"/>
    <col min="14341" max="14341" width="21.7109375" style="19" customWidth="1"/>
    <col min="14342" max="14342" width="26.42578125" style="19" customWidth="1"/>
    <col min="14343" max="14343" width="16.5703125" style="19" customWidth="1"/>
    <col min="14344" max="14344" width="24.7109375" style="19" customWidth="1"/>
    <col min="14345" max="14345" width="28.5703125" style="19" customWidth="1"/>
    <col min="14346" max="14346" width="24.5703125" style="19" customWidth="1"/>
    <col min="14347" max="14347" width="29.42578125" style="19" customWidth="1"/>
    <col min="14348" max="14348" width="21.42578125" style="19" customWidth="1"/>
    <col min="14349" max="14349" width="20.42578125" style="19" customWidth="1"/>
    <col min="14350" max="14350" width="13.7109375" style="19" customWidth="1"/>
    <col min="14351" max="14351" width="19" style="19" customWidth="1"/>
    <col min="14352" max="14352" width="18.42578125" style="19" customWidth="1"/>
    <col min="14353" max="14353" width="16.28515625" style="19" customWidth="1"/>
    <col min="14354" max="14354" width="8.140625" style="19" customWidth="1"/>
    <col min="14355" max="14355" width="8.5703125" style="19" customWidth="1"/>
    <col min="14356" max="14359" width="11.42578125" style="19"/>
    <col min="14360" max="14360" width="10" style="19" customWidth="1"/>
    <col min="14361" max="14361" width="8.42578125" style="19" customWidth="1"/>
    <col min="14362" max="14362" width="8.85546875" style="19" customWidth="1"/>
    <col min="14363" max="14363" width="9.42578125" style="19" customWidth="1"/>
    <col min="14364" max="14364" width="8.7109375" style="19" customWidth="1"/>
    <col min="14365" max="14592" width="11.42578125" style="19"/>
    <col min="14593" max="14593" width="2.85546875" style="19" customWidth="1"/>
    <col min="14594" max="14594" width="20.7109375" style="19" customWidth="1"/>
    <col min="14595" max="14595" width="10.5703125" style="19" customWidth="1"/>
    <col min="14596" max="14596" width="16.28515625" style="19" customWidth="1"/>
    <col min="14597" max="14597" width="21.7109375" style="19" customWidth="1"/>
    <col min="14598" max="14598" width="26.42578125" style="19" customWidth="1"/>
    <col min="14599" max="14599" width="16.5703125" style="19" customWidth="1"/>
    <col min="14600" max="14600" width="24.7109375" style="19" customWidth="1"/>
    <col min="14601" max="14601" width="28.5703125" style="19" customWidth="1"/>
    <col min="14602" max="14602" width="24.5703125" style="19" customWidth="1"/>
    <col min="14603" max="14603" width="29.42578125" style="19" customWidth="1"/>
    <col min="14604" max="14604" width="21.42578125" style="19" customWidth="1"/>
    <col min="14605" max="14605" width="20.42578125" style="19" customWidth="1"/>
    <col min="14606" max="14606" width="13.7109375" style="19" customWidth="1"/>
    <col min="14607" max="14607" width="19" style="19" customWidth="1"/>
    <col min="14608" max="14608" width="18.42578125" style="19" customWidth="1"/>
    <col min="14609" max="14609" width="16.28515625" style="19" customWidth="1"/>
    <col min="14610" max="14610" width="8.140625" style="19" customWidth="1"/>
    <col min="14611" max="14611" width="8.5703125" style="19" customWidth="1"/>
    <col min="14612" max="14615" width="11.42578125" style="19"/>
    <col min="14616" max="14616" width="10" style="19" customWidth="1"/>
    <col min="14617" max="14617" width="8.42578125" style="19" customWidth="1"/>
    <col min="14618" max="14618" width="8.85546875" style="19" customWidth="1"/>
    <col min="14619" max="14619" width="9.42578125" style="19" customWidth="1"/>
    <col min="14620" max="14620" width="8.7109375" style="19" customWidth="1"/>
    <col min="14621" max="14848" width="11.42578125" style="19"/>
    <col min="14849" max="14849" width="2.85546875" style="19" customWidth="1"/>
    <col min="14850" max="14850" width="20.7109375" style="19" customWidth="1"/>
    <col min="14851" max="14851" width="10.5703125" style="19" customWidth="1"/>
    <col min="14852" max="14852" width="16.28515625" style="19" customWidth="1"/>
    <col min="14853" max="14853" width="21.7109375" style="19" customWidth="1"/>
    <col min="14854" max="14854" width="26.42578125" style="19" customWidth="1"/>
    <col min="14855" max="14855" width="16.5703125" style="19" customWidth="1"/>
    <col min="14856" max="14856" width="24.7109375" style="19" customWidth="1"/>
    <col min="14857" max="14857" width="28.5703125" style="19" customWidth="1"/>
    <col min="14858" max="14858" width="24.5703125" style="19" customWidth="1"/>
    <col min="14859" max="14859" width="29.42578125" style="19" customWidth="1"/>
    <col min="14860" max="14860" width="21.42578125" style="19" customWidth="1"/>
    <col min="14861" max="14861" width="20.42578125" style="19" customWidth="1"/>
    <col min="14862" max="14862" width="13.7109375" style="19" customWidth="1"/>
    <col min="14863" max="14863" width="19" style="19" customWidth="1"/>
    <col min="14864" max="14864" width="18.42578125" style="19" customWidth="1"/>
    <col min="14865" max="14865" width="16.28515625" style="19" customWidth="1"/>
    <col min="14866" max="14866" width="8.140625" style="19" customWidth="1"/>
    <col min="14867" max="14867" width="8.5703125" style="19" customWidth="1"/>
    <col min="14868" max="14871" width="11.42578125" style="19"/>
    <col min="14872" max="14872" width="10" style="19" customWidth="1"/>
    <col min="14873" max="14873" width="8.42578125" style="19" customWidth="1"/>
    <col min="14874" max="14874" width="8.85546875" style="19" customWidth="1"/>
    <col min="14875" max="14875" width="9.42578125" style="19" customWidth="1"/>
    <col min="14876" max="14876" width="8.7109375" style="19" customWidth="1"/>
    <col min="14877" max="15104" width="11.42578125" style="19"/>
    <col min="15105" max="15105" width="2.85546875" style="19" customWidth="1"/>
    <col min="15106" max="15106" width="20.7109375" style="19" customWidth="1"/>
    <col min="15107" max="15107" width="10.5703125" style="19" customWidth="1"/>
    <col min="15108" max="15108" width="16.28515625" style="19" customWidth="1"/>
    <col min="15109" max="15109" width="21.7109375" style="19" customWidth="1"/>
    <col min="15110" max="15110" width="26.42578125" style="19" customWidth="1"/>
    <col min="15111" max="15111" width="16.5703125" style="19" customWidth="1"/>
    <col min="15112" max="15112" width="24.7109375" style="19" customWidth="1"/>
    <col min="15113" max="15113" width="28.5703125" style="19" customWidth="1"/>
    <col min="15114" max="15114" width="24.5703125" style="19" customWidth="1"/>
    <col min="15115" max="15115" width="29.42578125" style="19" customWidth="1"/>
    <col min="15116" max="15116" width="21.42578125" style="19" customWidth="1"/>
    <col min="15117" max="15117" width="20.42578125" style="19" customWidth="1"/>
    <col min="15118" max="15118" width="13.7109375" style="19" customWidth="1"/>
    <col min="15119" max="15119" width="19" style="19" customWidth="1"/>
    <col min="15120" max="15120" width="18.42578125" style="19" customWidth="1"/>
    <col min="15121" max="15121" width="16.28515625" style="19" customWidth="1"/>
    <col min="15122" max="15122" width="8.140625" style="19" customWidth="1"/>
    <col min="15123" max="15123" width="8.5703125" style="19" customWidth="1"/>
    <col min="15124" max="15127" width="11.42578125" style="19"/>
    <col min="15128" max="15128" width="10" style="19" customWidth="1"/>
    <col min="15129" max="15129" width="8.42578125" style="19" customWidth="1"/>
    <col min="15130" max="15130" width="8.85546875" style="19" customWidth="1"/>
    <col min="15131" max="15131" width="9.42578125" style="19" customWidth="1"/>
    <col min="15132" max="15132" width="8.7109375" style="19" customWidth="1"/>
    <col min="15133" max="15360" width="11.42578125" style="19"/>
    <col min="15361" max="15361" width="2.85546875" style="19" customWidth="1"/>
    <col min="15362" max="15362" width="20.7109375" style="19" customWidth="1"/>
    <col min="15363" max="15363" width="10.5703125" style="19" customWidth="1"/>
    <col min="15364" max="15364" width="16.28515625" style="19" customWidth="1"/>
    <col min="15365" max="15365" width="21.7109375" style="19" customWidth="1"/>
    <col min="15366" max="15366" width="26.42578125" style="19" customWidth="1"/>
    <col min="15367" max="15367" width="16.5703125" style="19" customWidth="1"/>
    <col min="15368" max="15368" width="24.7109375" style="19" customWidth="1"/>
    <col min="15369" max="15369" width="28.5703125" style="19" customWidth="1"/>
    <col min="15370" max="15370" width="24.5703125" style="19" customWidth="1"/>
    <col min="15371" max="15371" width="29.42578125" style="19" customWidth="1"/>
    <col min="15372" max="15372" width="21.42578125" style="19" customWidth="1"/>
    <col min="15373" max="15373" width="20.42578125" style="19" customWidth="1"/>
    <col min="15374" max="15374" width="13.7109375" style="19" customWidth="1"/>
    <col min="15375" max="15375" width="19" style="19" customWidth="1"/>
    <col min="15376" max="15376" width="18.42578125" style="19" customWidth="1"/>
    <col min="15377" max="15377" width="16.28515625" style="19" customWidth="1"/>
    <col min="15378" max="15378" width="8.140625" style="19" customWidth="1"/>
    <col min="15379" max="15379" width="8.5703125" style="19" customWidth="1"/>
    <col min="15380" max="15383" width="11.42578125" style="19"/>
    <col min="15384" max="15384" width="10" style="19" customWidth="1"/>
    <col min="15385" max="15385" width="8.42578125" style="19" customWidth="1"/>
    <col min="15386" max="15386" width="8.85546875" style="19" customWidth="1"/>
    <col min="15387" max="15387" width="9.42578125" style="19" customWidth="1"/>
    <col min="15388" max="15388" width="8.7109375" style="19" customWidth="1"/>
    <col min="15389" max="15616" width="11.42578125" style="19"/>
    <col min="15617" max="15617" width="2.85546875" style="19" customWidth="1"/>
    <col min="15618" max="15618" width="20.7109375" style="19" customWidth="1"/>
    <col min="15619" max="15619" width="10.5703125" style="19" customWidth="1"/>
    <col min="15620" max="15620" width="16.28515625" style="19" customWidth="1"/>
    <col min="15621" max="15621" width="21.7109375" style="19" customWidth="1"/>
    <col min="15622" max="15622" width="26.42578125" style="19" customWidth="1"/>
    <col min="15623" max="15623" width="16.5703125" style="19" customWidth="1"/>
    <col min="15624" max="15624" width="24.7109375" style="19" customWidth="1"/>
    <col min="15625" max="15625" width="28.5703125" style="19" customWidth="1"/>
    <col min="15626" max="15626" width="24.5703125" style="19" customWidth="1"/>
    <col min="15627" max="15627" width="29.42578125" style="19" customWidth="1"/>
    <col min="15628" max="15628" width="21.42578125" style="19" customWidth="1"/>
    <col min="15629" max="15629" width="20.42578125" style="19" customWidth="1"/>
    <col min="15630" max="15630" width="13.7109375" style="19" customWidth="1"/>
    <col min="15631" max="15631" width="19" style="19" customWidth="1"/>
    <col min="15632" max="15632" width="18.42578125" style="19" customWidth="1"/>
    <col min="15633" max="15633" width="16.28515625" style="19" customWidth="1"/>
    <col min="15634" max="15634" width="8.140625" style="19" customWidth="1"/>
    <col min="15635" max="15635" width="8.5703125" style="19" customWidth="1"/>
    <col min="15636" max="15639" width="11.42578125" style="19"/>
    <col min="15640" max="15640" width="10" style="19" customWidth="1"/>
    <col min="15641" max="15641" width="8.42578125" style="19" customWidth="1"/>
    <col min="15642" max="15642" width="8.85546875" style="19" customWidth="1"/>
    <col min="15643" max="15643" width="9.42578125" style="19" customWidth="1"/>
    <col min="15644" max="15644" width="8.7109375" style="19" customWidth="1"/>
    <col min="15645" max="15872" width="11.42578125" style="19"/>
    <col min="15873" max="15873" width="2.85546875" style="19" customWidth="1"/>
    <col min="15874" max="15874" width="20.7109375" style="19" customWidth="1"/>
    <col min="15875" max="15875" width="10.5703125" style="19" customWidth="1"/>
    <col min="15876" max="15876" width="16.28515625" style="19" customWidth="1"/>
    <col min="15877" max="15877" width="21.7109375" style="19" customWidth="1"/>
    <col min="15878" max="15878" width="26.42578125" style="19" customWidth="1"/>
    <col min="15879" max="15879" width="16.5703125" style="19" customWidth="1"/>
    <col min="15880" max="15880" width="24.7109375" style="19" customWidth="1"/>
    <col min="15881" max="15881" width="28.5703125" style="19" customWidth="1"/>
    <col min="15882" max="15882" width="24.5703125" style="19" customWidth="1"/>
    <col min="15883" max="15883" width="29.42578125" style="19" customWidth="1"/>
    <col min="15884" max="15884" width="21.42578125" style="19" customWidth="1"/>
    <col min="15885" max="15885" width="20.42578125" style="19" customWidth="1"/>
    <col min="15886" max="15886" width="13.7109375" style="19" customWidth="1"/>
    <col min="15887" max="15887" width="19" style="19" customWidth="1"/>
    <col min="15888" max="15888" width="18.42578125" style="19" customWidth="1"/>
    <col min="15889" max="15889" width="16.28515625" style="19" customWidth="1"/>
    <col min="15890" max="15890" width="8.140625" style="19" customWidth="1"/>
    <col min="15891" max="15891" width="8.5703125" style="19" customWidth="1"/>
    <col min="15892" max="15895" width="11.42578125" style="19"/>
    <col min="15896" max="15896" width="10" style="19" customWidth="1"/>
    <col min="15897" max="15897" width="8.42578125" style="19" customWidth="1"/>
    <col min="15898" max="15898" width="8.85546875" style="19" customWidth="1"/>
    <col min="15899" max="15899" width="9.42578125" style="19" customWidth="1"/>
    <col min="15900" max="15900" width="8.7109375" style="19" customWidth="1"/>
    <col min="15901" max="16128" width="11.42578125" style="19"/>
    <col min="16129" max="16129" width="2.85546875" style="19" customWidth="1"/>
    <col min="16130" max="16130" width="20.7109375" style="19" customWidth="1"/>
    <col min="16131" max="16131" width="10.5703125" style="19" customWidth="1"/>
    <col min="16132" max="16132" width="16.28515625" style="19" customWidth="1"/>
    <col min="16133" max="16133" width="21.7109375" style="19" customWidth="1"/>
    <col min="16134" max="16134" width="26.42578125" style="19" customWidth="1"/>
    <col min="16135" max="16135" width="16.5703125" style="19" customWidth="1"/>
    <col min="16136" max="16136" width="24.7109375" style="19" customWidth="1"/>
    <col min="16137" max="16137" width="28.5703125" style="19" customWidth="1"/>
    <col min="16138" max="16138" width="24.5703125" style="19" customWidth="1"/>
    <col min="16139" max="16139" width="29.42578125" style="19" customWidth="1"/>
    <col min="16140" max="16140" width="21.42578125" style="19" customWidth="1"/>
    <col min="16141" max="16141" width="20.42578125" style="19" customWidth="1"/>
    <col min="16142" max="16142" width="13.7109375" style="19" customWidth="1"/>
    <col min="16143" max="16143" width="19" style="19" customWidth="1"/>
    <col min="16144" max="16144" width="18.42578125" style="19" customWidth="1"/>
    <col min="16145" max="16145" width="16.28515625" style="19" customWidth="1"/>
    <col min="16146" max="16146" width="8.140625" style="19" customWidth="1"/>
    <col min="16147" max="16147" width="8.5703125" style="19" customWidth="1"/>
    <col min="16148" max="16151" width="11.42578125" style="19"/>
    <col min="16152" max="16152" width="10" style="19" customWidth="1"/>
    <col min="16153" max="16153" width="8.42578125" style="19" customWidth="1"/>
    <col min="16154" max="16154" width="8.85546875" style="19" customWidth="1"/>
    <col min="16155" max="16155" width="9.42578125" style="19" customWidth="1"/>
    <col min="16156" max="16156" width="8.7109375" style="19" customWidth="1"/>
    <col min="16157" max="16384" width="11.42578125" style="19"/>
  </cols>
  <sheetData>
    <row r="1" spans="1:190" ht="13.5" thickBot="1"/>
    <row r="2" spans="1:190" s="254" customFormat="1" ht="15.75">
      <c r="B2" s="657"/>
      <c r="C2" s="658"/>
      <c r="D2" s="658"/>
      <c r="E2" s="658"/>
      <c r="F2" s="658"/>
      <c r="G2" s="659" t="s">
        <v>847</v>
      </c>
      <c r="H2" s="660"/>
      <c r="I2" s="660"/>
      <c r="J2" s="660"/>
      <c r="K2" s="660"/>
      <c r="L2" s="660"/>
      <c r="M2" s="660"/>
      <c r="N2" s="661"/>
      <c r="O2" s="662" t="s">
        <v>848</v>
      </c>
      <c r="P2" s="663"/>
      <c r="Q2" s="663"/>
      <c r="R2" s="664"/>
      <c r="S2" s="658"/>
      <c r="T2" s="658"/>
      <c r="U2" s="665"/>
    </row>
    <row r="3" spans="1:190" s="254" customFormat="1" ht="15.75">
      <c r="B3" s="666"/>
      <c r="C3" s="286"/>
      <c r="D3" s="286"/>
      <c r="E3" s="286"/>
      <c r="F3" s="286"/>
      <c r="G3" s="290"/>
      <c r="H3" s="291"/>
      <c r="I3" s="291"/>
      <c r="J3" s="291"/>
      <c r="K3" s="291"/>
      <c r="L3" s="291"/>
      <c r="M3" s="291"/>
      <c r="N3" s="292"/>
      <c r="O3" s="293" t="s">
        <v>829</v>
      </c>
      <c r="P3" s="294"/>
      <c r="Q3" s="294"/>
      <c r="R3" s="295"/>
      <c r="S3" s="286"/>
      <c r="T3" s="286"/>
      <c r="U3" s="667"/>
    </row>
    <row r="4" spans="1:190" s="254" customFormat="1" ht="15.75">
      <c r="B4" s="666"/>
      <c r="C4" s="286"/>
      <c r="D4" s="286"/>
      <c r="E4" s="286"/>
      <c r="F4" s="286"/>
      <c r="G4" s="287" t="s">
        <v>849</v>
      </c>
      <c r="H4" s="288"/>
      <c r="I4" s="288"/>
      <c r="J4" s="288"/>
      <c r="K4" s="288"/>
      <c r="L4" s="288"/>
      <c r="M4" s="288"/>
      <c r="N4" s="289"/>
      <c r="O4" s="293" t="s">
        <v>830</v>
      </c>
      <c r="P4" s="294"/>
      <c r="Q4" s="294"/>
      <c r="R4" s="295"/>
      <c r="S4" s="286"/>
      <c r="T4" s="286"/>
      <c r="U4" s="667"/>
    </row>
    <row r="5" spans="1:190" s="254" customFormat="1" ht="16.5" thickBot="1">
      <c r="B5" s="668"/>
      <c r="C5" s="669"/>
      <c r="D5" s="669"/>
      <c r="E5" s="669"/>
      <c r="F5" s="669"/>
      <c r="G5" s="670"/>
      <c r="H5" s="671"/>
      <c r="I5" s="671"/>
      <c r="J5" s="671"/>
      <c r="K5" s="671"/>
      <c r="L5" s="671"/>
      <c r="M5" s="671"/>
      <c r="N5" s="672"/>
      <c r="O5" s="673" t="s">
        <v>831</v>
      </c>
      <c r="P5" s="674"/>
      <c r="Q5" s="674"/>
      <c r="R5" s="675"/>
      <c r="S5" s="669"/>
      <c r="T5" s="669"/>
      <c r="U5" s="676"/>
    </row>
    <row r="6" spans="1:190" s="251" customFormat="1" ht="15.75" thickBo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677" t="s">
        <v>843</v>
      </c>
      <c r="C7" s="678"/>
      <c r="D7" s="678"/>
      <c r="E7" s="678"/>
      <c r="F7" s="678"/>
      <c r="G7" s="678"/>
      <c r="H7" s="678"/>
      <c r="I7" s="678"/>
      <c r="J7" s="678"/>
      <c r="K7" s="678"/>
      <c r="L7" s="678"/>
      <c r="M7" s="678"/>
      <c r="N7" s="678"/>
      <c r="O7" s="678"/>
      <c r="P7" s="678"/>
      <c r="Q7" s="678"/>
      <c r="R7" s="678"/>
      <c r="S7" s="678"/>
      <c r="T7" s="678"/>
      <c r="U7" s="679"/>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680" t="s">
        <v>838</v>
      </c>
      <c r="C8" s="301"/>
      <c r="D8" s="301"/>
      <c r="E8" s="301"/>
      <c r="F8" s="301"/>
      <c r="G8" s="301"/>
      <c r="H8" s="301"/>
      <c r="I8" s="301"/>
      <c r="J8" s="301"/>
      <c r="K8" s="301"/>
      <c r="L8" s="301"/>
      <c r="M8" s="301"/>
      <c r="N8" s="301"/>
      <c r="O8" s="301"/>
      <c r="P8" s="301"/>
      <c r="Q8" s="301"/>
      <c r="R8" s="301"/>
      <c r="S8" s="301"/>
      <c r="T8" s="301"/>
      <c r="U8" s="68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6.5" thickBot="1">
      <c r="A9" s="248"/>
      <c r="B9" s="682" t="s">
        <v>574</v>
      </c>
      <c r="C9" s="683"/>
      <c r="D9" s="683"/>
      <c r="E9" s="683"/>
      <c r="F9" s="683"/>
      <c r="G9" s="683"/>
      <c r="H9" s="683"/>
      <c r="I9" s="683"/>
      <c r="J9" s="683"/>
      <c r="K9" s="683"/>
      <c r="L9" s="683"/>
      <c r="M9" s="683"/>
      <c r="N9" s="683"/>
      <c r="O9" s="683"/>
      <c r="P9" s="683"/>
      <c r="Q9" s="683"/>
      <c r="R9" s="683"/>
      <c r="S9" s="683"/>
      <c r="T9" s="683"/>
      <c r="U9" s="684"/>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3.15" customHeight="1"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row>
    <row r="12" spans="1:190" ht="12.75" customHeight="1" thickBot="1">
      <c r="B12" s="312" t="s">
        <v>3</v>
      </c>
      <c r="C12" s="314" t="s">
        <v>4</v>
      </c>
      <c r="D12" s="316" t="s">
        <v>5</v>
      </c>
      <c r="E12" s="318" t="s">
        <v>6</v>
      </c>
      <c r="F12" s="318" t="s">
        <v>7</v>
      </c>
      <c r="G12" s="320" t="s">
        <v>8</v>
      </c>
      <c r="H12" s="380" t="s">
        <v>9</v>
      </c>
      <c r="I12" s="382" t="s">
        <v>10</v>
      </c>
      <c r="J12" s="380" t="s">
        <v>11</v>
      </c>
      <c r="K12" s="383" t="s">
        <v>12</v>
      </c>
      <c r="L12" s="385"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1:190" ht="100.5" customHeight="1" thickBot="1">
      <c r="B13" s="313"/>
      <c r="C13" s="315"/>
      <c r="D13" s="317"/>
      <c r="E13" s="319"/>
      <c r="F13" s="319"/>
      <c r="G13" s="321"/>
      <c r="H13" s="381"/>
      <c r="I13" s="642"/>
      <c r="J13" s="381"/>
      <c r="K13" s="643"/>
      <c r="L13" s="386"/>
      <c r="M13" s="315"/>
      <c r="N13" s="330"/>
      <c r="O13" s="308"/>
      <c r="P13" s="44" t="s">
        <v>22</v>
      </c>
      <c r="Q13" s="45" t="s">
        <v>23</v>
      </c>
      <c r="R13" s="44" t="s">
        <v>24</v>
      </c>
      <c r="S13" s="46" t="s">
        <v>25</v>
      </c>
      <c r="T13" s="46" t="s">
        <v>26</v>
      </c>
      <c r="U13" s="46" t="s">
        <v>27</v>
      </c>
      <c r="V13" s="46" t="s">
        <v>28</v>
      </c>
      <c r="W13" s="46" t="s">
        <v>29</v>
      </c>
      <c r="X13" s="46" t="s">
        <v>30</v>
      </c>
      <c r="Y13" s="325"/>
      <c r="Z13" s="315"/>
      <c r="AA13" s="315"/>
      <c r="AB13" s="321"/>
    </row>
    <row r="14" spans="1:190" ht="58.5" customHeight="1">
      <c r="B14" s="47" t="s">
        <v>31</v>
      </c>
      <c r="C14" s="48">
        <v>24</v>
      </c>
      <c r="D14" s="49" t="s">
        <v>599</v>
      </c>
      <c r="E14" s="49">
        <v>2409</v>
      </c>
      <c r="F14" s="49" t="s">
        <v>600</v>
      </c>
      <c r="G14" s="651">
        <v>2024730010037</v>
      </c>
      <c r="H14" s="651" t="s">
        <v>601</v>
      </c>
      <c r="I14" s="652">
        <v>240900301</v>
      </c>
      <c r="J14" s="50" t="s">
        <v>602</v>
      </c>
      <c r="K14" s="653" t="s">
        <v>603</v>
      </c>
      <c r="L14" s="50" t="s">
        <v>604</v>
      </c>
      <c r="M14" s="151" t="s">
        <v>605</v>
      </c>
      <c r="N14" s="51">
        <v>150</v>
      </c>
      <c r="O14" s="152">
        <v>350000000</v>
      </c>
      <c r="P14" s="152">
        <v>350000000</v>
      </c>
      <c r="Q14" s="152">
        <v>0</v>
      </c>
      <c r="R14" s="49"/>
      <c r="S14" s="49"/>
      <c r="T14" s="49"/>
      <c r="U14" s="49"/>
      <c r="V14" s="49"/>
      <c r="W14" s="49"/>
      <c r="X14" s="49"/>
      <c r="Y14" s="49"/>
      <c r="Z14" s="49"/>
      <c r="AA14" s="49"/>
      <c r="AB14" s="54"/>
    </row>
    <row r="15" spans="1:190" ht="32.25" customHeight="1">
      <c r="B15" s="74" t="s">
        <v>31</v>
      </c>
      <c r="C15" s="132">
        <v>24</v>
      </c>
      <c r="D15" s="55" t="s">
        <v>599</v>
      </c>
      <c r="E15" s="55">
        <v>2409</v>
      </c>
      <c r="F15" s="55" t="s">
        <v>600</v>
      </c>
      <c r="G15" s="367"/>
      <c r="H15" s="367"/>
      <c r="I15" s="278">
        <v>240901302</v>
      </c>
      <c r="J15" s="273" t="s">
        <v>606</v>
      </c>
      <c r="K15" s="153" t="s">
        <v>607</v>
      </c>
      <c r="L15" s="154" t="s">
        <v>608</v>
      </c>
      <c r="M15" s="155" t="s">
        <v>609</v>
      </c>
      <c r="N15" s="271">
        <v>300</v>
      </c>
      <c r="O15" s="156">
        <v>140000000</v>
      </c>
      <c r="P15" s="156">
        <v>0</v>
      </c>
      <c r="Q15" s="156">
        <v>140000000</v>
      </c>
      <c r="R15" s="55"/>
      <c r="S15" s="55"/>
      <c r="T15" s="55"/>
      <c r="U15" s="55"/>
      <c r="V15" s="55"/>
      <c r="W15" s="55"/>
      <c r="X15" s="55"/>
      <c r="Y15" s="55"/>
      <c r="Z15" s="55"/>
      <c r="AA15" s="55"/>
      <c r="AB15" s="58"/>
    </row>
    <row r="16" spans="1:190" ht="32.25" customHeight="1">
      <c r="B16" s="74" t="s">
        <v>31</v>
      </c>
      <c r="C16" s="132">
        <v>24</v>
      </c>
      <c r="D16" s="55" t="s">
        <v>599</v>
      </c>
      <c r="E16" s="55">
        <v>2409</v>
      </c>
      <c r="F16" s="55" t="s">
        <v>600</v>
      </c>
      <c r="G16" s="367"/>
      <c r="H16" s="367"/>
      <c r="I16" s="155">
        <v>240901303</v>
      </c>
      <c r="J16" s="273" t="s">
        <v>610</v>
      </c>
      <c r="K16" s="79" t="s">
        <v>611</v>
      </c>
      <c r="L16" s="154" t="s">
        <v>612</v>
      </c>
      <c r="M16" s="278" t="s">
        <v>613</v>
      </c>
      <c r="N16" s="271">
        <v>20</v>
      </c>
      <c r="O16" s="156">
        <v>80000000</v>
      </c>
      <c r="P16" s="156">
        <v>80000000</v>
      </c>
      <c r="Q16" s="156">
        <v>0</v>
      </c>
      <c r="R16" s="55"/>
      <c r="S16" s="55"/>
      <c r="T16" s="55"/>
      <c r="U16" s="55"/>
      <c r="V16" s="55"/>
      <c r="W16" s="55"/>
      <c r="X16" s="55"/>
      <c r="Y16" s="55"/>
      <c r="Z16" s="55"/>
      <c r="AA16" s="55"/>
      <c r="AB16" s="58"/>
    </row>
    <row r="17" spans="2:28" ht="42.6" customHeight="1">
      <c r="B17" s="74" t="s">
        <v>31</v>
      </c>
      <c r="C17" s="132">
        <v>24</v>
      </c>
      <c r="D17" s="55" t="s">
        <v>599</v>
      </c>
      <c r="E17" s="55">
        <v>2409</v>
      </c>
      <c r="F17" s="55" t="s">
        <v>600</v>
      </c>
      <c r="G17" s="367"/>
      <c r="H17" s="367"/>
      <c r="I17" s="155">
        <v>240903905</v>
      </c>
      <c r="J17" s="273" t="s">
        <v>614</v>
      </c>
      <c r="K17" s="284" t="s">
        <v>615</v>
      </c>
      <c r="L17" s="154" t="s">
        <v>616</v>
      </c>
      <c r="M17" s="155" t="s">
        <v>617</v>
      </c>
      <c r="N17" s="271">
        <v>10</v>
      </c>
      <c r="O17" s="156">
        <v>100000000</v>
      </c>
      <c r="P17" s="156">
        <v>100000000</v>
      </c>
      <c r="Q17" s="156">
        <v>0</v>
      </c>
      <c r="R17" s="55"/>
      <c r="S17" s="55"/>
      <c r="T17" s="55"/>
      <c r="U17" s="55"/>
      <c r="V17" s="55"/>
      <c r="W17" s="55"/>
      <c r="X17" s="55"/>
      <c r="Y17" s="55"/>
      <c r="Z17" s="55"/>
      <c r="AA17" s="55"/>
      <c r="AB17" s="58"/>
    </row>
    <row r="18" spans="2:28" ht="39" customHeight="1">
      <c r="B18" s="74" t="s">
        <v>31</v>
      </c>
      <c r="C18" s="132">
        <v>24</v>
      </c>
      <c r="D18" s="55" t="s">
        <v>599</v>
      </c>
      <c r="E18" s="55">
        <v>2409</v>
      </c>
      <c r="F18" s="55" t="s">
        <v>600</v>
      </c>
      <c r="G18" s="367"/>
      <c r="H18" s="367"/>
      <c r="I18" s="278">
        <v>240903906</v>
      </c>
      <c r="J18" s="273" t="s">
        <v>618</v>
      </c>
      <c r="K18" s="284" t="s">
        <v>619</v>
      </c>
      <c r="L18" s="646" t="s">
        <v>620</v>
      </c>
      <c r="M18" s="384" t="s">
        <v>464</v>
      </c>
      <c r="N18" s="271">
        <v>10000</v>
      </c>
      <c r="O18" s="156">
        <v>100000000</v>
      </c>
      <c r="P18" s="156">
        <v>0</v>
      </c>
      <c r="Q18" s="156">
        <v>100000000</v>
      </c>
      <c r="R18" s="55"/>
      <c r="S18" s="55"/>
      <c r="T18" s="55"/>
      <c r="U18" s="55"/>
      <c r="V18" s="55"/>
      <c r="W18" s="55"/>
      <c r="X18" s="55"/>
      <c r="Y18" s="55"/>
      <c r="Z18" s="55"/>
      <c r="AA18" s="55"/>
      <c r="AB18" s="58"/>
    </row>
    <row r="19" spans="2:28" ht="38.450000000000003" customHeight="1">
      <c r="B19" s="74" t="s">
        <v>31</v>
      </c>
      <c r="C19" s="132">
        <v>24</v>
      </c>
      <c r="D19" s="55" t="s">
        <v>599</v>
      </c>
      <c r="E19" s="55">
        <v>2409</v>
      </c>
      <c r="F19" s="55" t="s">
        <v>600</v>
      </c>
      <c r="G19" s="367"/>
      <c r="H19" s="367"/>
      <c r="I19" s="155">
        <v>240904300</v>
      </c>
      <c r="J19" s="273" t="s">
        <v>621</v>
      </c>
      <c r="K19" s="284" t="s">
        <v>622</v>
      </c>
      <c r="L19" s="646"/>
      <c r="M19" s="384"/>
      <c r="N19" s="271">
        <v>5</v>
      </c>
      <c r="O19" s="156">
        <v>30000000</v>
      </c>
      <c r="P19" s="156">
        <v>0</v>
      </c>
      <c r="Q19" s="156">
        <v>30000000</v>
      </c>
      <c r="R19" s="55"/>
      <c r="S19" s="55"/>
      <c r="T19" s="55"/>
      <c r="U19" s="55"/>
      <c r="V19" s="55"/>
      <c r="W19" s="55"/>
      <c r="X19" s="55"/>
      <c r="Y19" s="55"/>
      <c r="Z19" s="55"/>
      <c r="AA19" s="55"/>
      <c r="AB19" s="58"/>
    </row>
    <row r="20" spans="2:28" ht="44.1" customHeight="1">
      <c r="B20" s="74" t="s">
        <v>31</v>
      </c>
      <c r="C20" s="132">
        <v>24</v>
      </c>
      <c r="D20" s="55" t="s">
        <v>599</v>
      </c>
      <c r="E20" s="55">
        <v>2409</v>
      </c>
      <c r="F20" s="55" t="s">
        <v>600</v>
      </c>
      <c r="G20" s="367">
        <v>2024730010038</v>
      </c>
      <c r="H20" s="367" t="s">
        <v>623</v>
      </c>
      <c r="I20" s="93">
        <v>240901003</v>
      </c>
      <c r="J20" s="56" t="s">
        <v>624</v>
      </c>
      <c r="K20" s="56" t="s">
        <v>625</v>
      </c>
      <c r="L20" s="154" t="s">
        <v>626</v>
      </c>
      <c r="M20" s="155" t="s">
        <v>627</v>
      </c>
      <c r="N20" s="271">
        <v>1</v>
      </c>
      <c r="O20" s="156">
        <v>100000000</v>
      </c>
      <c r="P20" s="157">
        <v>0</v>
      </c>
      <c r="Q20" s="156">
        <v>100000000</v>
      </c>
      <c r="R20" s="55"/>
      <c r="S20" s="55"/>
      <c r="T20" s="55"/>
      <c r="U20" s="55"/>
      <c r="V20" s="55"/>
      <c r="W20" s="55"/>
      <c r="X20" s="55"/>
      <c r="Y20" s="55"/>
      <c r="Z20" s="55"/>
      <c r="AA20" s="55"/>
      <c r="AB20" s="58"/>
    </row>
    <row r="21" spans="2:28" ht="56.45" customHeight="1">
      <c r="B21" s="74" t="s">
        <v>31</v>
      </c>
      <c r="C21" s="132">
        <v>24</v>
      </c>
      <c r="D21" s="55" t="s">
        <v>599</v>
      </c>
      <c r="E21" s="55">
        <v>2409</v>
      </c>
      <c r="F21" s="55" t="s">
        <v>600</v>
      </c>
      <c r="G21" s="367"/>
      <c r="H21" s="367"/>
      <c r="I21" s="93">
        <v>240901305</v>
      </c>
      <c r="J21" s="56" t="s">
        <v>628</v>
      </c>
      <c r="K21" s="56" t="s">
        <v>629</v>
      </c>
      <c r="L21" s="154" t="s">
        <v>630</v>
      </c>
      <c r="M21" s="158" t="s">
        <v>464</v>
      </c>
      <c r="N21" s="271">
        <v>3</v>
      </c>
      <c r="O21" s="156">
        <v>150000000</v>
      </c>
      <c r="P21" s="157">
        <v>0</v>
      </c>
      <c r="Q21" s="156">
        <v>150000000</v>
      </c>
      <c r="R21" s="55"/>
      <c r="S21" s="55"/>
      <c r="T21" s="55"/>
      <c r="U21" s="55"/>
      <c r="V21" s="55"/>
      <c r="W21" s="55"/>
      <c r="X21" s="55"/>
      <c r="Y21" s="55"/>
      <c r="Z21" s="55"/>
      <c r="AA21" s="55"/>
      <c r="AB21" s="58"/>
    </row>
    <row r="22" spans="2:28" ht="78" customHeight="1">
      <c r="B22" s="74" t="s">
        <v>31</v>
      </c>
      <c r="C22" s="132">
        <v>24</v>
      </c>
      <c r="D22" s="55" t="s">
        <v>599</v>
      </c>
      <c r="E22" s="55">
        <v>2409</v>
      </c>
      <c r="F22" s="55" t="s">
        <v>600</v>
      </c>
      <c r="G22" s="367"/>
      <c r="H22" s="367"/>
      <c r="I22" s="647">
        <v>240901100</v>
      </c>
      <c r="J22" s="367" t="s">
        <v>631</v>
      </c>
      <c r="K22" s="367" t="s">
        <v>632</v>
      </c>
      <c r="L22" s="154" t="s">
        <v>633</v>
      </c>
      <c r="M22" s="158" t="s">
        <v>634</v>
      </c>
      <c r="N22" s="368">
        <v>1</v>
      </c>
      <c r="O22" s="648">
        <v>350000000</v>
      </c>
      <c r="P22" s="648">
        <v>0</v>
      </c>
      <c r="Q22" s="649">
        <v>350000000</v>
      </c>
      <c r="R22" s="55"/>
      <c r="S22" s="55"/>
      <c r="T22" s="55"/>
      <c r="U22" s="55"/>
      <c r="V22" s="55"/>
      <c r="W22" s="55"/>
      <c r="X22" s="55"/>
      <c r="Y22" s="55"/>
      <c r="Z22" s="55"/>
      <c r="AA22" s="55"/>
      <c r="AB22" s="58"/>
    </row>
    <row r="23" spans="2:28" ht="32.25" customHeight="1">
      <c r="B23" s="74" t="s">
        <v>31</v>
      </c>
      <c r="C23" s="132">
        <v>24</v>
      </c>
      <c r="D23" s="55" t="s">
        <v>599</v>
      </c>
      <c r="E23" s="55">
        <v>2409</v>
      </c>
      <c r="F23" s="55" t="s">
        <v>600</v>
      </c>
      <c r="G23" s="367"/>
      <c r="H23" s="367"/>
      <c r="I23" s="647"/>
      <c r="J23" s="367"/>
      <c r="K23" s="367"/>
      <c r="L23" s="154" t="s">
        <v>604</v>
      </c>
      <c r="M23" s="158" t="s">
        <v>605</v>
      </c>
      <c r="N23" s="368"/>
      <c r="O23" s="648"/>
      <c r="P23" s="648"/>
      <c r="Q23" s="649"/>
      <c r="R23" s="55"/>
      <c r="S23" s="55"/>
      <c r="T23" s="55"/>
      <c r="U23" s="55"/>
      <c r="V23" s="55"/>
      <c r="W23" s="55"/>
      <c r="X23" s="55"/>
      <c r="Y23" s="55"/>
      <c r="Z23" s="55"/>
      <c r="AA23" s="55"/>
      <c r="AB23" s="58"/>
    </row>
    <row r="24" spans="2:28" ht="50.45" customHeight="1">
      <c r="B24" s="74" t="s">
        <v>31</v>
      </c>
      <c r="C24" s="132">
        <v>24</v>
      </c>
      <c r="D24" s="55" t="s">
        <v>599</v>
      </c>
      <c r="E24" s="55">
        <v>2409</v>
      </c>
      <c r="F24" s="55" t="s">
        <v>600</v>
      </c>
      <c r="G24" s="367">
        <v>2024730010039</v>
      </c>
      <c r="H24" s="367" t="s">
        <v>635</v>
      </c>
      <c r="I24" s="278">
        <v>240900200</v>
      </c>
      <c r="J24" s="56" t="s">
        <v>636</v>
      </c>
      <c r="K24" s="277" t="s">
        <v>637</v>
      </c>
      <c r="L24" s="154" t="s">
        <v>638</v>
      </c>
      <c r="M24" s="158" t="s">
        <v>639</v>
      </c>
      <c r="N24" s="271">
        <v>2</v>
      </c>
      <c r="O24" s="156">
        <v>450000000</v>
      </c>
      <c r="P24" s="157">
        <v>0</v>
      </c>
      <c r="Q24" s="156">
        <v>450000000</v>
      </c>
      <c r="R24" s="55"/>
      <c r="S24" s="55"/>
      <c r="T24" s="55"/>
      <c r="U24" s="55"/>
      <c r="V24" s="55"/>
      <c r="W24" s="55"/>
      <c r="X24" s="55"/>
      <c r="Y24" s="55"/>
      <c r="Z24" s="55"/>
      <c r="AA24" s="55"/>
      <c r="AB24" s="58"/>
    </row>
    <row r="25" spans="2:28" ht="50.1" customHeight="1">
      <c r="B25" s="74" t="s">
        <v>31</v>
      </c>
      <c r="C25" s="132">
        <v>24</v>
      </c>
      <c r="D25" s="55" t="s">
        <v>599</v>
      </c>
      <c r="E25" s="55">
        <v>2409</v>
      </c>
      <c r="F25" s="55" t="s">
        <v>600</v>
      </c>
      <c r="G25" s="367"/>
      <c r="H25" s="367"/>
      <c r="I25" s="278">
        <v>240900900</v>
      </c>
      <c r="J25" s="56" t="s">
        <v>435</v>
      </c>
      <c r="K25" s="141" t="s">
        <v>640</v>
      </c>
      <c r="L25" s="154" t="s">
        <v>604</v>
      </c>
      <c r="M25" s="158" t="s">
        <v>605</v>
      </c>
      <c r="N25" s="271">
        <v>1</v>
      </c>
      <c r="O25" s="156">
        <v>70000000</v>
      </c>
      <c r="P25" s="157">
        <v>0</v>
      </c>
      <c r="Q25" s="156">
        <v>70000000</v>
      </c>
      <c r="R25" s="55"/>
      <c r="S25" s="55"/>
      <c r="T25" s="55"/>
      <c r="U25" s="55"/>
      <c r="V25" s="55"/>
      <c r="W25" s="55"/>
      <c r="X25" s="55"/>
      <c r="Y25" s="55"/>
      <c r="Z25" s="55"/>
      <c r="AA25" s="55"/>
      <c r="AB25" s="58"/>
    </row>
    <row r="26" spans="2:28" ht="45" customHeight="1">
      <c r="B26" s="74" t="s">
        <v>31</v>
      </c>
      <c r="C26" s="132">
        <v>24</v>
      </c>
      <c r="D26" s="55" t="s">
        <v>599</v>
      </c>
      <c r="E26" s="55">
        <v>2409</v>
      </c>
      <c r="F26" s="55" t="s">
        <v>600</v>
      </c>
      <c r="G26" s="367"/>
      <c r="H26" s="367"/>
      <c r="I26" s="155">
        <v>240902202</v>
      </c>
      <c r="J26" s="56" t="s">
        <v>641</v>
      </c>
      <c r="K26" s="141" t="s">
        <v>642</v>
      </c>
      <c r="L26" s="154" t="s">
        <v>643</v>
      </c>
      <c r="M26" s="158" t="s">
        <v>617</v>
      </c>
      <c r="N26" s="271">
        <v>4</v>
      </c>
      <c r="O26" s="156">
        <v>40000000</v>
      </c>
      <c r="P26" s="157">
        <v>0</v>
      </c>
      <c r="Q26" s="156">
        <v>40000000</v>
      </c>
      <c r="R26" s="55"/>
      <c r="S26" s="55"/>
      <c r="T26" s="55"/>
      <c r="U26" s="55"/>
      <c r="V26" s="55"/>
      <c r="W26" s="55"/>
      <c r="X26" s="55"/>
      <c r="Y26" s="55"/>
      <c r="Z26" s="55"/>
      <c r="AA26" s="55"/>
      <c r="AB26" s="58"/>
    </row>
    <row r="27" spans="2:28" ht="38.450000000000003" customHeight="1">
      <c r="B27" s="74" t="s">
        <v>31</v>
      </c>
      <c r="C27" s="132">
        <v>24</v>
      </c>
      <c r="D27" s="55" t="s">
        <v>599</v>
      </c>
      <c r="E27" s="55">
        <v>2409</v>
      </c>
      <c r="F27" s="55" t="s">
        <v>600</v>
      </c>
      <c r="G27" s="367"/>
      <c r="H27" s="367"/>
      <c r="I27" s="278">
        <v>240902400</v>
      </c>
      <c r="J27" s="56" t="s">
        <v>644</v>
      </c>
      <c r="K27" s="277" t="s">
        <v>645</v>
      </c>
      <c r="L27" s="650" t="s">
        <v>620</v>
      </c>
      <c r="M27" s="384" t="s">
        <v>464</v>
      </c>
      <c r="N27" s="271">
        <v>60</v>
      </c>
      <c r="O27" s="157">
        <v>700000000</v>
      </c>
      <c r="P27" s="157">
        <v>700000000</v>
      </c>
      <c r="Q27" s="156">
        <v>0</v>
      </c>
      <c r="R27" s="55"/>
      <c r="S27" s="55"/>
      <c r="T27" s="55"/>
      <c r="U27" s="55"/>
      <c r="V27" s="55"/>
      <c r="W27" s="55"/>
      <c r="X27" s="55"/>
      <c r="Y27" s="55"/>
      <c r="Z27" s="55"/>
      <c r="AA27" s="55"/>
      <c r="AB27" s="58"/>
    </row>
    <row r="28" spans="2:28" ht="41.45" customHeight="1">
      <c r="B28" s="74" t="s">
        <v>31</v>
      </c>
      <c r="C28" s="132">
        <v>24</v>
      </c>
      <c r="D28" s="55" t="s">
        <v>599</v>
      </c>
      <c r="E28" s="55">
        <v>2409</v>
      </c>
      <c r="F28" s="55" t="s">
        <v>600</v>
      </c>
      <c r="G28" s="367"/>
      <c r="H28" s="367"/>
      <c r="I28" s="278">
        <v>240906300</v>
      </c>
      <c r="J28" s="56" t="s">
        <v>435</v>
      </c>
      <c r="K28" s="277" t="s">
        <v>646</v>
      </c>
      <c r="L28" s="650"/>
      <c r="M28" s="384"/>
      <c r="N28" s="271">
        <v>2</v>
      </c>
      <c r="O28" s="156">
        <v>700000000</v>
      </c>
      <c r="P28" s="156">
        <v>700000000</v>
      </c>
      <c r="Q28" s="156">
        <v>0</v>
      </c>
      <c r="R28" s="55"/>
      <c r="S28" s="55"/>
      <c r="T28" s="55"/>
      <c r="U28" s="55"/>
      <c r="V28" s="55"/>
      <c r="W28" s="55"/>
      <c r="X28" s="55"/>
      <c r="Y28" s="55"/>
      <c r="Z28" s="55"/>
      <c r="AA28" s="55"/>
      <c r="AB28" s="58"/>
    </row>
    <row r="29" spans="2:28" ht="53.1" customHeight="1">
      <c r="B29" s="74" t="s">
        <v>31</v>
      </c>
      <c r="C29" s="132">
        <v>24</v>
      </c>
      <c r="D29" s="55" t="s">
        <v>599</v>
      </c>
      <c r="E29" s="55">
        <v>2409</v>
      </c>
      <c r="F29" s="55" t="s">
        <v>600</v>
      </c>
      <c r="G29" s="367">
        <v>2024730010036</v>
      </c>
      <c r="H29" s="367" t="s">
        <v>647</v>
      </c>
      <c r="I29" s="278">
        <v>240900801</v>
      </c>
      <c r="J29" s="56" t="s">
        <v>648</v>
      </c>
      <c r="K29" s="277" t="s">
        <v>649</v>
      </c>
      <c r="L29" s="154" t="s">
        <v>630</v>
      </c>
      <c r="M29" s="158" t="s">
        <v>464</v>
      </c>
      <c r="N29" s="271">
        <v>1</v>
      </c>
      <c r="O29" s="156">
        <v>190000000</v>
      </c>
      <c r="P29" s="157">
        <v>0</v>
      </c>
      <c r="Q29" s="156">
        <v>190000000</v>
      </c>
      <c r="R29" s="55"/>
      <c r="S29" s="55"/>
      <c r="T29" s="55"/>
      <c r="U29" s="55"/>
      <c r="V29" s="55"/>
      <c r="W29" s="55"/>
      <c r="X29" s="55"/>
      <c r="Y29" s="55"/>
      <c r="Z29" s="55"/>
      <c r="AA29" s="55"/>
      <c r="AB29" s="58"/>
    </row>
    <row r="30" spans="2:28" ht="48.6" customHeight="1">
      <c r="B30" s="74" t="s">
        <v>31</v>
      </c>
      <c r="C30" s="132">
        <v>24</v>
      </c>
      <c r="D30" s="55" t="s">
        <v>599</v>
      </c>
      <c r="E30" s="55">
        <v>2409</v>
      </c>
      <c r="F30" s="55" t="s">
        <v>600</v>
      </c>
      <c r="G30" s="367"/>
      <c r="H30" s="367"/>
      <c r="I30" s="277">
        <v>240900801</v>
      </c>
      <c r="J30" s="56" t="s">
        <v>648</v>
      </c>
      <c r="K30" s="141" t="s">
        <v>650</v>
      </c>
      <c r="L30" s="154" t="s">
        <v>630</v>
      </c>
      <c r="M30" s="158" t="s">
        <v>464</v>
      </c>
      <c r="N30" s="271">
        <v>1</v>
      </c>
      <c r="O30" s="156">
        <v>190000000</v>
      </c>
      <c r="P30" s="157">
        <v>0</v>
      </c>
      <c r="Q30" s="156">
        <v>190000000</v>
      </c>
      <c r="R30" s="55"/>
      <c r="S30" s="55"/>
      <c r="T30" s="55"/>
      <c r="U30" s="55"/>
      <c r="V30" s="55"/>
      <c r="W30" s="55"/>
      <c r="X30" s="55"/>
      <c r="Y30" s="55"/>
      <c r="Z30" s="55"/>
      <c r="AA30" s="55"/>
      <c r="AB30" s="58"/>
    </row>
    <row r="31" spans="2:28" ht="56.45" customHeight="1">
      <c r="B31" s="74" t="s">
        <v>41</v>
      </c>
      <c r="C31" s="132">
        <v>45</v>
      </c>
      <c r="D31" s="55" t="s">
        <v>42</v>
      </c>
      <c r="E31" s="55">
        <v>4509</v>
      </c>
      <c r="F31" s="55" t="s">
        <v>466</v>
      </c>
      <c r="G31" s="367">
        <v>2024730010105</v>
      </c>
      <c r="H31" s="367" t="s">
        <v>651</v>
      </c>
      <c r="I31" s="56" t="s">
        <v>652</v>
      </c>
      <c r="J31" s="56" t="s">
        <v>653</v>
      </c>
      <c r="K31" s="56" t="s">
        <v>654</v>
      </c>
      <c r="L31" s="56"/>
      <c r="M31" s="56"/>
      <c r="N31" s="271">
        <v>50000</v>
      </c>
      <c r="O31" s="156">
        <v>830000000</v>
      </c>
      <c r="P31" s="157">
        <v>5000000</v>
      </c>
      <c r="Q31" s="156">
        <v>825000000</v>
      </c>
      <c r="R31" s="55"/>
      <c r="S31" s="55"/>
      <c r="T31" s="55"/>
      <c r="U31" s="55"/>
      <c r="V31" s="55"/>
      <c r="W31" s="55"/>
      <c r="X31" s="55"/>
      <c r="Y31" s="55"/>
      <c r="Z31" s="55"/>
      <c r="AA31" s="55"/>
      <c r="AB31" s="58"/>
    </row>
    <row r="32" spans="2:28" ht="66" customHeight="1">
      <c r="B32" s="74" t="s">
        <v>41</v>
      </c>
      <c r="C32" s="132">
        <v>45</v>
      </c>
      <c r="D32" s="55" t="s">
        <v>42</v>
      </c>
      <c r="E32" s="55">
        <v>4509</v>
      </c>
      <c r="F32" s="55" t="s">
        <v>466</v>
      </c>
      <c r="G32" s="367"/>
      <c r="H32" s="367"/>
      <c r="I32" s="56" t="s">
        <v>655</v>
      </c>
      <c r="J32" s="56" t="s">
        <v>656</v>
      </c>
      <c r="K32" s="56" t="s">
        <v>657</v>
      </c>
      <c r="L32" s="56"/>
      <c r="M32" s="56"/>
      <c r="N32" s="159">
        <f>-O32-O32</f>
        <v>0</v>
      </c>
      <c r="O32" s="156">
        <v>0</v>
      </c>
      <c r="P32" s="157">
        <v>0</v>
      </c>
      <c r="Q32" s="156">
        <v>0</v>
      </c>
      <c r="R32" s="55"/>
      <c r="S32" s="55"/>
      <c r="T32" s="55"/>
      <c r="U32" s="55"/>
      <c r="V32" s="55"/>
      <c r="W32" s="55"/>
      <c r="X32" s="55"/>
      <c r="Y32" s="55"/>
      <c r="Z32" s="55"/>
      <c r="AA32" s="55"/>
      <c r="AB32" s="58"/>
    </row>
    <row r="33" spans="2:28" ht="78.599999999999994" customHeight="1">
      <c r="B33" s="74" t="s">
        <v>41</v>
      </c>
      <c r="C33" s="132">
        <v>45</v>
      </c>
      <c r="D33" s="55" t="s">
        <v>42</v>
      </c>
      <c r="E33" s="55">
        <v>4509</v>
      </c>
      <c r="F33" s="55" t="s">
        <v>466</v>
      </c>
      <c r="G33" s="367">
        <v>2024730010104</v>
      </c>
      <c r="H33" s="367" t="s">
        <v>658</v>
      </c>
      <c r="I33" s="56" t="s">
        <v>659</v>
      </c>
      <c r="J33" s="56" t="s">
        <v>660</v>
      </c>
      <c r="K33" s="56" t="s">
        <v>661</v>
      </c>
      <c r="L33" s="56"/>
      <c r="M33" s="56"/>
      <c r="N33" s="271">
        <v>1</v>
      </c>
      <c r="O33" s="156">
        <v>300436311</v>
      </c>
      <c r="P33" s="157">
        <v>0</v>
      </c>
      <c r="Q33" s="156">
        <v>300436311</v>
      </c>
      <c r="R33" s="55"/>
      <c r="S33" s="55"/>
      <c r="T33" s="55"/>
      <c r="U33" s="55"/>
      <c r="V33" s="55"/>
      <c r="W33" s="55"/>
      <c r="X33" s="55"/>
      <c r="Y33" s="55"/>
      <c r="Z33" s="55"/>
      <c r="AA33" s="55"/>
      <c r="AB33" s="58"/>
    </row>
    <row r="34" spans="2:28" ht="51.95" customHeight="1">
      <c r="B34" s="74" t="s">
        <v>41</v>
      </c>
      <c r="C34" s="160">
        <v>45</v>
      </c>
      <c r="D34" s="55" t="s">
        <v>42</v>
      </c>
      <c r="E34" s="55">
        <v>4509</v>
      </c>
      <c r="F34" s="55" t="s">
        <v>466</v>
      </c>
      <c r="G34" s="367"/>
      <c r="H34" s="367"/>
      <c r="I34" s="56" t="s">
        <v>662</v>
      </c>
      <c r="J34" s="56" t="s">
        <v>663</v>
      </c>
      <c r="K34" s="56" t="s">
        <v>664</v>
      </c>
      <c r="L34" s="56"/>
      <c r="M34" s="56"/>
      <c r="N34" s="59">
        <v>95</v>
      </c>
      <c r="O34" s="156">
        <v>1830000000</v>
      </c>
      <c r="P34" s="161">
        <v>1830000000</v>
      </c>
      <c r="Q34" s="156">
        <v>0</v>
      </c>
      <c r="R34" s="271"/>
      <c r="S34" s="271"/>
      <c r="T34" s="271"/>
      <c r="U34" s="271"/>
      <c r="V34" s="271"/>
      <c r="W34" s="271"/>
      <c r="X34" s="271"/>
      <c r="Y34" s="271"/>
      <c r="Z34" s="271"/>
      <c r="AA34" s="271"/>
      <c r="AB34" s="60"/>
    </row>
    <row r="35" spans="2:28" ht="75.95" customHeight="1" thickBot="1">
      <c r="B35" s="145"/>
      <c r="C35" s="654"/>
      <c r="D35" s="146"/>
      <c r="E35" s="146"/>
      <c r="F35" s="146"/>
      <c r="G35" s="61">
        <v>2020730010083</v>
      </c>
      <c r="H35" s="61" t="s">
        <v>665</v>
      </c>
      <c r="I35" s="436"/>
      <c r="J35" s="436"/>
      <c r="K35" s="436"/>
      <c r="L35" s="436" t="s">
        <v>666</v>
      </c>
      <c r="M35" s="436"/>
      <c r="N35" s="510"/>
      <c r="O35" s="655">
        <v>14206563689</v>
      </c>
      <c r="P35" s="656">
        <v>1835000000</v>
      </c>
      <c r="Q35" s="656">
        <f>11706563689+2000000000-1635000000+5000000000-1500000000-5700000000+2500000000</f>
        <v>12371563689</v>
      </c>
      <c r="R35" s="62"/>
      <c r="S35" s="62"/>
      <c r="T35" s="62"/>
      <c r="U35" s="62"/>
      <c r="V35" s="62"/>
      <c r="W35" s="62"/>
      <c r="X35" s="62"/>
      <c r="Y35" s="62"/>
      <c r="Z35" s="62"/>
      <c r="AA35" s="62"/>
      <c r="AB35" s="513"/>
    </row>
    <row r="36" spans="2:28" ht="13.5" thickBot="1">
      <c r="B36" s="326" t="s">
        <v>55</v>
      </c>
      <c r="C36" s="327"/>
      <c r="D36" s="327"/>
      <c r="E36" s="327"/>
      <c r="F36" s="327"/>
      <c r="G36" s="327"/>
      <c r="H36" s="327"/>
      <c r="I36" s="327"/>
      <c r="J36" s="327"/>
      <c r="K36" s="327"/>
      <c r="L36" s="327"/>
      <c r="M36" s="327"/>
      <c r="N36" s="328"/>
      <c r="O36" s="644">
        <f>SUM(O14:O35)</f>
        <v>20907000000</v>
      </c>
      <c r="P36" s="66">
        <f>SUM(P14:P35)</f>
        <v>5600000000</v>
      </c>
      <c r="Q36" s="66">
        <f>SUM(Q14:Q35)</f>
        <v>15307000000</v>
      </c>
      <c r="R36" s="66">
        <f>SUM(R14:R34)</f>
        <v>0</v>
      </c>
      <c r="S36" s="66">
        <f>SUM(S14:S34)</f>
        <v>0</v>
      </c>
      <c r="T36" s="66">
        <f>SUM(T14:T34)</f>
        <v>0</v>
      </c>
      <c r="U36" s="66">
        <v>0</v>
      </c>
      <c r="V36" s="66">
        <v>0</v>
      </c>
      <c r="W36" s="66">
        <v>0</v>
      </c>
      <c r="X36" s="66">
        <v>0</v>
      </c>
      <c r="Y36" s="66">
        <f>SUM(Y14:Y34)</f>
        <v>0</v>
      </c>
      <c r="Z36" s="66">
        <f>SUM(Z14:Z34)</f>
        <v>0</v>
      </c>
      <c r="AA36" s="66">
        <f>SUM(AA14:AA34)</f>
        <v>0</v>
      </c>
      <c r="AB36" s="645">
        <f>SUM(AB14:AB34)</f>
        <v>0</v>
      </c>
    </row>
    <row r="37" spans="2:28">
      <c r="O37" s="67"/>
      <c r="P37" s="67"/>
      <c r="Q37" s="68"/>
    </row>
    <row r="39" spans="2:28">
      <c r="P39" s="103"/>
    </row>
    <row r="40" spans="2:28">
      <c r="P40" s="165"/>
    </row>
    <row r="41" spans="2:28">
      <c r="P41" s="103"/>
    </row>
    <row r="42" spans="2:28">
      <c r="Q42" s="103"/>
    </row>
    <row r="44" spans="2:28">
      <c r="N44" s="165"/>
      <c r="P44" s="103"/>
    </row>
  </sheetData>
  <mergeCells count="57">
    <mergeCell ref="O2:R2"/>
    <mergeCell ref="S2:U5"/>
    <mergeCell ref="O3:R3"/>
    <mergeCell ref="G4:N5"/>
    <mergeCell ref="O4:R4"/>
    <mergeCell ref="O5:R5"/>
    <mergeCell ref="D12:D13"/>
    <mergeCell ref="E12:E13"/>
    <mergeCell ref="B36:N36"/>
    <mergeCell ref="B2:F5"/>
    <mergeCell ref="G2:N3"/>
    <mergeCell ref="B7:U7"/>
    <mergeCell ref="G29:G30"/>
    <mergeCell ref="H29:H30"/>
    <mergeCell ref="G31:G32"/>
    <mergeCell ref="H31:H32"/>
    <mergeCell ref="J22:J23"/>
    <mergeCell ref="K22:K23"/>
    <mergeCell ref="G14:G19"/>
    <mergeCell ref="H14:H19"/>
    <mergeCell ref="N22:N23"/>
    <mergeCell ref="B8:U8"/>
    <mergeCell ref="B9:U9"/>
    <mergeCell ref="P12:Q12"/>
    <mergeCell ref="R12:X12"/>
    <mergeCell ref="L18:L19"/>
    <mergeCell ref="M18:M19"/>
    <mergeCell ref="L12:L13"/>
    <mergeCell ref="M12:M13"/>
    <mergeCell ref="B11:N11"/>
    <mergeCell ref="O11:O13"/>
    <mergeCell ref="P11:AB11"/>
    <mergeCell ref="B12:B13"/>
    <mergeCell ref="C12:C13"/>
    <mergeCell ref="G33:G34"/>
    <mergeCell ref="H33:H34"/>
    <mergeCell ref="O22:O23"/>
    <mergeCell ref="P22:P23"/>
    <mergeCell ref="Q22:Q23"/>
    <mergeCell ref="G24:G28"/>
    <mergeCell ref="H24:H28"/>
    <mergeCell ref="L27:L28"/>
    <mergeCell ref="M27:M28"/>
    <mergeCell ref="G20:G23"/>
    <mergeCell ref="H20:H23"/>
    <mergeCell ref="I22:I23"/>
    <mergeCell ref="Z12:Z13"/>
    <mergeCell ref="AA12:AA13"/>
    <mergeCell ref="AB12:AB13"/>
    <mergeCell ref="N12:N13"/>
    <mergeCell ref="F12:F13"/>
    <mergeCell ref="G12:G13"/>
    <mergeCell ref="H12:H13"/>
    <mergeCell ref="I12:I13"/>
    <mergeCell ref="J12:J13"/>
    <mergeCell ref="Y12:Y13"/>
    <mergeCell ref="K12:K13"/>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3"/>
  <sheetViews>
    <sheetView zoomScale="90" zoomScaleNormal="90" workbookViewId="0">
      <selection activeCell="G15" sqref="G15"/>
    </sheetView>
  </sheetViews>
  <sheetFormatPr baseColWidth="10" defaultRowHeight="42.75" customHeight="1"/>
  <cols>
    <col min="1" max="1" width="4.7109375" style="81" customWidth="1"/>
    <col min="2" max="2" width="19.85546875" style="239" customWidth="1"/>
    <col min="3" max="3" width="8" style="825" customWidth="1"/>
    <col min="4" max="4" width="21" style="239" customWidth="1"/>
    <col min="5" max="5" width="10.5703125" style="240" customWidth="1"/>
    <col min="6" max="6" width="28.42578125" style="81" customWidth="1"/>
    <col min="7" max="7" width="16.5703125" style="81" customWidth="1"/>
    <col min="8" max="8" width="33.5703125" style="241" customWidth="1"/>
    <col min="9" max="9" width="11" style="177" customWidth="1"/>
    <col min="10" max="10" width="23.85546875" style="177" customWidth="1"/>
    <col min="11" max="11" width="31.28515625" style="240" customWidth="1"/>
    <col min="12" max="12" width="20.140625" style="81" customWidth="1"/>
    <col min="13" max="13" width="24.5703125" style="81" customWidth="1"/>
    <col min="14" max="14" width="13.7109375" style="177" customWidth="1"/>
    <col min="15" max="15" width="13.5703125" style="239" customWidth="1"/>
    <col min="16" max="16" width="16.28515625" style="239" customWidth="1"/>
    <col min="17" max="17" width="16.28515625" style="81" customWidth="1"/>
    <col min="18" max="18" width="8.140625" style="81" customWidth="1"/>
    <col min="19" max="19" width="8.5703125" style="81" customWidth="1"/>
    <col min="20" max="23" width="11.42578125" style="81"/>
    <col min="24" max="24" width="10" style="81" customWidth="1"/>
    <col min="25" max="25" width="8.42578125" style="81" customWidth="1"/>
    <col min="26" max="26" width="8.85546875" style="81" customWidth="1"/>
    <col min="27" max="27" width="9.42578125" style="81" customWidth="1"/>
    <col min="28" max="28" width="8.7109375" style="81" customWidth="1"/>
    <col min="29" max="16384" width="11.42578125" style="81"/>
  </cols>
  <sheetData>
    <row r="1" spans="1:190" ht="18" customHeight="1"/>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C6" s="826"/>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846</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5.75" thickBot="1">
      <c r="B11" s="303" t="s">
        <v>0</v>
      </c>
      <c r="C11" s="304"/>
      <c r="D11" s="304"/>
      <c r="E11" s="304"/>
      <c r="F11" s="304"/>
      <c r="G11" s="304"/>
      <c r="H11" s="304"/>
      <c r="I11" s="430"/>
      <c r="J11" s="304"/>
      <c r="K11" s="304"/>
      <c r="L11" s="304"/>
      <c r="M11" s="304"/>
      <c r="N11" s="305"/>
      <c r="O11" s="306" t="s">
        <v>1</v>
      </c>
      <c r="P11" s="352" t="s">
        <v>2</v>
      </c>
      <c r="Q11" s="353"/>
      <c r="R11" s="353"/>
      <c r="S11" s="353"/>
      <c r="T11" s="353"/>
      <c r="U11" s="353"/>
      <c r="V11" s="353"/>
      <c r="W11" s="353"/>
      <c r="X11" s="353"/>
      <c r="Y11" s="353"/>
      <c r="Z11" s="353"/>
      <c r="AA11" s="353"/>
      <c r="AB11" s="354"/>
    </row>
    <row r="12" spans="1:190" s="240" customFormat="1" ht="13.5" thickBot="1">
      <c r="B12" s="391" t="s">
        <v>3</v>
      </c>
      <c r="C12" s="431" t="s">
        <v>4</v>
      </c>
      <c r="D12" s="395" t="s">
        <v>5</v>
      </c>
      <c r="E12" s="405" t="s">
        <v>6</v>
      </c>
      <c r="F12" s="405" t="s">
        <v>7</v>
      </c>
      <c r="G12" s="393" t="s">
        <v>8</v>
      </c>
      <c r="H12" s="405" t="s">
        <v>9</v>
      </c>
      <c r="I12" s="432" t="s">
        <v>10</v>
      </c>
      <c r="J12" s="405" t="s">
        <v>11</v>
      </c>
      <c r="K12" s="405" t="s">
        <v>12</v>
      </c>
      <c r="L12" s="393" t="s">
        <v>13</v>
      </c>
      <c r="M12" s="393" t="s">
        <v>14</v>
      </c>
      <c r="N12" s="401" t="s">
        <v>15</v>
      </c>
      <c r="O12" s="307"/>
      <c r="P12" s="322" t="s">
        <v>16</v>
      </c>
      <c r="Q12" s="331"/>
      <c r="R12" s="322" t="s">
        <v>17</v>
      </c>
      <c r="S12" s="323"/>
      <c r="T12" s="323"/>
      <c r="U12" s="323"/>
      <c r="V12" s="323"/>
      <c r="W12" s="323"/>
      <c r="X12" s="323"/>
      <c r="Y12" s="403" t="s">
        <v>18</v>
      </c>
      <c r="Z12" s="393" t="s">
        <v>19</v>
      </c>
      <c r="AA12" s="393" t="s">
        <v>20</v>
      </c>
      <c r="AB12" s="397" t="s">
        <v>21</v>
      </c>
    </row>
    <row r="13" spans="1:190" s="240" customFormat="1" ht="93" thickBot="1">
      <c r="B13" s="392"/>
      <c r="C13" s="771"/>
      <c r="D13" s="396"/>
      <c r="E13" s="406"/>
      <c r="F13" s="406"/>
      <c r="G13" s="394"/>
      <c r="H13" s="406"/>
      <c r="I13" s="394"/>
      <c r="J13" s="406"/>
      <c r="K13" s="406"/>
      <c r="L13" s="394"/>
      <c r="M13" s="394"/>
      <c r="N13" s="402"/>
      <c r="O13" s="308"/>
      <c r="P13" s="167" t="s">
        <v>22</v>
      </c>
      <c r="Q13" s="168" t="s">
        <v>23</v>
      </c>
      <c r="R13" s="167" t="s">
        <v>24</v>
      </c>
      <c r="S13" s="282" t="s">
        <v>25</v>
      </c>
      <c r="T13" s="282" t="s">
        <v>26</v>
      </c>
      <c r="U13" s="282" t="s">
        <v>27</v>
      </c>
      <c r="V13" s="282" t="s">
        <v>28</v>
      </c>
      <c r="W13" s="282" t="s">
        <v>29</v>
      </c>
      <c r="X13" s="282" t="s">
        <v>30</v>
      </c>
      <c r="Y13" s="404"/>
      <c r="Z13" s="394"/>
      <c r="AA13" s="394"/>
      <c r="AB13" s="398"/>
    </row>
    <row r="14" spans="1:190" s="773" customFormat="1" ht="71.25">
      <c r="B14" s="774" t="s">
        <v>198</v>
      </c>
      <c r="C14" s="776">
        <v>23</v>
      </c>
      <c r="D14" s="775" t="s">
        <v>793</v>
      </c>
      <c r="E14" s="776">
        <v>2301</v>
      </c>
      <c r="F14" s="777" t="s">
        <v>794</v>
      </c>
      <c r="G14" s="778">
        <v>2024730010083</v>
      </c>
      <c r="H14" s="779" t="s">
        <v>795</v>
      </c>
      <c r="I14" s="776">
        <v>230107903</v>
      </c>
      <c r="J14" s="780" t="s">
        <v>796</v>
      </c>
      <c r="K14" s="778" t="s">
        <v>797</v>
      </c>
      <c r="L14" s="778">
        <v>218320202009</v>
      </c>
      <c r="M14" s="781" t="s">
        <v>40</v>
      </c>
      <c r="N14" s="782">
        <v>203058</v>
      </c>
      <c r="O14" s="783">
        <v>411973596.5</v>
      </c>
      <c r="P14" s="784"/>
      <c r="Q14" s="785">
        <f>+O14</f>
        <v>411973596.5</v>
      </c>
      <c r="R14" s="786"/>
      <c r="S14" s="786"/>
      <c r="T14" s="786"/>
      <c r="U14" s="786"/>
      <c r="V14" s="786"/>
      <c r="W14" s="786"/>
      <c r="X14" s="786"/>
      <c r="Y14" s="786"/>
      <c r="Z14" s="786"/>
      <c r="AA14" s="786"/>
      <c r="AB14" s="787"/>
    </row>
    <row r="15" spans="1:190" s="773" customFormat="1" ht="89.25">
      <c r="B15" s="788" t="s">
        <v>198</v>
      </c>
      <c r="C15" s="790">
        <v>23</v>
      </c>
      <c r="D15" s="789" t="s">
        <v>793</v>
      </c>
      <c r="E15" s="790">
        <v>2301</v>
      </c>
      <c r="F15" s="791" t="s">
        <v>794</v>
      </c>
      <c r="G15" s="792">
        <v>2024730010083</v>
      </c>
      <c r="H15" s="793" t="s">
        <v>795</v>
      </c>
      <c r="I15" s="794">
        <v>230103000</v>
      </c>
      <c r="J15" s="795" t="s">
        <v>798</v>
      </c>
      <c r="K15" s="792" t="s">
        <v>799</v>
      </c>
      <c r="L15" s="792">
        <v>218320202008</v>
      </c>
      <c r="M15" s="793" t="s">
        <v>54</v>
      </c>
      <c r="N15" s="796">
        <v>5000</v>
      </c>
      <c r="O15" s="797">
        <v>419332388</v>
      </c>
      <c r="P15" s="798"/>
      <c r="Q15" s="799">
        <f t="shared" ref="Q15:Q31" si="0">+O15</f>
        <v>419332388</v>
      </c>
      <c r="R15" s="800"/>
      <c r="S15" s="800"/>
      <c r="T15" s="800"/>
      <c r="U15" s="800"/>
      <c r="V15" s="800"/>
      <c r="W15" s="800"/>
      <c r="X15" s="800"/>
      <c r="Y15" s="800"/>
      <c r="Z15" s="800"/>
      <c r="AA15" s="800"/>
      <c r="AB15" s="801"/>
    </row>
    <row r="16" spans="1:190" s="773" customFormat="1" ht="71.25">
      <c r="B16" s="788" t="s">
        <v>198</v>
      </c>
      <c r="C16" s="790">
        <v>23</v>
      </c>
      <c r="D16" s="789" t="s">
        <v>793</v>
      </c>
      <c r="E16" s="790">
        <v>2301</v>
      </c>
      <c r="F16" s="791" t="s">
        <v>794</v>
      </c>
      <c r="G16" s="792">
        <v>2024730010079</v>
      </c>
      <c r="H16" s="793" t="s">
        <v>800</v>
      </c>
      <c r="I16" s="790">
        <v>230102400</v>
      </c>
      <c r="J16" s="795" t="s">
        <v>801</v>
      </c>
      <c r="K16" s="792" t="s">
        <v>802</v>
      </c>
      <c r="L16" s="792">
        <v>218320202008</v>
      </c>
      <c r="M16" s="802" t="s">
        <v>54</v>
      </c>
      <c r="N16" s="796">
        <v>1</v>
      </c>
      <c r="O16" s="798">
        <v>92950000</v>
      </c>
      <c r="P16" s="798"/>
      <c r="Q16" s="799">
        <f t="shared" si="0"/>
        <v>92950000</v>
      </c>
      <c r="R16" s="800"/>
      <c r="S16" s="800"/>
      <c r="T16" s="800"/>
      <c r="U16" s="800"/>
      <c r="V16" s="800"/>
      <c r="W16" s="800"/>
      <c r="X16" s="800"/>
      <c r="Y16" s="800"/>
      <c r="Z16" s="800"/>
      <c r="AA16" s="800"/>
      <c r="AB16" s="801"/>
    </row>
    <row r="17" spans="2:28" s="773" customFormat="1" ht="85.5">
      <c r="B17" s="788" t="s">
        <v>198</v>
      </c>
      <c r="C17" s="790">
        <v>23</v>
      </c>
      <c r="D17" s="789" t="s">
        <v>793</v>
      </c>
      <c r="E17" s="790">
        <v>2302</v>
      </c>
      <c r="F17" s="791" t="s">
        <v>803</v>
      </c>
      <c r="G17" s="792">
        <v>2024730010027</v>
      </c>
      <c r="H17" s="803" t="s">
        <v>804</v>
      </c>
      <c r="I17" s="794">
        <v>230208301</v>
      </c>
      <c r="J17" s="795" t="s">
        <v>341</v>
      </c>
      <c r="K17" s="804" t="s">
        <v>805</v>
      </c>
      <c r="L17" s="792">
        <v>218320202009</v>
      </c>
      <c r="M17" s="802" t="s">
        <v>40</v>
      </c>
      <c r="N17" s="796">
        <v>1</v>
      </c>
      <c r="O17" s="798">
        <v>52668143</v>
      </c>
      <c r="P17" s="798"/>
      <c r="Q17" s="799">
        <f t="shared" si="0"/>
        <v>52668143</v>
      </c>
      <c r="R17" s="800"/>
      <c r="S17" s="800"/>
      <c r="T17" s="800"/>
      <c r="U17" s="800"/>
      <c r="V17" s="800"/>
      <c r="W17" s="800"/>
      <c r="X17" s="800"/>
      <c r="Y17" s="800"/>
      <c r="Z17" s="800"/>
      <c r="AA17" s="800"/>
      <c r="AB17" s="801"/>
    </row>
    <row r="18" spans="2:28" s="773" customFormat="1" ht="85.5">
      <c r="B18" s="788" t="s">
        <v>198</v>
      </c>
      <c r="C18" s="790">
        <v>23</v>
      </c>
      <c r="D18" s="789" t="s">
        <v>793</v>
      </c>
      <c r="E18" s="790">
        <v>2302</v>
      </c>
      <c r="F18" s="791" t="s">
        <v>803</v>
      </c>
      <c r="G18" s="792">
        <v>2024730010027</v>
      </c>
      <c r="H18" s="803" t="s">
        <v>804</v>
      </c>
      <c r="I18" s="792">
        <v>230205200</v>
      </c>
      <c r="J18" s="795" t="s">
        <v>806</v>
      </c>
      <c r="K18" s="804" t="s">
        <v>807</v>
      </c>
      <c r="L18" s="792">
        <v>218320202009</v>
      </c>
      <c r="M18" s="802" t="s">
        <v>40</v>
      </c>
      <c r="N18" s="796">
        <v>2</v>
      </c>
      <c r="O18" s="798">
        <v>338086102</v>
      </c>
      <c r="P18" s="798"/>
      <c r="Q18" s="799">
        <f t="shared" si="0"/>
        <v>338086102</v>
      </c>
      <c r="R18" s="800"/>
      <c r="S18" s="800"/>
      <c r="T18" s="800"/>
      <c r="U18" s="800"/>
      <c r="V18" s="800"/>
      <c r="W18" s="800"/>
      <c r="X18" s="800"/>
      <c r="Y18" s="800"/>
      <c r="Z18" s="800"/>
      <c r="AA18" s="800"/>
      <c r="AB18" s="801"/>
    </row>
    <row r="19" spans="2:28" s="773" customFormat="1" ht="85.5">
      <c r="B19" s="788" t="s">
        <v>198</v>
      </c>
      <c r="C19" s="790">
        <v>23</v>
      </c>
      <c r="D19" s="789" t="s">
        <v>793</v>
      </c>
      <c r="E19" s="790">
        <v>2302</v>
      </c>
      <c r="F19" s="791" t="s">
        <v>803</v>
      </c>
      <c r="G19" s="792">
        <v>2024730010027</v>
      </c>
      <c r="H19" s="803" t="s">
        <v>804</v>
      </c>
      <c r="I19" s="790">
        <v>230208603</v>
      </c>
      <c r="J19" s="795" t="s">
        <v>808</v>
      </c>
      <c r="K19" s="804" t="s">
        <v>809</v>
      </c>
      <c r="L19" s="792">
        <v>218320202009</v>
      </c>
      <c r="M19" s="802" t="s">
        <v>40</v>
      </c>
      <c r="N19" s="796">
        <v>2</v>
      </c>
      <c r="O19" s="798">
        <v>32495101.5</v>
      </c>
      <c r="P19" s="798"/>
      <c r="Q19" s="799">
        <f t="shared" si="0"/>
        <v>32495101.5</v>
      </c>
      <c r="R19" s="800"/>
      <c r="S19" s="800"/>
      <c r="T19" s="800"/>
      <c r="U19" s="800"/>
      <c r="V19" s="800"/>
      <c r="W19" s="800"/>
      <c r="X19" s="800"/>
      <c r="Y19" s="800"/>
      <c r="Z19" s="800"/>
      <c r="AA19" s="800"/>
      <c r="AB19" s="801"/>
    </row>
    <row r="20" spans="2:28" s="773" customFormat="1" ht="71.25">
      <c r="B20" s="788" t="s">
        <v>198</v>
      </c>
      <c r="C20" s="790">
        <v>39</v>
      </c>
      <c r="D20" s="789" t="s">
        <v>488</v>
      </c>
      <c r="E20" s="790">
        <v>3906</v>
      </c>
      <c r="F20" s="791" t="s">
        <v>810</v>
      </c>
      <c r="G20" s="792">
        <v>2024730010082</v>
      </c>
      <c r="H20" s="793" t="s">
        <v>811</v>
      </c>
      <c r="I20" s="790">
        <v>390601600</v>
      </c>
      <c r="J20" s="795" t="s">
        <v>812</v>
      </c>
      <c r="K20" s="792" t="s">
        <v>813</v>
      </c>
      <c r="L20" s="792">
        <v>218320202008</v>
      </c>
      <c r="M20" s="802" t="s">
        <v>54</v>
      </c>
      <c r="N20" s="796">
        <v>1</v>
      </c>
      <c r="O20" s="798">
        <v>19500000</v>
      </c>
      <c r="P20" s="798"/>
      <c r="Q20" s="799">
        <f t="shared" si="0"/>
        <v>19500000</v>
      </c>
      <c r="R20" s="800"/>
      <c r="S20" s="800"/>
      <c r="T20" s="800"/>
      <c r="U20" s="800"/>
      <c r="V20" s="800"/>
      <c r="W20" s="800"/>
      <c r="X20" s="800"/>
      <c r="Y20" s="800"/>
      <c r="Z20" s="800"/>
      <c r="AA20" s="800"/>
      <c r="AB20" s="801"/>
    </row>
    <row r="21" spans="2:28" s="773" customFormat="1" ht="72">
      <c r="B21" s="788" t="s">
        <v>41</v>
      </c>
      <c r="C21" s="790">
        <v>45</v>
      </c>
      <c r="D21" s="789" t="s">
        <v>42</v>
      </c>
      <c r="E21" s="790">
        <v>4599</v>
      </c>
      <c r="F21" s="791" t="s">
        <v>466</v>
      </c>
      <c r="G21" s="792">
        <v>2024730010023</v>
      </c>
      <c r="H21" s="793" t="s">
        <v>814</v>
      </c>
      <c r="I21" s="805">
        <v>459900500</v>
      </c>
      <c r="J21" s="795" t="s">
        <v>815</v>
      </c>
      <c r="K21" s="805" t="s">
        <v>816</v>
      </c>
      <c r="L21" s="792">
        <v>218320202008</v>
      </c>
      <c r="M21" s="802" t="s">
        <v>54</v>
      </c>
      <c r="N21" s="796">
        <v>1</v>
      </c>
      <c r="O21" s="797">
        <v>1000000</v>
      </c>
      <c r="P21" s="798"/>
      <c r="Q21" s="799">
        <f t="shared" si="0"/>
        <v>1000000</v>
      </c>
      <c r="R21" s="800"/>
      <c r="S21" s="800"/>
      <c r="T21" s="800"/>
      <c r="U21" s="800"/>
      <c r="V21" s="800"/>
      <c r="W21" s="800"/>
      <c r="X21" s="800"/>
      <c r="Y21" s="800"/>
      <c r="Z21" s="800"/>
      <c r="AA21" s="800"/>
      <c r="AB21" s="801"/>
    </row>
    <row r="22" spans="2:28" s="773" customFormat="1" ht="63.75">
      <c r="B22" s="788" t="s">
        <v>41</v>
      </c>
      <c r="C22" s="790">
        <v>45</v>
      </c>
      <c r="D22" s="789" t="s">
        <v>42</v>
      </c>
      <c r="E22" s="790">
        <v>4599</v>
      </c>
      <c r="F22" s="791" t="s">
        <v>466</v>
      </c>
      <c r="G22" s="792">
        <v>2024730010023</v>
      </c>
      <c r="H22" s="793" t="s">
        <v>814</v>
      </c>
      <c r="I22" s="794">
        <v>459902801</v>
      </c>
      <c r="J22" s="795" t="s">
        <v>772</v>
      </c>
      <c r="K22" s="804" t="s">
        <v>817</v>
      </c>
      <c r="L22" s="792">
        <v>218320202008</v>
      </c>
      <c r="M22" s="802" t="s">
        <v>54</v>
      </c>
      <c r="N22" s="796">
        <v>33</v>
      </c>
      <c r="O22" s="797">
        <v>126000000</v>
      </c>
      <c r="P22" s="798"/>
      <c r="Q22" s="799">
        <f t="shared" si="0"/>
        <v>126000000</v>
      </c>
      <c r="R22" s="800"/>
      <c r="S22" s="800"/>
      <c r="T22" s="800"/>
      <c r="U22" s="800"/>
      <c r="V22" s="800"/>
      <c r="W22" s="800"/>
      <c r="X22" s="800"/>
      <c r="Y22" s="800"/>
      <c r="Z22" s="800"/>
      <c r="AA22" s="800"/>
      <c r="AB22" s="801"/>
    </row>
    <row r="23" spans="2:28" s="773" customFormat="1" ht="63.75">
      <c r="B23" s="788" t="s">
        <v>41</v>
      </c>
      <c r="C23" s="790">
        <v>45</v>
      </c>
      <c r="D23" s="789" t="s">
        <v>42</v>
      </c>
      <c r="E23" s="790">
        <v>4599</v>
      </c>
      <c r="F23" s="791" t="s">
        <v>466</v>
      </c>
      <c r="G23" s="792">
        <v>2024730010023</v>
      </c>
      <c r="H23" s="793" t="s">
        <v>814</v>
      </c>
      <c r="I23" s="805">
        <v>459902500</v>
      </c>
      <c r="J23" s="795" t="s">
        <v>447</v>
      </c>
      <c r="K23" s="805" t="s">
        <v>818</v>
      </c>
      <c r="L23" s="792">
        <v>218320202008</v>
      </c>
      <c r="M23" s="802" t="s">
        <v>54</v>
      </c>
      <c r="N23" s="796">
        <v>4</v>
      </c>
      <c r="O23" s="797">
        <v>32495101.5</v>
      </c>
      <c r="P23" s="798"/>
      <c r="Q23" s="799">
        <f t="shared" si="0"/>
        <v>32495101.5</v>
      </c>
      <c r="R23" s="800"/>
      <c r="S23" s="800"/>
      <c r="T23" s="800"/>
      <c r="U23" s="800"/>
      <c r="V23" s="800"/>
      <c r="W23" s="800"/>
      <c r="X23" s="800"/>
      <c r="Y23" s="800"/>
      <c r="Z23" s="800"/>
      <c r="AA23" s="800"/>
      <c r="AB23" s="801"/>
    </row>
    <row r="24" spans="2:28" s="773" customFormat="1" ht="63.75">
      <c r="B24" s="788" t="s">
        <v>41</v>
      </c>
      <c r="C24" s="790">
        <v>45</v>
      </c>
      <c r="D24" s="789" t="s">
        <v>42</v>
      </c>
      <c r="E24" s="790">
        <v>4599</v>
      </c>
      <c r="F24" s="791" t="s">
        <v>466</v>
      </c>
      <c r="G24" s="792">
        <v>2024730010023</v>
      </c>
      <c r="H24" s="793" t="s">
        <v>814</v>
      </c>
      <c r="I24" s="805">
        <v>459902802</v>
      </c>
      <c r="J24" s="795" t="s">
        <v>819</v>
      </c>
      <c r="K24" s="805" t="s">
        <v>820</v>
      </c>
      <c r="L24" s="792">
        <v>218320202008</v>
      </c>
      <c r="M24" s="802" t="s">
        <v>54</v>
      </c>
      <c r="N24" s="796">
        <v>400</v>
      </c>
      <c r="O24" s="797">
        <v>40700000</v>
      </c>
      <c r="P24" s="798"/>
      <c r="Q24" s="799">
        <f t="shared" si="0"/>
        <v>40700000</v>
      </c>
      <c r="R24" s="800"/>
      <c r="S24" s="800"/>
      <c r="T24" s="800"/>
      <c r="U24" s="800"/>
      <c r="V24" s="800"/>
      <c r="W24" s="800"/>
      <c r="X24" s="800"/>
      <c r="Y24" s="800"/>
      <c r="Z24" s="800"/>
      <c r="AA24" s="800"/>
      <c r="AB24" s="801"/>
    </row>
    <row r="25" spans="2:28" s="773" customFormat="1" ht="63.75">
      <c r="B25" s="788" t="s">
        <v>41</v>
      </c>
      <c r="C25" s="790">
        <v>45</v>
      </c>
      <c r="D25" s="789" t="s">
        <v>42</v>
      </c>
      <c r="E25" s="790">
        <v>4599</v>
      </c>
      <c r="F25" s="791" t="s">
        <v>466</v>
      </c>
      <c r="G25" s="792">
        <v>2024730010023</v>
      </c>
      <c r="H25" s="793" t="s">
        <v>814</v>
      </c>
      <c r="I25" s="794">
        <v>459900700</v>
      </c>
      <c r="J25" s="795" t="s">
        <v>821</v>
      </c>
      <c r="K25" s="804" t="s">
        <v>822</v>
      </c>
      <c r="L25" s="792" t="s">
        <v>823</v>
      </c>
      <c r="M25" s="802" t="s">
        <v>296</v>
      </c>
      <c r="N25" s="796">
        <v>1</v>
      </c>
      <c r="O25" s="797">
        <v>51000000</v>
      </c>
      <c r="P25" s="798"/>
      <c r="Q25" s="799">
        <f t="shared" si="0"/>
        <v>51000000</v>
      </c>
      <c r="R25" s="800"/>
      <c r="S25" s="800"/>
      <c r="T25" s="800"/>
      <c r="U25" s="800"/>
      <c r="V25" s="800"/>
      <c r="W25" s="800"/>
      <c r="X25" s="800"/>
      <c r="Y25" s="800"/>
      <c r="Z25" s="800"/>
      <c r="AA25" s="800"/>
      <c r="AB25" s="801"/>
    </row>
    <row r="26" spans="2:28" s="773" customFormat="1" ht="63.75">
      <c r="B26" s="788" t="s">
        <v>41</v>
      </c>
      <c r="C26" s="790">
        <v>45</v>
      </c>
      <c r="D26" s="789" t="s">
        <v>42</v>
      </c>
      <c r="E26" s="790">
        <v>4599</v>
      </c>
      <c r="F26" s="791" t="s">
        <v>466</v>
      </c>
      <c r="G26" s="792">
        <v>2024730010023</v>
      </c>
      <c r="H26" s="793" t="s">
        <v>814</v>
      </c>
      <c r="I26" s="794">
        <v>459900700</v>
      </c>
      <c r="J26" s="795" t="s">
        <v>821</v>
      </c>
      <c r="K26" s="804" t="s">
        <v>822</v>
      </c>
      <c r="L26" s="792">
        <v>218320202008</v>
      </c>
      <c r="M26" s="802" t="s">
        <v>54</v>
      </c>
      <c r="N26" s="796">
        <v>1</v>
      </c>
      <c r="O26" s="797">
        <f>407000000-51000000</f>
        <v>356000000</v>
      </c>
      <c r="P26" s="798"/>
      <c r="Q26" s="799">
        <f t="shared" si="0"/>
        <v>356000000</v>
      </c>
      <c r="R26" s="800"/>
      <c r="S26" s="800"/>
      <c r="T26" s="800"/>
      <c r="U26" s="800"/>
      <c r="V26" s="800"/>
      <c r="W26" s="800"/>
      <c r="X26" s="800"/>
      <c r="Y26" s="800"/>
      <c r="Z26" s="800"/>
      <c r="AA26" s="800"/>
      <c r="AB26" s="801"/>
    </row>
    <row r="27" spans="2:28" s="773" customFormat="1" ht="63.75">
      <c r="B27" s="788" t="s">
        <v>41</v>
      </c>
      <c r="C27" s="790">
        <v>45</v>
      </c>
      <c r="D27" s="789" t="s">
        <v>42</v>
      </c>
      <c r="E27" s="790">
        <v>4599</v>
      </c>
      <c r="F27" s="791" t="s">
        <v>466</v>
      </c>
      <c r="G27" s="792">
        <v>2024730010023</v>
      </c>
      <c r="H27" s="793" t="s">
        <v>814</v>
      </c>
      <c r="I27" s="794">
        <v>459902502</v>
      </c>
      <c r="J27" s="795" t="s">
        <v>447</v>
      </c>
      <c r="K27" s="804" t="s">
        <v>824</v>
      </c>
      <c r="L27" s="792" t="s">
        <v>823</v>
      </c>
      <c r="M27" s="802" t="s">
        <v>296</v>
      </c>
      <c r="N27" s="796">
        <v>250</v>
      </c>
      <c r="O27" s="797">
        <f>75751852-50000000</f>
        <v>25751852</v>
      </c>
      <c r="P27" s="798"/>
      <c r="Q27" s="799">
        <f t="shared" si="0"/>
        <v>25751852</v>
      </c>
      <c r="R27" s="800"/>
      <c r="S27" s="800"/>
      <c r="T27" s="800"/>
      <c r="U27" s="800"/>
      <c r="V27" s="800"/>
      <c r="W27" s="800"/>
      <c r="X27" s="800"/>
      <c r="Y27" s="800"/>
      <c r="Z27" s="800"/>
      <c r="AA27" s="800"/>
      <c r="AB27" s="801"/>
    </row>
    <row r="28" spans="2:28" s="773" customFormat="1" ht="63.75">
      <c r="B28" s="788" t="s">
        <v>41</v>
      </c>
      <c r="C28" s="790">
        <v>45</v>
      </c>
      <c r="D28" s="789" t="s">
        <v>42</v>
      </c>
      <c r="E28" s="790">
        <v>4599</v>
      </c>
      <c r="F28" s="791" t="s">
        <v>466</v>
      </c>
      <c r="G28" s="792">
        <v>2024730010023</v>
      </c>
      <c r="H28" s="793" t="s">
        <v>814</v>
      </c>
      <c r="I28" s="794">
        <v>459902502</v>
      </c>
      <c r="J28" s="795" t="s">
        <v>447</v>
      </c>
      <c r="K28" s="804" t="s">
        <v>824</v>
      </c>
      <c r="L28" s="792">
        <v>218320202008</v>
      </c>
      <c r="M28" s="802" t="s">
        <v>54</v>
      </c>
      <c r="N28" s="796">
        <v>250</v>
      </c>
      <c r="O28" s="797">
        <v>50000000</v>
      </c>
      <c r="P28" s="798"/>
      <c r="Q28" s="799">
        <f t="shared" si="0"/>
        <v>50000000</v>
      </c>
      <c r="R28" s="800"/>
      <c r="S28" s="800"/>
      <c r="T28" s="800"/>
      <c r="U28" s="800"/>
      <c r="V28" s="800"/>
      <c r="W28" s="800"/>
      <c r="X28" s="800"/>
      <c r="Y28" s="800"/>
      <c r="Z28" s="800"/>
      <c r="AA28" s="800"/>
      <c r="AB28" s="801"/>
    </row>
    <row r="29" spans="2:28" s="773" customFormat="1" ht="63.75">
      <c r="B29" s="788" t="s">
        <v>41</v>
      </c>
      <c r="C29" s="790">
        <v>45</v>
      </c>
      <c r="D29" s="789" t="s">
        <v>42</v>
      </c>
      <c r="E29" s="790">
        <v>4599</v>
      </c>
      <c r="F29" s="791" t="s">
        <v>466</v>
      </c>
      <c r="G29" s="792">
        <v>2024730010023</v>
      </c>
      <c r="H29" s="793" t="s">
        <v>814</v>
      </c>
      <c r="I29" s="794">
        <v>459902503</v>
      </c>
      <c r="J29" s="795" t="s">
        <v>447</v>
      </c>
      <c r="K29" s="804" t="s">
        <v>825</v>
      </c>
      <c r="L29" s="792">
        <v>218320202008</v>
      </c>
      <c r="M29" s="802" t="s">
        <v>54</v>
      </c>
      <c r="N29" s="796">
        <v>110</v>
      </c>
      <c r="O29" s="797">
        <v>110051715</v>
      </c>
      <c r="P29" s="798"/>
      <c r="Q29" s="799">
        <f t="shared" si="0"/>
        <v>110051715</v>
      </c>
      <c r="R29" s="790"/>
      <c r="S29" s="790"/>
      <c r="T29" s="790"/>
      <c r="U29" s="790"/>
      <c r="V29" s="790"/>
      <c r="W29" s="790"/>
      <c r="X29" s="790"/>
      <c r="Y29" s="790"/>
      <c r="Z29" s="790"/>
      <c r="AA29" s="790"/>
      <c r="AB29" s="806"/>
    </row>
    <row r="30" spans="2:28" s="773" customFormat="1" ht="63.75">
      <c r="B30" s="788" t="s">
        <v>41</v>
      </c>
      <c r="C30" s="790">
        <v>45</v>
      </c>
      <c r="D30" s="789" t="s">
        <v>42</v>
      </c>
      <c r="E30" s="790">
        <v>4599</v>
      </c>
      <c r="F30" s="791" t="s">
        <v>466</v>
      </c>
      <c r="G30" s="792">
        <v>2024730010023</v>
      </c>
      <c r="H30" s="793" t="s">
        <v>814</v>
      </c>
      <c r="I30" s="794">
        <v>459902300</v>
      </c>
      <c r="J30" s="795" t="s">
        <v>237</v>
      </c>
      <c r="K30" s="804" t="s">
        <v>826</v>
      </c>
      <c r="L30" s="792" t="s">
        <v>823</v>
      </c>
      <c r="M30" s="802" t="s">
        <v>296</v>
      </c>
      <c r="N30" s="796">
        <v>1</v>
      </c>
      <c r="O30" s="797">
        <v>10000000</v>
      </c>
      <c r="P30" s="798"/>
      <c r="Q30" s="799">
        <f t="shared" si="0"/>
        <v>10000000</v>
      </c>
      <c r="R30" s="800"/>
      <c r="S30" s="800"/>
      <c r="T30" s="807"/>
      <c r="U30" s="807"/>
      <c r="V30" s="807"/>
      <c r="W30" s="807"/>
      <c r="X30" s="800"/>
      <c r="Y30" s="800"/>
      <c r="Z30" s="800"/>
      <c r="AA30" s="800"/>
      <c r="AB30" s="801"/>
    </row>
    <row r="31" spans="2:28" s="773" customFormat="1" ht="64.5" thickBot="1">
      <c r="B31" s="808" t="s">
        <v>41</v>
      </c>
      <c r="C31" s="810">
        <v>45</v>
      </c>
      <c r="D31" s="809" t="s">
        <v>42</v>
      </c>
      <c r="E31" s="810">
        <v>4599</v>
      </c>
      <c r="F31" s="811" t="s">
        <v>466</v>
      </c>
      <c r="G31" s="812">
        <v>2024730010023</v>
      </c>
      <c r="H31" s="813" t="s">
        <v>814</v>
      </c>
      <c r="I31" s="814">
        <v>459902300</v>
      </c>
      <c r="J31" s="815" t="s">
        <v>237</v>
      </c>
      <c r="K31" s="816" t="s">
        <v>826</v>
      </c>
      <c r="L31" s="812">
        <v>218320202008</v>
      </c>
      <c r="M31" s="817" t="s">
        <v>54</v>
      </c>
      <c r="N31" s="818">
        <v>1</v>
      </c>
      <c r="O31" s="819">
        <f>149996000-10000000</f>
        <v>139996000</v>
      </c>
      <c r="P31" s="820"/>
      <c r="Q31" s="821">
        <f t="shared" si="0"/>
        <v>139996000</v>
      </c>
      <c r="R31" s="822"/>
      <c r="S31" s="822"/>
      <c r="T31" s="823"/>
      <c r="U31" s="823"/>
      <c r="V31" s="823"/>
      <c r="W31" s="823"/>
      <c r="X31" s="822"/>
      <c r="Y31" s="822"/>
      <c r="Z31" s="822"/>
      <c r="AA31" s="822"/>
      <c r="AB31" s="824"/>
    </row>
    <row r="32" spans="2:28" s="239" customFormat="1" ht="13.5" thickBot="1">
      <c r="B32" s="427" t="s">
        <v>55</v>
      </c>
      <c r="C32" s="428"/>
      <c r="D32" s="428"/>
      <c r="E32" s="428"/>
      <c r="F32" s="428"/>
      <c r="G32" s="428"/>
      <c r="H32" s="428"/>
      <c r="I32" s="428"/>
      <c r="J32" s="428"/>
      <c r="K32" s="428"/>
      <c r="L32" s="428"/>
      <c r="M32" s="428"/>
      <c r="N32" s="429"/>
      <c r="O32" s="243">
        <f>SUM(O14:O31)</f>
        <v>2309999999.5</v>
      </c>
      <c r="P32" s="244">
        <f t="shared" ref="P32:T32" si="1">SUM(P14:P31)</f>
        <v>0</v>
      </c>
      <c r="Q32" s="244">
        <f t="shared" si="1"/>
        <v>2309999999.5</v>
      </c>
      <c r="R32" s="244">
        <f t="shared" si="1"/>
        <v>0</v>
      </c>
      <c r="S32" s="244">
        <f t="shared" si="1"/>
        <v>0</v>
      </c>
      <c r="T32" s="244">
        <f t="shared" si="1"/>
        <v>0</v>
      </c>
      <c r="U32" s="244">
        <v>0</v>
      </c>
      <c r="V32" s="244">
        <v>0</v>
      </c>
      <c r="W32" s="244">
        <v>0</v>
      </c>
      <c r="X32" s="244">
        <v>0</v>
      </c>
      <c r="Y32" s="244">
        <f>SUM(Y14:Y31)</f>
        <v>0</v>
      </c>
      <c r="Z32" s="244">
        <f>SUM(Z14:Z31)</f>
        <v>0</v>
      </c>
      <c r="AA32" s="244">
        <f>SUM(AA14:AA31)</f>
        <v>0</v>
      </c>
      <c r="AB32" s="245">
        <f>SUM(AB14:AB31)</f>
        <v>0</v>
      </c>
    </row>
    <row r="33" spans="15:17" ht="42.75" customHeight="1">
      <c r="O33" s="83"/>
      <c r="P33" s="83"/>
      <c r="Q33" s="246"/>
    </row>
  </sheetData>
  <mergeCells count="34">
    <mergeCell ref="I12:I13"/>
    <mergeCell ref="J12:J13"/>
    <mergeCell ref="B11:N11"/>
    <mergeCell ref="O11:O13"/>
    <mergeCell ref="P11:AB11"/>
    <mergeCell ref="Y12:Y13"/>
    <mergeCell ref="O4:R4"/>
    <mergeCell ref="O5:R5"/>
    <mergeCell ref="B7:U7"/>
    <mergeCell ref="B8:U8"/>
    <mergeCell ref="B9:U9"/>
    <mergeCell ref="B12:B13"/>
    <mergeCell ref="C12:C13"/>
    <mergeCell ref="D12:D13"/>
    <mergeCell ref="E12:E13"/>
    <mergeCell ref="F12:F13"/>
    <mergeCell ref="G12:G13"/>
    <mergeCell ref="H12:H13"/>
    <mergeCell ref="Z12:Z13"/>
    <mergeCell ref="AA12:AA13"/>
    <mergeCell ref="AB12:AB13"/>
    <mergeCell ref="B32:N32"/>
    <mergeCell ref="B2:F5"/>
    <mergeCell ref="G2:N3"/>
    <mergeCell ref="O2:R2"/>
    <mergeCell ref="S2:U5"/>
    <mergeCell ref="O3:R3"/>
    <mergeCell ref="G4:N5"/>
    <mergeCell ref="L12:L13"/>
    <mergeCell ref="M12:M13"/>
    <mergeCell ref="N12:N13"/>
    <mergeCell ref="P12:Q12"/>
    <mergeCell ref="R12:X12"/>
    <mergeCell ref="K12:K1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74"/>
  <sheetViews>
    <sheetView zoomScale="90" zoomScaleNormal="90" workbookViewId="0">
      <selection activeCell="B13" sqref="B13"/>
    </sheetView>
  </sheetViews>
  <sheetFormatPr baseColWidth="10" defaultRowHeight="12.75"/>
  <cols>
    <col min="1" max="1" width="2.85546875" style="36" customWidth="1"/>
    <col min="2" max="2" width="32.140625" style="18" customWidth="1"/>
    <col min="3" max="3" width="10.5703125" style="20" customWidth="1"/>
    <col min="4" max="4" width="24.28515625" style="19" customWidth="1"/>
    <col min="5" max="5" width="21.7109375" style="20" customWidth="1"/>
    <col min="6" max="6" width="34.7109375" style="19" customWidth="1"/>
    <col min="7" max="7" width="20.140625" style="19" customWidth="1"/>
    <col min="8" max="8" width="37.7109375" style="19" customWidth="1"/>
    <col min="9" max="9" width="23.5703125" style="19" bestFit="1" customWidth="1"/>
    <col min="10" max="10" width="45.5703125" style="19" customWidth="1"/>
    <col min="11" max="11" width="51.42578125" style="19" customWidth="1"/>
    <col min="12" max="12" width="43.5703125" style="19" bestFit="1" customWidth="1"/>
    <col min="13" max="13" width="86" style="19" bestFit="1" customWidth="1"/>
    <col min="14" max="14" width="76" style="19" customWidth="1"/>
    <col min="15" max="15" width="25.42578125" style="19" customWidth="1"/>
    <col min="16" max="17" width="26.7109375" style="19" bestFit="1" customWidth="1"/>
    <col min="18" max="18" width="8.140625" style="19" customWidth="1"/>
    <col min="19" max="19" width="8.5703125" style="19" customWidth="1"/>
    <col min="20" max="23" width="11.42578125" style="19"/>
    <col min="24" max="24" width="10" style="19" customWidth="1"/>
    <col min="25" max="25" width="8.42578125" style="19" customWidth="1"/>
    <col min="26" max="26" width="8.85546875" style="19" customWidth="1"/>
    <col min="27" max="27" width="9.42578125" style="19" customWidth="1"/>
    <col min="28" max="28" width="8.7109375" style="19" customWidth="1"/>
    <col min="29" max="190" width="11.42578125" style="36"/>
    <col min="191" max="256" width="11.42578125" style="19"/>
    <col min="257" max="257" width="2.85546875" style="19" customWidth="1"/>
    <col min="258" max="258" width="32.140625" style="19" customWidth="1"/>
    <col min="259" max="259" width="10.5703125" style="19" customWidth="1"/>
    <col min="260" max="260" width="24.28515625" style="19" customWidth="1"/>
    <col min="261" max="261" width="21.7109375" style="19" customWidth="1"/>
    <col min="262" max="262" width="34.7109375" style="19" customWidth="1"/>
    <col min="263" max="263" width="20.140625" style="19" customWidth="1"/>
    <col min="264" max="264" width="37.7109375" style="19" customWidth="1"/>
    <col min="265" max="265" width="23.5703125" style="19" bestFit="1" customWidth="1"/>
    <col min="266" max="266" width="45.5703125" style="19" customWidth="1"/>
    <col min="267" max="267" width="51.42578125" style="19" customWidth="1"/>
    <col min="268" max="268" width="43.5703125" style="19" bestFit="1" customWidth="1"/>
    <col min="269" max="269" width="86" style="19" bestFit="1" customWidth="1"/>
    <col min="270" max="270" width="76" style="19" customWidth="1"/>
    <col min="271" max="271" width="48.5703125" style="19" bestFit="1" customWidth="1"/>
    <col min="272" max="273" width="26.7109375" style="19" bestFit="1" customWidth="1"/>
    <col min="274" max="274" width="8.140625" style="19" customWidth="1"/>
    <col min="275" max="275" width="8.5703125" style="19" customWidth="1"/>
    <col min="276" max="279" width="11.42578125" style="19"/>
    <col min="280" max="280" width="10" style="19" customWidth="1"/>
    <col min="281" max="281" width="8.42578125" style="19" customWidth="1"/>
    <col min="282" max="282" width="8.85546875" style="19" customWidth="1"/>
    <col min="283" max="283" width="9.42578125" style="19" customWidth="1"/>
    <col min="284" max="284" width="8.7109375" style="19" customWidth="1"/>
    <col min="285" max="512" width="11.42578125" style="19"/>
    <col min="513" max="513" width="2.85546875" style="19" customWidth="1"/>
    <col min="514" max="514" width="32.140625" style="19" customWidth="1"/>
    <col min="515" max="515" width="10.5703125" style="19" customWidth="1"/>
    <col min="516" max="516" width="24.28515625" style="19" customWidth="1"/>
    <col min="517" max="517" width="21.7109375" style="19" customWidth="1"/>
    <col min="518" max="518" width="34.7109375" style="19" customWidth="1"/>
    <col min="519" max="519" width="20.140625" style="19" customWidth="1"/>
    <col min="520" max="520" width="37.7109375" style="19" customWidth="1"/>
    <col min="521" max="521" width="23.5703125" style="19" bestFit="1" customWidth="1"/>
    <col min="522" max="522" width="45.5703125" style="19" customWidth="1"/>
    <col min="523" max="523" width="51.42578125" style="19" customWidth="1"/>
    <col min="524" max="524" width="43.5703125" style="19" bestFit="1" customWidth="1"/>
    <col min="525" max="525" width="86" style="19" bestFit="1" customWidth="1"/>
    <col min="526" max="526" width="76" style="19" customWidth="1"/>
    <col min="527" max="527" width="48.5703125" style="19" bestFit="1" customWidth="1"/>
    <col min="528" max="529" width="26.7109375" style="19" bestFit="1" customWidth="1"/>
    <col min="530" max="530" width="8.140625" style="19" customWidth="1"/>
    <col min="531" max="531" width="8.5703125" style="19" customWidth="1"/>
    <col min="532" max="535" width="11.42578125" style="19"/>
    <col min="536" max="536" width="10" style="19" customWidth="1"/>
    <col min="537" max="537" width="8.42578125" style="19" customWidth="1"/>
    <col min="538" max="538" width="8.85546875" style="19" customWidth="1"/>
    <col min="539" max="539" width="9.42578125" style="19" customWidth="1"/>
    <col min="540" max="540" width="8.7109375" style="19" customWidth="1"/>
    <col min="541" max="768" width="11.42578125" style="19"/>
    <col min="769" max="769" width="2.85546875" style="19" customWidth="1"/>
    <col min="770" max="770" width="32.140625" style="19" customWidth="1"/>
    <col min="771" max="771" width="10.5703125" style="19" customWidth="1"/>
    <col min="772" max="772" width="24.28515625" style="19" customWidth="1"/>
    <col min="773" max="773" width="21.7109375" style="19" customWidth="1"/>
    <col min="774" max="774" width="34.7109375" style="19" customWidth="1"/>
    <col min="775" max="775" width="20.140625" style="19" customWidth="1"/>
    <col min="776" max="776" width="37.7109375" style="19" customWidth="1"/>
    <col min="777" max="777" width="23.5703125" style="19" bestFit="1" customWidth="1"/>
    <col min="778" max="778" width="45.5703125" style="19" customWidth="1"/>
    <col min="779" max="779" width="51.42578125" style="19" customWidth="1"/>
    <col min="780" max="780" width="43.5703125" style="19" bestFit="1" customWidth="1"/>
    <col min="781" max="781" width="86" style="19" bestFit="1" customWidth="1"/>
    <col min="782" max="782" width="76" style="19" customWidth="1"/>
    <col min="783" max="783" width="48.5703125" style="19" bestFit="1" customWidth="1"/>
    <col min="784" max="785" width="26.7109375" style="19" bestFit="1" customWidth="1"/>
    <col min="786" max="786" width="8.140625" style="19" customWidth="1"/>
    <col min="787" max="787" width="8.5703125" style="19" customWidth="1"/>
    <col min="788" max="791" width="11.42578125" style="19"/>
    <col min="792" max="792" width="10" style="19" customWidth="1"/>
    <col min="793" max="793" width="8.42578125" style="19" customWidth="1"/>
    <col min="794" max="794" width="8.85546875" style="19" customWidth="1"/>
    <col min="795" max="795" width="9.42578125" style="19" customWidth="1"/>
    <col min="796" max="796" width="8.7109375" style="19" customWidth="1"/>
    <col min="797" max="1024" width="11.42578125" style="19"/>
    <col min="1025" max="1025" width="2.85546875" style="19" customWidth="1"/>
    <col min="1026" max="1026" width="32.140625" style="19" customWidth="1"/>
    <col min="1027" max="1027" width="10.5703125" style="19" customWidth="1"/>
    <col min="1028" max="1028" width="24.28515625" style="19" customWidth="1"/>
    <col min="1029" max="1029" width="21.7109375" style="19" customWidth="1"/>
    <col min="1030" max="1030" width="34.7109375" style="19" customWidth="1"/>
    <col min="1031" max="1031" width="20.140625" style="19" customWidth="1"/>
    <col min="1032" max="1032" width="37.7109375" style="19" customWidth="1"/>
    <col min="1033" max="1033" width="23.5703125" style="19" bestFit="1" customWidth="1"/>
    <col min="1034" max="1034" width="45.5703125" style="19" customWidth="1"/>
    <col min="1035" max="1035" width="51.42578125" style="19" customWidth="1"/>
    <col min="1036" max="1036" width="43.5703125" style="19" bestFit="1" customWidth="1"/>
    <col min="1037" max="1037" width="86" style="19" bestFit="1" customWidth="1"/>
    <col min="1038" max="1038" width="76" style="19" customWidth="1"/>
    <col min="1039" max="1039" width="48.5703125" style="19" bestFit="1" customWidth="1"/>
    <col min="1040" max="1041" width="26.7109375" style="19" bestFit="1" customWidth="1"/>
    <col min="1042" max="1042" width="8.140625" style="19" customWidth="1"/>
    <col min="1043" max="1043" width="8.5703125" style="19" customWidth="1"/>
    <col min="1044" max="1047" width="11.42578125" style="19"/>
    <col min="1048" max="1048" width="10" style="19" customWidth="1"/>
    <col min="1049" max="1049" width="8.42578125" style="19" customWidth="1"/>
    <col min="1050" max="1050" width="8.85546875" style="19" customWidth="1"/>
    <col min="1051" max="1051" width="9.42578125" style="19" customWidth="1"/>
    <col min="1052" max="1052" width="8.7109375" style="19" customWidth="1"/>
    <col min="1053" max="1280" width="11.42578125" style="19"/>
    <col min="1281" max="1281" width="2.85546875" style="19" customWidth="1"/>
    <col min="1282" max="1282" width="32.140625" style="19" customWidth="1"/>
    <col min="1283" max="1283" width="10.5703125" style="19" customWidth="1"/>
    <col min="1284" max="1284" width="24.28515625" style="19" customWidth="1"/>
    <col min="1285" max="1285" width="21.7109375" style="19" customWidth="1"/>
    <col min="1286" max="1286" width="34.7109375" style="19" customWidth="1"/>
    <col min="1287" max="1287" width="20.140625" style="19" customWidth="1"/>
    <col min="1288" max="1288" width="37.7109375" style="19" customWidth="1"/>
    <col min="1289" max="1289" width="23.5703125" style="19" bestFit="1" customWidth="1"/>
    <col min="1290" max="1290" width="45.5703125" style="19" customWidth="1"/>
    <col min="1291" max="1291" width="51.42578125" style="19" customWidth="1"/>
    <col min="1292" max="1292" width="43.5703125" style="19" bestFit="1" customWidth="1"/>
    <col min="1293" max="1293" width="86" style="19" bestFit="1" customWidth="1"/>
    <col min="1294" max="1294" width="76" style="19" customWidth="1"/>
    <col min="1295" max="1295" width="48.5703125" style="19" bestFit="1" customWidth="1"/>
    <col min="1296" max="1297" width="26.7109375" style="19" bestFit="1" customWidth="1"/>
    <col min="1298" max="1298" width="8.140625" style="19" customWidth="1"/>
    <col min="1299" max="1299" width="8.5703125" style="19" customWidth="1"/>
    <col min="1300" max="1303" width="11.42578125" style="19"/>
    <col min="1304" max="1304" width="10" style="19" customWidth="1"/>
    <col min="1305" max="1305" width="8.42578125" style="19" customWidth="1"/>
    <col min="1306" max="1306" width="8.85546875" style="19" customWidth="1"/>
    <col min="1307" max="1307" width="9.42578125" style="19" customWidth="1"/>
    <col min="1308" max="1308" width="8.7109375" style="19" customWidth="1"/>
    <col min="1309" max="1536" width="11.42578125" style="19"/>
    <col min="1537" max="1537" width="2.85546875" style="19" customWidth="1"/>
    <col min="1538" max="1538" width="32.140625" style="19" customWidth="1"/>
    <col min="1539" max="1539" width="10.5703125" style="19" customWidth="1"/>
    <col min="1540" max="1540" width="24.28515625" style="19" customWidth="1"/>
    <col min="1541" max="1541" width="21.7109375" style="19" customWidth="1"/>
    <col min="1542" max="1542" width="34.7109375" style="19" customWidth="1"/>
    <col min="1543" max="1543" width="20.140625" style="19" customWidth="1"/>
    <col min="1544" max="1544" width="37.7109375" style="19" customWidth="1"/>
    <col min="1545" max="1545" width="23.5703125" style="19" bestFit="1" customWidth="1"/>
    <col min="1546" max="1546" width="45.5703125" style="19" customWidth="1"/>
    <col min="1547" max="1547" width="51.42578125" style="19" customWidth="1"/>
    <col min="1548" max="1548" width="43.5703125" style="19" bestFit="1" customWidth="1"/>
    <col min="1549" max="1549" width="86" style="19" bestFit="1" customWidth="1"/>
    <col min="1550" max="1550" width="76" style="19" customWidth="1"/>
    <col min="1551" max="1551" width="48.5703125" style="19" bestFit="1" customWidth="1"/>
    <col min="1552" max="1553" width="26.7109375" style="19" bestFit="1" customWidth="1"/>
    <col min="1554" max="1554" width="8.140625" style="19" customWidth="1"/>
    <col min="1555" max="1555" width="8.5703125" style="19" customWidth="1"/>
    <col min="1556" max="1559" width="11.42578125" style="19"/>
    <col min="1560" max="1560" width="10" style="19" customWidth="1"/>
    <col min="1561" max="1561" width="8.42578125" style="19" customWidth="1"/>
    <col min="1562" max="1562" width="8.85546875" style="19" customWidth="1"/>
    <col min="1563" max="1563" width="9.42578125" style="19" customWidth="1"/>
    <col min="1564" max="1564" width="8.7109375" style="19" customWidth="1"/>
    <col min="1565" max="1792" width="11.42578125" style="19"/>
    <col min="1793" max="1793" width="2.85546875" style="19" customWidth="1"/>
    <col min="1794" max="1794" width="32.140625" style="19" customWidth="1"/>
    <col min="1795" max="1795" width="10.5703125" style="19" customWidth="1"/>
    <col min="1796" max="1796" width="24.28515625" style="19" customWidth="1"/>
    <col min="1797" max="1797" width="21.7109375" style="19" customWidth="1"/>
    <col min="1798" max="1798" width="34.7109375" style="19" customWidth="1"/>
    <col min="1799" max="1799" width="20.140625" style="19" customWidth="1"/>
    <col min="1800" max="1800" width="37.7109375" style="19" customWidth="1"/>
    <col min="1801" max="1801" width="23.5703125" style="19" bestFit="1" customWidth="1"/>
    <col min="1802" max="1802" width="45.5703125" style="19" customWidth="1"/>
    <col min="1803" max="1803" width="51.42578125" style="19" customWidth="1"/>
    <col min="1804" max="1804" width="43.5703125" style="19" bestFit="1" customWidth="1"/>
    <col min="1805" max="1805" width="86" style="19" bestFit="1" customWidth="1"/>
    <col min="1806" max="1806" width="76" style="19" customWidth="1"/>
    <col min="1807" max="1807" width="48.5703125" style="19" bestFit="1" customWidth="1"/>
    <col min="1808" max="1809" width="26.7109375" style="19" bestFit="1" customWidth="1"/>
    <col min="1810" max="1810" width="8.140625" style="19" customWidth="1"/>
    <col min="1811" max="1811" width="8.5703125" style="19" customWidth="1"/>
    <col min="1812" max="1815" width="11.42578125" style="19"/>
    <col min="1816" max="1816" width="10" style="19" customWidth="1"/>
    <col min="1817" max="1817" width="8.42578125" style="19" customWidth="1"/>
    <col min="1818" max="1818" width="8.85546875" style="19" customWidth="1"/>
    <col min="1819" max="1819" width="9.42578125" style="19" customWidth="1"/>
    <col min="1820" max="1820" width="8.7109375" style="19" customWidth="1"/>
    <col min="1821" max="2048" width="11.42578125" style="19"/>
    <col min="2049" max="2049" width="2.85546875" style="19" customWidth="1"/>
    <col min="2050" max="2050" width="32.140625" style="19" customWidth="1"/>
    <col min="2051" max="2051" width="10.5703125" style="19" customWidth="1"/>
    <col min="2052" max="2052" width="24.28515625" style="19" customWidth="1"/>
    <col min="2053" max="2053" width="21.7109375" style="19" customWidth="1"/>
    <col min="2054" max="2054" width="34.7109375" style="19" customWidth="1"/>
    <col min="2055" max="2055" width="20.140625" style="19" customWidth="1"/>
    <col min="2056" max="2056" width="37.7109375" style="19" customWidth="1"/>
    <col min="2057" max="2057" width="23.5703125" style="19" bestFit="1" customWidth="1"/>
    <col min="2058" max="2058" width="45.5703125" style="19" customWidth="1"/>
    <col min="2059" max="2059" width="51.42578125" style="19" customWidth="1"/>
    <col min="2060" max="2060" width="43.5703125" style="19" bestFit="1" customWidth="1"/>
    <col min="2061" max="2061" width="86" style="19" bestFit="1" customWidth="1"/>
    <col min="2062" max="2062" width="76" style="19" customWidth="1"/>
    <col min="2063" max="2063" width="48.5703125" style="19" bestFit="1" customWidth="1"/>
    <col min="2064" max="2065" width="26.7109375" style="19" bestFit="1" customWidth="1"/>
    <col min="2066" max="2066" width="8.140625" style="19" customWidth="1"/>
    <col min="2067" max="2067" width="8.5703125" style="19" customWidth="1"/>
    <col min="2068" max="2071" width="11.42578125" style="19"/>
    <col min="2072" max="2072" width="10" style="19" customWidth="1"/>
    <col min="2073" max="2073" width="8.42578125" style="19" customWidth="1"/>
    <col min="2074" max="2074" width="8.85546875" style="19" customWidth="1"/>
    <col min="2075" max="2075" width="9.42578125" style="19" customWidth="1"/>
    <col min="2076" max="2076" width="8.7109375" style="19" customWidth="1"/>
    <col min="2077" max="2304" width="11.42578125" style="19"/>
    <col min="2305" max="2305" width="2.85546875" style="19" customWidth="1"/>
    <col min="2306" max="2306" width="32.140625" style="19" customWidth="1"/>
    <col min="2307" max="2307" width="10.5703125" style="19" customWidth="1"/>
    <col min="2308" max="2308" width="24.28515625" style="19" customWidth="1"/>
    <col min="2309" max="2309" width="21.7109375" style="19" customWidth="1"/>
    <col min="2310" max="2310" width="34.7109375" style="19" customWidth="1"/>
    <col min="2311" max="2311" width="20.140625" style="19" customWidth="1"/>
    <col min="2312" max="2312" width="37.7109375" style="19" customWidth="1"/>
    <col min="2313" max="2313" width="23.5703125" style="19" bestFit="1" customWidth="1"/>
    <col min="2314" max="2314" width="45.5703125" style="19" customWidth="1"/>
    <col min="2315" max="2315" width="51.42578125" style="19" customWidth="1"/>
    <col min="2316" max="2316" width="43.5703125" style="19" bestFit="1" customWidth="1"/>
    <col min="2317" max="2317" width="86" style="19" bestFit="1" customWidth="1"/>
    <col min="2318" max="2318" width="76" style="19" customWidth="1"/>
    <col min="2319" max="2319" width="48.5703125" style="19" bestFit="1" customWidth="1"/>
    <col min="2320" max="2321" width="26.7109375" style="19" bestFit="1" customWidth="1"/>
    <col min="2322" max="2322" width="8.140625" style="19" customWidth="1"/>
    <col min="2323" max="2323" width="8.5703125" style="19" customWidth="1"/>
    <col min="2324" max="2327" width="11.42578125" style="19"/>
    <col min="2328" max="2328" width="10" style="19" customWidth="1"/>
    <col min="2329" max="2329" width="8.42578125" style="19" customWidth="1"/>
    <col min="2330" max="2330" width="8.85546875" style="19" customWidth="1"/>
    <col min="2331" max="2331" width="9.42578125" style="19" customWidth="1"/>
    <col min="2332" max="2332" width="8.7109375" style="19" customWidth="1"/>
    <col min="2333" max="2560" width="11.42578125" style="19"/>
    <col min="2561" max="2561" width="2.85546875" style="19" customWidth="1"/>
    <col min="2562" max="2562" width="32.140625" style="19" customWidth="1"/>
    <col min="2563" max="2563" width="10.5703125" style="19" customWidth="1"/>
    <col min="2564" max="2564" width="24.28515625" style="19" customWidth="1"/>
    <col min="2565" max="2565" width="21.7109375" style="19" customWidth="1"/>
    <col min="2566" max="2566" width="34.7109375" style="19" customWidth="1"/>
    <col min="2567" max="2567" width="20.140625" style="19" customWidth="1"/>
    <col min="2568" max="2568" width="37.7109375" style="19" customWidth="1"/>
    <col min="2569" max="2569" width="23.5703125" style="19" bestFit="1" customWidth="1"/>
    <col min="2570" max="2570" width="45.5703125" style="19" customWidth="1"/>
    <col min="2571" max="2571" width="51.42578125" style="19" customWidth="1"/>
    <col min="2572" max="2572" width="43.5703125" style="19" bestFit="1" customWidth="1"/>
    <col min="2573" max="2573" width="86" style="19" bestFit="1" customWidth="1"/>
    <col min="2574" max="2574" width="76" style="19" customWidth="1"/>
    <col min="2575" max="2575" width="48.5703125" style="19" bestFit="1" customWidth="1"/>
    <col min="2576" max="2577" width="26.7109375" style="19" bestFit="1" customWidth="1"/>
    <col min="2578" max="2578" width="8.140625" style="19" customWidth="1"/>
    <col min="2579" max="2579" width="8.5703125" style="19" customWidth="1"/>
    <col min="2580" max="2583" width="11.42578125" style="19"/>
    <col min="2584" max="2584" width="10" style="19" customWidth="1"/>
    <col min="2585" max="2585" width="8.42578125" style="19" customWidth="1"/>
    <col min="2586" max="2586" width="8.85546875" style="19" customWidth="1"/>
    <col min="2587" max="2587" width="9.42578125" style="19" customWidth="1"/>
    <col min="2588" max="2588" width="8.7109375" style="19" customWidth="1"/>
    <col min="2589" max="2816" width="11.42578125" style="19"/>
    <col min="2817" max="2817" width="2.85546875" style="19" customWidth="1"/>
    <col min="2818" max="2818" width="32.140625" style="19" customWidth="1"/>
    <col min="2819" max="2819" width="10.5703125" style="19" customWidth="1"/>
    <col min="2820" max="2820" width="24.28515625" style="19" customWidth="1"/>
    <col min="2821" max="2821" width="21.7109375" style="19" customWidth="1"/>
    <col min="2822" max="2822" width="34.7109375" style="19" customWidth="1"/>
    <col min="2823" max="2823" width="20.140625" style="19" customWidth="1"/>
    <col min="2824" max="2824" width="37.7109375" style="19" customWidth="1"/>
    <col min="2825" max="2825" width="23.5703125" style="19" bestFit="1" customWidth="1"/>
    <col min="2826" max="2826" width="45.5703125" style="19" customWidth="1"/>
    <col min="2827" max="2827" width="51.42578125" style="19" customWidth="1"/>
    <col min="2828" max="2828" width="43.5703125" style="19" bestFit="1" customWidth="1"/>
    <col min="2829" max="2829" width="86" style="19" bestFit="1" customWidth="1"/>
    <col min="2830" max="2830" width="76" style="19" customWidth="1"/>
    <col min="2831" max="2831" width="48.5703125" style="19" bestFit="1" customWidth="1"/>
    <col min="2832" max="2833" width="26.7109375" style="19" bestFit="1" customWidth="1"/>
    <col min="2834" max="2834" width="8.140625" style="19" customWidth="1"/>
    <col min="2835" max="2835" width="8.5703125" style="19" customWidth="1"/>
    <col min="2836" max="2839" width="11.42578125" style="19"/>
    <col min="2840" max="2840" width="10" style="19" customWidth="1"/>
    <col min="2841" max="2841" width="8.42578125" style="19" customWidth="1"/>
    <col min="2842" max="2842" width="8.85546875" style="19" customWidth="1"/>
    <col min="2843" max="2843" width="9.42578125" style="19" customWidth="1"/>
    <col min="2844" max="2844" width="8.7109375" style="19" customWidth="1"/>
    <col min="2845" max="3072" width="11.42578125" style="19"/>
    <col min="3073" max="3073" width="2.85546875" style="19" customWidth="1"/>
    <col min="3074" max="3074" width="32.140625" style="19" customWidth="1"/>
    <col min="3075" max="3075" width="10.5703125" style="19" customWidth="1"/>
    <col min="3076" max="3076" width="24.28515625" style="19" customWidth="1"/>
    <col min="3077" max="3077" width="21.7109375" style="19" customWidth="1"/>
    <col min="3078" max="3078" width="34.7109375" style="19" customWidth="1"/>
    <col min="3079" max="3079" width="20.140625" style="19" customWidth="1"/>
    <col min="3080" max="3080" width="37.7109375" style="19" customWidth="1"/>
    <col min="3081" max="3081" width="23.5703125" style="19" bestFit="1" customWidth="1"/>
    <col min="3082" max="3082" width="45.5703125" style="19" customWidth="1"/>
    <col min="3083" max="3083" width="51.42578125" style="19" customWidth="1"/>
    <col min="3084" max="3084" width="43.5703125" style="19" bestFit="1" customWidth="1"/>
    <col min="3085" max="3085" width="86" style="19" bestFit="1" customWidth="1"/>
    <col min="3086" max="3086" width="76" style="19" customWidth="1"/>
    <col min="3087" max="3087" width="48.5703125" style="19" bestFit="1" customWidth="1"/>
    <col min="3088" max="3089" width="26.7109375" style="19" bestFit="1" customWidth="1"/>
    <col min="3090" max="3090" width="8.140625" style="19" customWidth="1"/>
    <col min="3091" max="3091" width="8.5703125" style="19" customWidth="1"/>
    <col min="3092" max="3095" width="11.42578125" style="19"/>
    <col min="3096" max="3096" width="10" style="19" customWidth="1"/>
    <col min="3097" max="3097" width="8.42578125" style="19" customWidth="1"/>
    <col min="3098" max="3098" width="8.85546875" style="19" customWidth="1"/>
    <col min="3099" max="3099" width="9.42578125" style="19" customWidth="1"/>
    <col min="3100" max="3100" width="8.7109375" style="19" customWidth="1"/>
    <col min="3101" max="3328" width="11.42578125" style="19"/>
    <col min="3329" max="3329" width="2.85546875" style="19" customWidth="1"/>
    <col min="3330" max="3330" width="32.140625" style="19" customWidth="1"/>
    <col min="3331" max="3331" width="10.5703125" style="19" customWidth="1"/>
    <col min="3332" max="3332" width="24.28515625" style="19" customWidth="1"/>
    <col min="3333" max="3333" width="21.7109375" style="19" customWidth="1"/>
    <col min="3334" max="3334" width="34.7109375" style="19" customWidth="1"/>
    <col min="3335" max="3335" width="20.140625" style="19" customWidth="1"/>
    <col min="3336" max="3336" width="37.7109375" style="19" customWidth="1"/>
    <col min="3337" max="3337" width="23.5703125" style="19" bestFit="1" customWidth="1"/>
    <col min="3338" max="3338" width="45.5703125" style="19" customWidth="1"/>
    <col min="3339" max="3339" width="51.42578125" style="19" customWidth="1"/>
    <col min="3340" max="3340" width="43.5703125" style="19" bestFit="1" customWidth="1"/>
    <col min="3341" max="3341" width="86" style="19" bestFit="1" customWidth="1"/>
    <col min="3342" max="3342" width="76" style="19" customWidth="1"/>
    <col min="3343" max="3343" width="48.5703125" style="19" bestFit="1" customWidth="1"/>
    <col min="3344" max="3345" width="26.7109375" style="19" bestFit="1" customWidth="1"/>
    <col min="3346" max="3346" width="8.140625" style="19" customWidth="1"/>
    <col min="3347" max="3347" width="8.5703125" style="19" customWidth="1"/>
    <col min="3348" max="3351" width="11.42578125" style="19"/>
    <col min="3352" max="3352" width="10" style="19" customWidth="1"/>
    <col min="3353" max="3353" width="8.42578125" style="19" customWidth="1"/>
    <col min="3354" max="3354" width="8.85546875" style="19" customWidth="1"/>
    <col min="3355" max="3355" width="9.42578125" style="19" customWidth="1"/>
    <col min="3356" max="3356" width="8.7109375" style="19" customWidth="1"/>
    <col min="3357" max="3584" width="11.42578125" style="19"/>
    <col min="3585" max="3585" width="2.85546875" style="19" customWidth="1"/>
    <col min="3586" max="3586" width="32.140625" style="19" customWidth="1"/>
    <col min="3587" max="3587" width="10.5703125" style="19" customWidth="1"/>
    <col min="3588" max="3588" width="24.28515625" style="19" customWidth="1"/>
    <col min="3589" max="3589" width="21.7109375" style="19" customWidth="1"/>
    <col min="3590" max="3590" width="34.7109375" style="19" customWidth="1"/>
    <col min="3591" max="3591" width="20.140625" style="19" customWidth="1"/>
    <col min="3592" max="3592" width="37.7109375" style="19" customWidth="1"/>
    <col min="3593" max="3593" width="23.5703125" style="19" bestFit="1" customWidth="1"/>
    <col min="3594" max="3594" width="45.5703125" style="19" customWidth="1"/>
    <col min="3595" max="3595" width="51.42578125" style="19" customWidth="1"/>
    <col min="3596" max="3596" width="43.5703125" style="19" bestFit="1" customWidth="1"/>
    <col min="3597" max="3597" width="86" style="19" bestFit="1" customWidth="1"/>
    <col min="3598" max="3598" width="76" style="19" customWidth="1"/>
    <col min="3599" max="3599" width="48.5703125" style="19" bestFit="1" customWidth="1"/>
    <col min="3600" max="3601" width="26.7109375" style="19" bestFit="1" customWidth="1"/>
    <col min="3602" max="3602" width="8.140625" style="19" customWidth="1"/>
    <col min="3603" max="3603" width="8.5703125" style="19" customWidth="1"/>
    <col min="3604" max="3607" width="11.42578125" style="19"/>
    <col min="3608" max="3608" width="10" style="19" customWidth="1"/>
    <col min="3609" max="3609" width="8.42578125" style="19" customWidth="1"/>
    <col min="3610" max="3610" width="8.85546875" style="19" customWidth="1"/>
    <col min="3611" max="3611" width="9.42578125" style="19" customWidth="1"/>
    <col min="3612" max="3612" width="8.7109375" style="19" customWidth="1"/>
    <col min="3613" max="3840" width="11.42578125" style="19"/>
    <col min="3841" max="3841" width="2.85546875" style="19" customWidth="1"/>
    <col min="3842" max="3842" width="32.140625" style="19" customWidth="1"/>
    <col min="3843" max="3843" width="10.5703125" style="19" customWidth="1"/>
    <col min="3844" max="3844" width="24.28515625" style="19" customWidth="1"/>
    <col min="3845" max="3845" width="21.7109375" style="19" customWidth="1"/>
    <col min="3846" max="3846" width="34.7109375" style="19" customWidth="1"/>
    <col min="3847" max="3847" width="20.140625" style="19" customWidth="1"/>
    <col min="3848" max="3848" width="37.7109375" style="19" customWidth="1"/>
    <col min="3849" max="3849" width="23.5703125" style="19" bestFit="1" customWidth="1"/>
    <col min="3850" max="3850" width="45.5703125" style="19" customWidth="1"/>
    <col min="3851" max="3851" width="51.42578125" style="19" customWidth="1"/>
    <col min="3852" max="3852" width="43.5703125" style="19" bestFit="1" customWidth="1"/>
    <col min="3853" max="3853" width="86" style="19" bestFit="1" customWidth="1"/>
    <col min="3854" max="3854" width="76" style="19" customWidth="1"/>
    <col min="3855" max="3855" width="48.5703125" style="19" bestFit="1" customWidth="1"/>
    <col min="3856" max="3857" width="26.7109375" style="19" bestFit="1" customWidth="1"/>
    <col min="3858" max="3858" width="8.140625" style="19" customWidth="1"/>
    <col min="3859" max="3859" width="8.5703125" style="19" customWidth="1"/>
    <col min="3860" max="3863" width="11.42578125" style="19"/>
    <col min="3864" max="3864" width="10" style="19" customWidth="1"/>
    <col min="3865" max="3865" width="8.42578125" style="19" customWidth="1"/>
    <col min="3866" max="3866" width="8.85546875" style="19" customWidth="1"/>
    <col min="3867" max="3867" width="9.42578125" style="19" customWidth="1"/>
    <col min="3868" max="3868" width="8.7109375" style="19" customWidth="1"/>
    <col min="3869" max="4096" width="11.42578125" style="19"/>
    <col min="4097" max="4097" width="2.85546875" style="19" customWidth="1"/>
    <col min="4098" max="4098" width="32.140625" style="19" customWidth="1"/>
    <col min="4099" max="4099" width="10.5703125" style="19" customWidth="1"/>
    <col min="4100" max="4100" width="24.28515625" style="19" customWidth="1"/>
    <col min="4101" max="4101" width="21.7109375" style="19" customWidth="1"/>
    <col min="4102" max="4102" width="34.7109375" style="19" customWidth="1"/>
    <col min="4103" max="4103" width="20.140625" style="19" customWidth="1"/>
    <col min="4104" max="4104" width="37.7109375" style="19" customWidth="1"/>
    <col min="4105" max="4105" width="23.5703125" style="19" bestFit="1" customWidth="1"/>
    <col min="4106" max="4106" width="45.5703125" style="19" customWidth="1"/>
    <col min="4107" max="4107" width="51.42578125" style="19" customWidth="1"/>
    <col min="4108" max="4108" width="43.5703125" style="19" bestFit="1" customWidth="1"/>
    <col min="4109" max="4109" width="86" style="19" bestFit="1" customWidth="1"/>
    <col min="4110" max="4110" width="76" style="19" customWidth="1"/>
    <col min="4111" max="4111" width="48.5703125" style="19" bestFit="1" customWidth="1"/>
    <col min="4112" max="4113" width="26.7109375" style="19" bestFit="1" customWidth="1"/>
    <col min="4114" max="4114" width="8.140625" style="19" customWidth="1"/>
    <col min="4115" max="4115" width="8.5703125" style="19" customWidth="1"/>
    <col min="4116" max="4119" width="11.42578125" style="19"/>
    <col min="4120" max="4120" width="10" style="19" customWidth="1"/>
    <col min="4121" max="4121" width="8.42578125" style="19" customWidth="1"/>
    <col min="4122" max="4122" width="8.85546875" style="19" customWidth="1"/>
    <col min="4123" max="4123" width="9.42578125" style="19" customWidth="1"/>
    <col min="4124" max="4124" width="8.7109375" style="19" customWidth="1"/>
    <col min="4125" max="4352" width="11.42578125" style="19"/>
    <col min="4353" max="4353" width="2.85546875" style="19" customWidth="1"/>
    <col min="4354" max="4354" width="32.140625" style="19" customWidth="1"/>
    <col min="4355" max="4355" width="10.5703125" style="19" customWidth="1"/>
    <col min="4356" max="4356" width="24.28515625" style="19" customWidth="1"/>
    <col min="4357" max="4357" width="21.7109375" style="19" customWidth="1"/>
    <col min="4358" max="4358" width="34.7109375" style="19" customWidth="1"/>
    <col min="4359" max="4359" width="20.140625" style="19" customWidth="1"/>
    <col min="4360" max="4360" width="37.7109375" style="19" customWidth="1"/>
    <col min="4361" max="4361" width="23.5703125" style="19" bestFit="1" customWidth="1"/>
    <col min="4362" max="4362" width="45.5703125" style="19" customWidth="1"/>
    <col min="4363" max="4363" width="51.42578125" style="19" customWidth="1"/>
    <col min="4364" max="4364" width="43.5703125" style="19" bestFit="1" customWidth="1"/>
    <col min="4365" max="4365" width="86" style="19" bestFit="1" customWidth="1"/>
    <col min="4366" max="4366" width="76" style="19" customWidth="1"/>
    <col min="4367" max="4367" width="48.5703125" style="19" bestFit="1" customWidth="1"/>
    <col min="4368" max="4369" width="26.7109375" style="19" bestFit="1" customWidth="1"/>
    <col min="4370" max="4370" width="8.140625" style="19" customWidth="1"/>
    <col min="4371" max="4371" width="8.5703125" style="19" customWidth="1"/>
    <col min="4372" max="4375" width="11.42578125" style="19"/>
    <col min="4376" max="4376" width="10" style="19" customWidth="1"/>
    <col min="4377" max="4377" width="8.42578125" style="19" customWidth="1"/>
    <col min="4378" max="4378" width="8.85546875" style="19" customWidth="1"/>
    <col min="4379" max="4379" width="9.42578125" style="19" customWidth="1"/>
    <col min="4380" max="4380" width="8.7109375" style="19" customWidth="1"/>
    <col min="4381" max="4608" width="11.42578125" style="19"/>
    <col min="4609" max="4609" width="2.85546875" style="19" customWidth="1"/>
    <col min="4610" max="4610" width="32.140625" style="19" customWidth="1"/>
    <col min="4611" max="4611" width="10.5703125" style="19" customWidth="1"/>
    <col min="4612" max="4612" width="24.28515625" style="19" customWidth="1"/>
    <col min="4613" max="4613" width="21.7109375" style="19" customWidth="1"/>
    <col min="4614" max="4614" width="34.7109375" style="19" customWidth="1"/>
    <col min="4615" max="4615" width="20.140625" style="19" customWidth="1"/>
    <col min="4616" max="4616" width="37.7109375" style="19" customWidth="1"/>
    <col min="4617" max="4617" width="23.5703125" style="19" bestFit="1" customWidth="1"/>
    <col min="4618" max="4618" width="45.5703125" style="19" customWidth="1"/>
    <col min="4619" max="4619" width="51.42578125" style="19" customWidth="1"/>
    <col min="4620" max="4620" width="43.5703125" style="19" bestFit="1" customWidth="1"/>
    <col min="4621" max="4621" width="86" style="19" bestFit="1" customWidth="1"/>
    <col min="4622" max="4622" width="76" style="19" customWidth="1"/>
    <col min="4623" max="4623" width="48.5703125" style="19" bestFit="1" customWidth="1"/>
    <col min="4624" max="4625" width="26.7109375" style="19" bestFit="1" customWidth="1"/>
    <col min="4626" max="4626" width="8.140625" style="19" customWidth="1"/>
    <col min="4627" max="4627" width="8.5703125" style="19" customWidth="1"/>
    <col min="4628" max="4631" width="11.42578125" style="19"/>
    <col min="4632" max="4632" width="10" style="19" customWidth="1"/>
    <col min="4633" max="4633" width="8.42578125" style="19" customWidth="1"/>
    <col min="4634" max="4634" width="8.85546875" style="19" customWidth="1"/>
    <col min="4635" max="4635" width="9.42578125" style="19" customWidth="1"/>
    <col min="4636" max="4636" width="8.7109375" style="19" customWidth="1"/>
    <col min="4637" max="4864" width="11.42578125" style="19"/>
    <col min="4865" max="4865" width="2.85546875" style="19" customWidth="1"/>
    <col min="4866" max="4866" width="32.140625" style="19" customWidth="1"/>
    <col min="4867" max="4867" width="10.5703125" style="19" customWidth="1"/>
    <col min="4868" max="4868" width="24.28515625" style="19" customWidth="1"/>
    <col min="4869" max="4869" width="21.7109375" style="19" customWidth="1"/>
    <col min="4870" max="4870" width="34.7109375" style="19" customWidth="1"/>
    <col min="4871" max="4871" width="20.140625" style="19" customWidth="1"/>
    <col min="4872" max="4872" width="37.7109375" style="19" customWidth="1"/>
    <col min="4873" max="4873" width="23.5703125" style="19" bestFit="1" customWidth="1"/>
    <col min="4874" max="4874" width="45.5703125" style="19" customWidth="1"/>
    <col min="4875" max="4875" width="51.42578125" style="19" customWidth="1"/>
    <col min="4876" max="4876" width="43.5703125" style="19" bestFit="1" customWidth="1"/>
    <col min="4877" max="4877" width="86" style="19" bestFit="1" customWidth="1"/>
    <col min="4878" max="4878" width="76" style="19" customWidth="1"/>
    <col min="4879" max="4879" width="48.5703125" style="19" bestFit="1" customWidth="1"/>
    <col min="4880" max="4881" width="26.7109375" style="19" bestFit="1" customWidth="1"/>
    <col min="4882" max="4882" width="8.140625" style="19" customWidth="1"/>
    <col min="4883" max="4883" width="8.5703125" style="19" customWidth="1"/>
    <col min="4884" max="4887" width="11.42578125" style="19"/>
    <col min="4888" max="4888" width="10" style="19" customWidth="1"/>
    <col min="4889" max="4889" width="8.42578125" style="19" customWidth="1"/>
    <col min="4890" max="4890" width="8.85546875" style="19" customWidth="1"/>
    <col min="4891" max="4891" width="9.42578125" style="19" customWidth="1"/>
    <col min="4892" max="4892" width="8.7109375" style="19" customWidth="1"/>
    <col min="4893" max="5120" width="11.42578125" style="19"/>
    <col min="5121" max="5121" width="2.85546875" style="19" customWidth="1"/>
    <col min="5122" max="5122" width="32.140625" style="19" customWidth="1"/>
    <col min="5123" max="5123" width="10.5703125" style="19" customWidth="1"/>
    <col min="5124" max="5124" width="24.28515625" style="19" customWidth="1"/>
    <col min="5125" max="5125" width="21.7109375" style="19" customWidth="1"/>
    <col min="5126" max="5126" width="34.7109375" style="19" customWidth="1"/>
    <col min="5127" max="5127" width="20.140625" style="19" customWidth="1"/>
    <col min="5128" max="5128" width="37.7109375" style="19" customWidth="1"/>
    <col min="5129" max="5129" width="23.5703125" style="19" bestFit="1" customWidth="1"/>
    <col min="5130" max="5130" width="45.5703125" style="19" customWidth="1"/>
    <col min="5131" max="5131" width="51.42578125" style="19" customWidth="1"/>
    <col min="5132" max="5132" width="43.5703125" style="19" bestFit="1" customWidth="1"/>
    <col min="5133" max="5133" width="86" style="19" bestFit="1" customWidth="1"/>
    <col min="5134" max="5134" width="76" style="19" customWidth="1"/>
    <col min="5135" max="5135" width="48.5703125" style="19" bestFit="1" customWidth="1"/>
    <col min="5136" max="5137" width="26.7109375" style="19" bestFit="1" customWidth="1"/>
    <col min="5138" max="5138" width="8.140625" style="19" customWidth="1"/>
    <col min="5139" max="5139" width="8.5703125" style="19" customWidth="1"/>
    <col min="5140" max="5143" width="11.42578125" style="19"/>
    <col min="5144" max="5144" width="10" style="19" customWidth="1"/>
    <col min="5145" max="5145" width="8.42578125" style="19" customWidth="1"/>
    <col min="5146" max="5146" width="8.85546875" style="19" customWidth="1"/>
    <col min="5147" max="5147" width="9.42578125" style="19" customWidth="1"/>
    <col min="5148" max="5148" width="8.7109375" style="19" customWidth="1"/>
    <col min="5149" max="5376" width="11.42578125" style="19"/>
    <col min="5377" max="5377" width="2.85546875" style="19" customWidth="1"/>
    <col min="5378" max="5378" width="32.140625" style="19" customWidth="1"/>
    <col min="5379" max="5379" width="10.5703125" style="19" customWidth="1"/>
    <col min="5380" max="5380" width="24.28515625" style="19" customWidth="1"/>
    <col min="5381" max="5381" width="21.7109375" style="19" customWidth="1"/>
    <col min="5382" max="5382" width="34.7109375" style="19" customWidth="1"/>
    <col min="5383" max="5383" width="20.140625" style="19" customWidth="1"/>
    <col min="5384" max="5384" width="37.7109375" style="19" customWidth="1"/>
    <col min="5385" max="5385" width="23.5703125" style="19" bestFit="1" customWidth="1"/>
    <col min="5386" max="5386" width="45.5703125" style="19" customWidth="1"/>
    <col min="5387" max="5387" width="51.42578125" style="19" customWidth="1"/>
    <col min="5388" max="5388" width="43.5703125" style="19" bestFit="1" customWidth="1"/>
    <col min="5389" max="5389" width="86" style="19" bestFit="1" customWidth="1"/>
    <col min="5390" max="5390" width="76" style="19" customWidth="1"/>
    <col min="5391" max="5391" width="48.5703125" style="19" bestFit="1" customWidth="1"/>
    <col min="5392" max="5393" width="26.7109375" style="19" bestFit="1" customWidth="1"/>
    <col min="5394" max="5394" width="8.140625" style="19" customWidth="1"/>
    <col min="5395" max="5395" width="8.5703125" style="19" customWidth="1"/>
    <col min="5396" max="5399" width="11.42578125" style="19"/>
    <col min="5400" max="5400" width="10" style="19" customWidth="1"/>
    <col min="5401" max="5401" width="8.42578125" style="19" customWidth="1"/>
    <col min="5402" max="5402" width="8.85546875" style="19" customWidth="1"/>
    <col min="5403" max="5403" width="9.42578125" style="19" customWidth="1"/>
    <col min="5404" max="5404" width="8.7109375" style="19" customWidth="1"/>
    <col min="5405" max="5632" width="11.42578125" style="19"/>
    <col min="5633" max="5633" width="2.85546875" style="19" customWidth="1"/>
    <col min="5634" max="5634" width="32.140625" style="19" customWidth="1"/>
    <col min="5635" max="5635" width="10.5703125" style="19" customWidth="1"/>
    <col min="5636" max="5636" width="24.28515625" style="19" customWidth="1"/>
    <col min="5637" max="5637" width="21.7109375" style="19" customWidth="1"/>
    <col min="5638" max="5638" width="34.7109375" style="19" customWidth="1"/>
    <col min="5639" max="5639" width="20.140625" style="19" customWidth="1"/>
    <col min="5640" max="5640" width="37.7109375" style="19" customWidth="1"/>
    <col min="5641" max="5641" width="23.5703125" style="19" bestFit="1" customWidth="1"/>
    <col min="5642" max="5642" width="45.5703125" style="19" customWidth="1"/>
    <col min="5643" max="5643" width="51.42578125" style="19" customWidth="1"/>
    <col min="5644" max="5644" width="43.5703125" style="19" bestFit="1" customWidth="1"/>
    <col min="5645" max="5645" width="86" style="19" bestFit="1" customWidth="1"/>
    <col min="5646" max="5646" width="76" style="19" customWidth="1"/>
    <col min="5647" max="5647" width="48.5703125" style="19" bestFit="1" customWidth="1"/>
    <col min="5648" max="5649" width="26.7109375" style="19" bestFit="1" customWidth="1"/>
    <col min="5650" max="5650" width="8.140625" style="19" customWidth="1"/>
    <col min="5651" max="5651" width="8.5703125" style="19" customWidth="1"/>
    <col min="5652" max="5655" width="11.42578125" style="19"/>
    <col min="5656" max="5656" width="10" style="19" customWidth="1"/>
    <col min="5657" max="5657" width="8.42578125" style="19" customWidth="1"/>
    <col min="5658" max="5658" width="8.85546875" style="19" customWidth="1"/>
    <col min="5659" max="5659" width="9.42578125" style="19" customWidth="1"/>
    <col min="5660" max="5660" width="8.7109375" style="19" customWidth="1"/>
    <col min="5661" max="5888" width="11.42578125" style="19"/>
    <col min="5889" max="5889" width="2.85546875" style="19" customWidth="1"/>
    <col min="5890" max="5890" width="32.140625" style="19" customWidth="1"/>
    <col min="5891" max="5891" width="10.5703125" style="19" customWidth="1"/>
    <col min="5892" max="5892" width="24.28515625" style="19" customWidth="1"/>
    <col min="5893" max="5893" width="21.7109375" style="19" customWidth="1"/>
    <col min="5894" max="5894" width="34.7109375" style="19" customWidth="1"/>
    <col min="5895" max="5895" width="20.140625" style="19" customWidth="1"/>
    <col min="5896" max="5896" width="37.7109375" style="19" customWidth="1"/>
    <col min="5897" max="5897" width="23.5703125" style="19" bestFit="1" customWidth="1"/>
    <col min="5898" max="5898" width="45.5703125" style="19" customWidth="1"/>
    <col min="5899" max="5899" width="51.42578125" style="19" customWidth="1"/>
    <col min="5900" max="5900" width="43.5703125" style="19" bestFit="1" customWidth="1"/>
    <col min="5901" max="5901" width="86" style="19" bestFit="1" customWidth="1"/>
    <col min="5902" max="5902" width="76" style="19" customWidth="1"/>
    <col min="5903" max="5903" width="48.5703125" style="19" bestFit="1" customWidth="1"/>
    <col min="5904" max="5905" width="26.7109375" style="19" bestFit="1" customWidth="1"/>
    <col min="5906" max="5906" width="8.140625" style="19" customWidth="1"/>
    <col min="5907" max="5907" width="8.5703125" style="19" customWidth="1"/>
    <col min="5908" max="5911" width="11.42578125" style="19"/>
    <col min="5912" max="5912" width="10" style="19" customWidth="1"/>
    <col min="5913" max="5913" width="8.42578125" style="19" customWidth="1"/>
    <col min="5914" max="5914" width="8.85546875" style="19" customWidth="1"/>
    <col min="5915" max="5915" width="9.42578125" style="19" customWidth="1"/>
    <col min="5916" max="5916" width="8.7109375" style="19" customWidth="1"/>
    <col min="5917" max="6144" width="11.42578125" style="19"/>
    <col min="6145" max="6145" width="2.85546875" style="19" customWidth="1"/>
    <col min="6146" max="6146" width="32.140625" style="19" customWidth="1"/>
    <col min="6147" max="6147" width="10.5703125" style="19" customWidth="1"/>
    <col min="6148" max="6148" width="24.28515625" style="19" customWidth="1"/>
    <col min="6149" max="6149" width="21.7109375" style="19" customWidth="1"/>
    <col min="6150" max="6150" width="34.7109375" style="19" customWidth="1"/>
    <col min="6151" max="6151" width="20.140625" style="19" customWidth="1"/>
    <col min="6152" max="6152" width="37.7109375" style="19" customWidth="1"/>
    <col min="6153" max="6153" width="23.5703125" style="19" bestFit="1" customWidth="1"/>
    <col min="6154" max="6154" width="45.5703125" style="19" customWidth="1"/>
    <col min="6155" max="6155" width="51.42578125" style="19" customWidth="1"/>
    <col min="6156" max="6156" width="43.5703125" style="19" bestFit="1" customWidth="1"/>
    <col min="6157" max="6157" width="86" style="19" bestFit="1" customWidth="1"/>
    <col min="6158" max="6158" width="76" style="19" customWidth="1"/>
    <col min="6159" max="6159" width="48.5703125" style="19" bestFit="1" customWidth="1"/>
    <col min="6160" max="6161" width="26.7109375" style="19" bestFit="1" customWidth="1"/>
    <col min="6162" max="6162" width="8.140625" style="19" customWidth="1"/>
    <col min="6163" max="6163" width="8.5703125" style="19" customWidth="1"/>
    <col min="6164" max="6167" width="11.42578125" style="19"/>
    <col min="6168" max="6168" width="10" style="19" customWidth="1"/>
    <col min="6169" max="6169" width="8.42578125" style="19" customWidth="1"/>
    <col min="6170" max="6170" width="8.85546875" style="19" customWidth="1"/>
    <col min="6171" max="6171" width="9.42578125" style="19" customWidth="1"/>
    <col min="6172" max="6172" width="8.7109375" style="19" customWidth="1"/>
    <col min="6173" max="6400" width="11.42578125" style="19"/>
    <col min="6401" max="6401" width="2.85546875" style="19" customWidth="1"/>
    <col min="6402" max="6402" width="32.140625" style="19" customWidth="1"/>
    <col min="6403" max="6403" width="10.5703125" style="19" customWidth="1"/>
    <col min="6404" max="6404" width="24.28515625" style="19" customWidth="1"/>
    <col min="6405" max="6405" width="21.7109375" style="19" customWidth="1"/>
    <col min="6406" max="6406" width="34.7109375" style="19" customWidth="1"/>
    <col min="6407" max="6407" width="20.140625" style="19" customWidth="1"/>
    <col min="6408" max="6408" width="37.7109375" style="19" customWidth="1"/>
    <col min="6409" max="6409" width="23.5703125" style="19" bestFit="1" customWidth="1"/>
    <col min="6410" max="6410" width="45.5703125" style="19" customWidth="1"/>
    <col min="6411" max="6411" width="51.42578125" style="19" customWidth="1"/>
    <col min="6412" max="6412" width="43.5703125" style="19" bestFit="1" customWidth="1"/>
    <col min="6413" max="6413" width="86" style="19" bestFit="1" customWidth="1"/>
    <col min="6414" max="6414" width="76" style="19" customWidth="1"/>
    <col min="6415" max="6415" width="48.5703125" style="19" bestFit="1" customWidth="1"/>
    <col min="6416" max="6417" width="26.7109375" style="19" bestFit="1" customWidth="1"/>
    <col min="6418" max="6418" width="8.140625" style="19" customWidth="1"/>
    <col min="6419" max="6419" width="8.5703125" style="19" customWidth="1"/>
    <col min="6420" max="6423" width="11.42578125" style="19"/>
    <col min="6424" max="6424" width="10" style="19" customWidth="1"/>
    <col min="6425" max="6425" width="8.42578125" style="19" customWidth="1"/>
    <col min="6426" max="6426" width="8.85546875" style="19" customWidth="1"/>
    <col min="6427" max="6427" width="9.42578125" style="19" customWidth="1"/>
    <col min="6428" max="6428" width="8.7109375" style="19" customWidth="1"/>
    <col min="6429" max="6656" width="11.42578125" style="19"/>
    <col min="6657" max="6657" width="2.85546875" style="19" customWidth="1"/>
    <col min="6658" max="6658" width="32.140625" style="19" customWidth="1"/>
    <col min="6659" max="6659" width="10.5703125" style="19" customWidth="1"/>
    <col min="6660" max="6660" width="24.28515625" style="19" customWidth="1"/>
    <col min="6661" max="6661" width="21.7109375" style="19" customWidth="1"/>
    <col min="6662" max="6662" width="34.7109375" style="19" customWidth="1"/>
    <col min="6663" max="6663" width="20.140625" style="19" customWidth="1"/>
    <col min="6664" max="6664" width="37.7109375" style="19" customWidth="1"/>
    <col min="6665" max="6665" width="23.5703125" style="19" bestFit="1" customWidth="1"/>
    <col min="6666" max="6666" width="45.5703125" style="19" customWidth="1"/>
    <col min="6667" max="6667" width="51.42578125" style="19" customWidth="1"/>
    <col min="6668" max="6668" width="43.5703125" style="19" bestFit="1" customWidth="1"/>
    <col min="6669" max="6669" width="86" style="19" bestFit="1" customWidth="1"/>
    <col min="6670" max="6670" width="76" style="19" customWidth="1"/>
    <col min="6671" max="6671" width="48.5703125" style="19" bestFit="1" customWidth="1"/>
    <col min="6672" max="6673" width="26.7109375" style="19" bestFit="1" customWidth="1"/>
    <col min="6674" max="6674" width="8.140625" style="19" customWidth="1"/>
    <col min="6675" max="6675" width="8.5703125" style="19" customWidth="1"/>
    <col min="6676" max="6679" width="11.42578125" style="19"/>
    <col min="6680" max="6680" width="10" style="19" customWidth="1"/>
    <col min="6681" max="6681" width="8.42578125" style="19" customWidth="1"/>
    <col min="6682" max="6682" width="8.85546875" style="19" customWidth="1"/>
    <col min="6683" max="6683" width="9.42578125" style="19" customWidth="1"/>
    <col min="6684" max="6684" width="8.7109375" style="19" customWidth="1"/>
    <col min="6685" max="6912" width="11.42578125" style="19"/>
    <col min="6913" max="6913" width="2.85546875" style="19" customWidth="1"/>
    <col min="6914" max="6914" width="32.140625" style="19" customWidth="1"/>
    <col min="6915" max="6915" width="10.5703125" style="19" customWidth="1"/>
    <col min="6916" max="6916" width="24.28515625" style="19" customWidth="1"/>
    <col min="6917" max="6917" width="21.7109375" style="19" customWidth="1"/>
    <col min="6918" max="6918" width="34.7109375" style="19" customWidth="1"/>
    <col min="6919" max="6919" width="20.140625" style="19" customWidth="1"/>
    <col min="6920" max="6920" width="37.7109375" style="19" customWidth="1"/>
    <col min="6921" max="6921" width="23.5703125" style="19" bestFit="1" customWidth="1"/>
    <col min="6922" max="6922" width="45.5703125" style="19" customWidth="1"/>
    <col min="6923" max="6923" width="51.42578125" style="19" customWidth="1"/>
    <col min="6924" max="6924" width="43.5703125" style="19" bestFit="1" customWidth="1"/>
    <col min="6925" max="6925" width="86" style="19" bestFit="1" customWidth="1"/>
    <col min="6926" max="6926" width="76" style="19" customWidth="1"/>
    <col min="6927" max="6927" width="48.5703125" style="19" bestFit="1" customWidth="1"/>
    <col min="6928" max="6929" width="26.7109375" style="19" bestFit="1" customWidth="1"/>
    <col min="6930" max="6930" width="8.140625" style="19" customWidth="1"/>
    <col min="6931" max="6931" width="8.5703125" style="19" customWidth="1"/>
    <col min="6932" max="6935" width="11.42578125" style="19"/>
    <col min="6936" max="6936" width="10" style="19" customWidth="1"/>
    <col min="6937" max="6937" width="8.42578125" style="19" customWidth="1"/>
    <col min="6938" max="6938" width="8.85546875" style="19" customWidth="1"/>
    <col min="6939" max="6939" width="9.42578125" style="19" customWidth="1"/>
    <col min="6940" max="6940" width="8.7109375" style="19" customWidth="1"/>
    <col min="6941" max="7168" width="11.42578125" style="19"/>
    <col min="7169" max="7169" width="2.85546875" style="19" customWidth="1"/>
    <col min="7170" max="7170" width="32.140625" style="19" customWidth="1"/>
    <col min="7171" max="7171" width="10.5703125" style="19" customWidth="1"/>
    <col min="7172" max="7172" width="24.28515625" style="19" customWidth="1"/>
    <col min="7173" max="7173" width="21.7109375" style="19" customWidth="1"/>
    <col min="7174" max="7174" width="34.7109375" style="19" customWidth="1"/>
    <col min="7175" max="7175" width="20.140625" style="19" customWidth="1"/>
    <col min="7176" max="7176" width="37.7109375" style="19" customWidth="1"/>
    <col min="7177" max="7177" width="23.5703125" style="19" bestFit="1" customWidth="1"/>
    <col min="7178" max="7178" width="45.5703125" style="19" customWidth="1"/>
    <col min="7179" max="7179" width="51.42578125" style="19" customWidth="1"/>
    <col min="7180" max="7180" width="43.5703125" style="19" bestFit="1" customWidth="1"/>
    <col min="7181" max="7181" width="86" style="19" bestFit="1" customWidth="1"/>
    <col min="7182" max="7182" width="76" style="19" customWidth="1"/>
    <col min="7183" max="7183" width="48.5703125" style="19" bestFit="1" customWidth="1"/>
    <col min="7184" max="7185" width="26.7109375" style="19" bestFit="1" customWidth="1"/>
    <col min="7186" max="7186" width="8.140625" style="19" customWidth="1"/>
    <col min="7187" max="7187" width="8.5703125" style="19" customWidth="1"/>
    <col min="7188" max="7191" width="11.42578125" style="19"/>
    <col min="7192" max="7192" width="10" style="19" customWidth="1"/>
    <col min="7193" max="7193" width="8.42578125" style="19" customWidth="1"/>
    <col min="7194" max="7194" width="8.85546875" style="19" customWidth="1"/>
    <col min="7195" max="7195" width="9.42578125" style="19" customWidth="1"/>
    <col min="7196" max="7196" width="8.7109375" style="19" customWidth="1"/>
    <col min="7197" max="7424" width="11.42578125" style="19"/>
    <col min="7425" max="7425" width="2.85546875" style="19" customWidth="1"/>
    <col min="7426" max="7426" width="32.140625" style="19" customWidth="1"/>
    <col min="7427" max="7427" width="10.5703125" style="19" customWidth="1"/>
    <col min="7428" max="7428" width="24.28515625" style="19" customWidth="1"/>
    <col min="7429" max="7429" width="21.7109375" style="19" customWidth="1"/>
    <col min="7430" max="7430" width="34.7109375" style="19" customWidth="1"/>
    <col min="7431" max="7431" width="20.140625" style="19" customWidth="1"/>
    <col min="7432" max="7432" width="37.7109375" style="19" customWidth="1"/>
    <col min="7433" max="7433" width="23.5703125" style="19" bestFit="1" customWidth="1"/>
    <col min="7434" max="7434" width="45.5703125" style="19" customWidth="1"/>
    <col min="7435" max="7435" width="51.42578125" style="19" customWidth="1"/>
    <col min="7436" max="7436" width="43.5703125" style="19" bestFit="1" customWidth="1"/>
    <col min="7437" max="7437" width="86" style="19" bestFit="1" customWidth="1"/>
    <col min="7438" max="7438" width="76" style="19" customWidth="1"/>
    <col min="7439" max="7439" width="48.5703125" style="19" bestFit="1" customWidth="1"/>
    <col min="7440" max="7441" width="26.7109375" style="19" bestFit="1" customWidth="1"/>
    <col min="7442" max="7442" width="8.140625" style="19" customWidth="1"/>
    <col min="7443" max="7443" width="8.5703125" style="19" customWidth="1"/>
    <col min="7444" max="7447" width="11.42578125" style="19"/>
    <col min="7448" max="7448" width="10" style="19" customWidth="1"/>
    <col min="7449" max="7449" width="8.42578125" style="19" customWidth="1"/>
    <col min="7450" max="7450" width="8.85546875" style="19" customWidth="1"/>
    <col min="7451" max="7451" width="9.42578125" style="19" customWidth="1"/>
    <col min="7452" max="7452" width="8.7109375" style="19" customWidth="1"/>
    <col min="7453" max="7680" width="11.42578125" style="19"/>
    <col min="7681" max="7681" width="2.85546875" style="19" customWidth="1"/>
    <col min="7682" max="7682" width="32.140625" style="19" customWidth="1"/>
    <col min="7683" max="7683" width="10.5703125" style="19" customWidth="1"/>
    <col min="7684" max="7684" width="24.28515625" style="19" customWidth="1"/>
    <col min="7685" max="7685" width="21.7109375" style="19" customWidth="1"/>
    <col min="7686" max="7686" width="34.7109375" style="19" customWidth="1"/>
    <col min="7687" max="7687" width="20.140625" style="19" customWidth="1"/>
    <col min="7688" max="7688" width="37.7109375" style="19" customWidth="1"/>
    <col min="7689" max="7689" width="23.5703125" style="19" bestFit="1" customWidth="1"/>
    <col min="7690" max="7690" width="45.5703125" style="19" customWidth="1"/>
    <col min="7691" max="7691" width="51.42578125" style="19" customWidth="1"/>
    <col min="7692" max="7692" width="43.5703125" style="19" bestFit="1" customWidth="1"/>
    <col min="7693" max="7693" width="86" style="19" bestFit="1" customWidth="1"/>
    <col min="7694" max="7694" width="76" style="19" customWidth="1"/>
    <col min="7695" max="7695" width="48.5703125" style="19" bestFit="1" customWidth="1"/>
    <col min="7696" max="7697" width="26.7109375" style="19" bestFit="1" customWidth="1"/>
    <col min="7698" max="7698" width="8.140625" style="19" customWidth="1"/>
    <col min="7699" max="7699" width="8.5703125" style="19" customWidth="1"/>
    <col min="7700" max="7703" width="11.42578125" style="19"/>
    <col min="7704" max="7704" width="10" style="19" customWidth="1"/>
    <col min="7705" max="7705" width="8.42578125" style="19" customWidth="1"/>
    <col min="7706" max="7706" width="8.85546875" style="19" customWidth="1"/>
    <col min="7707" max="7707" width="9.42578125" style="19" customWidth="1"/>
    <col min="7708" max="7708" width="8.7109375" style="19" customWidth="1"/>
    <col min="7709" max="7936" width="11.42578125" style="19"/>
    <col min="7937" max="7937" width="2.85546875" style="19" customWidth="1"/>
    <col min="7938" max="7938" width="32.140625" style="19" customWidth="1"/>
    <col min="7939" max="7939" width="10.5703125" style="19" customWidth="1"/>
    <col min="7940" max="7940" width="24.28515625" style="19" customWidth="1"/>
    <col min="7941" max="7941" width="21.7109375" style="19" customWidth="1"/>
    <col min="7942" max="7942" width="34.7109375" style="19" customWidth="1"/>
    <col min="7943" max="7943" width="20.140625" style="19" customWidth="1"/>
    <col min="7944" max="7944" width="37.7109375" style="19" customWidth="1"/>
    <col min="7945" max="7945" width="23.5703125" style="19" bestFit="1" customWidth="1"/>
    <col min="7946" max="7946" width="45.5703125" style="19" customWidth="1"/>
    <col min="7947" max="7947" width="51.42578125" style="19" customWidth="1"/>
    <col min="7948" max="7948" width="43.5703125" style="19" bestFit="1" customWidth="1"/>
    <col min="7949" max="7949" width="86" style="19" bestFit="1" customWidth="1"/>
    <col min="7950" max="7950" width="76" style="19" customWidth="1"/>
    <col min="7951" max="7951" width="48.5703125" style="19" bestFit="1" customWidth="1"/>
    <col min="7952" max="7953" width="26.7109375" style="19" bestFit="1" customWidth="1"/>
    <col min="7954" max="7954" width="8.140625" style="19" customWidth="1"/>
    <col min="7955" max="7955" width="8.5703125" style="19" customWidth="1"/>
    <col min="7956" max="7959" width="11.42578125" style="19"/>
    <col min="7960" max="7960" width="10" style="19" customWidth="1"/>
    <col min="7961" max="7961" width="8.42578125" style="19" customWidth="1"/>
    <col min="7962" max="7962" width="8.85546875" style="19" customWidth="1"/>
    <col min="7963" max="7963" width="9.42578125" style="19" customWidth="1"/>
    <col min="7964" max="7964" width="8.7109375" style="19" customWidth="1"/>
    <col min="7965" max="8192" width="11.42578125" style="19"/>
    <col min="8193" max="8193" width="2.85546875" style="19" customWidth="1"/>
    <col min="8194" max="8194" width="32.140625" style="19" customWidth="1"/>
    <col min="8195" max="8195" width="10.5703125" style="19" customWidth="1"/>
    <col min="8196" max="8196" width="24.28515625" style="19" customWidth="1"/>
    <col min="8197" max="8197" width="21.7109375" style="19" customWidth="1"/>
    <col min="8198" max="8198" width="34.7109375" style="19" customWidth="1"/>
    <col min="8199" max="8199" width="20.140625" style="19" customWidth="1"/>
    <col min="8200" max="8200" width="37.7109375" style="19" customWidth="1"/>
    <col min="8201" max="8201" width="23.5703125" style="19" bestFit="1" customWidth="1"/>
    <col min="8202" max="8202" width="45.5703125" style="19" customWidth="1"/>
    <col min="8203" max="8203" width="51.42578125" style="19" customWidth="1"/>
    <col min="8204" max="8204" width="43.5703125" style="19" bestFit="1" customWidth="1"/>
    <col min="8205" max="8205" width="86" style="19" bestFit="1" customWidth="1"/>
    <col min="8206" max="8206" width="76" style="19" customWidth="1"/>
    <col min="8207" max="8207" width="48.5703125" style="19" bestFit="1" customWidth="1"/>
    <col min="8208" max="8209" width="26.7109375" style="19" bestFit="1" customWidth="1"/>
    <col min="8210" max="8210" width="8.140625" style="19" customWidth="1"/>
    <col min="8211" max="8211" width="8.5703125" style="19" customWidth="1"/>
    <col min="8212" max="8215" width="11.42578125" style="19"/>
    <col min="8216" max="8216" width="10" style="19" customWidth="1"/>
    <col min="8217" max="8217" width="8.42578125" style="19" customWidth="1"/>
    <col min="8218" max="8218" width="8.85546875" style="19" customWidth="1"/>
    <col min="8219" max="8219" width="9.42578125" style="19" customWidth="1"/>
    <col min="8220" max="8220" width="8.7109375" style="19" customWidth="1"/>
    <col min="8221" max="8448" width="11.42578125" style="19"/>
    <col min="8449" max="8449" width="2.85546875" style="19" customWidth="1"/>
    <col min="8450" max="8450" width="32.140625" style="19" customWidth="1"/>
    <col min="8451" max="8451" width="10.5703125" style="19" customWidth="1"/>
    <col min="8452" max="8452" width="24.28515625" style="19" customWidth="1"/>
    <col min="8453" max="8453" width="21.7109375" style="19" customWidth="1"/>
    <col min="8454" max="8454" width="34.7109375" style="19" customWidth="1"/>
    <col min="8455" max="8455" width="20.140625" style="19" customWidth="1"/>
    <col min="8456" max="8456" width="37.7109375" style="19" customWidth="1"/>
    <col min="8457" max="8457" width="23.5703125" style="19" bestFit="1" customWidth="1"/>
    <col min="8458" max="8458" width="45.5703125" style="19" customWidth="1"/>
    <col min="8459" max="8459" width="51.42578125" style="19" customWidth="1"/>
    <col min="8460" max="8460" width="43.5703125" style="19" bestFit="1" customWidth="1"/>
    <col min="8461" max="8461" width="86" style="19" bestFit="1" customWidth="1"/>
    <col min="8462" max="8462" width="76" style="19" customWidth="1"/>
    <col min="8463" max="8463" width="48.5703125" style="19" bestFit="1" customWidth="1"/>
    <col min="8464" max="8465" width="26.7109375" style="19" bestFit="1" customWidth="1"/>
    <col min="8466" max="8466" width="8.140625" style="19" customWidth="1"/>
    <col min="8467" max="8467" width="8.5703125" style="19" customWidth="1"/>
    <col min="8468" max="8471" width="11.42578125" style="19"/>
    <col min="8472" max="8472" width="10" style="19" customWidth="1"/>
    <col min="8473" max="8473" width="8.42578125" style="19" customWidth="1"/>
    <col min="8474" max="8474" width="8.85546875" style="19" customWidth="1"/>
    <col min="8475" max="8475" width="9.42578125" style="19" customWidth="1"/>
    <col min="8476" max="8476" width="8.7109375" style="19" customWidth="1"/>
    <col min="8477" max="8704" width="11.42578125" style="19"/>
    <col min="8705" max="8705" width="2.85546875" style="19" customWidth="1"/>
    <col min="8706" max="8706" width="32.140625" style="19" customWidth="1"/>
    <col min="8707" max="8707" width="10.5703125" style="19" customWidth="1"/>
    <col min="8708" max="8708" width="24.28515625" style="19" customWidth="1"/>
    <col min="8709" max="8709" width="21.7109375" style="19" customWidth="1"/>
    <col min="8710" max="8710" width="34.7109375" style="19" customWidth="1"/>
    <col min="8711" max="8711" width="20.140625" style="19" customWidth="1"/>
    <col min="8712" max="8712" width="37.7109375" style="19" customWidth="1"/>
    <col min="8713" max="8713" width="23.5703125" style="19" bestFit="1" customWidth="1"/>
    <col min="8714" max="8714" width="45.5703125" style="19" customWidth="1"/>
    <col min="8715" max="8715" width="51.42578125" style="19" customWidth="1"/>
    <col min="8716" max="8716" width="43.5703125" style="19" bestFit="1" customWidth="1"/>
    <col min="8717" max="8717" width="86" style="19" bestFit="1" customWidth="1"/>
    <col min="8718" max="8718" width="76" style="19" customWidth="1"/>
    <col min="8719" max="8719" width="48.5703125" style="19" bestFit="1" customWidth="1"/>
    <col min="8720" max="8721" width="26.7109375" style="19" bestFit="1" customWidth="1"/>
    <col min="8722" max="8722" width="8.140625" style="19" customWidth="1"/>
    <col min="8723" max="8723" width="8.5703125" style="19" customWidth="1"/>
    <col min="8724" max="8727" width="11.42578125" style="19"/>
    <col min="8728" max="8728" width="10" style="19" customWidth="1"/>
    <col min="8729" max="8729" width="8.42578125" style="19" customWidth="1"/>
    <col min="8730" max="8730" width="8.85546875" style="19" customWidth="1"/>
    <col min="8731" max="8731" width="9.42578125" style="19" customWidth="1"/>
    <col min="8732" max="8732" width="8.7109375" style="19" customWidth="1"/>
    <col min="8733" max="8960" width="11.42578125" style="19"/>
    <col min="8961" max="8961" width="2.85546875" style="19" customWidth="1"/>
    <col min="8962" max="8962" width="32.140625" style="19" customWidth="1"/>
    <col min="8963" max="8963" width="10.5703125" style="19" customWidth="1"/>
    <col min="8964" max="8964" width="24.28515625" style="19" customWidth="1"/>
    <col min="8965" max="8965" width="21.7109375" style="19" customWidth="1"/>
    <col min="8966" max="8966" width="34.7109375" style="19" customWidth="1"/>
    <col min="8967" max="8967" width="20.140625" style="19" customWidth="1"/>
    <col min="8968" max="8968" width="37.7109375" style="19" customWidth="1"/>
    <col min="8969" max="8969" width="23.5703125" style="19" bestFit="1" customWidth="1"/>
    <col min="8970" max="8970" width="45.5703125" style="19" customWidth="1"/>
    <col min="8971" max="8971" width="51.42578125" style="19" customWidth="1"/>
    <col min="8972" max="8972" width="43.5703125" style="19" bestFit="1" customWidth="1"/>
    <col min="8973" max="8973" width="86" style="19" bestFit="1" customWidth="1"/>
    <col min="8974" max="8974" width="76" style="19" customWidth="1"/>
    <col min="8975" max="8975" width="48.5703125" style="19" bestFit="1" customWidth="1"/>
    <col min="8976" max="8977" width="26.7109375" style="19" bestFit="1" customWidth="1"/>
    <col min="8978" max="8978" width="8.140625" style="19" customWidth="1"/>
    <col min="8979" max="8979" width="8.5703125" style="19" customWidth="1"/>
    <col min="8980" max="8983" width="11.42578125" style="19"/>
    <col min="8984" max="8984" width="10" style="19" customWidth="1"/>
    <col min="8985" max="8985" width="8.42578125" style="19" customWidth="1"/>
    <col min="8986" max="8986" width="8.85546875" style="19" customWidth="1"/>
    <col min="8987" max="8987" width="9.42578125" style="19" customWidth="1"/>
    <col min="8988" max="8988" width="8.7109375" style="19" customWidth="1"/>
    <col min="8989" max="9216" width="11.42578125" style="19"/>
    <col min="9217" max="9217" width="2.85546875" style="19" customWidth="1"/>
    <col min="9218" max="9218" width="32.140625" style="19" customWidth="1"/>
    <col min="9219" max="9219" width="10.5703125" style="19" customWidth="1"/>
    <col min="9220" max="9220" width="24.28515625" style="19" customWidth="1"/>
    <col min="9221" max="9221" width="21.7109375" style="19" customWidth="1"/>
    <col min="9222" max="9222" width="34.7109375" style="19" customWidth="1"/>
    <col min="9223" max="9223" width="20.140625" style="19" customWidth="1"/>
    <col min="9224" max="9224" width="37.7109375" style="19" customWidth="1"/>
    <col min="9225" max="9225" width="23.5703125" style="19" bestFit="1" customWidth="1"/>
    <col min="9226" max="9226" width="45.5703125" style="19" customWidth="1"/>
    <col min="9227" max="9227" width="51.42578125" style="19" customWidth="1"/>
    <col min="9228" max="9228" width="43.5703125" style="19" bestFit="1" customWidth="1"/>
    <col min="9229" max="9229" width="86" style="19" bestFit="1" customWidth="1"/>
    <col min="9230" max="9230" width="76" style="19" customWidth="1"/>
    <col min="9231" max="9231" width="48.5703125" style="19" bestFit="1" customWidth="1"/>
    <col min="9232" max="9233" width="26.7109375" style="19" bestFit="1" customWidth="1"/>
    <col min="9234" max="9234" width="8.140625" style="19" customWidth="1"/>
    <col min="9235" max="9235" width="8.5703125" style="19" customWidth="1"/>
    <col min="9236" max="9239" width="11.42578125" style="19"/>
    <col min="9240" max="9240" width="10" style="19" customWidth="1"/>
    <col min="9241" max="9241" width="8.42578125" style="19" customWidth="1"/>
    <col min="9242" max="9242" width="8.85546875" style="19" customWidth="1"/>
    <col min="9243" max="9243" width="9.42578125" style="19" customWidth="1"/>
    <col min="9244" max="9244" width="8.7109375" style="19" customWidth="1"/>
    <col min="9245" max="9472" width="11.42578125" style="19"/>
    <col min="9473" max="9473" width="2.85546875" style="19" customWidth="1"/>
    <col min="9474" max="9474" width="32.140625" style="19" customWidth="1"/>
    <col min="9475" max="9475" width="10.5703125" style="19" customWidth="1"/>
    <col min="9476" max="9476" width="24.28515625" style="19" customWidth="1"/>
    <col min="9477" max="9477" width="21.7109375" style="19" customWidth="1"/>
    <col min="9478" max="9478" width="34.7109375" style="19" customWidth="1"/>
    <col min="9479" max="9479" width="20.140625" style="19" customWidth="1"/>
    <col min="9480" max="9480" width="37.7109375" style="19" customWidth="1"/>
    <col min="9481" max="9481" width="23.5703125" style="19" bestFit="1" customWidth="1"/>
    <col min="9482" max="9482" width="45.5703125" style="19" customWidth="1"/>
    <col min="9483" max="9483" width="51.42578125" style="19" customWidth="1"/>
    <col min="9484" max="9484" width="43.5703125" style="19" bestFit="1" customWidth="1"/>
    <col min="9485" max="9485" width="86" style="19" bestFit="1" customWidth="1"/>
    <col min="9486" max="9486" width="76" style="19" customWidth="1"/>
    <col min="9487" max="9487" width="48.5703125" style="19" bestFit="1" customWidth="1"/>
    <col min="9488" max="9489" width="26.7109375" style="19" bestFit="1" customWidth="1"/>
    <col min="9490" max="9490" width="8.140625" style="19" customWidth="1"/>
    <col min="9491" max="9491" width="8.5703125" style="19" customWidth="1"/>
    <col min="9492" max="9495" width="11.42578125" style="19"/>
    <col min="9496" max="9496" width="10" style="19" customWidth="1"/>
    <col min="9497" max="9497" width="8.42578125" style="19" customWidth="1"/>
    <col min="9498" max="9498" width="8.85546875" style="19" customWidth="1"/>
    <col min="9499" max="9499" width="9.42578125" style="19" customWidth="1"/>
    <col min="9500" max="9500" width="8.7109375" style="19" customWidth="1"/>
    <col min="9501" max="9728" width="11.42578125" style="19"/>
    <col min="9729" max="9729" width="2.85546875" style="19" customWidth="1"/>
    <col min="9730" max="9730" width="32.140625" style="19" customWidth="1"/>
    <col min="9731" max="9731" width="10.5703125" style="19" customWidth="1"/>
    <col min="9732" max="9732" width="24.28515625" style="19" customWidth="1"/>
    <col min="9733" max="9733" width="21.7109375" style="19" customWidth="1"/>
    <col min="9734" max="9734" width="34.7109375" style="19" customWidth="1"/>
    <col min="9735" max="9735" width="20.140625" style="19" customWidth="1"/>
    <col min="9736" max="9736" width="37.7109375" style="19" customWidth="1"/>
    <col min="9737" max="9737" width="23.5703125" style="19" bestFit="1" customWidth="1"/>
    <col min="9738" max="9738" width="45.5703125" style="19" customWidth="1"/>
    <col min="9739" max="9739" width="51.42578125" style="19" customWidth="1"/>
    <col min="9740" max="9740" width="43.5703125" style="19" bestFit="1" customWidth="1"/>
    <col min="9741" max="9741" width="86" style="19" bestFit="1" customWidth="1"/>
    <col min="9742" max="9742" width="76" style="19" customWidth="1"/>
    <col min="9743" max="9743" width="48.5703125" style="19" bestFit="1" customWidth="1"/>
    <col min="9744" max="9745" width="26.7109375" style="19" bestFit="1" customWidth="1"/>
    <col min="9746" max="9746" width="8.140625" style="19" customWidth="1"/>
    <col min="9747" max="9747" width="8.5703125" style="19" customWidth="1"/>
    <col min="9748" max="9751" width="11.42578125" style="19"/>
    <col min="9752" max="9752" width="10" style="19" customWidth="1"/>
    <col min="9753" max="9753" width="8.42578125" style="19" customWidth="1"/>
    <col min="9754" max="9754" width="8.85546875" style="19" customWidth="1"/>
    <col min="9755" max="9755" width="9.42578125" style="19" customWidth="1"/>
    <col min="9756" max="9756" width="8.7109375" style="19" customWidth="1"/>
    <col min="9757" max="9984" width="11.42578125" style="19"/>
    <col min="9985" max="9985" width="2.85546875" style="19" customWidth="1"/>
    <col min="9986" max="9986" width="32.140625" style="19" customWidth="1"/>
    <col min="9987" max="9987" width="10.5703125" style="19" customWidth="1"/>
    <col min="9988" max="9988" width="24.28515625" style="19" customWidth="1"/>
    <col min="9989" max="9989" width="21.7109375" style="19" customWidth="1"/>
    <col min="9990" max="9990" width="34.7109375" style="19" customWidth="1"/>
    <col min="9991" max="9991" width="20.140625" style="19" customWidth="1"/>
    <col min="9992" max="9992" width="37.7109375" style="19" customWidth="1"/>
    <col min="9993" max="9993" width="23.5703125" style="19" bestFit="1" customWidth="1"/>
    <col min="9994" max="9994" width="45.5703125" style="19" customWidth="1"/>
    <col min="9995" max="9995" width="51.42578125" style="19" customWidth="1"/>
    <col min="9996" max="9996" width="43.5703125" style="19" bestFit="1" customWidth="1"/>
    <col min="9997" max="9997" width="86" style="19" bestFit="1" customWidth="1"/>
    <col min="9998" max="9998" width="76" style="19" customWidth="1"/>
    <col min="9999" max="9999" width="48.5703125" style="19" bestFit="1" customWidth="1"/>
    <col min="10000" max="10001" width="26.7109375" style="19" bestFit="1" customWidth="1"/>
    <col min="10002" max="10002" width="8.140625" style="19" customWidth="1"/>
    <col min="10003" max="10003" width="8.5703125" style="19" customWidth="1"/>
    <col min="10004" max="10007" width="11.42578125" style="19"/>
    <col min="10008" max="10008" width="10" style="19" customWidth="1"/>
    <col min="10009" max="10009" width="8.42578125" style="19" customWidth="1"/>
    <col min="10010" max="10010" width="8.85546875" style="19" customWidth="1"/>
    <col min="10011" max="10011" width="9.42578125" style="19" customWidth="1"/>
    <col min="10012" max="10012" width="8.7109375" style="19" customWidth="1"/>
    <col min="10013" max="10240" width="11.42578125" style="19"/>
    <col min="10241" max="10241" width="2.85546875" style="19" customWidth="1"/>
    <col min="10242" max="10242" width="32.140625" style="19" customWidth="1"/>
    <col min="10243" max="10243" width="10.5703125" style="19" customWidth="1"/>
    <col min="10244" max="10244" width="24.28515625" style="19" customWidth="1"/>
    <col min="10245" max="10245" width="21.7109375" style="19" customWidth="1"/>
    <col min="10246" max="10246" width="34.7109375" style="19" customWidth="1"/>
    <col min="10247" max="10247" width="20.140625" style="19" customWidth="1"/>
    <col min="10248" max="10248" width="37.7109375" style="19" customWidth="1"/>
    <col min="10249" max="10249" width="23.5703125" style="19" bestFit="1" customWidth="1"/>
    <col min="10250" max="10250" width="45.5703125" style="19" customWidth="1"/>
    <col min="10251" max="10251" width="51.42578125" style="19" customWidth="1"/>
    <col min="10252" max="10252" width="43.5703125" style="19" bestFit="1" customWidth="1"/>
    <col min="10253" max="10253" width="86" style="19" bestFit="1" customWidth="1"/>
    <col min="10254" max="10254" width="76" style="19" customWidth="1"/>
    <col min="10255" max="10255" width="48.5703125" style="19" bestFit="1" customWidth="1"/>
    <col min="10256" max="10257" width="26.7109375" style="19" bestFit="1" customWidth="1"/>
    <col min="10258" max="10258" width="8.140625" style="19" customWidth="1"/>
    <col min="10259" max="10259" width="8.5703125" style="19" customWidth="1"/>
    <col min="10260" max="10263" width="11.42578125" style="19"/>
    <col min="10264" max="10264" width="10" style="19" customWidth="1"/>
    <col min="10265" max="10265" width="8.42578125" style="19" customWidth="1"/>
    <col min="10266" max="10266" width="8.85546875" style="19" customWidth="1"/>
    <col min="10267" max="10267" width="9.42578125" style="19" customWidth="1"/>
    <col min="10268" max="10268" width="8.7109375" style="19" customWidth="1"/>
    <col min="10269" max="10496" width="11.42578125" style="19"/>
    <col min="10497" max="10497" width="2.85546875" style="19" customWidth="1"/>
    <col min="10498" max="10498" width="32.140625" style="19" customWidth="1"/>
    <col min="10499" max="10499" width="10.5703125" style="19" customWidth="1"/>
    <col min="10500" max="10500" width="24.28515625" style="19" customWidth="1"/>
    <col min="10501" max="10501" width="21.7109375" style="19" customWidth="1"/>
    <col min="10502" max="10502" width="34.7109375" style="19" customWidth="1"/>
    <col min="10503" max="10503" width="20.140625" style="19" customWidth="1"/>
    <col min="10504" max="10504" width="37.7109375" style="19" customWidth="1"/>
    <col min="10505" max="10505" width="23.5703125" style="19" bestFit="1" customWidth="1"/>
    <col min="10506" max="10506" width="45.5703125" style="19" customWidth="1"/>
    <col min="10507" max="10507" width="51.42578125" style="19" customWidth="1"/>
    <col min="10508" max="10508" width="43.5703125" style="19" bestFit="1" customWidth="1"/>
    <col min="10509" max="10509" width="86" style="19" bestFit="1" customWidth="1"/>
    <col min="10510" max="10510" width="76" style="19" customWidth="1"/>
    <col min="10511" max="10511" width="48.5703125" style="19" bestFit="1" customWidth="1"/>
    <col min="10512" max="10513" width="26.7109375" style="19" bestFit="1" customWidth="1"/>
    <col min="10514" max="10514" width="8.140625" style="19" customWidth="1"/>
    <col min="10515" max="10515" width="8.5703125" style="19" customWidth="1"/>
    <col min="10516" max="10519" width="11.42578125" style="19"/>
    <col min="10520" max="10520" width="10" style="19" customWidth="1"/>
    <col min="10521" max="10521" width="8.42578125" style="19" customWidth="1"/>
    <col min="10522" max="10522" width="8.85546875" style="19" customWidth="1"/>
    <col min="10523" max="10523" width="9.42578125" style="19" customWidth="1"/>
    <col min="10524" max="10524" width="8.7109375" style="19" customWidth="1"/>
    <col min="10525" max="10752" width="11.42578125" style="19"/>
    <col min="10753" max="10753" width="2.85546875" style="19" customWidth="1"/>
    <col min="10754" max="10754" width="32.140625" style="19" customWidth="1"/>
    <col min="10755" max="10755" width="10.5703125" style="19" customWidth="1"/>
    <col min="10756" max="10756" width="24.28515625" style="19" customWidth="1"/>
    <col min="10757" max="10757" width="21.7109375" style="19" customWidth="1"/>
    <col min="10758" max="10758" width="34.7109375" style="19" customWidth="1"/>
    <col min="10759" max="10759" width="20.140625" style="19" customWidth="1"/>
    <col min="10760" max="10760" width="37.7109375" style="19" customWidth="1"/>
    <col min="10761" max="10761" width="23.5703125" style="19" bestFit="1" customWidth="1"/>
    <col min="10762" max="10762" width="45.5703125" style="19" customWidth="1"/>
    <col min="10763" max="10763" width="51.42578125" style="19" customWidth="1"/>
    <col min="10764" max="10764" width="43.5703125" style="19" bestFit="1" customWidth="1"/>
    <col min="10765" max="10765" width="86" style="19" bestFit="1" customWidth="1"/>
    <col min="10766" max="10766" width="76" style="19" customWidth="1"/>
    <col min="10767" max="10767" width="48.5703125" style="19" bestFit="1" customWidth="1"/>
    <col min="10768" max="10769" width="26.7109375" style="19" bestFit="1" customWidth="1"/>
    <col min="10770" max="10770" width="8.140625" style="19" customWidth="1"/>
    <col min="10771" max="10771" width="8.5703125" style="19" customWidth="1"/>
    <col min="10772" max="10775" width="11.42578125" style="19"/>
    <col min="10776" max="10776" width="10" style="19" customWidth="1"/>
    <col min="10777" max="10777" width="8.42578125" style="19" customWidth="1"/>
    <col min="10778" max="10778" width="8.85546875" style="19" customWidth="1"/>
    <col min="10779" max="10779" width="9.42578125" style="19" customWidth="1"/>
    <col min="10780" max="10780" width="8.7109375" style="19" customWidth="1"/>
    <col min="10781" max="11008" width="11.42578125" style="19"/>
    <col min="11009" max="11009" width="2.85546875" style="19" customWidth="1"/>
    <col min="11010" max="11010" width="32.140625" style="19" customWidth="1"/>
    <col min="11011" max="11011" width="10.5703125" style="19" customWidth="1"/>
    <col min="11012" max="11012" width="24.28515625" style="19" customWidth="1"/>
    <col min="11013" max="11013" width="21.7109375" style="19" customWidth="1"/>
    <col min="11014" max="11014" width="34.7109375" style="19" customWidth="1"/>
    <col min="11015" max="11015" width="20.140625" style="19" customWidth="1"/>
    <col min="11016" max="11016" width="37.7109375" style="19" customWidth="1"/>
    <col min="11017" max="11017" width="23.5703125" style="19" bestFit="1" customWidth="1"/>
    <col min="11018" max="11018" width="45.5703125" style="19" customWidth="1"/>
    <col min="11019" max="11019" width="51.42578125" style="19" customWidth="1"/>
    <col min="11020" max="11020" width="43.5703125" style="19" bestFit="1" customWidth="1"/>
    <col min="11021" max="11021" width="86" style="19" bestFit="1" customWidth="1"/>
    <col min="11022" max="11022" width="76" style="19" customWidth="1"/>
    <col min="11023" max="11023" width="48.5703125" style="19" bestFit="1" customWidth="1"/>
    <col min="11024" max="11025" width="26.7109375" style="19" bestFit="1" customWidth="1"/>
    <col min="11026" max="11026" width="8.140625" style="19" customWidth="1"/>
    <col min="11027" max="11027" width="8.5703125" style="19" customWidth="1"/>
    <col min="11028" max="11031" width="11.42578125" style="19"/>
    <col min="11032" max="11032" width="10" style="19" customWidth="1"/>
    <col min="11033" max="11033" width="8.42578125" style="19" customWidth="1"/>
    <col min="11034" max="11034" width="8.85546875" style="19" customWidth="1"/>
    <col min="11035" max="11035" width="9.42578125" style="19" customWidth="1"/>
    <col min="11036" max="11036" width="8.7109375" style="19" customWidth="1"/>
    <col min="11037" max="11264" width="11.42578125" style="19"/>
    <col min="11265" max="11265" width="2.85546875" style="19" customWidth="1"/>
    <col min="11266" max="11266" width="32.140625" style="19" customWidth="1"/>
    <col min="11267" max="11267" width="10.5703125" style="19" customWidth="1"/>
    <col min="11268" max="11268" width="24.28515625" style="19" customWidth="1"/>
    <col min="11269" max="11269" width="21.7109375" style="19" customWidth="1"/>
    <col min="11270" max="11270" width="34.7109375" style="19" customWidth="1"/>
    <col min="11271" max="11271" width="20.140625" style="19" customWidth="1"/>
    <col min="11272" max="11272" width="37.7109375" style="19" customWidth="1"/>
    <col min="11273" max="11273" width="23.5703125" style="19" bestFit="1" customWidth="1"/>
    <col min="11274" max="11274" width="45.5703125" style="19" customWidth="1"/>
    <col min="11275" max="11275" width="51.42578125" style="19" customWidth="1"/>
    <col min="11276" max="11276" width="43.5703125" style="19" bestFit="1" customWidth="1"/>
    <col min="11277" max="11277" width="86" style="19" bestFit="1" customWidth="1"/>
    <col min="11278" max="11278" width="76" style="19" customWidth="1"/>
    <col min="11279" max="11279" width="48.5703125" style="19" bestFit="1" customWidth="1"/>
    <col min="11280" max="11281" width="26.7109375" style="19" bestFit="1" customWidth="1"/>
    <col min="11282" max="11282" width="8.140625" style="19" customWidth="1"/>
    <col min="11283" max="11283" width="8.5703125" style="19" customWidth="1"/>
    <col min="11284" max="11287" width="11.42578125" style="19"/>
    <col min="11288" max="11288" width="10" style="19" customWidth="1"/>
    <col min="11289" max="11289" width="8.42578125" style="19" customWidth="1"/>
    <col min="11290" max="11290" width="8.85546875" style="19" customWidth="1"/>
    <col min="11291" max="11291" width="9.42578125" style="19" customWidth="1"/>
    <col min="11292" max="11292" width="8.7109375" style="19" customWidth="1"/>
    <col min="11293" max="11520" width="11.42578125" style="19"/>
    <col min="11521" max="11521" width="2.85546875" style="19" customWidth="1"/>
    <col min="11522" max="11522" width="32.140625" style="19" customWidth="1"/>
    <col min="11523" max="11523" width="10.5703125" style="19" customWidth="1"/>
    <col min="11524" max="11524" width="24.28515625" style="19" customWidth="1"/>
    <col min="11525" max="11525" width="21.7109375" style="19" customWidth="1"/>
    <col min="11526" max="11526" width="34.7109375" style="19" customWidth="1"/>
    <col min="11527" max="11527" width="20.140625" style="19" customWidth="1"/>
    <col min="11528" max="11528" width="37.7109375" style="19" customWidth="1"/>
    <col min="11529" max="11529" width="23.5703125" style="19" bestFit="1" customWidth="1"/>
    <col min="11530" max="11530" width="45.5703125" style="19" customWidth="1"/>
    <col min="11531" max="11531" width="51.42578125" style="19" customWidth="1"/>
    <col min="11532" max="11532" width="43.5703125" style="19" bestFit="1" customWidth="1"/>
    <col min="11533" max="11533" width="86" style="19" bestFit="1" customWidth="1"/>
    <col min="11534" max="11534" width="76" style="19" customWidth="1"/>
    <col min="11535" max="11535" width="48.5703125" style="19" bestFit="1" customWidth="1"/>
    <col min="11536" max="11537" width="26.7109375" style="19" bestFit="1" customWidth="1"/>
    <col min="11538" max="11538" width="8.140625" style="19" customWidth="1"/>
    <col min="11539" max="11539" width="8.5703125" style="19" customWidth="1"/>
    <col min="11540" max="11543" width="11.42578125" style="19"/>
    <col min="11544" max="11544" width="10" style="19" customWidth="1"/>
    <col min="11545" max="11545" width="8.42578125" style="19" customWidth="1"/>
    <col min="11546" max="11546" width="8.85546875" style="19" customWidth="1"/>
    <col min="11547" max="11547" width="9.42578125" style="19" customWidth="1"/>
    <col min="11548" max="11548" width="8.7109375" style="19" customWidth="1"/>
    <col min="11549" max="11776" width="11.42578125" style="19"/>
    <col min="11777" max="11777" width="2.85546875" style="19" customWidth="1"/>
    <col min="11778" max="11778" width="32.140625" style="19" customWidth="1"/>
    <col min="11779" max="11779" width="10.5703125" style="19" customWidth="1"/>
    <col min="11780" max="11780" width="24.28515625" style="19" customWidth="1"/>
    <col min="11781" max="11781" width="21.7109375" style="19" customWidth="1"/>
    <col min="11782" max="11782" width="34.7109375" style="19" customWidth="1"/>
    <col min="11783" max="11783" width="20.140625" style="19" customWidth="1"/>
    <col min="11784" max="11784" width="37.7109375" style="19" customWidth="1"/>
    <col min="11785" max="11785" width="23.5703125" style="19" bestFit="1" customWidth="1"/>
    <col min="11786" max="11786" width="45.5703125" style="19" customWidth="1"/>
    <col min="11787" max="11787" width="51.42578125" style="19" customWidth="1"/>
    <col min="11788" max="11788" width="43.5703125" style="19" bestFit="1" customWidth="1"/>
    <col min="11789" max="11789" width="86" style="19" bestFit="1" customWidth="1"/>
    <col min="11790" max="11790" width="76" style="19" customWidth="1"/>
    <col min="11791" max="11791" width="48.5703125" style="19" bestFit="1" customWidth="1"/>
    <col min="11792" max="11793" width="26.7109375" style="19" bestFit="1" customWidth="1"/>
    <col min="11794" max="11794" width="8.140625" style="19" customWidth="1"/>
    <col min="11795" max="11795" width="8.5703125" style="19" customWidth="1"/>
    <col min="11796" max="11799" width="11.42578125" style="19"/>
    <col min="11800" max="11800" width="10" style="19" customWidth="1"/>
    <col min="11801" max="11801" width="8.42578125" style="19" customWidth="1"/>
    <col min="11802" max="11802" width="8.85546875" style="19" customWidth="1"/>
    <col min="11803" max="11803" width="9.42578125" style="19" customWidth="1"/>
    <col min="11804" max="11804" width="8.7109375" style="19" customWidth="1"/>
    <col min="11805" max="12032" width="11.42578125" style="19"/>
    <col min="12033" max="12033" width="2.85546875" style="19" customWidth="1"/>
    <col min="12034" max="12034" width="32.140625" style="19" customWidth="1"/>
    <col min="12035" max="12035" width="10.5703125" style="19" customWidth="1"/>
    <col min="12036" max="12036" width="24.28515625" style="19" customWidth="1"/>
    <col min="12037" max="12037" width="21.7109375" style="19" customWidth="1"/>
    <col min="12038" max="12038" width="34.7109375" style="19" customWidth="1"/>
    <col min="12039" max="12039" width="20.140625" style="19" customWidth="1"/>
    <col min="12040" max="12040" width="37.7109375" style="19" customWidth="1"/>
    <col min="12041" max="12041" width="23.5703125" style="19" bestFit="1" customWidth="1"/>
    <col min="12042" max="12042" width="45.5703125" style="19" customWidth="1"/>
    <col min="12043" max="12043" width="51.42578125" style="19" customWidth="1"/>
    <col min="12044" max="12044" width="43.5703125" style="19" bestFit="1" customWidth="1"/>
    <col min="12045" max="12045" width="86" style="19" bestFit="1" customWidth="1"/>
    <col min="12046" max="12046" width="76" style="19" customWidth="1"/>
    <col min="12047" max="12047" width="48.5703125" style="19" bestFit="1" customWidth="1"/>
    <col min="12048" max="12049" width="26.7109375" style="19" bestFit="1" customWidth="1"/>
    <col min="12050" max="12050" width="8.140625" style="19" customWidth="1"/>
    <col min="12051" max="12051" width="8.5703125" style="19" customWidth="1"/>
    <col min="12052" max="12055" width="11.42578125" style="19"/>
    <col min="12056" max="12056" width="10" style="19" customWidth="1"/>
    <col min="12057" max="12057" width="8.42578125" style="19" customWidth="1"/>
    <col min="12058" max="12058" width="8.85546875" style="19" customWidth="1"/>
    <col min="12059" max="12059" width="9.42578125" style="19" customWidth="1"/>
    <col min="12060" max="12060" width="8.7109375" style="19" customWidth="1"/>
    <col min="12061" max="12288" width="11.42578125" style="19"/>
    <col min="12289" max="12289" width="2.85546875" style="19" customWidth="1"/>
    <col min="12290" max="12290" width="32.140625" style="19" customWidth="1"/>
    <col min="12291" max="12291" width="10.5703125" style="19" customWidth="1"/>
    <col min="12292" max="12292" width="24.28515625" style="19" customWidth="1"/>
    <col min="12293" max="12293" width="21.7109375" style="19" customWidth="1"/>
    <col min="12294" max="12294" width="34.7109375" style="19" customWidth="1"/>
    <col min="12295" max="12295" width="20.140625" style="19" customWidth="1"/>
    <col min="12296" max="12296" width="37.7109375" style="19" customWidth="1"/>
    <col min="12297" max="12297" width="23.5703125" style="19" bestFit="1" customWidth="1"/>
    <col min="12298" max="12298" width="45.5703125" style="19" customWidth="1"/>
    <col min="12299" max="12299" width="51.42578125" style="19" customWidth="1"/>
    <col min="12300" max="12300" width="43.5703125" style="19" bestFit="1" customWidth="1"/>
    <col min="12301" max="12301" width="86" style="19" bestFit="1" customWidth="1"/>
    <col min="12302" max="12302" width="76" style="19" customWidth="1"/>
    <col min="12303" max="12303" width="48.5703125" style="19" bestFit="1" customWidth="1"/>
    <col min="12304" max="12305" width="26.7109375" style="19" bestFit="1" customWidth="1"/>
    <col min="12306" max="12306" width="8.140625" style="19" customWidth="1"/>
    <col min="12307" max="12307" width="8.5703125" style="19" customWidth="1"/>
    <col min="12308" max="12311" width="11.42578125" style="19"/>
    <col min="12312" max="12312" width="10" style="19" customWidth="1"/>
    <col min="12313" max="12313" width="8.42578125" style="19" customWidth="1"/>
    <col min="12314" max="12314" width="8.85546875" style="19" customWidth="1"/>
    <col min="12315" max="12315" width="9.42578125" style="19" customWidth="1"/>
    <col min="12316" max="12316" width="8.7109375" style="19" customWidth="1"/>
    <col min="12317" max="12544" width="11.42578125" style="19"/>
    <col min="12545" max="12545" width="2.85546875" style="19" customWidth="1"/>
    <col min="12546" max="12546" width="32.140625" style="19" customWidth="1"/>
    <col min="12547" max="12547" width="10.5703125" style="19" customWidth="1"/>
    <col min="12548" max="12548" width="24.28515625" style="19" customWidth="1"/>
    <col min="12549" max="12549" width="21.7109375" style="19" customWidth="1"/>
    <col min="12550" max="12550" width="34.7109375" style="19" customWidth="1"/>
    <col min="12551" max="12551" width="20.140625" style="19" customWidth="1"/>
    <col min="12552" max="12552" width="37.7109375" style="19" customWidth="1"/>
    <col min="12553" max="12553" width="23.5703125" style="19" bestFit="1" customWidth="1"/>
    <col min="12554" max="12554" width="45.5703125" style="19" customWidth="1"/>
    <col min="12555" max="12555" width="51.42578125" style="19" customWidth="1"/>
    <col min="12556" max="12556" width="43.5703125" style="19" bestFit="1" customWidth="1"/>
    <col min="12557" max="12557" width="86" style="19" bestFit="1" customWidth="1"/>
    <col min="12558" max="12558" width="76" style="19" customWidth="1"/>
    <col min="12559" max="12559" width="48.5703125" style="19" bestFit="1" customWidth="1"/>
    <col min="12560" max="12561" width="26.7109375" style="19" bestFit="1" customWidth="1"/>
    <col min="12562" max="12562" width="8.140625" style="19" customWidth="1"/>
    <col min="12563" max="12563" width="8.5703125" style="19" customWidth="1"/>
    <col min="12564" max="12567" width="11.42578125" style="19"/>
    <col min="12568" max="12568" width="10" style="19" customWidth="1"/>
    <col min="12569" max="12569" width="8.42578125" style="19" customWidth="1"/>
    <col min="12570" max="12570" width="8.85546875" style="19" customWidth="1"/>
    <col min="12571" max="12571" width="9.42578125" style="19" customWidth="1"/>
    <col min="12572" max="12572" width="8.7109375" style="19" customWidth="1"/>
    <col min="12573" max="12800" width="11.42578125" style="19"/>
    <col min="12801" max="12801" width="2.85546875" style="19" customWidth="1"/>
    <col min="12802" max="12802" width="32.140625" style="19" customWidth="1"/>
    <col min="12803" max="12803" width="10.5703125" style="19" customWidth="1"/>
    <col min="12804" max="12804" width="24.28515625" style="19" customWidth="1"/>
    <col min="12805" max="12805" width="21.7109375" style="19" customWidth="1"/>
    <col min="12806" max="12806" width="34.7109375" style="19" customWidth="1"/>
    <col min="12807" max="12807" width="20.140625" style="19" customWidth="1"/>
    <col min="12808" max="12808" width="37.7109375" style="19" customWidth="1"/>
    <col min="12809" max="12809" width="23.5703125" style="19" bestFit="1" customWidth="1"/>
    <col min="12810" max="12810" width="45.5703125" style="19" customWidth="1"/>
    <col min="12811" max="12811" width="51.42578125" style="19" customWidth="1"/>
    <col min="12812" max="12812" width="43.5703125" style="19" bestFit="1" customWidth="1"/>
    <col min="12813" max="12813" width="86" style="19" bestFit="1" customWidth="1"/>
    <col min="12814" max="12814" width="76" style="19" customWidth="1"/>
    <col min="12815" max="12815" width="48.5703125" style="19" bestFit="1" customWidth="1"/>
    <col min="12816" max="12817" width="26.7109375" style="19" bestFit="1" customWidth="1"/>
    <col min="12818" max="12818" width="8.140625" style="19" customWidth="1"/>
    <col min="12819" max="12819" width="8.5703125" style="19" customWidth="1"/>
    <col min="12820" max="12823" width="11.42578125" style="19"/>
    <col min="12824" max="12824" width="10" style="19" customWidth="1"/>
    <col min="12825" max="12825" width="8.42578125" style="19" customWidth="1"/>
    <col min="12826" max="12826" width="8.85546875" style="19" customWidth="1"/>
    <col min="12827" max="12827" width="9.42578125" style="19" customWidth="1"/>
    <col min="12828" max="12828" width="8.7109375" style="19" customWidth="1"/>
    <col min="12829" max="13056" width="11.42578125" style="19"/>
    <col min="13057" max="13057" width="2.85546875" style="19" customWidth="1"/>
    <col min="13058" max="13058" width="32.140625" style="19" customWidth="1"/>
    <col min="13059" max="13059" width="10.5703125" style="19" customWidth="1"/>
    <col min="13060" max="13060" width="24.28515625" style="19" customWidth="1"/>
    <col min="13061" max="13061" width="21.7109375" style="19" customWidth="1"/>
    <col min="13062" max="13062" width="34.7109375" style="19" customWidth="1"/>
    <col min="13063" max="13063" width="20.140625" style="19" customWidth="1"/>
    <col min="13064" max="13064" width="37.7109375" style="19" customWidth="1"/>
    <col min="13065" max="13065" width="23.5703125" style="19" bestFit="1" customWidth="1"/>
    <col min="13066" max="13066" width="45.5703125" style="19" customWidth="1"/>
    <col min="13067" max="13067" width="51.42578125" style="19" customWidth="1"/>
    <col min="13068" max="13068" width="43.5703125" style="19" bestFit="1" customWidth="1"/>
    <col min="13069" max="13069" width="86" style="19" bestFit="1" customWidth="1"/>
    <col min="13070" max="13070" width="76" style="19" customWidth="1"/>
    <col min="13071" max="13071" width="48.5703125" style="19" bestFit="1" customWidth="1"/>
    <col min="13072" max="13073" width="26.7109375" style="19" bestFit="1" customWidth="1"/>
    <col min="13074" max="13074" width="8.140625" style="19" customWidth="1"/>
    <col min="13075" max="13075" width="8.5703125" style="19" customWidth="1"/>
    <col min="13076" max="13079" width="11.42578125" style="19"/>
    <col min="13080" max="13080" width="10" style="19" customWidth="1"/>
    <col min="13081" max="13081" width="8.42578125" style="19" customWidth="1"/>
    <col min="13082" max="13082" width="8.85546875" style="19" customWidth="1"/>
    <col min="13083" max="13083" width="9.42578125" style="19" customWidth="1"/>
    <col min="13084" max="13084" width="8.7109375" style="19" customWidth="1"/>
    <col min="13085" max="13312" width="11.42578125" style="19"/>
    <col min="13313" max="13313" width="2.85546875" style="19" customWidth="1"/>
    <col min="13314" max="13314" width="32.140625" style="19" customWidth="1"/>
    <col min="13315" max="13315" width="10.5703125" style="19" customWidth="1"/>
    <col min="13316" max="13316" width="24.28515625" style="19" customWidth="1"/>
    <col min="13317" max="13317" width="21.7109375" style="19" customWidth="1"/>
    <col min="13318" max="13318" width="34.7109375" style="19" customWidth="1"/>
    <col min="13319" max="13319" width="20.140625" style="19" customWidth="1"/>
    <col min="13320" max="13320" width="37.7109375" style="19" customWidth="1"/>
    <col min="13321" max="13321" width="23.5703125" style="19" bestFit="1" customWidth="1"/>
    <col min="13322" max="13322" width="45.5703125" style="19" customWidth="1"/>
    <col min="13323" max="13323" width="51.42578125" style="19" customWidth="1"/>
    <col min="13324" max="13324" width="43.5703125" style="19" bestFit="1" customWidth="1"/>
    <col min="13325" max="13325" width="86" style="19" bestFit="1" customWidth="1"/>
    <col min="13326" max="13326" width="76" style="19" customWidth="1"/>
    <col min="13327" max="13327" width="48.5703125" style="19" bestFit="1" customWidth="1"/>
    <col min="13328" max="13329" width="26.7109375" style="19" bestFit="1" customWidth="1"/>
    <col min="13330" max="13330" width="8.140625" style="19" customWidth="1"/>
    <col min="13331" max="13331" width="8.5703125" style="19" customWidth="1"/>
    <col min="13332" max="13335" width="11.42578125" style="19"/>
    <col min="13336" max="13336" width="10" style="19" customWidth="1"/>
    <col min="13337" max="13337" width="8.42578125" style="19" customWidth="1"/>
    <col min="13338" max="13338" width="8.85546875" style="19" customWidth="1"/>
    <col min="13339" max="13339" width="9.42578125" style="19" customWidth="1"/>
    <col min="13340" max="13340" width="8.7109375" style="19" customWidth="1"/>
    <col min="13341" max="13568" width="11.42578125" style="19"/>
    <col min="13569" max="13569" width="2.85546875" style="19" customWidth="1"/>
    <col min="13570" max="13570" width="32.140625" style="19" customWidth="1"/>
    <col min="13571" max="13571" width="10.5703125" style="19" customWidth="1"/>
    <col min="13572" max="13572" width="24.28515625" style="19" customWidth="1"/>
    <col min="13573" max="13573" width="21.7109375" style="19" customWidth="1"/>
    <col min="13574" max="13574" width="34.7109375" style="19" customWidth="1"/>
    <col min="13575" max="13575" width="20.140625" style="19" customWidth="1"/>
    <col min="13576" max="13576" width="37.7109375" style="19" customWidth="1"/>
    <col min="13577" max="13577" width="23.5703125" style="19" bestFit="1" customWidth="1"/>
    <col min="13578" max="13578" width="45.5703125" style="19" customWidth="1"/>
    <col min="13579" max="13579" width="51.42578125" style="19" customWidth="1"/>
    <col min="13580" max="13580" width="43.5703125" style="19" bestFit="1" customWidth="1"/>
    <col min="13581" max="13581" width="86" style="19" bestFit="1" customWidth="1"/>
    <col min="13582" max="13582" width="76" style="19" customWidth="1"/>
    <col min="13583" max="13583" width="48.5703125" style="19" bestFit="1" customWidth="1"/>
    <col min="13584" max="13585" width="26.7109375" style="19" bestFit="1" customWidth="1"/>
    <col min="13586" max="13586" width="8.140625" style="19" customWidth="1"/>
    <col min="13587" max="13587" width="8.5703125" style="19" customWidth="1"/>
    <col min="13588" max="13591" width="11.42578125" style="19"/>
    <col min="13592" max="13592" width="10" style="19" customWidth="1"/>
    <col min="13593" max="13593" width="8.42578125" style="19" customWidth="1"/>
    <col min="13594" max="13594" width="8.85546875" style="19" customWidth="1"/>
    <col min="13595" max="13595" width="9.42578125" style="19" customWidth="1"/>
    <col min="13596" max="13596" width="8.7109375" style="19" customWidth="1"/>
    <col min="13597" max="13824" width="11.42578125" style="19"/>
    <col min="13825" max="13825" width="2.85546875" style="19" customWidth="1"/>
    <col min="13826" max="13826" width="32.140625" style="19" customWidth="1"/>
    <col min="13827" max="13827" width="10.5703125" style="19" customWidth="1"/>
    <col min="13828" max="13828" width="24.28515625" style="19" customWidth="1"/>
    <col min="13829" max="13829" width="21.7109375" style="19" customWidth="1"/>
    <col min="13830" max="13830" width="34.7109375" style="19" customWidth="1"/>
    <col min="13831" max="13831" width="20.140625" style="19" customWidth="1"/>
    <col min="13832" max="13832" width="37.7109375" style="19" customWidth="1"/>
    <col min="13833" max="13833" width="23.5703125" style="19" bestFit="1" customWidth="1"/>
    <col min="13834" max="13834" width="45.5703125" style="19" customWidth="1"/>
    <col min="13835" max="13835" width="51.42578125" style="19" customWidth="1"/>
    <col min="13836" max="13836" width="43.5703125" style="19" bestFit="1" customWidth="1"/>
    <col min="13837" max="13837" width="86" style="19" bestFit="1" customWidth="1"/>
    <col min="13838" max="13838" width="76" style="19" customWidth="1"/>
    <col min="13839" max="13839" width="48.5703125" style="19" bestFit="1" customWidth="1"/>
    <col min="13840" max="13841" width="26.7109375" style="19" bestFit="1" customWidth="1"/>
    <col min="13842" max="13842" width="8.140625" style="19" customWidth="1"/>
    <col min="13843" max="13843" width="8.5703125" style="19" customWidth="1"/>
    <col min="13844" max="13847" width="11.42578125" style="19"/>
    <col min="13848" max="13848" width="10" style="19" customWidth="1"/>
    <col min="13849" max="13849" width="8.42578125" style="19" customWidth="1"/>
    <col min="13850" max="13850" width="8.85546875" style="19" customWidth="1"/>
    <col min="13851" max="13851" width="9.42578125" style="19" customWidth="1"/>
    <col min="13852" max="13852" width="8.7109375" style="19" customWidth="1"/>
    <col min="13853" max="14080" width="11.42578125" style="19"/>
    <col min="14081" max="14081" width="2.85546875" style="19" customWidth="1"/>
    <col min="14082" max="14082" width="32.140625" style="19" customWidth="1"/>
    <col min="14083" max="14083" width="10.5703125" style="19" customWidth="1"/>
    <col min="14084" max="14084" width="24.28515625" style="19" customWidth="1"/>
    <col min="14085" max="14085" width="21.7109375" style="19" customWidth="1"/>
    <col min="14086" max="14086" width="34.7109375" style="19" customWidth="1"/>
    <col min="14087" max="14087" width="20.140625" style="19" customWidth="1"/>
    <col min="14088" max="14088" width="37.7109375" style="19" customWidth="1"/>
    <col min="14089" max="14089" width="23.5703125" style="19" bestFit="1" customWidth="1"/>
    <col min="14090" max="14090" width="45.5703125" style="19" customWidth="1"/>
    <col min="14091" max="14091" width="51.42578125" style="19" customWidth="1"/>
    <col min="14092" max="14092" width="43.5703125" style="19" bestFit="1" customWidth="1"/>
    <col min="14093" max="14093" width="86" style="19" bestFit="1" customWidth="1"/>
    <col min="14094" max="14094" width="76" style="19" customWidth="1"/>
    <col min="14095" max="14095" width="48.5703125" style="19" bestFit="1" customWidth="1"/>
    <col min="14096" max="14097" width="26.7109375" style="19" bestFit="1" customWidth="1"/>
    <col min="14098" max="14098" width="8.140625" style="19" customWidth="1"/>
    <col min="14099" max="14099" width="8.5703125" style="19" customWidth="1"/>
    <col min="14100" max="14103" width="11.42578125" style="19"/>
    <col min="14104" max="14104" width="10" style="19" customWidth="1"/>
    <col min="14105" max="14105" width="8.42578125" style="19" customWidth="1"/>
    <col min="14106" max="14106" width="8.85546875" style="19" customWidth="1"/>
    <col min="14107" max="14107" width="9.42578125" style="19" customWidth="1"/>
    <col min="14108" max="14108" width="8.7109375" style="19" customWidth="1"/>
    <col min="14109" max="14336" width="11.42578125" style="19"/>
    <col min="14337" max="14337" width="2.85546875" style="19" customWidth="1"/>
    <col min="14338" max="14338" width="32.140625" style="19" customWidth="1"/>
    <col min="14339" max="14339" width="10.5703125" style="19" customWidth="1"/>
    <col min="14340" max="14340" width="24.28515625" style="19" customWidth="1"/>
    <col min="14341" max="14341" width="21.7109375" style="19" customWidth="1"/>
    <col min="14342" max="14342" width="34.7109375" style="19" customWidth="1"/>
    <col min="14343" max="14343" width="20.140625" style="19" customWidth="1"/>
    <col min="14344" max="14344" width="37.7109375" style="19" customWidth="1"/>
    <col min="14345" max="14345" width="23.5703125" style="19" bestFit="1" customWidth="1"/>
    <col min="14346" max="14346" width="45.5703125" style="19" customWidth="1"/>
    <col min="14347" max="14347" width="51.42578125" style="19" customWidth="1"/>
    <col min="14348" max="14348" width="43.5703125" style="19" bestFit="1" customWidth="1"/>
    <col min="14349" max="14349" width="86" style="19" bestFit="1" customWidth="1"/>
    <col min="14350" max="14350" width="76" style="19" customWidth="1"/>
    <col min="14351" max="14351" width="48.5703125" style="19" bestFit="1" customWidth="1"/>
    <col min="14352" max="14353" width="26.7109375" style="19" bestFit="1" customWidth="1"/>
    <col min="14354" max="14354" width="8.140625" style="19" customWidth="1"/>
    <col min="14355" max="14355" width="8.5703125" style="19" customWidth="1"/>
    <col min="14356" max="14359" width="11.42578125" style="19"/>
    <col min="14360" max="14360" width="10" style="19" customWidth="1"/>
    <col min="14361" max="14361" width="8.42578125" style="19" customWidth="1"/>
    <col min="14362" max="14362" width="8.85546875" style="19" customWidth="1"/>
    <col min="14363" max="14363" width="9.42578125" style="19" customWidth="1"/>
    <col min="14364" max="14364" width="8.7109375" style="19" customWidth="1"/>
    <col min="14365" max="14592" width="11.42578125" style="19"/>
    <col min="14593" max="14593" width="2.85546875" style="19" customWidth="1"/>
    <col min="14594" max="14594" width="32.140625" style="19" customWidth="1"/>
    <col min="14595" max="14595" width="10.5703125" style="19" customWidth="1"/>
    <col min="14596" max="14596" width="24.28515625" style="19" customWidth="1"/>
    <col min="14597" max="14597" width="21.7109375" style="19" customWidth="1"/>
    <col min="14598" max="14598" width="34.7109375" style="19" customWidth="1"/>
    <col min="14599" max="14599" width="20.140625" style="19" customWidth="1"/>
    <col min="14600" max="14600" width="37.7109375" style="19" customWidth="1"/>
    <col min="14601" max="14601" width="23.5703125" style="19" bestFit="1" customWidth="1"/>
    <col min="14602" max="14602" width="45.5703125" style="19" customWidth="1"/>
    <col min="14603" max="14603" width="51.42578125" style="19" customWidth="1"/>
    <col min="14604" max="14604" width="43.5703125" style="19" bestFit="1" customWidth="1"/>
    <col min="14605" max="14605" width="86" style="19" bestFit="1" customWidth="1"/>
    <col min="14606" max="14606" width="76" style="19" customWidth="1"/>
    <col min="14607" max="14607" width="48.5703125" style="19" bestFit="1" customWidth="1"/>
    <col min="14608" max="14609" width="26.7109375" style="19" bestFit="1" customWidth="1"/>
    <col min="14610" max="14610" width="8.140625" style="19" customWidth="1"/>
    <col min="14611" max="14611" width="8.5703125" style="19" customWidth="1"/>
    <col min="14612" max="14615" width="11.42578125" style="19"/>
    <col min="14616" max="14616" width="10" style="19" customWidth="1"/>
    <col min="14617" max="14617" width="8.42578125" style="19" customWidth="1"/>
    <col min="14618" max="14618" width="8.85546875" style="19" customWidth="1"/>
    <col min="14619" max="14619" width="9.42578125" style="19" customWidth="1"/>
    <col min="14620" max="14620" width="8.7109375" style="19" customWidth="1"/>
    <col min="14621" max="14848" width="11.42578125" style="19"/>
    <col min="14849" max="14849" width="2.85546875" style="19" customWidth="1"/>
    <col min="14850" max="14850" width="32.140625" style="19" customWidth="1"/>
    <col min="14851" max="14851" width="10.5703125" style="19" customWidth="1"/>
    <col min="14852" max="14852" width="24.28515625" style="19" customWidth="1"/>
    <col min="14853" max="14853" width="21.7109375" style="19" customWidth="1"/>
    <col min="14854" max="14854" width="34.7109375" style="19" customWidth="1"/>
    <col min="14855" max="14855" width="20.140625" style="19" customWidth="1"/>
    <col min="14856" max="14856" width="37.7109375" style="19" customWidth="1"/>
    <col min="14857" max="14857" width="23.5703125" style="19" bestFit="1" customWidth="1"/>
    <col min="14858" max="14858" width="45.5703125" style="19" customWidth="1"/>
    <col min="14859" max="14859" width="51.42578125" style="19" customWidth="1"/>
    <col min="14860" max="14860" width="43.5703125" style="19" bestFit="1" customWidth="1"/>
    <col min="14861" max="14861" width="86" style="19" bestFit="1" customWidth="1"/>
    <col min="14862" max="14862" width="76" style="19" customWidth="1"/>
    <col min="14863" max="14863" width="48.5703125" style="19" bestFit="1" customWidth="1"/>
    <col min="14864" max="14865" width="26.7109375" style="19" bestFit="1" customWidth="1"/>
    <col min="14866" max="14866" width="8.140625" style="19" customWidth="1"/>
    <col min="14867" max="14867" width="8.5703125" style="19" customWidth="1"/>
    <col min="14868" max="14871" width="11.42578125" style="19"/>
    <col min="14872" max="14872" width="10" style="19" customWidth="1"/>
    <col min="14873" max="14873" width="8.42578125" style="19" customWidth="1"/>
    <col min="14874" max="14874" width="8.85546875" style="19" customWidth="1"/>
    <col min="14875" max="14875" width="9.42578125" style="19" customWidth="1"/>
    <col min="14876" max="14876" width="8.7109375" style="19" customWidth="1"/>
    <col min="14877" max="15104" width="11.42578125" style="19"/>
    <col min="15105" max="15105" width="2.85546875" style="19" customWidth="1"/>
    <col min="15106" max="15106" width="32.140625" style="19" customWidth="1"/>
    <col min="15107" max="15107" width="10.5703125" style="19" customWidth="1"/>
    <col min="15108" max="15108" width="24.28515625" style="19" customWidth="1"/>
    <col min="15109" max="15109" width="21.7109375" style="19" customWidth="1"/>
    <col min="15110" max="15110" width="34.7109375" style="19" customWidth="1"/>
    <col min="15111" max="15111" width="20.140625" style="19" customWidth="1"/>
    <col min="15112" max="15112" width="37.7109375" style="19" customWidth="1"/>
    <col min="15113" max="15113" width="23.5703125" style="19" bestFit="1" customWidth="1"/>
    <col min="15114" max="15114" width="45.5703125" style="19" customWidth="1"/>
    <col min="15115" max="15115" width="51.42578125" style="19" customWidth="1"/>
    <col min="15116" max="15116" width="43.5703125" style="19" bestFit="1" customWidth="1"/>
    <col min="15117" max="15117" width="86" style="19" bestFit="1" customWidth="1"/>
    <col min="15118" max="15118" width="76" style="19" customWidth="1"/>
    <col min="15119" max="15119" width="48.5703125" style="19" bestFit="1" customWidth="1"/>
    <col min="15120" max="15121" width="26.7109375" style="19" bestFit="1" customWidth="1"/>
    <col min="15122" max="15122" width="8.140625" style="19" customWidth="1"/>
    <col min="15123" max="15123" width="8.5703125" style="19" customWidth="1"/>
    <col min="15124" max="15127" width="11.42578125" style="19"/>
    <col min="15128" max="15128" width="10" style="19" customWidth="1"/>
    <col min="15129" max="15129" width="8.42578125" style="19" customWidth="1"/>
    <col min="15130" max="15130" width="8.85546875" style="19" customWidth="1"/>
    <col min="15131" max="15131" width="9.42578125" style="19" customWidth="1"/>
    <col min="15132" max="15132" width="8.7109375" style="19" customWidth="1"/>
    <col min="15133" max="15360" width="11.42578125" style="19"/>
    <col min="15361" max="15361" width="2.85546875" style="19" customWidth="1"/>
    <col min="15362" max="15362" width="32.140625" style="19" customWidth="1"/>
    <col min="15363" max="15363" width="10.5703125" style="19" customWidth="1"/>
    <col min="15364" max="15364" width="24.28515625" style="19" customWidth="1"/>
    <col min="15365" max="15365" width="21.7109375" style="19" customWidth="1"/>
    <col min="15366" max="15366" width="34.7109375" style="19" customWidth="1"/>
    <col min="15367" max="15367" width="20.140625" style="19" customWidth="1"/>
    <col min="15368" max="15368" width="37.7109375" style="19" customWidth="1"/>
    <col min="15369" max="15369" width="23.5703125" style="19" bestFit="1" customWidth="1"/>
    <col min="15370" max="15370" width="45.5703125" style="19" customWidth="1"/>
    <col min="15371" max="15371" width="51.42578125" style="19" customWidth="1"/>
    <col min="15372" max="15372" width="43.5703125" style="19" bestFit="1" customWidth="1"/>
    <col min="15373" max="15373" width="86" style="19" bestFit="1" customWidth="1"/>
    <col min="15374" max="15374" width="76" style="19" customWidth="1"/>
    <col min="15375" max="15375" width="48.5703125" style="19" bestFit="1" customWidth="1"/>
    <col min="15376" max="15377" width="26.7109375" style="19" bestFit="1" customWidth="1"/>
    <col min="15378" max="15378" width="8.140625" style="19" customWidth="1"/>
    <col min="15379" max="15379" width="8.5703125" style="19" customWidth="1"/>
    <col min="15380" max="15383" width="11.42578125" style="19"/>
    <col min="15384" max="15384" width="10" style="19" customWidth="1"/>
    <col min="15385" max="15385" width="8.42578125" style="19" customWidth="1"/>
    <col min="15386" max="15386" width="8.85546875" style="19" customWidth="1"/>
    <col min="15387" max="15387" width="9.42578125" style="19" customWidth="1"/>
    <col min="15388" max="15388" width="8.7109375" style="19" customWidth="1"/>
    <col min="15389" max="15616" width="11.42578125" style="19"/>
    <col min="15617" max="15617" width="2.85546875" style="19" customWidth="1"/>
    <col min="15618" max="15618" width="32.140625" style="19" customWidth="1"/>
    <col min="15619" max="15619" width="10.5703125" style="19" customWidth="1"/>
    <col min="15620" max="15620" width="24.28515625" style="19" customWidth="1"/>
    <col min="15621" max="15621" width="21.7109375" style="19" customWidth="1"/>
    <col min="15622" max="15622" width="34.7109375" style="19" customWidth="1"/>
    <col min="15623" max="15623" width="20.140625" style="19" customWidth="1"/>
    <col min="15624" max="15624" width="37.7109375" style="19" customWidth="1"/>
    <col min="15625" max="15625" width="23.5703125" style="19" bestFit="1" customWidth="1"/>
    <col min="15626" max="15626" width="45.5703125" style="19" customWidth="1"/>
    <col min="15627" max="15627" width="51.42578125" style="19" customWidth="1"/>
    <col min="15628" max="15628" width="43.5703125" style="19" bestFit="1" customWidth="1"/>
    <col min="15629" max="15629" width="86" style="19" bestFit="1" customWidth="1"/>
    <col min="15630" max="15630" width="76" style="19" customWidth="1"/>
    <col min="15631" max="15631" width="48.5703125" style="19" bestFit="1" customWidth="1"/>
    <col min="15632" max="15633" width="26.7109375" style="19" bestFit="1" customWidth="1"/>
    <col min="15634" max="15634" width="8.140625" style="19" customWidth="1"/>
    <col min="15635" max="15635" width="8.5703125" style="19" customWidth="1"/>
    <col min="15636" max="15639" width="11.42578125" style="19"/>
    <col min="15640" max="15640" width="10" style="19" customWidth="1"/>
    <col min="15641" max="15641" width="8.42578125" style="19" customWidth="1"/>
    <col min="15642" max="15642" width="8.85546875" style="19" customWidth="1"/>
    <col min="15643" max="15643" width="9.42578125" style="19" customWidth="1"/>
    <col min="15644" max="15644" width="8.7109375" style="19" customWidth="1"/>
    <col min="15645" max="15872" width="11.42578125" style="19"/>
    <col min="15873" max="15873" width="2.85546875" style="19" customWidth="1"/>
    <col min="15874" max="15874" width="32.140625" style="19" customWidth="1"/>
    <col min="15875" max="15875" width="10.5703125" style="19" customWidth="1"/>
    <col min="15876" max="15876" width="24.28515625" style="19" customWidth="1"/>
    <col min="15877" max="15877" width="21.7109375" style="19" customWidth="1"/>
    <col min="15878" max="15878" width="34.7109375" style="19" customWidth="1"/>
    <col min="15879" max="15879" width="20.140625" style="19" customWidth="1"/>
    <col min="15880" max="15880" width="37.7109375" style="19" customWidth="1"/>
    <col min="15881" max="15881" width="23.5703125" style="19" bestFit="1" customWidth="1"/>
    <col min="15882" max="15882" width="45.5703125" style="19" customWidth="1"/>
    <col min="15883" max="15883" width="51.42578125" style="19" customWidth="1"/>
    <col min="15884" max="15884" width="43.5703125" style="19" bestFit="1" customWidth="1"/>
    <col min="15885" max="15885" width="86" style="19" bestFit="1" customWidth="1"/>
    <col min="15886" max="15886" width="76" style="19" customWidth="1"/>
    <col min="15887" max="15887" width="48.5703125" style="19" bestFit="1" customWidth="1"/>
    <col min="15888" max="15889" width="26.7109375" style="19" bestFit="1" customWidth="1"/>
    <col min="15890" max="15890" width="8.140625" style="19" customWidth="1"/>
    <col min="15891" max="15891" width="8.5703125" style="19" customWidth="1"/>
    <col min="15892" max="15895" width="11.42578125" style="19"/>
    <col min="15896" max="15896" width="10" style="19" customWidth="1"/>
    <col min="15897" max="15897" width="8.42578125" style="19" customWidth="1"/>
    <col min="15898" max="15898" width="8.85546875" style="19" customWidth="1"/>
    <col min="15899" max="15899" width="9.42578125" style="19" customWidth="1"/>
    <col min="15900" max="15900" width="8.7109375" style="19" customWidth="1"/>
    <col min="15901" max="16128" width="11.42578125" style="19"/>
    <col min="16129" max="16129" width="2.85546875" style="19" customWidth="1"/>
    <col min="16130" max="16130" width="32.140625" style="19" customWidth="1"/>
    <col min="16131" max="16131" width="10.5703125" style="19" customWidth="1"/>
    <col min="16132" max="16132" width="24.28515625" style="19" customWidth="1"/>
    <col min="16133" max="16133" width="21.7109375" style="19" customWidth="1"/>
    <col min="16134" max="16134" width="34.7109375" style="19" customWidth="1"/>
    <col min="16135" max="16135" width="20.140625" style="19" customWidth="1"/>
    <col min="16136" max="16136" width="37.7109375" style="19" customWidth="1"/>
    <col min="16137" max="16137" width="23.5703125" style="19" bestFit="1" customWidth="1"/>
    <col min="16138" max="16138" width="45.5703125" style="19" customWidth="1"/>
    <col min="16139" max="16139" width="51.42578125" style="19" customWidth="1"/>
    <col min="16140" max="16140" width="43.5703125" style="19" bestFit="1" customWidth="1"/>
    <col min="16141" max="16141" width="86" style="19" bestFit="1" customWidth="1"/>
    <col min="16142" max="16142" width="76" style="19" customWidth="1"/>
    <col min="16143" max="16143" width="48.5703125" style="19" bestFit="1" customWidth="1"/>
    <col min="16144" max="16145" width="26.7109375" style="19" bestFit="1" customWidth="1"/>
    <col min="16146" max="16146" width="8.140625" style="19" customWidth="1"/>
    <col min="16147" max="16147" width="8.5703125" style="19" customWidth="1"/>
    <col min="16148" max="16151" width="11.42578125" style="19"/>
    <col min="16152" max="16152" width="10" style="19" customWidth="1"/>
    <col min="16153" max="16153" width="8.42578125" style="19" customWidth="1"/>
    <col min="16154" max="16154" width="8.85546875" style="19" customWidth="1"/>
    <col min="16155" max="16155" width="9.42578125" style="19" customWidth="1"/>
    <col min="16156" max="16156" width="8.7109375" style="19" customWidth="1"/>
    <col min="16157"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c r="AC2" s="730"/>
      <c r="AD2" s="730"/>
      <c r="AE2" s="730"/>
      <c r="AF2" s="730"/>
      <c r="AG2" s="730"/>
      <c r="AH2" s="730"/>
      <c r="AI2" s="730"/>
      <c r="AJ2" s="730"/>
      <c r="AK2" s="730"/>
      <c r="AL2" s="730"/>
      <c r="AM2" s="730"/>
      <c r="AN2" s="730"/>
      <c r="AO2" s="730"/>
      <c r="AP2" s="730"/>
      <c r="AQ2" s="730"/>
      <c r="AR2" s="730"/>
      <c r="AS2" s="730"/>
      <c r="AT2" s="730"/>
      <c r="AU2" s="730"/>
      <c r="AV2" s="730"/>
      <c r="AW2" s="730"/>
    </row>
    <row r="3" spans="1:190" s="254" customFormat="1" ht="15.75">
      <c r="B3" s="286"/>
      <c r="C3" s="286"/>
      <c r="D3" s="286"/>
      <c r="E3" s="286"/>
      <c r="F3" s="286"/>
      <c r="G3" s="290"/>
      <c r="H3" s="291"/>
      <c r="I3" s="291"/>
      <c r="J3" s="291"/>
      <c r="K3" s="291"/>
      <c r="L3" s="291"/>
      <c r="M3" s="291"/>
      <c r="N3" s="292"/>
      <c r="O3" s="293" t="s">
        <v>829</v>
      </c>
      <c r="P3" s="294"/>
      <c r="Q3" s="294"/>
      <c r="R3" s="295"/>
      <c r="S3" s="286"/>
      <c r="T3" s="286"/>
      <c r="U3" s="286"/>
      <c r="AC3" s="730"/>
      <c r="AD3" s="730"/>
      <c r="AE3" s="730"/>
      <c r="AF3" s="730"/>
      <c r="AG3" s="730"/>
      <c r="AH3" s="730"/>
      <c r="AI3" s="730"/>
      <c r="AJ3" s="730"/>
      <c r="AK3" s="730"/>
      <c r="AL3" s="730"/>
      <c r="AM3" s="730"/>
      <c r="AN3" s="730"/>
      <c r="AO3" s="730"/>
      <c r="AP3" s="730"/>
      <c r="AQ3" s="730"/>
      <c r="AR3" s="730"/>
      <c r="AS3" s="730"/>
      <c r="AT3" s="730"/>
      <c r="AU3" s="730"/>
      <c r="AV3" s="730"/>
      <c r="AW3" s="730"/>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c r="AC4" s="730"/>
      <c r="AD4" s="730"/>
      <c r="AE4" s="730"/>
      <c r="AF4" s="730"/>
      <c r="AG4" s="730"/>
      <c r="AH4" s="730"/>
      <c r="AI4" s="730"/>
      <c r="AJ4" s="730"/>
      <c r="AK4" s="730"/>
      <c r="AL4" s="730"/>
      <c r="AM4" s="730"/>
      <c r="AN4" s="730"/>
      <c r="AO4" s="730"/>
      <c r="AP4" s="730"/>
      <c r="AQ4" s="730"/>
      <c r="AR4" s="730"/>
      <c r="AS4" s="730"/>
      <c r="AT4" s="730"/>
      <c r="AU4" s="730"/>
      <c r="AV4" s="730"/>
      <c r="AW4" s="730"/>
    </row>
    <row r="5" spans="1:190" s="254" customFormat="1" ht="15.75">
      <c r="B5" s="286"/>
      <c r="C5" s="286"/>
      <c r="D5" s="286"/>
      <c r="E5" s="286"/>
      <c r="F5" s="286"/>
      <c r="G5" s="290"/>
      <c r="H5" s="291"/>
      <c r="I5" s="291"/>
      <c r="J5" s="291"/>
      <c r="K5" s="291"/>
      <c r="L5" s="291"/>
      <c r="M5" s="291"/>
      <c r="N5" s="292"/>
      <c r="O5" s="298" t="s">
        <v>831</v>
      </c>
      <c r="P5" s="299"/>
      <c r="Q5" s="299"/>
      <c r="R5" s="300"/>
      <c r="S5" s="286"/>
      <c r="T5" s="286"/>
      <c r="U5" s="286"/>
      <c r="AC5" s="730"/>
      <c r="AD5" s="730"/>
      <c r="AE5" s="730"/>
      <c r="AF5" s="730"/>
      <c r="AG5" s="730"/>
      <c r="AH5" s="730"/>
      <c r="AI5" s="730"/>
      <c r="AJ5" s="730"/>
      <c r="AK5" s="730"/>
      <c r="AL5" s="730"/>
      <c r="AM5" s="730"/>
      <c r="AN5" s="730"/>
      <c r="AO5" s="730"/>
      <c r="AP5" s="730"/>
      <c r="AQ5" s="730"/>
      <c r="AR5" s="730"/>
      <c r="AS5" s="730"/>
      <c r="AT5" s="730"/>
      <c r="AU5" s="730"/>
      <c r="AV5" s="730"/>
      <c r="AW5" s="730"/>
    </row>
    <row r="6" spans="1:190" s="251" customFormat="1" ht="15">
      <c r="A6" s="248"/>
      <c r="B6" s="249"/>
      <c r="C6" s="250"/>
      <c r="E6" s="250"/>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837</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6.5" thickBot="1">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15" customHeight="1" thickBot="1">
      <c r="B10" s="303" t="s">
        <v>0</v>
      </c>
      <c r="C10" s="304"/>
      <c r="D10" s="304"/>
      <c r="E10" s="304"/>
      <c r="F10" s="304"/>
      <c r="G10" s="304"/>
      <c r="H10" s="304"/>
      <c r="I10" s="304"/>
      <c r="J10" s="304"/>
      <c r="K10" s="304"/>
      <c r="L10" s="304"/>
      <c r="M10" s="304"/>
      <c r="N10" s="305"/>
      <c r="O10" s="306" t="s">
        <v>1</v>
      </c>
      <c r="P10" s="352" t="s">
        <v>2</v>
      </c>
      <c r="Q10" s="353"/>
      <c r="R10" s="353"/>
      <c r="S10" s="353"/>
      <c r="T10" s="353"/>
      <c r="U10" s="353"/>
      <c r="V10" s="353"/>
      <c r="W10" s="353"/>
      <c r="X10" s="353"/>
      <c r="Y10" s="353"/>
      <c r="Z10" s="353"/>
      <c r="AA10" s="353"/>
      <c r="AB10" s="354"/>
    </row>
    <row r="11" spans="1:190" ht="12.75" customHeight="1" thickBot="1">
      <c r="B11" s="312" t="s">
        <v>3</v>
      </c>
      <c r="C11" s="314" t="s">
        <v>4</v>
      </c>
      <c r="D11" s="316" t="s">
        <v>5</v>
      </c>
      <c r="E11" s="318" t="s">
        <v>6</v>
      </c>
      <c r="F11" s="318" t="s">
        <v>7</v>
      </c>
      <c r="G11" s="314" t="s">
        <v>8</v>
      </c>
      <c r="H11" s="318" t="s">
        <v>9</v>
      </c>
      <c r="I11" s="314" t="s">
        <v>10</v>
      </c>
      <c r="J11" s="318" t="s">
        <v>11</v>
      </c>
      <c r="K11" s="318" t="s">
        <v>12</v>
      </c>
      <c r="L11" s="314" t="s">
        <v>13</v>
      </c>
      <c r="M11" s="314" t="s">
        <v>14</v>
      </c>
      <c r="N11" s="329" t="s">
        <v>15</v>
      </c>
      <c r="O11" s="307"/>
      <c r="P11" s="322" t="s">
        <v>16</v>
      </c>
      <c r="Q11" s="331"/>
      <c r="R11" s="322" t="s">
        <v>17</v>
      </c>
      <c r="S11" s="323"/>
      <c r="T11" s="323"/>
      <c r="U11" s="323"/>
      <c r="V11" s="323"/>
      <c r="W11" s="323"/>
      <c r="X11" s="323"/>
      <c r="Y11" s="324" t="s">
        <v>18</v>
      </c>
      <c r="Z11" s="314" t="s">
        <v>19</v>
      </c>
      <c r="AA11" s="314" t="s">
        <v>20</v>
      </c>
      <c r="AB11" s="320" t="s">
        <v>21</v>
      </c>
    </row>
    <row r="12" spans="1:190" ht="93" thickBot="1">
      <c r="B12" s="313"/>
      <c r="C12" s="315"/>
      <c r="D12" s="317"/>
      <c r="E12" s="319"/>
      <c r="F12" s="319"/>
      <c r="G12" s="315"/>
      <c r="H12" s="319"/>
      <c r="I12" s="315"/>
      <c r="J12" s="319"/>
      <c r="K12" s="319"/>
      <c r="L12" s="315"/>
      <c r="M12" s="315"/>
      <c r="N12" s="330"/>
      <c r="O12" s="308"/>
      <c r="P12" s="44" t="s">
        <v>22</v>
      </c>
      <c r="Q12" s="45" t="s">
        <v>23</v>
      </c>
      <c r="R12" s="44" t="s">
        <v>24</v>
      </c>
      <c r="S12" s="46" t="s">
        <v>25</v>
      </c>
      <c r="T12" s="46" t="s">
        <v>26</v>
      </c>
      <c r="U12" s="46" t="s">
        <v>27</v>
      </c>
      <c r="V12" s="46" t="s">
        <v>28</v>
      </c>
      <c r="W12" s="46" t="s">
        <v>29</v>
      </c>
      <c r="X12" s="46" t="s">
        <v>30</v>
      </c>
      <c r="Y12" s="325"/>
      <c r="Z12" s="315"/>
      <c r="AA12" s="315"/>
      <c r="AB12" s="321"/>
    </row>
    <row r="13" spans="1:190" ht="25.5">
      <c r="B13" s="47" t="s">
        <v>41</v>
      </c>
      <c r="C13" s="69">
        <v>12</v>
      </c>
      <c r="D13" s="49" t="s">
        <v>493</v>
      </c>
      <c r="E13" s="51">
        <v>1206</v>
      </c>
      <c r="F13" s="488" t="s">
        <v>494</v>
      </c>
      <c r="G13" s="651">
        <v>2024730010086</v>
      </c>
      <c r="H13" s="651" t="s">
        <v>495</v>
      </c>
      <c r="I13" s="651">
        <v>1206007</v>
      </c>
      <c r="J13" s="693" t="s">
        <v>496</v>
      </c>
      <c r="K13" s="693" t="s">
        <v>497</v>
      </c>
      <c r="L13" s="704" t="s">
        <v>498</v>
      </c>
      <c r="M13" s="705" t="s">
        <v>248</v>
      </c>
      <c r="N13" s="488">
        <v>400</v>
      </c>
      <c r="O13" s="706">
        <v>600000000</v>
      </c>
      <c r="P13" s="129">
        <f>+O13</f>
        <v>600000000</v>
      </c>
      <c r="Q13" s="53"/>
      <c r="R13" s="49"/>
      <c r="S13" s="49"/>
      <c r="T13" s="49"/>
      <c r="U13" s="49"/>
      <c r="V13" s="49"/>
      <c r="W13" s="49"/>
      <c r="X13" s="49"/>
      <c r="Y13" s="49"/>
      <c r="Z13" s="49"/>
      <c r="AA13" s="49"/>
      <c r="AB13" s="54"/>
    </row>
    <row r="14" spans="1:190" ht="25.5">
      <c r="B14" s="74" t="s">
        <v>41</v>
      </c>
      <c r="C14" s="75">
        <v>12</v>
      </c>
      <c r="D14" s="55" t="s">
        <v>493</v>
      </c>
      <c r="E14" s="271">
        <v>1206</v>
      </c>
      <c r="F14" s="368"/>
      <c r="G14" s="367"/>
      <c r="H14" s="367"/>
      <c r="I14" s="367"/>
      <c r="J14" s="647"/>
      <c r="K14" s="647"/>
      <c r="L14" s="113" t="s">
        <v>499</v>
      </c>
      <c r="M14" s="133" t="s">
        <v>500</v>
      </c>
      <c r="N14" s="368"/>
      <c r="O14" s="707">
        <v>250000000</v>
      </c>
      <c r="P14" s="130">
        <f>+O14</f>
        <v>250000000</v>
      </c>
      <c r="Q14" s="95"/>
      <c r="R14" s="55"/>
      <c r="S14" s="55"/>
      <c r="T14" s="55"/>
      <c r="U14" s="55"/>
      <c r="V14" s="55"/>
      <c r="W14" s="55"/>
      <c r="X14" s="55"/>
      <c r="Y14" s="55"/>
      <c r="Z14" s="55"/>
      <c r="AA14" s="55"/>
      <c r="AB14" s="58"/>
    </row>
    <row r="15" spans="1:190" ht="25.5">
      <c r="B15" s="74" t="s">
        <v>41</v>
      </c>
      <c r="C15" s="75">
        <v>12</v>
      </c>
      <c r="D15" s="55" t="s">
        <v>493</v>
      </c>
      <c r="E15" s="271">
        <v>1206</v>
      </c>
      <c r="F15" s="368"/>
      <c r="G15" s="367"/>
      <c r="H15" s="367"/>
      <c r="I15" s="367"/>
      <c r="J15" s="647"/>
      <c r="K15" s="647"/>
      <c r="L15" s="113" t="s">
        <v>501</v>
      </c>
      <c r="M15" s="133" t="s">
        <v>131</v>
      </c>
      <c r="N15" s="368"/>
      <c r="O15" s="707">
        <v>150000000</v>
      </c>
      <c r="P15" s="130">
        <f>+O15</f>
        <v>150000000</v>
      </c>
      <c r="Q15" s="95"/>
      <c r="R15" s="55"/>
      <c r="S15" s="55"/>
      <c r="T15" s="55"/>
      <c r="U15" s="55"/>
      <c r="V15" s="55"/>
      <c r="W15" s="55"/>
      <c r="X15" s="55"/>
      <c r="Y15" s="55"/>
      <c r="Z15" s="55"/>
      <c r="AA15" s="55"/>
      <c r="AB15" s="58"/>
    </row>
    <row r="16" spans="1:190" ht="25.5">
      <c r="B16" s="74" t="s">
        <v>41</v>
      </c>
      <c r="C16" s="75">
        <v>12</v>
      </c>
      <c r="D16" s="55" t="s">
        <v>493</v>
      </c>
      <c r="E16" s="271">
        <v>1206</v>
      </c>
      <c r="F16" s="368"/>
      <c r="G16" s="367"/>
      <c r="H16" s="367"/>
      <c r="I16" s="367"/>
      <c r="J16" s="647"/>
      <c r="K16" s="647"/>
      <c r="L16" s="708" t="s">
        <v>502</v>
      </c>
      <c r="M16" s="55" t="s">
        <v>40</v>
      </c>
      <c r="N16" s="368"/>
      <c r="O16" s="707">
        <f>+P16+Q16</f>
        <v>30000000</v>
      </c>
      <c r="P16" s="130"/>
      <c r="Q16" s="95">
        <v>30000000</v>
      </c>
      <c r="R16" s="55"/>
      <c r="S16" s="55"/>
      <c r="T16" s="55"/>
      <c r="U16" s="55"/>
      <c r="V16" s="55"/>
      <c r="W16" s="55"/>
      <c r="X16" s="55"/>
      <c r="Y16" s="55"/>
      <c r="Z16" s="55"/>
      <c r="AA16" s="55"/>
      <c r="AB16" s="58"/>
    </row>
    <row r="17" spans="1:29" s="131" customFormat="1" ht="51">
      <c r="A17" s="690"/>
      <c r="B17" s="74" t="s">
        <v>41</v>
      </c>
      <c r="C17" s="75">
        <v>12</v>
      </c>
      <c r="D17" s="55" t="s">
        <v>493</v>
      </c>
      <c r="E17" s="271">
        <v>1202</v>
      </c>
      <c r="F17" s="363" t="s">
        <v>503</v>
      </c>
      <c r="G17" s="367">
        <v>2024730010043</v>
      </c>
      <c r="H17" s="647" t="s">
        <v>504</v>
      </c>
      <c r="I17" s="273">
        <v>1202019</v>
      </c>
      <c r="J17" s="93" t="s">
        <v>505</v>
      </c>
      <c r="K17" s="133" t="s">
        <v>506</v>
      </c>
      <c r="L17" s="708" t="s">
        <v>502</v>
      </c>
      <c r="M17" s="55" t="s">
        <v>40</v>
      </c>
      <c r="N17" s="271">
        <v>1</v>
      </c>
      <c r="O17" s="95">
        <f>+Q17</f>
        <v>200000000</v>
      </c>
      <c r="Q17" s="99">
        <v>200000000</v>
      </c>
      <c r="R17" s="55"/>
      <c r="S17" s="55"/>
      <c r="T17" s="99"/>
      <c r="U17" s="99"/>
      <c r="V17" s="99"/>
      <c r="W17" s="99"/>
      <c r="X17" s="55"/>
      <c r="Y17" s="55"/>
      <c r="Z17" s="55"/>
      <c r="AA17" s="55"/>
      <c r="AB17" s="58"/>
      <c r="AC17" s="685"/>
    </row>
    <row r="18" spans="1:29" s="131" customFormat="1" ht="76.5">
      <c r="A18" s="690"/>
      <c r="B18" s="74" t="s">
        <v>41</v>
      </c>
      <c r="C18" s="75">
        <v>12</v>
      </c>
      <c r="D18" s="55" t="s">
        <v>493</v>
      </c>
      <c r="E18" s="271">
        <f>+E17</f>
        <v>1202</v>
      </c>
      <c r="F18" s="363"/>
      <c r="G18" s="367"/>
      <c r="H18" s="647"/>
      <c r="I18" s="273">
        <v>1202020</v>
      </c>
      <c r="J18" s="93" t="s">
        <v>507</v>
      </c>
      <c r="K18" s="133" t="s">
        <v>508</v>
      </c>
      <c r="L18" s="708" t="s">
        <v>502</v>
      </c>
      <c r="M18" s="93" t="str">
        <f>+M17</f>
        <v>SERVICIOS PARA LA COMUNIDAD, SOCIALES Y PERSONALES</v>
      </c>
      <c r="N18" s="271">
        <v>1</v>
      </c>
      <c r="O18" s="95">
        <f>+Q18</f>
        <v>130000000</v>
      </c>
      <c r="Q18" s="99">
        <v>130000000</v>
      </c>
      <c r="R18" s="55"/>
      <c r="S18" s="55"/>
      <c r="T18" s="99"/>
      <c r="U18" s="99"/>
      <c r="V18" s="99"/>
      <c r="W18" s="99"/>
      <c r="X18" s="55"/>
      <c r="Y18" s="55"/>
      <c r="Z18" s="55"/>
      <c r="AA18" s="55"/>
      <c r="AB18" s="58"/>
      <c r="AC18" s="685"/>
    </row>
    <row r="19" spans="1:29" s="131" customFormat="1" ht="25.5">
      <c r="A19" s="690"/>
      <c r="B19" s="74" t="s">
        <v>31</v>
      </c>
      <c r="C19" s="75">
        <v>40</v>
      </c>
      <c r="D19" s="55" t="s">
        <v>509</v>
      </c>
      <c r="E19" s="271">
        <v>4002</v>
      </c>
      <c r="F19" s="277" t="s">
        <v>510</v>
      </c>
      <c r="G19" s="367">
        <v>2024730010045</v>
      </c>
      <c r="H19" s="367" t="s">
        <v>511</v>
      </c>
      <c r="I19" s="273">
        <v>4002020</v>
      </c>
      <c r="J19" s="93" t="s">
        <v>512</v>
      </c>
      <c r="K19" s="93" t="s">
        <v>513</v>
      </c>
      <c r="L19" s="113" t="s">
        <v>501</v>
      </c>
      <c r="M19" s="93" t="s">
        <v>131</v>
      </c>
      <c r="N19" s="271">
        <v>6000</v>
      </c>
      <c r="O19" s="95">
        <f t="shared" ref="O19:O24" si="0">+P19+Q19</f>
        <v>50000000</v>
      </c>
      <c r="P19" s="99"/>
      <c r="Q19" s="95">
        <v>50000000</v>
      </c>
      <c r="R19" s="55"/>
      <c r="S19" s="55"/>
      <c r="T19" s="99"/>
      <c r="U19" s="99"/>
      <c r="V19" s="99"/>
      <c r="W19" s="99"/>
      <c r="X19" s="55"/>
      <c r="Y19" s="55"/>
      <c r="Z19" s="55"/>
      <c r="AA19" s="55"/>
      <c r="AB19" s="58"/>
      <c r="AC19" s="685"/>
    </row>
    <row r="20" spans="1:29" s="131" customFormat="1" ht="25.5">
      <c r="A20" s="690"/>
      <c r="B20" s="74" t="s">
        <v>31</v>
      </c>
      <c r="C20" s="75">
        <v>40</v>
      </c>
      <c r="D20" s="55" t="s">
        <v>509</v>
      </c>
      <c r="E20" s="271">
        <v>4002</v>
      </c>
      <c r="F20" s="277" t="s">
        <v>510</v>
      </c>
      <c r="G20" s="367"/>
      <c r="H20" s="367"/>
      <c r="I20" s="273">
        <v>4002020</v>
      </c>
      <c r="J20" s="93" t="s">
        <v>512</v>
      </c>
      <c r="K20" s="93" t="str">
        <f>+K19</f>
        <v>Realizar actuaciones para la recuperación del 
espacio público</v>
      </c>
      <c r="L20" s="113" t="s">
        <v>502</v>
      </c>
      <c r="M20" s="93" t="s">
        <v>40</v>
      </c>
      <c r="N20" s="271">
        <v>6000</v>
      </c>
      <c r="O20" s="95">
        <f t="shared" si="0"/>
        <v>382000000</v>
      </c>
      <c r="P20" s="99">
        <v>280000000</v>
      </c>
      <c r="Q20" s="95">
        <v>102000000</v>
      </c>
      <c r="R20" s="55"/>
      <c r="S20" s="55"/>
      <c r="T20" s="99"/>
      <c r="U20" s="99"/>
      <c r="V20" s="99"/>
      <c r="W20" s="99"/>
      <c r="X20" s="55"/>
      <c r="Y20" s="55"/>
      <c r="Z20" s="55"/>
      <c r="AA20" s="55"/>
      <c r="AB20" s="58"/>
      <c r="AC20" s="685"/>
    </row>
    <row r="21" spans="1:29" s="131" customFormat="1" ht="25.5">
      <c r="A21" s="690"/>
      <c r="B21" s="74" t="s">
        <v>31</v>
      </c>
      <c r="C21" s="75">
        <v>40</v>
      </c>
      <c r="D21" s="55" t="s">
        <v>509</v>
      </c>
      <c r="E21" s="271">
        <v>4002</v>
      </c>
      <c r="F21" s="277" t="s">
        <v>510</v>
      </c>
      <c r="G21" s="367"/>
      <c r="H21" s="367"/>
      <c r="I21" s="273">
        <v>4002020</v>
      </c>
      <c r="J21" s="93" t="s">
        <v>512</v>
      </c>
      <c r="K21" s="93" t="str">
        <f>+K20</f>
        <v>Realizar actuaciones para la recuperación del 
espacio público</v>
      </c>
      <c r="L21" s="113" t="s">
        <v>514</v>
      </c>
      <c r="M21" s="93" t="s">
        <v>54</v>
      </c>
      <c r="N21" s="271">
        <v>6000</v>
      </c>
      <c r="O21" s="95">
        <f t="shared" si="0"/>
        <v>125000000</v>
      </c>
      <c r="P21" s="99">
        <v>125000000</v>
      </c>
      <c r="Q21" s="95"/>
      <c r="R21" s="55"/>
      <c r="S21" s="55"/>
      <c r="T21" s="99"/>
      <c r="U21" s="99"/>
      <c r="V21" s="99"/>
      <c r="W21" s="99"/>
      <c r="X21" s="55"/>
      <c r="Y21" s="55"/>
      <c r="Z21" s="55"/>
      <c r="AA21" s="55"/>
      <c r="AB21" s="58"/>
      <c r="AC21" s="685"/>
    </row>
    <row r="22" spans="1:29" s="131" customFormat="1" ht="25.5">
      <c r="A22" s="690"/>
      <c r="B22" s="74" t="s">
        <v>31</v>
      </c>
      <c r="C22" s="75">
        <v>40</v>
      </c>
      <c r="D22" s="55" t="s">
        <v>509</v>
      </c>
      <c r="E22" s="271">
        <v>4002</v>
      </c>
      <c r="F22" s="277" t="s">
        <v>510</v>
      </c>
      <c r="G22" s="367"/>
      <c r="H22" s="367"/>
      <c r="I22" s="273">
        <v>4002020</v>
      </c>
      <c r="J22" s="93" t="s">
        <v>515</v>
      </c>
      <c r="K22" s="93" t="s">
        <v>516</v>
      </c>
      <c r="L22" s="113" t="s">
        <v>501</v>
      </c>
      <c r="M22" s="93" t="s">
        <v>131</v>
      </c>
      <c r="N22" s="271">
        <v>3000</v>
      </c>
      <c r="O22" s="95">
        <f t="shared" si="0"/>
        <v>45000000</v>
      </c>
      <c r="P22" s="99">
        <v>45000000</v>
      </c>
      <c r="Q22" s="95"/>
      <c r="R22" s="55"/>
      <c r="S22" s="55"/>
      <c r="T22" s="99"/>
      <c r="U22" s="99"/>
      <c r="V22" s="99"/>
      <c r="W22" s="99"/>
      <c r="X22" s="55"/>
      <c r="Y22" s="55"/>
      <c r="Z22" s="55"/>
      <c r="AA22" s="55"/>
      <c r="AB22" s="58"/>
      <c r="AC22" s="685"/>
    </row>
    <row r="23" spans="1:29" s="131" customFormat="1" ht="25.5">
      <c r="A23" s="690"/>
      <c r="B23" s="74" t="s">
        <v>31</v>
      </c>
      <c r="C23" s="75">
        <v>40</v>
      </c>
      <c r="D23" s="55" t="s">
        <v>509</v>
      </c>
      <c r="E23" s="271">
        <v>4002</v>
      </c>
      <c r="F23" s="277" t="s">
        <v>510</v>
      </c>
      <c r="G23" s="367"/>
      <c r="H23" s="367"/>
      <c r="I23" s="273">
        <v>4002020</v>
      </c>
      <c r="J23" s="93" t="s">
        <v>515</v>
      </c>
      <c r="K23" s="93" t="s">
        <v>516</v>
      </c>
      <c r="L23" s="113" t="s">
        <v>502</v>
      </c>
      <c r="M23" s="93" t="s">
        <v>40</v>
      </c>
      <c r="N23" s="271">
        <v>3000</v>
      </c>
      <c r="O23" s="95">
        <f t="shared" si="0"/>
        <v>90000000</v>
      </c>
      <c r="P23" s="99">
        <v>50000000</v>
      </c>
      <c r="Q23" s="95">
        <v>40000000</v>
      </c>
      <c r="R23" s="55"/>
      <c r="S23" s="55"/>
      <c r="T23" s="99"/>
      <c r="U23" s="99"/>
      <c r="V23" s="99"/>
      <c r="W23" s="99"/>
      <c r="X23" s="55"/>
      <c r="Y23" s="55"/>
      <c r="Z23" s="55"/>
      <c r="AA23" s="55"/>
      <c r="AB23" s="58"/>
      <c r="AC23" s="685"/>
    </row>
    <row r="24" spans="1:29" s="131" customFormat="1" ht="25.5">
      <c r="A24" s="690"/>
      <c r="B24" s="74" t="s">
        <v>31</v>
      </c>
      <c r="C24" s="75">
        <v>40</v>
      </c>
      <c r="D24" s="55" t="s">
        <v>509</v>
      </c>
      <c r="E24" s="271">
        <v>4002</v>
      </c>
      <c r="F24" s="277" t="s">
        <v>510</v>
      </c>
      <c r="G24" s="367"/>
      <c r="H24" s="367"/>
      <c r="I24" s="273">
        <v>4002020</v>
      </c>
      <c r="J24" s="93" t="s">
        <v>515</v>
      </c>
      <c r="K24" s="93" t="s">
        <v>516</v>
      </c>
      <c r="L24" s="113" t="s">
        <v>514</v>
      </c>
      <c r="M24" s="93" t="s">
        <v>54</v>
      </c>
      <c r="N24" s="271">
        <v>3000</v>
      </c>
      <c r="O24" s="95">
        <f t="shared" si="0"/>
        <v>20400000</v>
      </c>
      <c r="P24" s="99"/>
      <c r="Q24" s="95">
        <v>20400000</v>
      </c>
      <c r="R24" s="55"/>
      <c r="S24" s="55"/>
      <c r="T24" s="99"/>
      <c r="U24" s="99"/>
      <c r="V24" s="99"/>
      <c r="W24" s="99"/>
      <c r="X24" s="55"/>
      <c r="Y24" s="55"/>
      <c r="Z24" s="55"/>
      <c r="AA24" s="55"/>
      <c r="AB24" s="58"/>
      <c r="AC24" s="685"/>
    </row>
    <row r="25" spans="1:29" s="134" customFormat="1" ht="77.25" customHeight="1">
      <c r="A25" s="691"/>
      <c r="B25" s="74" t="s">
        <v>41</v>
      </c>
      <c r="C25" s="79">
        <v>45</v>
      </c>
      <c r="D25" s="55" t="s">
        <v>517</v>
      </c>
      <c r="E25" s="271">
        <v>4501</v>
      </c>
      <c r="F25" s="277" t="s">
        <v>518</v>
      </c>
      <c r="G25" s="367">
        <v>2024730010089</v>
      </c>
      <c r="H25" s="426" t="s">
        <v>519</v>
      </c>
      <c r="I25" s="79">
        <v>4501004</v>
      </c>
      <c r="J25" s="85" t="s">
        <v>520</v>
      </c>
      <c r="K25" s="93" t="s">
        <v>521</v>
      </c>
      <c r="L25" s="113" t="s">
        <v>501</v>
      </c>
      <c r="M25" s="93" t="s">
        <v>131</v>
      </c>
      <c r="N25" s="271">
        <v>6</v>
      </c>
      <c r="O25" s="135">
        <f>+P25+Q25</f>
        <v>560000000</v>
      </c>
      <c r="P25" s="136">
        <v>560000000</v>
      </c>
      <c r="Q25" s="136"/>
      <c r="R25" s="100"/>
      <c r="S25" s="100"/>
      <c r="T25" s="100"/>
      <c r="U25" s="100"/>
      <c r="V25" s="100"/>
      <c r="W25" s="100"/>
      <c r="X25" s="100"/>
      <c r="Y25" s="100"/>
      <c r="Z25" s="100"/>
      <c r="AA25" s="100"/>
      <c r="AB25" s="696"/>
      <c r="AC25" s="686"/>
    </row>
    <row r="26" spans="1:29" s="134" customFormat="1" ht="57" customHeight="1">
      <c r="A26" s="691"/>
      <c r="B26" s="74" t="s">
        <v>41</v>
      </c>
      <c r="C26" s="79">
        <v>45</v>
      </c>
      <c r="D26" s="55" t="s">
        <v>517</v>
      </c>
      <c r="E26" s="271">
        <v>4501</v>
      </c>
      <c r="F26" s="277" t="s">
        <v>518</v>
      </c>
      <c r="G26" s="367"/>
      <c r="H26" s="426"/>
      <c r="I26" s="79">
        <v>4501004</v>
      </c>
      <c r="J26" s="85" t="s">
        <v>520</v>
      </c>
      <c r="K26" s="93" t="s">
        <v>521</v>
      </c>
      <c r="L26" s="113" t="s">
        <v>514</v>
      </c>
      <c r="M26" s="93" t="s">
        <v>54</v>
      </c>
      <c r="N26" s="271">
        <v>6</v>
      </c>
      <c r="O26" s="135">
        <f>+P26+Q26</f>
        <v>1240000000</v>
      </c>
      <c r="P26" s="135">
        <v>1240000000</v>
      </c>
      <c r="Q26" s="135"/>
      <c r="R26" s="100"/>
      <c r="S26" s="100"/>
      <c r="T26" s="100"/>
      <c r="U26" s="100"/>
      <c r="V26" s="100"/>
      <c r="W26" s="100"/>
      <c r="X26" s="100"/>
      <c r="Y26" s="100"/>
      <c r="Z26" s="100"/>
      <c r="AA26" s="100"/>
      <c r="AB26" s="696"/>
      <c r="AC26" s="686"/>
    </row>
    <row r="27" spans="1:29" s="134" customFormat="1" ht="54.75" customHeight="1">
      <c r="A27" s="691"/>
      <c r="B27" s="74" t="s">
        <v>41</v>
      </c>
      <c r="C27" s="79">
        <v>45</v>
      </c>
      <c r="D27" s="55" t="s">
        <v>517</v>
      </c>
      <c r="E27" s="271">
        <v>4501</v>
      </c>
      <c r="F27" s="277" t="s">
        <v>518</v>
      </c>
      <c r="G27" s="367"/>
      <c r="H27" s="426"/>
      <c r="I27" s="79">
        <v>4501004</v>
      </c>
      <c r="J27" s="85" t="s">
        <v>520</v>
      </c>
      <c r="K27" s="93" t="s">
        <v>521</v>
      </c>
      <c r="L27" s="113" t="s">
        <v>522</v>
      </c>
      <c r="M27" s="93" t="s">
        <v>296</v>
      </c>
      <c r="N27" s="271">
        <v>6</v>
      </c>
      <c r="O27" s="135">
        <f>+P27+Q27</f>
        <v>233000000</v>
      </c>
      <c r="P27" s="135">
        <v>233000000</v>
      </c>
      <c r="Q27" s="135"/>
      <c r="R27" s="100"/>
      <c r="S27" s="100"/>
      <c r="T27" s="100"/>
      <c r="U27" s="100"/>
      <c r="V27" s="100"/>
      <c r="W27" s="100"/>
      <c r="X27" s="100"/>
      <c r="Y27" s="100"/>
      <c r="Z27" s="100"/>
      <c r="AA27" s="100"/>
      <c r="AB27" s="696"/>
      <c r="AC27" s="686"/>
    </row>
    <row r="28" spans="1:29" s="134" customFormat="1" ht="60.75" customHeight="1">
      <c r="A28" s="691"/>
      <c r="B28" s="74" t="s">
        <v>41</v>
      </c>
      <c r="C28" s="79">
        <v>45</v>
      </c>
      <c r="D28" s="55" t="s">
        <v>517</v>
      </c>
      <c r="E28" s="271">
        <v>4501</v>
      </c>
      <c r="F28" s="277" t="s">
        <v>518</v>
      </c>
      <c r="G28" s="367"/>
      <c r="H28" s="426"/>
      <c r="I28" s="79">
        <v>4501004</v>
      </c>
      <c r="J28" s="85" t="s">
        <v>520</v>
      </c>
      <c r="K28" s="93" t="s">
        <v>521</v>
      </c>
      <c r="L28" s="113" t="s">
        <v>522</v>
      </c>
      <c r="M28" s="93" t="s">
        <v>296</v>
      </c>
      <c r="N28" s="271">
        <v>6</v>
      </c>
      <c r="O28" s="136">
        <f>+P28</f>
        <v>250000000</v>
      </c>
      <c r="P28" s="136">
        <v>250000000</v>
      </c>
      <c r="Q28" s="697"/>
      <c r="R28" s="100"/>
      <c r="S28" s="100"/>
      <c r="T28" s="100"/>
      <c r="U28" s="100"/>
      <c r="V28" s="100"/>
      <c r="W28" s="100"/>
      <c r="X28" s="100"/>
      <c r="Y28" s="100"/>
      <c r="Z28" s="100"/>
      <c r="AA28" s="100"/>
      <c r="AB28" s="696"/>
      <c r="AC28" s="686"/>
    </row>
    <row r="29" spans="1:29" s="134" customFormat="1" ht="34.5" customHeight="1">
      <c r="A29" s="691"/>
      <c r="B29" s="74" t="s">
        <v>41</v>
      </c>
      <c r="C29" s="79">
        <v>45</v>
      </c>
      <c r="D29" s="55" t="s">
        <v>517</v>
      </c>
      <c r="E29" s="271">
        <v>4501</v>
      </c>
      <c r="F29" s="277" t="s">
        <v>518</v>
      </c>
      <c r="G29" s="367"/>
      <c r="H29" s="426"/>
      <c r="I29" s="79">
        <v>4501049</v>
      </c>
      <c r="J29" s="85" t="s">
        <v>418</v>
      </c>
      <c r="K29" s="93" t="s">
        <v>523</v>
      </c>
      <c r="L29" s="113" t="s">
        <v>502</v>
      </c>
      <c r="M29" s="93" t="s">
        <v>40</v>
      </c>
      <c r="N29" s="271">
        <v>6000</v>
      </c>
      <c r="O29" s="121">
        <f>+P29+Q29</f>
        <v>90000000</v>
      </c>
      <c r="P29" s="698"/>
      <c r="Q29" s="115">
        <v>90000000</v>
      </c>
      <c r="R29" s="100"/>
      <c r="S29" s="100"/>
      <c r="T29" s="100"/>
      <c r="U29" s="100"/>
      <c r="V29" s="100"/>
      <c r="W29" s="100"/>
      <c r="X29" s="100"/>
      <c r="Y29" s="100"/>
      <c r="Z29" s="100"/>
      <c r="AA29" s="100"/>
      <c r="AB29" s="696"/>
      <c r="AC29" s="686"/>
    </row>
    <row r="30" spans="1:29" s="134" customFormat="1" ht="31.5" customHeight="1">
      <c r="A30" s="691"/>
      <c r="B30" s="74" t="s">
        <v>41</v>
      </c>
      <c r="C30" s="79">
        <v>45</v>
      </c>
      <c r="D30" s="55" t="s">
        <v>517</v>
      </c>
      <c r="E30" s="271">
        <v>4501</v>
      </c>
      <c r="F30" s="277" t="s">
        <v>518</v>
      </c>
      <c r="G30" s="367"/>
      <c r="H30" s="426"/>
      <c r="I30" s="79">
        <v>4501056</v>
      </c>
      <c r="J30" s="85" t="s">
        <v>524</v>
      </c>
      <c r="K30" s="93" t="s">
        <v>525</v>
      </c>
      <c r="L30" s="113" t="s">
        <v>502</v>
      </c>
      <c r="M30" s="93" t="s">
        <v>40</v>
      </c>
      <c r="N30" s="271">
        <v>1</v>
      </c>
      <c r="O30" s="121">
        <f>+P30</f>
        <v>50000000</v>
      </c>
      <c r="P30" s="121">
        <v>50000000</v>
      </c>
      <c r="Q30" s="697"/>
      <c r="R30" s="100"/>
      <c r="S30" s="100"/>
      <c r="T30" s="100"/>
      <c r="U30" s="100"/>
      <c r="V30" s="100"/>
      <c r="W30" s="100"/>
      <c r="X30" s="100"/>
      <c r="Y30" s="100"/>
      <c r="Z30" s="100"/>
      <c r="AA30" s="100"/>
      <c r="AB30" s="696"/>
      <c r="AC30" s="686"/>
    </row>
    <row r="31" spans="1:29" s="134" customFormat="1" ht="30.75" customHeight="1">
      <c r="A31" s="691"/>
      <c r="B31" s="74" t="s">
        <v>41</v>
      </c>
      <c r="C31" s="79">
        <v>45</v>
      </c>
      <c r="D31" s="55" t="s">
        <v>517</v>
      </c>
      <c r="E31" s="271">
        <v>4501</v>
      </c>
      <c r="F31" s="277" t="s">
        <v>518</v>
      </c>
      <c r="G31" s="367"/>
      <c r="H31" s="426"/>
      <c r="I31" s="79">
        <v>4501046</v>
      </c>
      <c r="J31" s="85" t="s">
        <v>341</v>
      </c>
      <c r="K31" s="93" t="s">
        <v>526</v>
      </c>
      <c r="L31" s="113" t="s">
        <v>502</v>
      </c>
      <c r="M31" s="93" t="s">
        <v>40</v>
      </c>
      <c r="N31" s="271">
        <v>1</v>
      </c>
      <c r="O31" s="135">
        <f t="shared" ref="O31:O45" si="1">+P31+Q31</f>
        <v>70000000</v>
      </c>
      <c r="P31" s="697"/>
      <c r="Q31" s="115">
        <v>70000000</v>
      </c>
      <c r="R31" s="100"/>
      <c r="S31" s="100"/>
      <c r="T31" s="100"/>
      <c r="U31" s="100"/>
      <c r="V31" s="100"/>
      <c r="W31" s="100"/>
      <c r="X31" s="100"/>
      <c r="Y31" s="100"/>
      <c r="Z31" s="100"/>
      <c r="AA31" s="100"/>
      <c r="AB31" s="696"/>
      <c r="AC31" s="686"/>
    </row>
    <row r="32" spans="1:29" s="134" customFormat="1" ht="36" customHeight="1">
      <c r="A32" s="691"/>
      <c r="B32" s="74" t="s">
        <v>41</v>
      </c>
      <c r="C32" s="79">
        <v>45</v>
      </c>
      <c r="D32" s="55" t="s">
        <v>517</v>
      </c>
      <c r="E32" s="271">
        <v>4501</v>
      </c>
      <c r="F32" s="277" t="s">
        <v>518</v>
      </c>
      <c r="G32" s="367"/>
      <c r="H32" s="426"/>
      <c r="I32" s="79">
        <v>4501046</v>
      </c>
      <c r="J32" s="85" t="s">
        <v>341</v>
      </c>
      <c r="K32" s="93" t="s">
        <v>526</v>
      </c>
      <c r="L32" s="709" t="s">
        <v>514</v>
      </c>
      <c r="M32" s="710" t="s">
        <v>54</v>
      </c>
      <c r="N32" s="271">
        <v>1</v>
      </c>
      <c r="O32" s="135">
        <f t="shared" si="1"/>
        <v>60000000</v>
      </c>
      <c r="P32" s="697"/>
      <c r="Q32" s="115">
        <v>60000000</v>
      </c>
      <c r="R32" s="100"/>
      <c r="S32" s="100"/>
      <c r="T32" s="100"/>
      <c r="U32" s="100"/>
      <c r="V32" s="100"/>
      <c r="W32" s="100"/>
      <c r="X32" s="100"/>
      <c r="Y32" s="100"/>
      <c r="Z32" s="100"/>
      <c r="AA32" s="100"/>
      <c r="AB32" s="696"/>
      <c r="AC32" s="686"/>
    </row>
    <row r="33" spans="1:29" s="134" customFormat="1" ht="25.5">
      <c r="A33" s="691"/>
      <c r="B33" s="74" t="s">
        <v>41</v>
      </c>
      <c r="C33" s="79">
        <v>45</v>
      </c>
      <c r="D33" s="55" t="s">
        <v>517</v>
      </c>
      <c r="E33" s="271">
        <v>4501</v>
      </c>
      <c r="F33" s="277" t="s">
        <v>518</v>
      </c>
      <c r="G33" s="367"/>
      <c r="H33" s="426"/>
      <c r="I33" s="79">
        <v>4501026</v>
      </c>
      <c r="J33" s="85" t="s">
        <v>527</v>
      </c>
      <c r="K33" s="93" t="s">
        <v>528</v>
      </c>
      <c r="L33" s="113" t="s">
        <v>502</v>
      </c>
      <c r="M33" s="93" t="s">
        <v>40</v>
      </c>
      <c r="N33" s="271">
        <v>1</v>
      </c>
      <c r="O33" s="135">
        <f t="shared" si="1"/>
        <v>60000000</v>
      </c>
      <c r="P33" s="697"/>
      <c r="Q33" s="115">
        <v>60000000</v>
      </c>
      <c r="R33" s="100"/>
      <c r="S33" s="100"/>
      <c r="T33" s="100"/>
      <c r="U33" s="100"/>
      <c r="V33" s="100"/>
      <c r="W33" s="100"/>
      <c r="X33" s="100"/>
      <c r="Y33" s="100"/>
      <c r="Z33" s="100"/>
      <c r="AA33" s="100"/>
      <c r="AB33" s="696"/>
      <c r="AC33" s="686"/>
    </row>
    <row r="34" spans="1:29" s="134" customFormat="1" ht="25.5">
      <c r="A34" s="691"/>
      <c r="B34" s="74" t="s">
        <v>41</v>
      </c>
      <c r="C34" s="79">
        <v>45</v>
      </c>
      <c r="D34" s="55" t="s">
        <v>517</v>
      </c>
      <c r="E34" s="271">
        <v>4501</v>
      </c>
      <c r="F34" s="277" t="s">
        <v>518</v>
      </c>
      <c r="G34" s="367"/>
      <c r="H34" s="426"/>
      <c r="I34" s="79">
        <v>4501083</v>
      </c>
      <c r="J34" s="85" t="s">
        <v>529</v>
      </c>
      <c r="K34" s="93" t="s">
        <v>530</v>
      </c>
      <c r="L34" s="113" t="s">
        <v>531</v>
      </c>
      <c r="M34" s="711" t="s">
        <v>169</v>
      </c>
      <c r="N34" s="271">
        <v>1</v>
      </c>
      <c r="O34" s="115">
        <f t="shared" si="1"/>
        <v>212000000</v>
      </c>
      <c r="P34" s="115">
        <v>212000000</v>
      </c>
      <c r="Q34" s="697"/>
      <c r="R34" s="100"/>
      <c r="S34" s="100"/>
      <c r="T34" s="100"/>
      <c r="U34" s="100"/>
      <c r="V34" s="100"/>
      <c r="W34" s="100"/>
      <c r="X34" s="100"/>
      <c r="Y34" s="100"/>
      <c r="Z34" s="100"/>
      <c r="AA34" s="100"/>
      <c r="AB34" s="696"/>
      <c r="AC34" s="686"/>
    </row>
    <row r="35" spans="1:29" s="134" customFormat="1" ht="25.5">
      <c r="A35" s="691"/>
      <c r="B35" s="74" t="s">
        <v>41</v>
      </c>
      <c r="C35" s="79">
        <v>45</v>
      </c>
      <c r="D35" s="55" t="s">
        <v>517</v>
      </c>
      <c r="E35" s="271">
        <v>4501</v>
      </c>
      <c r="F35" s="277" t="s">
        <v>518</v>
      </c>
      <c r="G35" s="367"/>
      <c r="H35" s="426"/>
      <c r="I35" s="79">
        <v>4501083</v>
      </c>
      <c r="J35" s="85" t="s">
        <v>529</v>
      </c>
      <c r="K35" s="93" t="s">
        <v>530</v>
      </c>
      <c r="L35" s="113" t="s">
        <v>502</v>
      </c>
      <c r="M35" s="93" t="s">
        <v>40</v>
      </c>
      <c r="N35" s="271">
        <v>1</v>
      </c>
      <c r="O35" s="115">
        <f t="shared" si="1"/>
        <v>30000000</v>
      </c>
      <c r="P35" s="115">
        <v>30000000</v>
      </c>
      <c r="Q35" s="697"/>
      <c r="R35" s="100"/>
      <c r="S35" s="100"/>
      <c r="T35" s="100"/>
      <c r="U35" s="100"/>
      <c r="V35" s="100"/>
      <c r="W35" s="100"/>
      <c r="X35" s="100"/>
      <c r="Y35" s="100"/>
      <c r="Z35" s="100"/>
      <c r="AA35" s="100"/>
      <c r="AB35" s="696"/>
      <c r="AC35" s="686"/>
    </row>
    <row r="36" spans="1:29" s="134" customFormat="1" ht="39.75" customHeight="1">
      <c r="A36" s="691"/>
      <c r="B36" s="74" t="s">
        <v>41</v>
      </c>
      <c r="C36" s="79">
        <v>45</v>
      </c>
      <c r="D36" s="55" t="s">
        <v>517</v>
      </c>
      <c r="E36" s="271">
        <v>4501</v>
      </c>
      <c r="F36" s="277" t="s">
        <v>518</v>
      </c>
      <c r="G36" s="367"/>
      <c r="H36" s="426"/>
      <c r="I36" s="79">
        <v>4501025</v>
      </c>
      <c r="J36" s="85" t="s">
        <v>532</v>
      </c>
      <c r="K36" s="93" t="s">
        <v>533</v>
      </c>
      <c r="L36" s="113" t="s">
        <v>502</v>
      </c>
      <c r="M36" s="93" t="s">
        <v>40</v>
      </c>
      <c r="N36" s="271">
        <v>10</v>
      </c>
      <c r="O36" s="115">
        <f t="shared" si="1"/>
        <v>60000000</v>
      </c>
      <c r="P36" s="697"/>
      <c r="Q36" s="115">
        <v>60000000</v>
      </c>
      <c r="R36" s="100"/>
      <c r="S36" s="100"/>
      <c r="T36" s="100"/>
      <c r="U36" s="100"/>
      <c r="V36" s="100"/>
      <c r="W36" s="100"/>
      <c r="X36" s="100"/>
      <c r="Y36" s="100"/>
      <c r="Z36" s="100"/>
      <c r="AA36" s="100"/>
      <c r="AB36" s="696"/>
      <c r="AC36" s="686"/>
    </row>
    <row r="37" spans="1:29" s="134" customFormat="1" ht="38.25" customHeight="1">
      <c r="A37" s="691"/>
      <c r="B37" s="74" t="s">
        <v>41</v>
      </c>
      <c r="C37" s="79">
        <v>45</v>
      </c>
      <c r="D37" s="55" t="s">
        <v>517</v>
      </c>
      <c r="E37" s="271">
        <v>4501</v>
      </c>
      <c r="F37" s="277" t="s">
        <v>518</v>
      </c>
      <c r="G37" s="367"/>
      <c r="H37" s="426"/>
      <c r="I37" s="79">
        <v>4501025</v>
      </c>
      <c r="J37" s="85" t="s">
        <v>532</v>
      </c>
      <c r="K37" s="93" t="s">
        <v>533</v>
      </c>
      <c r="L37" s="712" t="s">
        <v>522</v>
      </c>
      <c r="M37" s="710" t="s">
        <v>296</v>
      </c>
      <c r="N37" s="271">
        <v>10</v>
      </c>
      <c r="O37" s="115">
        <f t="shared" si="1"/>
        <v>70000000</v>
      </c>
      <c r="P37" s="697"/>
      <c r="Q37" s="115">
        <v>70000000</v>
      </c>
      <c r="R37" s="100"/>
      <c r="S37" s="100"/>
      <c r="T37" s="100"/>
      <c r="U37" s="100"/>
      <c r="V37" s="100"/>
      <c r="W37" s="100"/>
      <c r="X37" s="100"/>
      <c r="Y37" s="100"/>
      <c r="Z37" s="100"/>
      <c r="AA37" s="100"/>
      <c r="AB37" s="696"/>
      <c r="AC37" s="686"/>
    </row>
    <row r="38" spans="1:29" s="134" customFormat="1" ht="25.5">
      <c r="A38" s="691"/>
      <c r="B38" s="74" t="s">
        <v>41</v>
      </c>
      <c r="C38" s="79">
        <v>45</v>
      </c>
      <c r="D38" s="55" t="s">
        <v>517</v>
      </c>
      <c r="E38" s="271">
        <v>4501</v>
      </c>
      <c r="F38" s="277" t="s">
        <v>518</v>
      </c>
      <c r="G38" s="367"/>
      <c r="H38" s="426"/>
      <c r="I38" s="79">
        <v>4501025</v>
      </c>
      <c r="J38" s="85" t="s">
        <v>532</v>
      </c>
      <c r="K38" s="93" t="s">
        <v>533</v>
      </c>
      <c r="L38" s="713" t="s">
        <v>531</v>
      </c>
      <c r="M38" s="711" t="s">
        <v>169</v>
      </c>
      <c r="N38" s="271">
        <v>10</v>
      </c>
      <c r="O38" s="115">
        <f t="shared" si="1"/>
        <v>120000000</v>
      </c>
      <c r="P38" s="697"/>
      <c r="Q38" s="115">
        <v>120000000</v>
      </c>
      <c r="R38" s="100"/>
      <c r="S38" s="100"/>
      <c r="T38" s="100"/>
      <c r="U38" s="100"/>
      <c r="V38" s="100"/>
      <c r="W38" s="100"/>
      <c r="X38" s="100"/>
      <c r="Y38" s="100"/>
      <c r="Z38" s="100"/>
      <c r="AA38" s="100"/>
      <c r="AB38" s="696"/>
      <c r="AC38" s="686"/>
    </row>
    <row r="39" spans="1:29" s="134" customFormat="1" ht="34.5" customHeight="1">
      <c r="A39" s="691"/>
      <c r="B39" s="74" t="s">
        <v>41</v>
      </c>
      <c r="C39" s="79">
        <v>45</v>
      </c>
      <c r="D39" s="55" t="s">
        <v>517</v>
      </c>
      <c r="E39" s="271">
        <v>4501</v>
      </c>
      <c r="F39" s="277" t="s">
        <v>518</v>
      </c>
      <c r="G39" s="367"/>
      <c r="H39" s="426"/>
      <c r="I39" s="79">
        <v>4501037</v>
      </c>
      <c r="J39" s="85" t="s">
        <v>534</v>
      </c>
      <c r="K39" s="93" t="s">
        <v>535</v>
      </c>
      <c r="L39" s="713" t="s">
        <v>531</v>
      </c>
      <c r="M39" s="711" t="s">
        <v>169</v>
      </c>
      <c r="N39" s="271">
        <v>1</v>
      </c>
      <c r="O39" s="121">
        <f t="shared" si="1"/>
        <v>200000000</v>
      </c>
      <c r="P39" s="115">
        <v>200000000</v>
      </c>
      <c r="Q39" s="697"/>
      <c r="R39" s="100"/>
      <c r="S39" s="100"/>
      <c r="T39" s="100"/>
      <c r="U39" s="100"/>
      <c r="V39" s="100"/>
      <c r="W39" s="100"/>
      <c r="X39" s="100"/>
      <c r="Y39" s="100"/>
      <c r="Z39" s="100"/>
      <c r="AA39" s="100"/>
      <c r="AB39" s="696"/>
      <c r="AC39" s="686"/>
    </row>
    <row r="40" spans="1:29" s="134" customFormat="1" ht="36.75" customHeight="1">
      <c r="A40" s="691"/>
      <c r="B40" s="74" t="s">
        <v>41</v>
      </c>
      <c r="C40" s="79">
        <v>45</v>
      </c>
      <c r="D40" s="55" t="s">
        <v>517</v>
      </c>
      <c r="E40" s="271">
        <v>4501</v>
      </c>
      <c r="F40" s="277" t="s">
        <v>518</v>
      </c>
      <c r="G40" s="367"/>
      <c r="H40" s="426"/>
      <c r="I40" s="79">
        <v>4501037</v>
      </c>
      <c r="J40" s="85" t="s">
        <v>534</v>
      </c>
      <c r="K40" s="93" t="s">
        <v>535</v>
      </c>
      <c r="L40" s="113" t="s">
        <v>502</v>
      </c>
      <c r="M40" s="93" t="s">
        <v>40</v>
      </c>
      <c r="N40" s="271">
        <v>1</v>
      </c>
      <c r="O40" s="137">
        <f t="shared" si="1"/>
        <v>70000000</v>
      </c>
      <c r="P40" s="115">
        <v>70000000</v>
      </c>
      <c r="Q40" s="697"/>
      <c r="R40" s="100"/>
      <c r="S40" s="100"/>
      <c r="T40" s="100"/>
      <c r="U40" s="100"/>
      <c r="V40" s="100"/>
      <c r="W40" s="100"/>
      <c r="X40" s="100"/>
      <c r="Y40" s="100"/>
      <c r="Z40" s="100"/>
      <c r="AA40" s="100"/>
      <c r="AB40" s="696"/>
      <c r="AC40" s="686"/>
    </row>
    <row r="41" spans="1:29" s="134" customFormat="1" ht="36" customHeight="1">
      <c r="A41" s="691"/>
      <c r="B41" s="74" t="s">
        <v>41</v>
      </c>
      <c r="C41" s="79">
        <v>45</v>
      </c>
      <c r="D41" s="55" t="s">
        <v>517</v>
      </c>
      <c r="E41" s="271">
        <v>4501</v>
      </c>
      <c r="F41" s="277" t="s">
        <v>518</v>
      </c>
      <c r="G41" s="367"/>
      <c r="H41" s="426"/>
      <c r="I41" s="79">
        <v>450105</v>
      </c>
      <c r="J41" s="85" t="s">
        <v>536</v>
      </c>
      <c r="K41" s="85" t="s">
        <v>537</v>
      </c>
      <c r="L41" s="709" t="s">
        <v>514</v>
      </c>
      <c r="M41" s="710" t="s">
        <v>54</v>
      </c>
      <c r="N41" s="271">
        <v>50</v>
      </c>
      <c r="O41" s="121">
        <f t="shared" si="1"/>
        <v>200000000</v>
      </c>
      <c r="P41" s="115">
        <v>200000000</v>
      </c>
      <c r="Q41" s="697"/>
      <c r="R41" s="100"/>
      <c r="S41" s="100"/>
      <c r="T41" s="100"/>
      <c r="U41" s="100"/>
      <c r="V41" s="100"/>
      <c r="W41" s="100"/>
      <c r="X41" s="100"/>
      <c r="Y41" s="100"/>
      <c r="Z41" s="100"/>
      <c r="AA41" s="100"/>
      <c r="AB41" s="696"/>
      <c r="AC41" s="686"/>
    </row>
    <row r="42" spans="1:29" s="134" customFormat="1" ht="31.5" customHeight="1">
      <c r="A42" s="691"/>
      <c r="B42" s="74" t="s">
        <v>41</v>
      </c>
      <c r="C42" s="79">
        <v>45</v>
      </c>
      <c r="D42" s="55" t="s">
        <v>517</v>
      </c>
      <c r="E42" s="271">
        <v>4501</v>
      </c>
      <c r="F42" s="277" t="s">
        <v>518</v>
      </c>
      <c r="G42" s="367"/>
      <c r="H42" s="426"/>
      <c r="I42" s="79">
        <v>4501028</v>
      </c>
      <c r="J42" s="85" t="s">
        <v>538</v>
      </c>
      <c r="K42" s="55" t="s">
        <v>539</v>
      </c>
      <c r="L42" s="113" t="s">
        <v>514</v>
      </c>
      <c r="M42" s="93" t="s">
        <v>54</v>
      </c>
      <c r="N42" s="271">
        <v>91</v>
      </c>
      <c r="O42" s="121">
        <f t="shared" si="1"/>
        <v>135000000</v>
      </c>
      <c r="P42" s="115">
        <v>135000000</v>
      </c>
      <c r="Q42" s="697"/>
      <c r="R42" s="100"/>
      <c r="S42" s="100"/>
      <c r="T42" s="100"/>
      <c r="U42" s="100"/>
      <c r="V42" s="100"/>
      <c r="W42" s="100"/>
      <c r="X42" s="100"/>
      <c r="Y42" s="100"/>
      <c r="Z42" s="100"/>
      <c r="AA42" s="100"/>
      <c r="AB42" s="696"/>
      <c r="AC42" s="686"/>
    </row>
    <row r="43" spans="1:29" s="134" customFormat="1" ht="32.25" customHeight="1">
      <c r="A43" s="691"/>
      <c r="B43" s="74" t="s">
        <v>41</v>
      </c>
      <c r="C43" s="79">
        <v>45</v>
      </c>
      <c r="D43" s="55" t="s">
        <v>517</v>
      </c>
      <c r="E43" s="271">
        <v>4501</v>
      </c>
      <c r="F43" s="277" t="s">
        <v>518</v>
      </c>
      <c r="G43" s="367"/>
      <c r="H43" s="426"/>
      <c r="I43" s="79">
        <v>4501028</v>
      </c>
      <c r="J43" s="85" t="s">
        <v>538</v>
      </c>
      <c r="K43" s="55" t="s">
        <v>539</v>
      </c>
      <c r="L43" s="113" t="s">
        <v>502</v>
      </c>
      <c r="M43" s="93" t="s">
        <v>40</v>
      </c>
      <c r="N43" s="271">
        <v>91</v>
      </c>
      <c r="O43" s="121">
        <f t="shared" si="1"/>
        <v>150000000</v>
      </c>
      <c r="P43" s="115">
        <v>150000000</v>
      </c>
      <c r="Q43" s="697"/>
      <c r="R43" s="100"/>
      <c r="S43" s="100"/>
      <c r="T43" s="100"/>
      <c r="U43" s="100"/>
      <c r="V43" s="100"/>
      <c r="W43" s="100"/>
      <c r="X43" s="100"/>
      <c r="Y43" s="100"/>
      <c r="Z43" s="100"/>
      <c r="AA43" s="100"/>
      <c r="AB43" s="696"/>
      <c r="AC43" s="686"/>
    </row>
    <row r="44" spans="1:29" s="134" customFormat="1" ht="66.75" customHeight="1">
      <c r="A44" s="691"/>
      <c r="B44" s="74" t="s">
        <v>41</v>
      </c>
      <c r="C44" s="79">
        <v>45</v>
      </c>
      <c r="D44" s="55" t="s">
        <v>517</v>
      </c>
      <c r="E44" s="271">
        <v>4501</v>
      </c>
      <c r="F44" s="277" t="s">
        <v>518</v>
      </c>
      <c r="G44" s="367"/>
      <c r="H44" s="426"/>
      <c r="I44" s="79">
        <v>4501028</v>
      </c>
      <c r="J44" s="85" t="s">
        <v>538</v>
      </c>
      <c r="K44" s="55" t="s">
        <v>539</v>
      </c>
      <c r="L44" s="113" t="s">
        <v>540</v>
      </c>
      <c r="M44" s="714" t="s">
        <v>541</v>
      </c>
      <c r="N44" s="271">
        <v>91</v>
      </c>
      <c r="O44" s="121">
        <f t="shared" si="1"/>
        <v>420000000</v>
      </c>
      <c r="P44" s="115">
        <v>420000000</v>
      </c>
      <c r="Q44" s="697"/>
      <c r="R44" s="100"/>
      <c r="S44" s="100"/>
      <c r="T44" s="100"/>
      <c r="U44" s="100"/>
      <c r="V44" s="100"/>
      <c r="W44" s="100"/>
      <c r="X44" s="100"/>
      <c r="Y44" s="100"/>
      <c r="Z44" s="100"/>
      <c r="AA44" s="100"/>
      <c r="AB44" s="696"/>
      <c r="AC44" s="686"/>
    </row>
    <row r="45" spans="1:29" s="134" customFormat="1" ht="66.75" customHeight="1">
      <c r="A45" s="691"/>
      <c r="B45" s="74" t="s">
        <v>41</v>
      </c>
      <c r="C45" s="79">
        <v>45</v>
      </c>
      <c r="D45" s="55" t="s">
        <v>517</v>
      </c>
      <c r="E45" s="271">
        <v>4502</v>
      </c>
      <c r="F45" s="277" t="s">
        <v>518</v>
      </c>
      <c r="G45" s="367"/>
      <c r="H45" s="426"/>
      <c r="I45" s="79">
        <v>4501028</v>
      </c>
      <c r="J45" s="85" t="s">
        <v>538</v>
      </c>
      <c r="K45" s="55" t="s">
        <v>542</v>
      </c>
      <c r="L45" s="113" t="s">
        <v>543</v>
      </c>
      <c r="M45" s="714" t="s">
        <v>479</v>
      </c>
      <c r="N45" s="271">
        <v>10</v>
      </c>
      <c r="O45" s="121">
        <f t="shared" si="1"/>
        <v>250000000</v>
      </c>
      <c r="P45" s="115">
        <v>250000000</v>
      </c>
      <c r="Q45" s="697"/>
      <c r="R45" s="100"/>
      <c r="S45" s="100"/>
      <c r="T45" s="100"/>
      <c r="U45" s="100"/>
      <c r="V45" s="100"/>
      <c r="W45" s="100"/>
      <c r="X45" s="100"/>
      <c r="Y45" s="100"/>
      <c r="Z45" s="100"/>
      <c r="AA45" s="100"/>
      <c r="AB45" s="696"/>
      <c r="AC45" s="686"/>
    </row>
    <row r="46" spans="1:29" s="138" customFormat="1" ht="63.75" customHeight="1">
      <c r="A46" s="127"/>
      <c r="B46" s="74" t="s">
        <v>41</v>
      </c>
      <c r="C46" s="272">
        <v>45</v>
      </c>
      <c r="D46" s="55" t="s">
        <v>517</v>
      </c>
      <c r="E46" s="271">
        <v>4501</v>
      </c>
      <c r="F46" s="277" t="s">
        <v>544</v>
      </c>
      <c r="G46" s="689">
        <v>2024730010041</v>
      </c>
      <c r="H46" s="699" t="s">
        <v>850</v>
      </c>
      <c r="I46" s="272">
        <v>4501049</v>
      </c>
      <c r="J46" s="55" t="s">
        <v>418</v>
      </c>
      <c r="K46" s="55" t="s">
        <v>545</v>
      </c>
      <c r="L46" s="113" t="s">
        <v>502</v>
      </c>
      <c r="M46" s="93" t="s">
        <v>40</v>
      </c>
      <c r="N46" s="271">
        <v>150</v>
      </c>
      <c r="O46" s="121">
        <f t="shared" ref="O46:O53" si="2">+P46+Q46</f>
        <v>30000000</v>
      </c>
      <c r="P46" s="698"/>
      <c r="Q46" s="115">
        <v>30000000</v>
      </c>
      <c r="R46" s="700"/>
      <c r="S46" s="700"/>
      <c r="T46" s="700"/>
      <c r="U46" s="700"/>
      <c r="V46" s="700"/>
      <c r="W46" s="700"/>
      <c r="X46" s="700"/>
      <c r="Y46" s="700"/>
      <c r="Z46" s="700"/>
      <c r="AA46" s="700"/>
      <c r="AB46" s="701"/>
      <c r="AC46" s="687"/>
    </row>
    <row r="47" spans="1:29" s="134" customFormat="1" ht="55.5" customHeight="1">
      <c r="A47" s="691"/>
      <c r="B47" s="74" t="s">
        <v>41</v>
      </c>
      <c r="C47" s="79">
        <v>45</v>
      </c>
      <c r="D47" s="55" t="s">
        <v>517</v>
      </c>
      <c r="E47" s="271">
        <v>4501</v>
      </c>
      <c r="F47" s="277" t="s">
        <v>544</v>
      </c>
      <c r="G47" s="689"/>
      <c r="H47" s="699"/>
      <c r="I47" s="272">
        <v>4501061</v>
      </c>
      <c r="J47" s="55" t="s">
        <v>546</v>
      </c>
      <c r="K47" s="55" t="s">
        <v>547</v>
      </c>
      <c r="L47" s="113" t="s">
        <v>502</v>
      </c>
      <c r="M47" s="93" t="s">
        <v>40</v>
      </c>
      <c r="N47" s="271">
        <v>1500</v>
      </c>
      <c r="O47" s="121">
        <f t="shared" si="2"/>
        <v>60000000</v>
      </c>
      <c r="P47" s="697"/>
      <c r="Q47" s="115">
        <v>60000000</v>
      </c>
      <c r="R47" s="100"/>
      <c r="S47" s="100"/>
      <c r="T47" s="100"/>
      <c r="U47" s="100"/>
      <c r="V47" s="100"/>
      <c r="W47" s="100"/>
      <c r="X47" s="100"/>
      <c r="Y47" s="100"/>
      <c r="Z47" s="100"/>
      <c r="AA47" s="100"/>
      <c r="AB47" s="696"/>
      <c r="AC47" s="686"/>
    </row>
    <row r="48" spans="1:29" s="134" customFormat="1" ht="57" customHeight="1">
      <c r="A48" s="691"/>
      <c r="B48" s="74" t="s">
        <v>41</v>
      </c>
      <c r="C48" s="79">
        <v>45</v>
      </c>
      <c r="D48" s="55" t="s">
        <v>517</v>
      </c>
      <c r="E48" s="271">
        <v>4501</v>
      </c>
      <c r="F48" s="277" t="s">
        <v>544</v>
      </c>
      <c r="G48" s="689"/>
      <c r="H48" s="699"/>
      <c r="I48" s="272">
        <v>4501061</v>
      </c>
      <c r="J48" s="55" t="s">
        <v>546</v>
      </c>
      <c r="K48" s="55" t="s">
        <v>547</v>
      </c>
      <c r="L48" s="708" t="s">
        <v>498</v>
      </c>
      <c r="M48" s="277" t="s">
        <v>248</v>
      </c>
      <c r="N48" s="271">
        <v>1500</v>
      </c>
      <c r="O48" s="121">
        <f t="shared" si="2"/>
        <v>80000000</v>
      </c>
      <c r="P48" s="697"/>
      <c r="Q48" s="115">
        <v>80000000</v>
      </c>
      <c r="R48" s="100"/>
      <c r="S48" s="100"/>
      <c r="T48" s="100"/>
      <c r="U48" s="100"/>
      <c r="V48" s="100"/>
      <c r="W48" s="100"/>
      <c r="X48" s="100"/>
      <c r="Y48" s="100"/>
      <c r="Z48" s="100"/>
      <c r="AA48" s="100"/>
      <c r="AB48" s="696"/>
      <c r="AC48" s="686"/>
    </row>
    <row r="49" spans="1:29" s="134" customFormat="1" ht="57" customHeight="1">
      <c r="A49" s="691"/>
      <c r="B49" s="74" t="s">
        <v>41</v>
      </c>
      <c r="C49" s="79">
        <v>45</v>
      </c>
      <c r="D49" s="55" t="s">
        <v>517</v>
      </c>
      <c r="E49" s="271">
        <v>4501</v>
      </c>
      <c r="F49" s="277" t="s">
        <v>544</v>
      </c>
      <c r="G49" s="689"/>
      <c r="H49" s="699"/>
      <c r="I49" s="272">
        <v>4501061</v>
      </c>
      <c r="J49" s="55" t="s">
        <v>546</v>
      </c>
      <c r="K49" s="55" t="s">
        <v>547</v>
      </c>
      <c r="L49" s="708" t="s">
        <v>501</v>
      </c>
      <c r="M49" s="277" t="s">
        <v>131</v>
      </c>
      <c r="N49" s="271">
        <v>1500</v>
      </c>
      <c r="O49" s="121">
        <f t="shared" si="2"/>
        <v>45000000</v>
      </c>
      <c r="P49" s="697"/>
      <c r="Q49" s="115">
        <v>45000000</v>
      </c>
      <c r="R49" s="100"/>
      <c r="S49" s="100"/>
      <c r="T49" s="100"/>
      <c r="U49" s="100"/>
      <c r="V49" s="100"/>
      <c r="W49" s="100"/>
      <c r="X49" s="100"/>
      <c r="Y49" s="100"/>
      <c r="Z49" s="100"/>
      <c r="AA49" s="100"/>
      <c r="AB49" s="696"/>
      <c r="AC49" s="686"/>
    </row>
    <row r="50" spans="1:29" s="134" customFormat="1" ht="38.25">
      <c r="A50" s="691"/>
      <c r="B50" s="74" t="s">
        <v>41</v>
      </c>
      <c r="C50" s="79">
        <v>45</v>
      </c>
      <c r="D50" s="55" t="s">
        <v>517</v>
      </c>
      <c r="E50" s="271">
        <v>4501</v>
      </c>
      <c r="F50" s="277" t="s">
        <v>544</v>
      </c>
      <c r="G50" s="689"/>
      <c r="H50" s="699"/>
      <c r="I50" s="272">
        <v>4501061</v>
      </c>
      <c r="J50" s="55" t="s">
        <v>546</v>
      </c>
      <c r="K50" s="55" t="s">
        <v>548</v>
      </c>
      <c r="L50" s="113" t="s">
        <v>502</v>
      </c>
      <c r="M50" s="93" t="s">
        <v>40</v>
      </c>
      <c r="N50" s="271">
        <v>150</v>
      </c>
      <c r="O50" s="121">
        <f t="shared" si="2"/>
        <v>30000000</v>
      </c>
      <c r="P50" s="697"/>
      <c r="Q50" s="115">
        <v>30000000</v>
      </c>
      <c r="R50" s="100"/>
      <c r="S50" s="100"/>
      <c r="T50" s="100"/>
      <c r="U50" s="100"/>
      <c r="V50" s="100"/>
      <c r="W50" s="100"/>
      <c r="X50" s="100"/>
      <c r="Y50" s="100"/>
      <c r="Z50" s="100"/>
      <c r="AA50" s="100"/>
      <c r="AB50" s="696"/>
      <c r="AC50" s="686"/>
    </row>
    <row r="51" spans="1:29" s="134" customFormat="1" ht="38.25">
      <c r="A51" s="691"/>
      <c r="B51" s="74" t="s">
        <v>41</v>
      </c>
      <c r="C51" s="79">
        <v>45</v>
      </c>
      <c r="D51" s="55" t="s">
        <v>517</v>
      </c>
      <c r="E51" s="271">
        <v>4501</v>
      </c>
      <c r="F51" s="277" t="s">
        <v>544</v>
      </c>
      <c r="G51" s="689"/>
      <c r="H51" s="699"/>
      <c r="I51" s="272">
        <v>4501058</v>
      </c>
      <c r="J51" s="85" t="s">
        <v>549</v>
      </c>
      <c r="K51" s="131" t="s">
        <v>550</v>
      </c>
      <c r="L51" s="708" t="s">
        <v>498</v>
      </c>
      <c r="M51" s="277" t="s">
        <v>248</v>
      </c>
      <c r="N51" s="271">
        <v>1</v>
      </c>
      <c r="O51" s="136">
        <f t="shared" si="2"/>
        <v>50000000</v>
      </c>
      <c r="P51" s="136"/>
      <c r="Q51" s="136">
        <v>50000000</v>
      </c>
      <c r="R51" s="100"/>
      <c r="S51" s="100"/>
      <c r="T51" s="100"/>
      <c r="U51" s="100"/>
      <c r="V51" s="100"/>
      <c r="W51" s="100"/>
      <c r="X51" s="100"/>
      <c r="Y51" s="100"/>
      <c r="Z51" s="100"/>
      <c r="AA51" s="100"/>
      <c r="AB51" s="696"/>
      <c r="AC51" s="686"/>
    </row>
    <row r="52" spans="1:29" s="134" customFormat="1" ht="38.25">
      <c r="A52" s="691"/>
      <c r="B52" s="74" t="s">
        <v>41</v>
      </c>
      <c r="C52" s="79">
        <v>45</v>
      </c>
      <c r="D52" s="55" t="s">
        <v>517</v>
      </c>
      <c r="E52" s="271">
        <v>4501</v>
      </c>
      <c r="F52" s="277" t="s">
        <v>544</v>
      </c>
      <c r="G52" s="689"/>
      <c r="H52" s="699"/>
      <c r="I52" s="272">
        <v>4501058</v>
      </c>
      <c r="J52" s="85" t="s">
        <v>549</v>
      </c>
      <c r="K52" s="131" t="s">
        <v>550</v>
      </c>
      <c r="L52" s="708" t="s">
        <v>502</v>
      </c>
      <c r="M52" s="277" t="s">
        <v>40</v>
      </c>
      <c r="N52" s="271">
        <v>1</v>
      </c>
      <c r="O52" s="136">
        <f t="shared" si="2"/>
        <v>40000000</v>
      </c>
      <c r="P52" s="697"/>
      <c r="Q52" s="136">
        <v>40000000</v>
      </c>
      <c r="R52" s="100"/>
      <c r="S52" s="100"/>
      <c r="T52" s="100"/>
      <c r="U52" s="100"/>
      <c r="V52" s="100"/>
      <c r="W52" s="100"/>
      <c r="X52" s="100"/>
      <c r="Y52" s="100"/>
      <c r="Z52" s="100"/>
      <c r="AA52" s="100"/>
      <c r="AB52" s="696"/>
      <c r="AC52" s="686"/>
    </row>
    <row r="53" spans="1:29" s="134" customFormat="1" ht="38.25">
      <c r="A53" s="691"/>
      <c r="B53" s="74" t="s">
        <v>41</v>
      </c>
      <c r="C53" s="79">
        <v>45</v>
      </c>
      <c r="D53" s="55" t="s">
        <v>517</v>
      </c>
      <c r="E53" s="271">
        <v>4501</v>
      </c>
      <c r="F53" s="277" t="s">
        <v>544</v>
      </c>
      <c r="G53" s="689"/>
      <c r="H53" s="699"/>
      <c r="I53" s="272">
        <v>4501058</v>
      </c>
      <c r="J53" s="85" t="s">
        <v>549</v>
      </c>
      <c r="K53" s="131" t="s">
        <v>550</v>
      </c>
      <c r="L53" s="713" t="s">
        <v>551</v>
      </c>
      <c r="M53" s="715" t="s">
        <v>552</v>
      </c>
      <c r="N53" s="271">
        <v>1</v>
      </c>
      <c r="O53" s="136">
        <f t="shared" si="2"/>
        <v>850000000</v>
      </c>
      <c r="P53" s="697"/>
      <c r="Q53" s="136">
        <v>850000000</v>
      </c>
      <c r="R53" s="100"/>
      <c r="S53" s="100"/>
      <c r="T53" s="100"/>
      <c r="U53" s="100"/>
      <c r="V53" s="100"/>
      <c r="W53" s="100"/>
      <c r="X53" s="100"/>
      <c r="Y53" s="100"/>
      <c r="Z53" s="100"/>
      <c r="AA53" s="100"/>
      <c r="AB53" s="696"/>
      <c r="AC53" s="686"/>
    </row>
    <row r="54" spans="1:29" s="139" customFormat="1" ht="66.75" customHeight="1">
      <c r="A54" s="692"/>
      <c r="B54" s="716" t="s">
        <v>41</v>
      </c>
      <c r="C54" s="79">
        <v>45</v>
      </c>
      <c r="D54" s="85" t="s">
        <v>517</v>
      </c>
      <c r="E54" s="284">
        <v>4502</v>
      </c>
      <c r="F54" s="141" t="s">
        <v>553</v>
      </c>
      <c r="G54" s="689">
        <v>2024730010042</v>
      </c>
      <c r="H54" s="368" t="s">
        <v>554</v>
      </c>
      <c r="I54" s="79">
        <v>4502033</v>
      </c>
      <c r="J54" s="85" t="s">
        <v>468</v>
      </c>
      <c r="K54" s="85" t="s">
        <v>555</v>
      </c>
      <c r="L54" s="717" t="s">
        <v>502</v>
      </c>
      <c r="M54" s="141" t="s">
        <v>40</v>
      </c>
      <c r="N54" s="271">
        <v>60</v>
      </c>
      <c r="O54" s="136">
        <f>+P54+Q54</f>
        <v>74000000</v>
      </c>
      <c r="P54" s="697"/>
      <c r="Q54" s="136">
        <v>74000000</v>
      </c>
      <c r="R54" s="702"/>
      <c r="S54" s="702"/>
      <c r="T54" s="702"/>
      <c r="U54" s="702"/>
      <c r="V54" s="702"/>
      <c r="W54" s="702"/>
      <c r="X54" s="702"/>
      <c r="Y54" s="702"/>
      <c r="Z54" s="702"/>
      <c r="AA54" s="702"/>
      <c r="AB54" s="703"/>
      <c r="AC54" s="688"/>
    </row>
    <row r="55" spans="1:29" s="138" customFormat="1" ht="38.25">
      <c r="A55" s="127"/>
      <c r="B55" s="74" t="s">
        <v>41</v>
      </c>
      <c r="C55" s="272">
        <v>45</v>
      </c>
      <c r="D55" s="55" t="s">
        <v>517</v>
      </c>
      <c r="E55" s="271">
        <v>4502</v>
      </c>
      <c r="F55" s="277" t="s">
        <v>553</v>
      </c>
      <c r="G55" s="689"/>
      <c r="H55" s="368"/>
      <c r="I55" s="272">
        <v>4502033</v>
      </c>
      <c r="J55" s="55" t="s">
        <v>468</v>
      </c>
      <c r="K55" s="55" t="s">
        <v>555</v>
      </c>
      <c r="L55" s="113" t="s">
        <v>514</v>
      </c>
      <c r="M55" s="93" t="s">
        <v>54</v>
      </c>
      <c r="N55" s="271">
        <v>60</v>
      </c>
      <c r="O55" s="136">
        <f>+P55+Q55</f>
        <v>50000000</v>
      </c>
      <c r="P55" s="698"/>
      <c r="Q55" s="136">
        <v>50000000</v>
      </c>
      <c r="R55" s="700"/>
      <c r="S55" s="700"/>
      <c r="T55" s="700"/>
      <c r="U55" s="700"/>
      <c r="V55" s="700"/>
      <c r="W55" s="700"/>
      <c r="X55" s="700"/>
      <c r="Y55" s="700"/>
      <c r="Z55" s="700"/>
      <c r="AA55" s="700"/>
      <c r="AB55" s="701"/>
      <c r="AC55" s="687"/>
    </row>
    <row r="56" spans="1:29" s="134" customFormat="1" ht="53.25" customHeight="1">
      <c r="A56" s="691"/>
      <c r="B56" s="74" t="s">
        <v>41</v>
      </c>
      <c r="C56" s="272">
        <v>45</v>
      </c>
      <c r="D56" s="55" t="s">
        <v>517</v>
      </c>
      <c r="E56" s="271">
        <v>4502</v>
      </c>
      <c r="F56" s="277" t="s">
        <v>553</v>
      </c>
      <c r="G56" s="689">
        <v>2024730010044</v>
      </c>
      <c r="H56" s="368" t="s">
        <v>556</v>
      </c>
      <c r="I56" s="272">
        <v>4502001</v>
      </c>
      <c r="J56" s="55" t="s">
        <v>557</v>
      </c>
      <c r="K56" s="55" t="s">
        <v>558</v>
      </c>
      <c r="L56" s="113" t="s">
        <v>502</v>
      </c>
      <c r="M56" s="93" t="s">
        <v>40</v>
      </c>
      <c r="N56" s="271">
        <v>1</v>
      </c>
      <c r="O56" s="136">
        <f t="shared" ref="O56:O62" si="3">+P56+Q56</f>
        <v>1800000000</v>
      </c>
      <c r="P56" s="697"/>
      <c r="Q56" s="136">
        <v>1800000000</v>
      </c>
      <c r="R56" s="100"/>
      <c r="S56" s="100"/>
      <c r="T56" s="100"/>
      <c r="U56" s="100"/>
      <c r="V56" s="100"/>
      <c r="W56" s="100"/>
      <c r="X56" s="100"/>
      <c r="Y56" s="100"/>
      <c r="Z56" s="100"/>
      <c r="AA56" s="100"/>
      <c r="AB56" s="696"/>
      <c r="AC56" s="686"/>
    </row>
    <row r="57" spans="1:29" s="134" customFormat="1" ht="51">
      <c r="A57" s="691"/>
      <c r="B57" s="74" t="s">
        <v>41</v>
      </c>
      <c r="C57" s="272">
        <v>45</v>
      </c>
      <c r="D57" s="55" t="s">
        <v>517</v>
      </c>
      <c r="E57" s="271">
        <v>4502</v>
      </c>
      <c r="F57" s="277" t="s">
        <v>553</v>
      </c>
      <c r="G57" s="689"/>
      <c r="H57" s="368"/>
      <c r="I57" s="272">
        <v>4502001</v>
      </c>
      <c r="J57" s="55" t="s">
        <v>557</v>
      </c>
      <c r="K57" s="55" t="s">
        <v>558</v>
      </c>
      <c r="L57" s="718" t="s">
        <v>522</v>
      </c>
      <c r="M57" s="55" t="s">
        <v>296</v>
      </c>
      <c r="N57" s="271">
        <v>1</v>
      </c>
      <c r="O57" s="136">
        <f t="shared" si="3"/>
        <v>70000000</v>
      </c>
      <c r="P57" s="697"/>
      <c r="Q57" s="136">
        <v>70000000</v>
      </c>
      <c r="R57" s="100"/>
      <c r="S57" s="100"/>
      <c r="T57" s="100"/>
      <c r="U57" s="100"/>
      <c r="V57" s="100"/>
      <c r="W57" s="100"/>
      <c r="X57" s="100"/>
      <c r="Y57" s="100"/>
      <c r="Z57" s="100"/>
      <c r="AA57" s="100"/>
      <c r="AB57" s="696"/>
      <c r="AC57" s="686"/>
    </row>
    <row r="58" spans="1:29" s="134" customFormat="1" ht="51">
      <c r="A58" s="691"/>
      <c r="B58" s="74" t="s">
        <v>41</v>
      </c>
      <c r="C58" s="272">
        <v>45</v>
      </c>
      <c r="D58" s="55" t="s">
        <v>517</v>
      </c>
      <c r="E58" s="271">
        <v>4502</v>
      </c>
      <c r="F58" s="277" t="s">
        <v>553</v>
      </c>
      <c r="G58" s="689"/>
      <c r="H58" s="368"/>
      <c r="I58" s="272">
        <v>4502001</v>
      </c>
      <c r="J58" s="55" t="s">
        <v>557</v>
      </c>
      <c r="K58" s="55" t="s">
        <v>558</v>
      </c>
      <c r="L58" s="718" t="s">
        <v>514</v>
      </c>
      <c r="M58" s="55" t="s">
        <v>54</v>
      </c>
      <c r="N58" s="271">
        <v>1</v>
      </c>
      <c r="O58" s="136">
        <f t="shared" si="3"/>
        <v>100000000</v>
      </c>
      <c r="P58" s="136"/>
      <c r="Q58" s="136">
        <v>100000000</v>
      </c>
      <c r="R58" s="100"/>
      <c r="S58" s="100"/>
      <c r="T58" s="100"/>
      <c r="U58" s="100"/>
      <c r="V58" s="100"/>
      <c r="W58" s="100"/>
      <c r="X58" s="100"/>
      <c r="Y58" s="100"/>
      <c r="Z58" s="100"/>
      <c r="AA58" s="100"/>
      <c r="AB58" s="696"/>
      <c r="AC58" s="686"/>
    </row>
    <row r="59" spans="1:29" s="134" customFormat="1" ht="38.25">
      <c r="A59" s="691"/>
      <c r="B59" s="74" t="s">
        <v>41</v>
      </c>
      <c r="C59" s="272">
        <v>46</v>
      </c>
      <c r="D59" s="55" t="s">
        <v>517</v>
      </c>
      <c r="E59" s="271">
        <v>4502</v>
      </c>
      <c r="F59" s="277" t="s">
        <v>553</v>
      </c>
      <c r="G59" s="689"/>
      <c r="H59" s="368"/>
      <c r="I59" s="272">
        <v>4502001</v>
      </c>
      <c r="J59" s="55" t="s">
        <v>557</v>
      </c>
      <c r="K59" s="55" t="s">
        <v>559</v>
      </c>
      <c r="L59" s="718" t="s">
        <v>514</v>
      </c>
      <c r="M59" s="55" t="s">
        <v>54</v>
      </c>
      <c r="N59" s="271">
        <v>1</v>
      </c>
      <c r="O59" s="136">
        <f t="shared" si="3"/>
        <v>10000000</v>
      </c>
      <c r="P59" s="136"/>
      <c r="Q59" s="136">
        <v>10000000</v>
      </c>
      <c r="R59" s="100"/>
      <c r="S59" s="100"/>
      <c r="T59" s="100"/>
      <c r="U59" s="100"/>
      <c r="V59" s="100"/>
      <c r="W59" s="100"/>
      <c r="X59" s="100"/>
      <c r="Y59" s="100"/>
      <c r="Z59" s="100"/>
      <c r="AA59" s="100"/>
      <c r="AB59" s="696"/>
      <c r="AC59" s="686"/>
    </row>
    <row r="60" spans="1:29" s="134" customFormat="1" ht="38.25">
      <c r="A60" s="691"/>
      <c r="B60" s="74" t="s">
        <v>41</v>
      </c>
      <c r="C60" s="272">
        <v>45</v>
      </c>
      <c r="D60" s="55" t="s">
        <v>517</v>
      </c>
      <c r="E60" s="271">
        <v>4502</v>
      </c>
      <c r="F60" s="277" t="s">
        <v>553</v>
      </c>
      <c r="G60" s="689"/>
      <c r="H60" s="368"/>
      <c r="I60" s="272">
        <v>4502038</v>
      </c>
      <c r="J60" s="55" t="s">
        <v>560</v>
      </c>
      <c r="K60" s="55" t="s">
        <v>561</v>
      </c>
      <c r="L60" s="718" t="s">
        <v>514</v>
      </c>
      <c r="M60" s="55" t="s">
        <v>54</v>
      </c>
      <c r="N60" s="271">
        <v>1</v>
      </c>
      <c r="O60" s="136">
        <f t="shared" si="3"/>
        <v>6000000</v>
      </c>
      <c r="P60" s="697"/>
      <c r="Q60" s="136">
        <v>6000000</v>
      </c>
      <c r="R60" s="100"/>
      <c r="S60" s="100"/>
      <c r="T60" s="100"/>
      <c r="U60" s="100"/>
      <c r="V60" s="100"/>
      <c r="W60" s="100"/>
      <c r="X60" s="100"/>
      <c r="Y60" s="100"/>
      <c r="Z60" s="100"/>
      <c r="AA60" s="100"/>
      <c r="AB60" s="696"/>
      <c r="AC60" s="686"/>
    </row>
    <row r="61" spans="1:29" s="134" customFormat="1" ht="38.25">
      <c r="A61" s="691"/>
      <c r="B61" s="74" t="s">
        <v>41</v>
      </c>
      <c r="C61" s="272">
        <v>45</v>
      </c>
      <c r="D61" s="55" t="s">
        <v>517</v>
      </c>
      <c r="E61" s="271">
        <v>4502</v>
      </c>
      <c r="F61" s="277" t="s">
        <v>553</v>
      </c>
      <c r="G61" s="689"/>
      <c r="H61" s="368"/>
      <c r="I61" s="272">
        <v>4502038</v>
      </c>
      <c r="J61" s="55" t="s">
        <v>560</v>
      </c>
      <c r="K61" s="55" t="s">
        <v>561</v>
      </c>
      <c r="L61" s="113" t="s">
        <v>502</v>
      </c>
      <c r="M61" s="93" t="s">
        <v>40</v>
      </c>
      <c r="N61" s="271">
        <v>1</v>
      </c>
      <c r="O61" s="136">
        <f t="shared" si="3"/>
        <v>10000000</v>
      </c>
      <c r="P61" s="697"/>
      <c r="Q61" s="136">
        <v>10000000</v>
      </c>
      <c r="R61" s="100"/>
      <c r="S61" s="100"/>
      <c r="T61" s="100"/>
      <c r="U61" s="100"/>
      <c r="V61" s="100"/>
      <c r="W61" s="100"/>
      <c r="X61" s="100"/>
      <c r="Y61" s="100"/>
      <c r="Z61" s="100"/>
      <c r="AA61" s="100"/>
      <c r="AB61" s="696"/>
      <c r="AC61" s="686"/>
    </row>
    <row r="62" spans="1:29" s="134" customFormat="1" ht="38.25">
      <c r="A62" s="691"/>
      <c r="B62" s="74" t="s">
        <v>41</v>
      </c>
      <c r="C62" s="272">
        <v>45</v>
      </c>
      <c r="D62" s="55" t="s">
        <v>517</v>
      </c>
      <c r="E62" s="271">
        <v>4502</v>
      </c>
      <c r="F62" s="277" t="s">
        <v>553</v>
      </c>
      <c r="G62" s="689"/>
      <c r="H62" s="368"/>
      <c r="I62" s="272">
        <v>4502016</v>
      </c>
      <c r="J62" s="55" t="s">
        <v>357</v>
      </c>
      <c r="K62" s="719" t="s">
        <v>562</v>
      </c>
      <c r="L62" s="718" t="s">
        <v>514</v>
      </c>
      <c r="M62" s="55" t="s">
        <v>54</v>
      </c>
      <c r="N62" s="271">
        <v>1</v>
      </c>
      <c r="O62" s="136">
        <f t="shared" si="3"/>
        <v>12700000</v>
      </c>
      <c r="P62" s="697"/>
      <c r="Q62" s="136">
        <v>12700000</v>
      </c>
      <c r="R62" s="100"/>
      <c r="S62" s="100"/>
      <c r="T62" s="100"/>
      <c r="U62" s="100"/>
      <c r="V62" s="100"/>
      <c r="W62" s="100"/>
      <c r="X62" s="100"/>
      <c r="Y62" s="100"/>
      <c r="Z62" s="100"/>
      <c r="AA62" s="100"/>
      <c r="AB62" s="696"/>
      <c r="AC62" s="686"/>
    </row>
    <row r="63" spans="1:29" s="138" customFormat="1" ht="33" customHeight="1">
      <c r="A63" s="127"/>
      <c r="B63" s="74" t="s">
        <v>41</v>
      </c>
      <c r="C63" s="272">
        <v>45</v>
      </c>
      <c r="D63" s="55" t="s">
        <v>517</v>
      </c>
      <c r="E63" s="271">
        <v>4502</v>
      </c>
      <c r="F63" s="277" t="s">
        <v>553</v>
      </c>
      <c r="G63" s="367">
        <v>2024730010040</v>
      </c>
      <c r="H63" s="363" t="s">
        <v>563</v>
      </c>
      <c r="I63" s="272">
        <v>4502021</v>
      </c>
      <c r="J63" s="55" t="s">
        <v>557</v>
      </c>
      <c r="K63" s="55" t="s">
        <v>564</v>
      </c>
      <c r="L63" s="113" t="s">
        <v>502</v>
      </c>
      <c r="M63" s="93" t="s">
        <v>40</v>
      </c>
      <c r="N63" s="271">
        <v>3</v>
      </c>
      <c r="O63" s="115">
        <f>+P63+Q63</f>
        <v>5000000</v>
      </c>
      <c r="P63" s="698"/>
      <c r="Q63" s="115">
        <v>5000000</v>
      </c>
      <c r="R63" s="700"/>
      <c r="S63" s="700"/>
      <c r="T63" s="700"/>
      <c r="U63" s="700"/>
      <c r="V63" s="700"/>
      <c r="W63" s="700"/>
      <c r="X63" s="700"/>
      <c r="Y63" s="700"/>
      <c r="Z63" s="700"/>
      <c r="AA63" s="700"/>
      <c r="AB63" s="701"/>
      <c r="AC63" s="687"/>
    </row>
    <row r="64" spans="1:29" s="138" customFormat="1" ht="24" customHeight="1">
      <c r="A64" s="127"/>
      <c r="B64" s="74" t="s">
        <v>41</v>
      </c>
      <c r="C64" s="272">
        <v>45</v>
      </c>
      <c r="D64" s="55" t="s">
        <v>517</v>
      </c>
      <c r="E64" s="271">
        <v>4502</v>
      </c>
      <c r="F64" s="277" t="s">
        <v>553</v>
      </c>
      <c r="G64" s="367"/>
      <c r="H64" s="363"/>
      <c r="I64" s="272">
        <v>4502035</v>
      </c>
      <c r="J64" s="55" t="s">
        <v>235</v>
      </c>
      <c r="K64" s="112" t="s">
        <v>565</v>
      </c>
      <c r="L64" s="113" t="s">
        <v>502</v>
      </c>
      <c r="M64" s="93" t="s">
        <v>40</v>
      </c>
      <c r="N64" s="271">
        <v>1</v>
      </c>
      <c r="O64" s="115">
        <f>+P64+Q64</f>
        <v>15000000</v>
      </c>
      <c r="P64" s="698"/>
      <c r="Q64" s="115">
        <v>15000000</v>
      </c>
      <c r="R64" s="700"/>
      <c r="S64" s="700"/>
      <c r="T64" s="700"/>
      <c r="U64" s="700"/>
      <c r="V64" s="700"/>
      <c r="W64" s="700"/>
      <c r="X64" s="700"/>
      <c r="Y64" s="700"/>
      <c r="Z64" s="700"/>
      <c r="AA64" s="700"/>
      <c r="AB64" s="701"/>
      <c r="AC64" s="687"/>
    </row>
    <row r="65" spans="1:49" s="138" customFormat="1" ht="39" customHeight="1">
      <c r="A65" s="127"/>
      <c r="B65" s="74" t="s">
        <v>41</v>
      </c>
      <c r="C65" s="272">
        <v>45</v>
      </c>
      <c r="D65" s="55" t="s">
        <v>517</v>
      </c>
      <c r="E65" s="271">
        <v>4502</v>
      </c>
      <c r="F65" s="277" t="s">
        <v>553</v>
      </c>
      <c r="G65" s="367"/>
      <c r="H65" s="363"/>
      <c r="I65" s="272">
        <v>4502038</v>
      </c>
      <c r="J65" s="55" t="s">
        <v>560</v>
      </c>
      <c r="K65" s="55" t="s">
        <v>566</v>
      </c>
      <c r="L65" s="113" t="s">
        <v>502</v>
      </c>
      <c r="M65" s="93" t="s">
        <v>40</v>
      </c>
      <c r="N65" s="271">
        <v>1</v>
      </c>
      <c r="O65" s="115">
        <f>+P65+Q65</f>
        <v>50000000</v>
      </c>
      <c r="P65" s="698"/>
      <c r="Q65" s="115">
        <v>50000000</v>
      </c>
      <c r="R65" s="700"/>
      <c r="S65" s="700"/>
      <c r="T65" s="700"/>
      <c r="U65" s="700"/>
      <c r="V65" s="700"/>
      <c r="W65" s="700"/>
      <c r="X65" s="700"/>
      <c r="Y65" s="700"/>
      <c r="Z65" s="700"/>
      <c r="AA65" s="700"/>
      <c r="AB65" s="701"/>
      <c r="AC65" s="687"/>
    </row>
    <row r="66" spans="1:49" s="138" customFormat="1" ht="50.25" customHeight="1">
      <c r="A66" s="127"/>
      <c r="B66" s="74" t="s">
        <v>41</v>
      </c>
      <c r="C66" s="272">
        <v>45</v>
      </c>
      <c r="D66" s="55" t="s">
        <v>517</v>
      </c>
      <c r="E66" s="271">
        <v>4502</v>
      </c>
      <c r="F66" s="277" t="s">
        <v>553</v>
      </c>
      <c r="G66" s="367"/>
      <c r="H66" s="363"/>
      <c r="I66" s="272">
        <v>4502038</v>
      </c>
      <c r="J66" s="55" t="s">
        <v>560</v>
      </c>
      <c r="K66" s="55" t="s">
        <v>566</v>
      </c>
      <c r="L66" s="718" t="s">
        <v>514</v>
      </c>
      <c r="M66" s="55" t="s">
        <v>54</v>
      </c>
      <c r="N66" s="271">
        <v>1</v>
      </c>
      <c r="O66" s="115">
        <f>+P66+Q66</f>
        <v>20000000</v>
      </c>
      <c r="P66" s="698"/>
      <c r="Q66" s="115">
        <v>20000000</v>
      </c>
      <c r="R66" s="700"/>
      <c r="S66" s="700"/>
      <c r="T66" s="700"/>
      <c r="U66" s="700"/>
      <c r="V66" s="700"/>
      <c r="W66" s="700"/>
      <c r="X66" s="700"/>
      <c r="Y66" s="700"/>
      <c r="Z66" s="700"/>
      <c r="AA66" s="700"/>
      <c r="AB66" s="701"/>
      <c r="AC66" s="687"/>
    </row>
    <row r="67" spans="1:49" s="134" customFormat="1" ht="68.25" customHeight="1">
      <c r="A67" s="691"/>
      <c r="B67" s="74" t="s">
        <v>41</v>
      </c>
      <c r="C67" s="272">
        <v>45</v>
      </c>
      <c r="D67" s="55" t="s">
        <v>517</v>
      </c>
      <c r="E67" s="271">
        <v>4502</v>
      </c>
      <c r="F67" s="277" t="s">
        <v>553</v>
      </c>
      <c r="G67" s="273">
        <v>2024730010100</v>
      </c>
      <c r="H67" s="141" t="s">
        <v>567</v>
      </c>
      <c r="I67" s="272">
        <v>4502035</v>
      </c>
      <c r="J67" s="55" t="s">
        <v>235</v>
      </c>
      <c r="K67" s="55" t="s">
        <v>568</v>
      </c>
      <c r="L67" s="113" t="s">
        <v>502</v>
      </c>
      <c r="M67" s="93" t="s">
        <v>40</v>
      </c>
      <c r="N67" s="271">
        <v>1</v>
      </c>
      <c r="O67" s="115">
        <f>+P67+Q67</f>
        <v>219900000</v>
      </c>
      <c r="P67" s="697"/>
      <c r="Q67" s="115">
        <v>219900000</v>
      </c>
      <c r="R67" s="100"/>
      <c r="S67" s="100"/>
      <c r="T67" s="100"/>
      <c r="U67" s="100"/>
      <c r="V67" s="100"/>
      <c r="W67" s="100"/>
      <c r="X67" s="100"/>
      <c r="Y67" s="100"/>
      <c r="Z67" s="100"/>
      <c r="AA67" s="100"/>
      <c r="AB67" s="696"/>
      <c r="AC67" s="686"/>
    </row>
    <row r="68" spans="1:49" s="142" customFormat="1" ht="81.75" customHeight="1" thickBot="1">
      <c r="A68" s="691"/>
      <c r="B68" s="720" t="s">
        <v>241</v>
      </c>
      <c r="C68" s="512">
        <v>19</v>
      </c>
      <c r="D68" s="721" t="s">
        <v>569</v>
      </c>
      <c r="E68" s="62">
        <v>1905</v>
      </c>
      <c r="F68" s="722" t="s">
        <v>570</v>
      </c>
      <c r="G68" s="61">
        <v>2024730010117</v>
      </c>
      <c r="H68" s="723" t="s">
        <v>571</v>
      </c>
      <c r="I68" s="506">
        <v>1905003</v>
      </c>
      <c r="J68" s="146" t="s">
        <v>572</v>
      </c>
      <c r="K68" s="146" t="s">
        <v>573</v>
      </c>
      <c r="L68" s="724" t="s">
        <v>502</v>
      </c>
      <c r="M68" s="725" t="s">
        <v>40</v>
      </c>
      <c r="N68" s="62">
        <v>1</v>
      </c>
      <c r="O68" s="726">
        <f>+P68+Q68</f>
        <v>130000000</v>
      </c>
      <c r="P68" s="726"/>
      <c r="Q68" s="726">
        <v>130000000</v>
      </c>
      <c r="R68" s="727"/>
      <c r="S68" s="727"/>
      <c r="T68" s="727"/>
      <c r="U68" s="727"/>
      <c r="V68" s="727"/>
      <c r="W68" s="727"/>
      <c r="X68" s="727"/>
      <c r="Y68" s="727"/>
      <c r="Z68" s="727"/>
      <c r="AA68" s="727"/>
      <c r="AB68" s="728"/>
      <c r="AC68" s="686"/>
      <c r="AD68" s="134"/>
      <c r="AE68" s="134"/>
      <c r="AF68" s="134"/>
      <c r="AG68" s="134"/>
      <c r="AH68" s="134"/>
      <c r="AI68" s="134"/>
      <c r="AJ68" s="134"/>
      <c r="AK68" s="134"/>
      <c r="AL68" s="134"/>
      <c r="AM68" s="134"/>
      <c r="AN68" s="134"/>
      <c r="AO68" s="134"/>
      <c r="AP68" s="134"/>
      <c r="AQ68" s="134"/>
      <c r="AR68" s="134"/>
      <c r="AS68" s="134"/>
      <c r="AT68" s="134"/>
      <c r="AU68" s="134"/>
      <c r="AV68" s="134"/>
      <c r="AW68" s="134"/>
    </row>
    <row r="69" spans="1:49" ht="13.5" thickBot="1">
      <c r="B69" s="388" t="s">
        <v>55</v>
      </c>
      <c r="C69" s="389"/>
      <c r="D69" s="389"/>
      <c r="E69" s="389"/>
      <c r="F69" s="389"/>
      <c r="G69" s="389"/>
      <c r="H69" s="389"/>
      <c r="I69" s="389"/>
      <c r="J69" s="389"/>
      <c r="K69" s="389"/>
      <c r="L69" s="389"/>
      <c r="M69" s="389"/>
      <c r="N69" s="390"/>
      <c r="O69" s="729">
        <f>SUM(O13:O68)</f>
        <v>10360000000</v>
      </c>
      <c r="P69" s="729">
        <f>SUM(P13:P68)</f>
        <v>5500000000</v>
      </c>
      <c r="Q69" s="729">
        <f>SUM(Q46:Q68)</f>
        <v>3757600000</v>
      </c>
      <c r="R69" s="163">
        <f>SUM(R13:R17)</f>
        <v>0</v>
      </c>
      <c r="S69" s="163">
        <f>SUM(S13:S17)</f>
        <v>0</v>
      </c>
      <c r="T69" s="163">
        <f>SUM(T13:T17)</f>
        <v>0</v>
      </c>
      <c r="U69" s="163">
        <v>0</v>
      </c>
      <c r="V69" s="163">
        <v>0</v>
      </c>
      <c r="W69" s="163">
        <v>0</v>
      </c>
      <c r="X69" s="163">
        <v>0</v>
      </c>
      <c r="Y69" s="163">
        <f>SUM(Y13:Y17)</f>
        <v>0</v>
      </c>
      <c r="Z69" s="163">
        <f>SUM(Z13:Z17)</f>
        <v>0</v>
      </c>
      <c r="AA69" s="163">
        <f>SUM(AA13:AA17)</f>
        <v>0</v>
      </c>
      <c r="AB69" s="164">
        <f>SUM(AB13:AB17)</f>
        <v>0</v>
      </c>
    </row>
    <row r="70" spans="1:49">
      <c r="O70" s="67"/>
      <c r="P70" s="67"/>
      <c r="Q70" s="68"/>
    </row>
    <row r="71" spans="1:49">
      <c r="O71" s="103"/>
      <c r="Q71" s="103"/>
    </row>
    <row r="72" spans="1:49" ht="26.25">
      <c r="O72" s="143"/>
      <c r="Q72" s="103"/>
    </row>
    <row r="74" spans="1:49">
      <c r="O74" s="103"/>
    </row>
  </sheetData>
  <mergeCells count="56">
    <mergeCell ref="O2:R2"/>
    <mergeCell ref="B8:U8"/>
    <mergeCell ref="B9:U9"/>
    <mergeCell ref="G46:G53"/>
    <mergeCell ref="H46:H53"/>
    <mergeCell ref="F17:F18"/>
    <mergeCell ref="S2:U5"/>
    <mergeCell ref="O3:R3"/>
    <mergeCell ref="G4:N5"/>
    <mergeCell ref="O4:R4"/>
    <mergeCell ref="O5:R5"/>
    <mergeCell ref="F13:F16"/>
    <mergeCell ref="B10:N10"/>
    <mergeCell ref="B11:B12"/>
    <mergeCell ref="C11:C12"/>
    <mergeCell ref="D11:D12"/>
    <mergeCell ref="G63:G66"/>
    <mergeCell ref="H63:H66"/>
    <mergeCell ref="B69:N69"/>
    <mergeCell ref="B2:F5"/>
    <mergeCell ref="G2:N3"/>
    <mergeCell ref="G54:G55"/>
    <mergeCell ref="H54:H55"/>
    <mergeCell ref="G56:G62"/>
    <mergeCell ref="H56:H62"/>
    <mergeCell ref="G19:G24"/>
    <mergeCell ref="H19:H24"/>
    <mergeCell ref="G25:G45"/>
    <mergeCell ref="H25:H45"/>
    <mergeCell ref="B7:U7"/>
    <mergeCell ref="P11:Q11"/>
    <mergeCell ref="R11:X11"/>
    <mergeCell ref="G17:G18"/>
    <mergeCell ref="H17:H18"/>
    <mergeCell ref="K13:K16"/>
    <mergeCell ref="N13:N16"/>
    <mergeCell ref="L11:L12"/>
    <mergeCell ref="M11:M12"/>
    <mergeCell ref="N11:N12"/>
    <mergeCell ref="G13:G16"/>
    <mergeCell ref="H13:H16"/>
    <mergeCell ref="I13:I16"/>
    <mergeCell ref="J13:J16"/>
    <mergeCell ref="K11:K12"/>
    <mergeCell ref="J11:J12"/>
    <mergeCell ref="Z11:Z12"/>
    <mergeCell ref="AA11:AA12"/>
    <mergeCell ref="AB11:AB12"/>
    <mergeCell ref="E11:E12"/>
    <mergeCell ref="F11:F12"/>
    <mergeCell ref="G11:G12"/>
    <mergeCell ref="H11:H12"/>
    <mergeCell ref="I11:I12"/>
    <mergeCell ref="Y11:Y12"/>
    <mergeCell ref="O10:O12"/>
    <mergeCell ref="P10:AB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48"/>
  <sheetViews>
    <sheetView zoomScale="90" zoomScaleNormal="90" workbookViewId="0">
      <selection activeCell="D12" sqref="D12:D13"/>
    </sheetView>
  </sheetViews>
  <sheetFormatPr baseColWidth="10" defaultRowHeight="12.75"/>
  <cols>
    <col min="1" max="1" width="3.28515625" style="82" customWidth="1"/>
    <col min="2" max="2" width="23.7109375" style="81" customWidth="1"/>
    <col min="3" max="3" width="12.140625" style="166" customWidth="1"/>
    <col min="4" max="4" width="18.5703125" style="82" customWidth="1"/>
    <col min="5" max="5" width="24.85546875" style="166" customWidth="1"/>
    <col min="6" max="6" width="18.5703125" style="82" customWidth="1"/>
    <col min="7" max="7" width="19" style="82" customWidth="1"/>
    <col min="8" max="8" width="29.28515625" style="82" customWidth="1"/>
    <col min="9" max="9" width="19.140625" style="166" customWidth="1"/>
    <col min="10" max="10" width="19.140625" style="82" customWidth="1"/>
    <col min="11" max="11" width="35.5703125" style="82" customWidth="1"/>
    <col min="12" max="12" width="20.140625" style="82" customWidth="1"/>
    <col min="13" max="13" width="34" style="82" customWidth="1"/>
    <col min="14" max="14" width="25.5703125" style="82" customWidth="1"/>
    <col min="15" max="15" width="21.7109375" style="82" customWidth="1"/>
    <col min="16" max="16" width="16.42578125" style="82" customWidth="1"/>
    <col min="17" max="17" width="17.5703125" style="82" customWidth="1"/>
    <col min="18" max="18" width="9.28515625" style="82" customWidth="1"/>
    <col min="19" max="19" width="9.85546875" style="82" customWidth="1"/>
    <col min="20" max="24" width="11.42578125" style="82"/>
    <col min="25" max="25" width="11.42578125" style="82" customWidth="1"/>
    <col min="26" max="26" width="9.5703125" style="82" customWidth="1"/>
    <col min="27" max="27" width="19.42578125" style="82" customWidth="1"/>
    <col min="28" max="28" width="10.7109375" style="82" customWidth="1"/>
    <col min="29" max="29" width="10" style="82" customWidth="1"/>
    <col min="30" max="256" width="11.42578125" style="82"/>
    <col min="257" max="257" width="3.28515625" style="82" customWidth="1"/>
    <col min="258" max="258" width="23.7109375" style="82" customWidth="1"/>
    <col min="259" max="259" width="12.140625" style="82" customWidth="1"/>
    <col min="260" max="260" width="18.5703125" style="82" customWidth="1"/>
    <col min="261" max="261" width="24.85546875" style="82" customWidth="1"/>
    <col min="262" max="262" width="18.5703125" style="82" customWidth="1"/>
    <col min="263" max="263" width="19" style="82" customWidth="1"/>
    <col min="264" max="264" width="29.28515625" style="82" customWidth="1"/>
    <col min="265" max="266" width="19.140625" style="82" customWidth="1"/>
    <col min="267" max="267" width="35.5703125" style="82" customWidth="1"/>
    <col min="268" max="268" width="30.7109375" style="82" customWidth="1"/>
    <col min="269" max="269" width="34" style="82" customWidth="1"/>
    <col min="270" max="270" width="15.7109375" style="82" customWidth="1"/>
    <col min="271" max="271" width="21.7109375" style="82" customWidth="1"/>
    <col min="272" max="272" width="16.42578125" style="82" customWidth="1"/>
    <col min="273" max="273" width="17.5703125" style="82" customWidth="1"/>
    <col min="274" max="274" width="9.28515625" style="82" customWidth="1"/>
    <col min="275" max="275" width="9.85546875" style="82" customWidth="1"/>
    <col min="276" max="280" width="11.42578125" style="82"/>
    <col min="281" max="281" width="11.42578125" style="82" customWidth="1"/>
    <col min="282" max="282" width="9.5703125" style="82" customWidth="1"/>
    <col min="283" max="283" width="19.42578125" style="82" customWidth="1"/>
    <col min="284" max="284" width="10.7109375" style="82" customWidth="1"/>
    <col min="285" max="285" width="10" style="82" customWidth="1"/>
    <col min="286" max="512" width="11.42578125" style="82"/>
    <col min="513" max="513" width="3.28515625" style="82" customWidth="1"/>
    <col min="514" max="514" width="23.7109375" style="82" customWidth="1"/>
    <col min="515" max="515" width="12.140625" style="82" customWidth="1"/>
    <col min="516" max="516" width="18.5703125" style="82" customWidth="1"/>
    <col min="517" max="517" width="24.85546875" style="82" customWidth="1"/>
    <col min="518" max="518" width="18.5703125" style="82" customWidth="1"/>
    <col min="519" max="519" width="19" style="82" customWidth="1"/>
    <col min="520" max="520" width="29.28515625" style="82" customWidth="1"/>
    <col min="521" max="522" width="19.140625" style="82" customWidth="1"/>
    <col min="523" max="523" width="35.5703125" style="82" customWidth="1"/>
    <col min="524" max="524" width="30.7109375" style="82" customWidth="1"/>
    <col min="525" max="525" width="34" style="82" customWidth="1"/>
    <col min="526" max="526" width="15.7109375" style="82" customWidth="1"/>
    <col min="527" max="527" width="21.7109375" style="82" customWidth="1"/>
    <col min="528" max="528" width="16.42578125" style="82" customWidth="1"/>
    <col min="529" max="529" width="17.5703125" style="82" customWidth="1"/>
    <col min="530" max="530" width="9.28515625" style="82" customWidth="1"/>
    <col min="531" max="531" width="9.85546875" style="82" customWidth="1"/>
    <col min="532" max="536" width="11.42578125" style="82"/>
    <col min="537" max="537" width="11.42578125" style="82" customWidth="1"/>
    <col min="538" max="538" width="9.5703125" style="82" customWidth="1"/>
    <col min="539" max="539" width="19.42578125" style="82" customWidth="1"/>
    <col min="540" max="540" width="10.7109375" style="82" customWidth="1"/>
    <col min="541" max="541" width="10" style="82" customWidth="1"/>
    <col min="542" max="768" width="11.42578125" style="82"/>
    <col min="769" max="769" width="3.28515625" style="82" customWidth="1"/>
    <col min="770" max="770" width="23.7109375" style="82" customWidth="1"/>
    <col min="771" max="771" width="12.140625" style="82" customWidth="1"/>
    <col min="772" max="772" width="18.5703125" style="82" customWidth="1"/>
    <col min="773" max="773" width="24.85546875" style="82" customWidth="1"/>
    <col min="774" max="774" width="18.5703125" style="82" customWidth="1"/>
    <col min="775" max="775" width="19" style="82" customWidth="1"/>
    <col min="776" max="776" width="29.28515625" style="82" customWidth="1"/>
    <col min="777" max="778" width="19.140625" style="82" customWidth="1"/>
    <col min="779" max="779" width="35.5703125" style="82" customWidth="1"/>
    <col min="780" max="780" width="30.7109375" style="82" customWidth="1"/>
    <col min="781" max="781" width="34" style="82" customWidth="1"/>
    <col min="782" max="782" width="15.7109375" style="82" customWidth="1"/>
    <col min="783" max="783" width="21.7109375" style="82" customWidth="1"/>
    <col min="784" max="784" width="16.42578125" style="82" customWidth="1"/>
    <col min="785" max="785" width="17.5703125" style="82" customWidth="1"/>
    <col min="786" max="786" width="9.28515625" style="82" customWidth="1"/>
    <col min="787" max="787" width="9.85546875" style="82" customWidth="1"/>
    <col min="788" max="792" width="11.42578125" style="82"/>
    <col min="793" max="793" width="11.42578125" style="82" customWidth="1"/>
    <col min="794" max="794" width="9.5703125" style="82" customWidth="1"/>
    <col min="795" max="795" width="19.42578125" style="82" customWidth="1"/>
    <col min="796" max="796" width="10.7109375" style="82" customWidth="1"/>
    <col min="797" max="797" width="10" style="82" customWidth="1"/>
    <col min="798" max="1024" width="11.42578125" style="82"/>
    <col min="1025" max="1025" width="3.28515625" style="82" customWidth="1"/>
    <col min="1026" max="1026" width="23.7109375" style="82" customWidth="1"/>
    <col min="1027" max="1027" width="12.140625" style="82" customWidth="1"/>
    <col min="1028" max="1028" width="18.5703125" style="82" customWidth="1"/>
    <col min="1029" max="1029" width="24.85546875" style="82" customWidth="1"/>
    <col min="1030" max="1030" width="18.5703125" style="82" customWidth="1"/>
    <col min="1031" max="1031" width="19" style="82" customWidth="1"/>
    <col min="1032" max="1032" width="29.28515625" style="82" customWidth="1"/>
    <col min="1033" max="1034" width="19.140625" style="82" customWidth="1"/>
    <col min="1035" max="1035" width="35.5703125" style="82" customWidth="1"/>
    <col min="1036" max="1036" width="30.7109375" style="82" customWidth="1"/>
    <col min="1037" max="1037" width="34" style="82" customWidth="1"/>
    <col min="1038" max="1038" width="15.7109375" style="82" customWidth="1"/>
    <col min="1039" max="1039" width="21.7109375" style="82" customWidth="1"/>
    <col min="1040" max="1040" width="16.42578125" style="82" customWidth="1"/>
    <col min="1041" max="1041" width="17.5703125" style="82" customWidth="1"/>
    <col min="1042" max="1042" width="9.28515625" style="82" customWidth="1"/>
    <col min="1043" max="1043" width="9.85546875" style="82" customWidth="1"/>
    <col min="1044" max="1048" width="11.42578125" style="82"/>
    <col min="1049" max="1049" width="11.42578125" style="82" customWidth="1"/>
    <col min="1050" max="1050" width="9.5703125" style="82" customWidth="1"/>
    <col min="1051" max="1051" width="19.42578125" style="82" customWidth="1"/>
    <col min="1052" max="1052" width="10.7109375" style="82" customWidth="1"/>
    <col min="1053" max="1053" width="10" style="82" customWidth="1"/>
    <col min="1054" max="1280" width="11.42578125" style="82"/>
    <col min="1281" max="1281" width="3.28515625" style="82" customWidth="1"/>
    <col min="1282" max="1282" width="23.7109375" style="82" customWidth="1"/>
    <col min="1283" max="1283" width="12.140625" style="82" customWidth="1"/>
    <col min="1284" max="1284" width="18.5703125" style="82" customWidth="1"/>
    <col min="1285" max="1285" width="24.85546875" style="82" customWidth="1"/>
    <col min="1286" max="1286" width="18.5703125" style="82" customWidth="1"/>
    <col min="1287" max="1287" width="19" style="82" customWidth="1"/>
    <col min="1288" max="1288" width="29.28515625" style="82" customWidth="1"/>
    <col min="1289" max="1290" width="19.140625" style="82" customWidth="1"/>
    <col min="1291" max="1291" width="35.5703125" style="82" customWidth="1"/>
    <col min="1292" max="1292" width="30.7109375" style="82" customWidth="1"/>
    <col min="1293" max="1293" width="34" style="82" customWidth="1"/>
    <col min="1294" max="1294" width="15.7109375" style="82" customWidth="1"/>
    <col min="1295" max="1295" width="21.7109375" style="82" customWidth="1"/>
    <col min="1296" max="1296" width="16.42578125" style="82" customWidth="1"/>
    <col min="1297" max="1297" width="17.5703125" style="82" customWidth="1"/>
    <col min="1298" max="1298" width="9.28515625" style="82" customWidth="1"/>
    <col min="1299" max="1299" width="9.85546875" style="82" customWidth="1"/>
    <col min="1300" max="1304" width="11.42578125" style="82"/>
    <col min="1305" max="1305" width="11.42578125" style="82" customWidth="1"/>
    <col min="1306" max="1306" width="9.5703125" style="82" customWidth="1"/>
    <col min="1307" max="1307" width="19.42578125" style="82" customWidth="1"/>
    <col min="1308" max="1308" width="10.7109375" style="82" customWidth="1"/>
    <col min="1309" max="1309" width="10" style="82" customWidth="1"/>
    <col min="1310" max="1536" width="11.42578125" style="82"/>
    <col min="1537" max="1537" width="3.28515625" style="82" customWidth="1"/>
    <col min="1538" max="1538" width="23.7109375" style="82" customWidth="1"/>
    <col min="1539" max="1539" width="12.140625" style="82" customWidth="1"/>
    <col min="1540" max="1540" width="18.5703125" style="82" customWidth="1"/>
    <col min="1541" max="1541" width="24.85546875" style="82" customWidth="1"/>
    <col min="1542" max="1542" width="18.5703125" style="82" customWidth="1"/>
    <col min="1543" max="1543" width="19" style="82" customWidth="1"/>
    <col min="1544" max="1544" width="29.28515625" style="82" customWidth="1"/>
    <col min="1545" max="1546" width="19.140625" style="82" customWidth="1"/>
    <col min="1547" max="1547" width="35.5703125" style="82" customWidth="1"/>
    <col min="1548" max="1548" width="30.7109375" style="82" customWidth="1"/>
    <col min="1549" max="1549" width="34" style="82" customWidth="1"/>
    <col min="1550" max="1550" width="15.7109375" style="82" customWidth="1"/>
    <col min="1551" max="1551" width="21.7109375" style="82" customWidth="1"/>
    <col min="1552" max="1552" width="16.42578125" style="82" customWidth="1"/>
    <col min="1553" max="1553" width="17.5703125" style="82" customWidth="1"/>
    <col min="1554" max="1554" width="9.28515625" style="82" customWidth="1"/>
    <col min="1555" max="1555" width="9.85546875" style="82" customWidth="1"/>
    <col min="1556" max="1560" width="11.42578125" style="82"/>
    <col min="1561" max="1561" width="11.42578125" style="82" customWidth="1"/>
    <col min="1562" max="1562" width="9.5703125" style="82" customWidth="1"/>
    <col min="1563" max="1563" width="19.42578125" style="82" customWidth="1"/>
    <col min="1564" max="1564" width="10.7109375" style="82" customWidth="1"/>
    <col min="1565" max="1565" width="10" style="82" customWidth="1"/>
    <col min="1566" max="1792" width="11.42578125" style="82"/>
    <col min="1793" max="1793" width="3.28515625" style="82" customWidth="1"/>
    <col min="1794" max="1794" width="23.7109375" style="82" customWidth="1"/>
    <col min="1795" max="1795" width="12.140625" style="82" customWidth="1"/>
    <col min="1796" max="1796" width="18.5703125" style="82" customWidth="1"/>
    <col min="1797" max="1797" width="24.85546875" style="82" customWidth="1"/>
    <col min="1798" max="1798" width="18.5703125" style="82" customWidth="1"/>
    <col min="1799" max="1799" width="19" style="82" customWidth="1"/>
    <col min="1800" max="1800" width="29.28515625" style="82" customWidth="1"/>
    <col min="1801" max="1802" width="19.140625" style="82" customWidth="1"/>
    <col min="1803" max="1803" width="35.5703125" style="82" customWidth="1"/>
    <col min="1804" max="1804" width="30.7109375" style="82" customWidth="1"/>
    <col min="1805" max="1805" width="34" style="82" customWidth="1"/>
    <col min="1806" max="1806" width="15.7109375" style="82" customWidth="1"/>
    <col min="1807" max="1807" width="21.7109375" style="82" customWidth="1"/>
    <col min="1808" max="1808" width="16.42578125" style="82" customWidth="1"/>
    <col min="1809" max="1809" width="17.5703125" style="82" customWidth="1"/>
    <col min="1810" max="1810" width="9.28515625" style="82" customWidth="1"/>
    <col min="1811" max="1811" width="9.85546875" style="82" customWidth="1"/>
    <col min="1812" max="1816" width="11.42578125" style="82"/>
    <col min="1817" max="1817" width="11.42578125" style="82" customWidth="1"/>
    <col min="1818" max="1818" width="9.5703125" style="82" customWidth="1"/>
    <col min="1819" max="1819" width="19.42578125" style="82" customWidth="1"/>
    <col min="1820" max="1820" width="10.7109375" style="82" customWidth="1"/>
    <col min="1821" max="1821" width="10" style="82" customWidth="1"/>
    <col min="1822" max="2048" width="11.42578125" style="82"/>
    <col min="2049" max="2049" width="3.28515625" style="82" customWidth="1"/>
    <col min="2050" max="2050" width="23.7109375" style="82" customWidth="1"/>
    <col min="2051" max="2051" width="12.140625" style="82" customWidth="1"/>
    <col min="2052" max="2052" width="18.5703125" style="82" customWidth="1"/>
    <col min="2053" max="2053" width="24.85546875" style="82" customWidth="1"/>
    <col min="2054" max="2054" width="18.5703125" style="82" customWidth="1"/>
    <col min="2055" max="2055" width="19" style="82" customWidth="1"/>
    <col min="2056" max="2056" width="29.28515625" style="82" customWidth="1"/>
    <col min="2057" max="2058" width="19.140625" style="82" customWidth="1"/>
    <col min="2059" max="2059" width="35.5703125" style="82" customWidth="1"/>
    <col min="2060" max="2060" width="30.7109375" style="82" customWidth="1"/>
    <col min="2061" max="2061" width="34" style="82" customWidth="1"/>
    <col min="2062" max="2062" width="15.7109375" style="82" customWidth="1"/>
    <col min="2063" max="2063" width="21.7109375" style="82" customWidth="1"/>
    <col min="2064" max="2064" width="16.42578125" style="82" customWidth="1"/>
    <col min="2065" max="2065" width="17.5703125" style="82" customWidth="1"/>
    <col min="2066" max="2066" width="9.28515625" style="82" customWidth="1"/>
    <col min="2067" max="2067" width="9.85546875" style="82" customWidth="1"/>
    <col min="2068" max="2072" width="11.42578125" style="82"/>
    <col min="2073" max="2073" width="11.42578125" style="82" customWidth="1"/>
    <col min="2074" max="2074" width="9.5703125" style="82" customWidth="1"/>
    <col min="2075" max="2075" width="19.42578125" style="82" customWidth="1"/>
    <col min="2076" max="2076" width="10.7109375" style="82" customWidth="1"/>
    <col min="2077" max="2077" width="10" style="82" customWidth="1"/>
    <col min="2078" max="2304" width="11.42578125" style="82"/>
    <col min="2305" max="2305" width="3.28515625" style="82" customWidth="1"/>
    <col min="2306" max="2306" width="23.7109375" style="82" customWidth="1"/>
    <col min="2307" max="2307" width="12.140625" style="82" customWidth="1"/>
    <col min="2308" max="2308" width="18.5703125" style="82" customWidth="1"/>
    <col min="2309" max="2309" width="24.85546875" style="82" customWidth="1"/>
    <col min="2310" max="2310" width="18.5703125" style="82" customWidth="1"/>
    <col min="2311" max="2311" width="19" style="82" customWidth="1"/>
    <col min="2312" max="2312" width="29.28515625" style="82" customWidth="1"/>
    <col min="2313" max="2314" width="19.140625" style="82" customWidth="1"/>
    <col min="2315" max="2315" width="35.5703125" style="82" customWidth="1"/>
    <col min="2316" max="2316" width="30.7109375" style="82" customWidth="1"/>
    <col min="2317" max="2317" width="34" style="82" customWidth="1"/>
    <col min="2318" max="2318" width="15.7109375" style="82" customWidth="1"/>
    <col min="2319" max="2319" width="21.7109375" style="82" customWidth="1"/>
    <col min="2320" max="2320" width="16.42578125" style="82" customWidth="1"/>
    <col min="2321" max="2321" width="17.5703125" style="82" customWidth="1"/>
    <col min="2322" max="2322" width="9.28515625" style="82" customWidth="1"/>
    <col min="2323" max="2323" width="9.85546875" style="82" customWidth="1"/>
    <col min="2324" max="2328" width="11.42578125" style="82"/>
    <col min="2329" max="2329" width="11.42578125" style="82" customWidth="1"/>
    <col min="2330" max="2330" width="9.5703125" style="82" customWidth="1"/>
    <col min="2331" max="2331" width="19.42578125" style="82" customWidth="1"/>
    <col min="2332" max="2332" width="10.7109375" style="82" customWidth="1"/>
    <col min="2333" max="2333" width="10" style="82" customWidth="1"/>
    <col min="2334" max="2560" width="11.42578125" style="82"/>
    <col min="2561" max="2561" width="3.28515625" style="82" customWidth="1"/>
    <col min="2562" max="2562" width="23.7109375" style="82" customWidth="1"/>
    <col min="2563" max="2563" width="12.140625" style="82" customWidth="1"/>
    <col min="2564" max="2564" width="18.5703125" style="82" customWidth="1"/>
    <col min="2565" max="2565" width="24.85546875" style="82" customWidth="1"/>
    <col min="2566" max="2566" width="18.5703125" style="82" customWidth="1"/>
    <col min="2567" max="2567" width="19" style="82" customWidth="1"/>
    <col min="2568" max="2568" width="29.28515625" style="82" customWidth="1"/>
    <col min="2569" max="2570" width="19.140625" style="82" customWidth="1"/>
    <col min="2571" max="2571" width="35.5703125" style="82" customWidth="1"/>
    <col min="2572" max="2572" width="30.7109375" style="82" customWidth="1"/>
    <col min="2573" max="2573" width="34" style="82" customWidth="1"/>
    <col min="2574" max="2574" width="15.7109375" style="82" customWidth="1"/>
    <col min="2575" max="2575" width="21.7109375" style="82" customWidth="1"/>
    <col min="2576" max="2576" width="16.42578125" style="82" customWidth="1"/>
    <col min="2577" max="2577" width="17.5703125" style="82" customWidth="1"/>
    <col min="2578" max="2578" width="9.28515625" style="82" customWidth="1"/>
    <col min="2579" max="2579" width="9.85546875" style="82" customWidth="1"/>
    <col min="2580" max="2584" width="11.42578125" style="82"/>
    <col min="2585" max="2585" width="11.42578125" style="82" customWidth="1"/>
    <col min="2586" max="2586" width="9.5703125" style="82" customWidth="1"/>
    <col min="2587" max="2587" width="19.42578125" style="82" customWidth="1"/>
    <col min="2588" max="2588" width="10.7109375" style="82" customWidth="1"/>
    <col min="2589" max="2589" width="10" style="82" customWidth="1"/>
    <col min="2590" max="2816" width="11.42578125" style="82"/>
    <col min="2817" max="2817" width="3.28515625" style="82" customWidth="1"/>
    <col min="2818" max="2818" width="23.7109375" style="82" customWidth="1"/>
    <col min="2819" max="2819" width="12.140625" style="82" customWidth="1"/>
    <col min="2820" max="2820" width="18.5703125" style="82" customWidth="1"/>
    <col min="2821" max="2821" width="24.85546875" style="82" customWidth="1"/>
    <col min="2822" max="2822" width="18.5703125" style="82" customWidth="1"/>
    <col min="2823" max="2823" width="19" style="82" customWidth="1"/>
    <col min="2824" max="2824" width="29.28515625" style="82" customWidth="1"/>
    <col min="2825" max="2826" width="19.140625" style="82" customWidth="1"/>
    <col min="2827" max="2827" width="35.5703125" style="82" customWidth="1"/>
    <col min="2828" max="2828" width="30.7109375" style="82" customWidth="1"/>
    <col min="2829" max="2829" width="34" style="82" customWidth="1"/>
    <col min="2830" max="2830" width="15.7109375" style="82" customWidth="1"/>
    <col min="2831" max="2831" width="21.7109375" style="82" customWidth="1"/>
    <col min="2832" max="2832" width="16.42578125" style="82" customWidth="1"/>
    <col min="2833" max="2833" width="17.5703125" style="82" customWidth="1"/>
    <col min="2834" max="2834" width="9.28515625" style="82" customWidth="1"/>
    <col min="2835" max="2835" width="9.85546875" style="82" customWidth="1"/>
    <col min="2836" max="2840" width="11.42578125" style="82"/>
    <col min="2841" max="2841" width="11.42578125" style="82" customWidth="1"/>
    <col min="2842" max="2842" width="9.5703125" style="82" customWidth="1"/>
    <col min="2843" max="2843" width="19.42578125" style="82" customWidth="1"/>
    <col min="2844" max="2844" width="10.7109375" style="82" customWidth="1"/>
    <col min="2845" max="2845" width="10" style="82" customWidth="1"/>
    <col min="2846" max="3072" width="11.42578125" style="82"/>
    <col min="3073" max="3073" width="3.28515625" style="82" customWidth="1"/>
    <col min="3074" max="3074" width="23.7109375" style="82" customWidth="1"/>
    <col min="3075" max="3075" width="12.140625" style="82" customWidth="1"/>
    <col min="3076" max="3076" width="18.5703125" style="82" customWidth="1"/>
    <col min="3077" max="3077" width="24.85546875" style="82" customWidth="1"/>
    <col min="3078" max="3078" width="18.5703125" style="82" customWidth="1"/>
    <col min="3079" max="3079" width="19" style="82" customWidth="1"/>
    <col min="3080" max="3080" width="29.28515625" style="82" customWidth="1"/>
    <col min="3081" max="3082" width="19.140625" style="82" customWidth="1"/>
    <col min="3083" max="3083" width="35.5703125" style="82" customWidth="1"/>
    <col min="3084" max="3084" width="30.7109375" style="82" customWidth="1"/>
    <col min="3085" max="3085" width="34" style="82" customWidth="1"/>
    <col min="3086" max="3086" width="15.7109375" style="82" customWidth="1"/>
    <col min="3087" max="3087" width="21.7109375" style="82" customWidth="1"/>
    <col min="3088" max="3088" width="16.42578125" style="82" customWidth="1"/>
    <col min="3089" max="3089" width="17.5703125" style="82" customWidth="1"/>
    <col min="3090" max="3090" width="9.28515625" style="82" customWidth="1"/>
    <col min="3091" max="3091" width="9.85546875" style="82" customWidth="1"/>
    <col min="3092" max="3096" width="11.42578125" style="82"/>
    <col min="3097" max="3097" width="11.42578125" style="82" customWidth="1"/>
    <col min="3098" max="3098" width="9.5703125" style="82" customWidth="1"/>
    <col min="3099" max="3099" width="19.42578125" style="82" customWidth="1"/>
    <col min="3100" max="3100" width="10.7109375" style="82" customWidth="1"/>
    <col min="3101" max="3101" width="10" style="82" customWidth="1"/>
    <col min="3102" max="3328" width="11.42578125" style="82"/>
    <col min="3329" max="3329" width="3.28515625" style="82" customWidth="1"/>
    <col min="3330" max="3330" width="23.7109375" style="82" customWidth="1"/>
    <col min="3331" max="3331" width="12.140625" style="82" customWidth="1"/>
    <col min="3332" max="3332" width="18.5703125" style="82" customWidth="1"/>
    <col min="3333" max="3333" width="24.85546875" style="82" customWidth="1"/>
    <col min="3334" max="3334" width="18.5703125" style="82" customWidth="1"/>
    <col min="3335" max="3335" width="19" style="82" customWidth="1"/>
    <col min="3336" max="3336" width="29.28515625" style="82" customWidth="1"/>
    <col min="3337" max="3338" width="19.140625" style="82" customWidth="1"/>
    <col min="3339" max="3339" width="35.5703125" style="82" customWidth="1"/>
    <col min="3340" max="3340" width="30.7109375" style="82" customWidth="1"/>
    <col min="3341" max="3341" width="34" style="82" customWidth="1"/>
    <col min="3342" max="3342" width="15.7109375" style="82" customWidth="1"/>
    <col min="3343" max="3343" width="21.7109375" style="82" customWidth="1"/>
    <col min="3344" max="3344" width="16.42578125" style="82" customWidth="1"/>
    <col min="3345" max="3345" width="17.5703125" style="82" customWidth="1"/>
    <col min="3346" max="3346" width="9.28515625" style="82" customWidth="1"/>
    <col min="3347" max="3347" width="9.85546875" style="82" customWidth="1"/>
    <col min="3348" max="3352" width="11.42578125" style="82"/>
    <col min="3353" max="3353" width="11.42578125" style="82" customWidth="1"/>
    <col min="3354" max="3354" width="9.5703125" style="82" customWidth="1"/>
    <col min="3355" max="3355" width="19.42578125" style="82" customWidth="1"/>
    <col min="3356" max="3356" width="10.7109375" style="82" customWidth="1"/>
    <col min="3357" max="3357" width="10" style="82" customWidth="1"/>
    <col min="3358" max="3584" width="11.42578125" style="82"/>
    <col min="3585" max="3585" width="3.28515625" style="82" customWidth="1"/>
    <col min="3586" max="3586" width="23.7109375" style="82" customWidth="1"/>
    <col min="3587" max="3587" width="12.140625" style="82" customWidth="1"/>
    <col min="3588" max="3588" width="18.5703125" style="82" customWidth="1"/>
    <col min="3589" max="3589" width="24.85546875" style="82" customWidth="1"/>
    <col min="3590" max="3590" width="18.5703125" style="82" customWidth="1"/>
    <col min="3591" max="3591" width="19" style="82" customWidth="1"/>
    <col min="3592" max="3592" width="29.28515625" style="82" customWidth="1"/>
    <col min="3593" max="3594" width="19.140625" style="82" customWidth="1"/>
    <col min="3595" max="3595" width="35.5703125" style="82" customWidth="1"/>
    <col min="3596" max="3596" width="30.7109375" style="82" customWidth="1"/>
    <col min="3597" max="3597" width="34" style="82" customWidth="1"/>
    <col min="3598" max="3598" width="15.7109375" style="82" customWidth="1"/>
    <col min="3599" max="3599" width="21.7109375" style="82" customWidth="1"/>
    <col min="3600" max="3600" width="16.42578125" style="82" customWidth="1"/>
    <col min="3601" max="3601" width="17.5703125" style="82" customWidth="1"/>
    <col min="3602" max="3602" width="9.28515625" style="82" customWidth="1"/>
    <col min="3603" max="3603" width="9.85546875" style="82" customWidth="1"/>
    <col min="3604" max="3608" width="11.42578125" style="82"/>
    <col min="3609" max="3609" width="11.42578125" style="82" customWidth="1"/>
    <col min="3610" max="3610" width="9.5703125" style="82" customWidth="1"/>
    <col min="3611" max="3611" width="19.42578125" style="82" customWidth="1"/>
    <col min="3612" max="3612" width="10.7109375" style="82" customWidth="1"/>
    <col min="3613" max="3613" width="10" style="82" customWidth="1"/>
    <col min="3614" max="3840" width="11.42578125" style="82"/>
    <col min="3841" max="3841" width="3.28515625" style="82" customWidth="1"/>
    <col min="3842" max="3842" width="23.7109375" style="82" customWidth="1"/>
    <col min="3843" max="3843" width="12.140625" style="82" customWidth="1"/>
    <col min="3844" max="3844" width="18.5703125" style="82" customWidth="1"/>
    <col min="3845" max="3845" width="24.85546875" style="82" customWidth="1"/>
    <col min="3846" max="3846" width="18.5703125" style="82" customWidth="1"/>
    <col min="3847" max="3847" width="19" style="82" customWidth="1"/>
    <col min="3848" max="3848" width="29.28515625" style="82" customWidth="1"/>
    <col min="3849" max="3850" width="19.140625" style="82" customWidth="1"/>
    <col min="3851" max="3851" width="35.5703125" style="82" customWidth="1"/>
    <col min="3852" max="3852" width="30.7109375" style="82" customWidth="1"/>
    <col min="3853" max="3853" width="34" style="82" customWidth="1"/>
    <col min="3854" max="3854" width="15.7109375" style="82" customWidth="1"/>
    <col min="3855" max="3855" width="21.7109375" style="82" customWidth="1"/>
    <col min="3856" max="3856" width="16.42578125" style="82" customWidth="1"/>
    <col min="3857" max="3857" width="17.5703125" style="82" customWidth="1"/>
    <col min="3858" max="3858" width="9.28515625" style="82" customWidth="1"/>
    <col min="3859" max="3859" width="9.85546875" style="82" customWidth="1"/>
    <col min="3860" max="3864" width="11.42578125" style="82"/>
    <col min="3865" max="3865" width="11.42578125" style="82" customWidth="1"/>
    <col min="3866" max="3866" width="9.5703125" style="82" customWidth="1"/>
    <col min="3867" max="3867" width="19.42578125" style="82" customWidth="1"/>
    <col min="3868" max="3868" width="10.7109375" style="82" customWidth="1"/>
    <col min="3869" max="3869" width="10" style="82" customWidth="1"/>
    <col min="3870" max="4096" width="11.42578125" style="82"/>
    <col min="4097" max="4097" width="3.28515625" style="82" customWidth="1"/>
    <col min="4098" max="4098" width="23.7109375" style="82" customWidth="1"/>
    <col min="4099" max="4099" width="12.140625" style="82" customWidth="1"/>
    <col min="4100" max="4100" width="18.5703125" style="82" customWidth="1"/>
    <col min="4101" max="4101" width="24.85546875" style="82" customWidth="1"/>
    <col min="4102" max="4102" width="18.5703125" style="82" customWidth="1"/>
    <col min="4103" max="4103" width="19" style="82" customWidth="1"/>
    <col min="4104" max="4104" width="29.28515625" style="82" customWidth="1"/>
    <col min="4105" max="4106" width="19.140625" style="82" customWidth="1"/>
    <col min="4107" max="4107" width="35.5703125" style="82" customWidth="1"/>
    <col min="4108" max="4108" width="30.7109375" style="82" customWidth="1"/>
    <col min="4109" max="4109" width="34" style="82" customWidth="1"/>
    <col min="4110" max="4110" width="15.7109375" style="82" customWidth="1"/>
    <col min="4111" max="4111" width="21.7109375" style="82" customWidth="1"/>
    <col min="4112" max="4112" width="16.42578125" style="82" customWidth="1"/>
    <col min="4113" max="4113" width="17.5703125" style="82" customWidth="1"/>
    <col min="4114" max="4114" width="9.28515625" style="82" customWidth="1"/>
    <col min="4115" max="4115" width="9.85546875" style="82" customWidth="1"/>
    <col min="4116" max="4120" width="11.42578125" style="82"/>
    <col min="4121" max="4121" width="11.42578125" style="82" customWidth="1"/>
    <col min="4122" max="4122" width="9.5703125" style="82" customWidth="1"/>
    <col min="4123" max="4123" width="19.42578125" style="82" customWidth="1"/>
    <col min="4124" max="4124" width="10.7109375" style="82" customWidth="1"/>
    <col min="4125" max="4125" width="10" style="82" customWidth="1"/>
    <col min="4126" max="4352" width="11.42578125" style="82"/>
    <col min="4353" max="4353" width="3.28515625" style="82" customWidth="1"/>
    <col min="4354" max="4354" width="23.7109375" style="82" customWidth="1"/>
    <col min="4355" max="4355" width="12.140625" style="82" customWidth="1"/>
    <col min="4356" max="4356" width="18.5703125" style="82" customWidth="1"/>
    <col min="4357" max="4357" width="24.85546875" style="82" customWidth="1"/>
    <col min="4358" max="4358" width="18.5703125" style="82" customWidth="1"/>
    <col min="4359" max="4359" width="19" style="82" customWidth="1"/>
    <col min="4360" max="4360" width="29.28515625" style="82" customWidth="1"/>
    <col min="4361" max="4362" width="19.140625" style="82" customWidth="1"/>
    <col min="4363" max="4363" width="35.5703125" style="82" customWidth="1"/>
    <col min="4364" max="4364" width="30.7109375" style="82" customWidth="1"/>
    <col min="4365" max="4365" width="34" style="82" customWidth="1"/>
    <col min="4366" max="4366" width="15.7109375" style="82" customWidth="1"/>
    <col min="4367" max="4367" width="21.7109375" style="82" customWidth="1"/>
    <col min="4368" max="4368" width="16.42578125" style="82" customWidth="1"/>
    <col min="4369" max="4369" width="17.5703125" style="82" customWidth="1"/>
    <col min="4370" max="4370" width="9.28515625" style="82" customWidth="1"/>
    <col min="4371" max="4371" width="9.85546875" style="82" customWidth="1"/>
    <col min="4372" max="4376" width="11.42578125" style="82"/>
    <col min="4377" max="4377" width="11.42578125" style="82" customWidth="1"/>
    <col min="4378" max="4378" width="9.5703125" style="82" customWidth="1"/>
    <col min="4379" max="4379" width="19.42578125" style="82" customWidth="1"/>
    <col min="4380" max="4380" width="10.7109375" style="82" customWidth="1"/>
    <col min="4381" max="4381" width="10" style="82" customWidth="1"/>
    <col min="4382" max="4608" width="11.42578125" style="82"/>
    <col min="4609" max="4609" width="3.28515625" style="82" customWidth="1"/>
    <col min="4610" max="4610" width="23.7109375" style="82" customWidth="1"/>
    <col min="4611" max="4611" width="12.140625" style="82" customWidth="1"/>
    <col min="4612" max="4612" width="18.5703125" style="82" customWidth="1"/>
    <col min="4613" max="4613" width="24.85546875" style="82" customWidth="1"/>
    <col min="4614" max="4614" width="18.5703125" style="82" customWidth="1"/>
    <col min="4615" max="4615" width="19" style="82" customWidth="1"/>
    <col min="4616" max="4616" width="29.28515625" style="82" customWidth="1"/>
    <col min="4617" max="4618" width="19.140625" style="82" customWidth="1"/>
    <col min="4619" max="4619" width="35.5703125" style="82" customWidth="1"/>
    <col min="4620" max="4620" width="30.7109375" style="82" customWidth="1"/>
    <col min="4621" max="4621" width="34" style="82" customWidth="1"/>
    <col min="4622" max="4622" width="15.7109375" style="82" customWidth="1"/>
    <col min="4623" max="4623" width="21.7109375" style="82" customWidth="1"/>
    <col min="4624" max="4624" width="16.42578125" style="82" customWidth="1"/>
    <col min="4625" max="4625" width="17.5703125" style="82" customWidth="1"/>
    <col min="4626" max="4626" width="9.28515625" style="82" customWidth="1"/>
    <col min="4627" max="4627" width="9.85546875" style="82" customWidth="1"/>
    <col min="4628" max="4632" width="11.42578125" style="82"/>
    <col min="4633" max="4633" width="11.42578125" style="82" customWidth="1"/>
    <col min="4634" max="4634" width="9.5703125" style="82" customWidth="1"/>
    <col min="4635" max="4635" width="19.42578125" style="82" customWidth="1"/>
    <col min="4636" max="4636" width="10.7109375" style="82" customWidth="1"/>
    <col min="4637" max="4637" width="10" style="82" customWidth="1"/>
    <col min="4638" max="4864" width="11.42578125" style="82"/>
    <col min="4865" max="4865" width="3.28515625" style="82" customWidth="1"/>
    <col min="4866" max="4866" width="23.7109375" style="82" customWidth="1"/>
    <col min="4867" max="4867" width="12.140625" style="82" customWidth="1"/>
    <col min="4868" max="4868" width="18.5703125" style="82" customWidth="1"/>
    <col min="4869" max="4869" width="24.85546875" style="82" customWidth="1"/>
    <col min="4870" max="4870" width="18.5703125" style="82" customWidth="1"/>
    <col min="4871" max="4871" width="19" style="82" customWidth="1"/>
    <col min="4872" max="4872" width="29.28515625" style="82" customWidth="1"/>
    <col min="4873" max="4874" width="19.140625" style="82" customWidth="1"/>
    <col min="4875" max="4875" width="35.5703125" style="82" customWidth="1"/>
    <col min="4876" max="4876" width="30.7109375" style="82" customWidth="1"/>
    <col min="4877" max="4877" width="34" style="82" customWidth="1"/>
    <col min="4878" max="4878" width="15.7109375" style="82" customWidth="1"/>
    <col min="4879" max="4879" width="21.7109375" style="82" customWidth="1"/>
    <col min="4880" max="4880" width="16.42578125" style="82" customWidth="1"/>
    <col min="4881" max="4881" width="17.5703125" style="82" customWidth="1"/>
    <col min="4882" max="4882" width="9.28515625" style="82" customWidth="1"/>
    <col min="4883" max="4883" width="9.85546875" style="82" customWidth="1"/>
    <col min="4884" max="4888" width="11.42578125" style="82"/>
    <col min="4889" max="4889" width="11.42578125" style="82" customWidth="1"/>
    <col min="4890" max="4890" width="9.5703125" style="82" customWidth="1"/>
    <col min="4891" max="4891" width="19.42578125" style="82" customWidth="1"/>
    <col min="4892" max="4892" width="10.7109375" style="82" customWidth="1"/>
    <col min="4893" max="4893" width="10" style="82" customWidth="1"/>
    <col min="4894" max="5120" width="11.42578125" style="82"/>
    <col min="5121" max="5121" width="3.28515625" style="82" customWidth="1"/>
    <col min="5122" max="5122" width="23.7109375" style="82" customWidth="1"/>
    <col min="5123" max="5123" width="12.140625" style="82" customWidth="1"/>
    <col min="5124" max="5124" width="18.5703125" style="82" customWidth="1"/>
    <col min="5125" max="5125" width="24.85546875" style="82" customWidth="1"/>
    <col min="5126" max="5126" width="18.5703125" style="82" customWidth="1"/>
    <col min="5127" max="5127" width="19" style="82" customWidth="1"/>
    <col min="5128" max="5128" width="29.28515625" style="82" customWidth="1"/>
    <col min="5129" max="5130" width="19.140625" style="82" customWidth="1"/>
    <col min="5131" max="5131" width="35.5703125" style="82" customWidth="1"/>
    <col min="5132" max="5132" width="30.7109375" style="82" customWidth="1"/>
    <col min="5133" max="5133" width="34" style="82" customWidth="1"/>
    <col min="5134" max="5134" width="15.7109375" style="82" customWidth="1"/>
    <col min="5135" max="5135" width="21.7109375" style="82" customWidth="1"/>
    <col min="5136" max="5136" width="16.42578125" style="82" customWidth="1"/>
    <col min="5137" max="5137" width="17.5703125" style="82" customWidth="1"/>
    <col min="5138" max="5138" width="9.28515625" style="82" customWidth="1"/>
    <col min="5139" max="5139" width="9.85546875" style="82" customWidth="1"/>
    <col min="5140" max="5144" width="11.42578125" style="82"/>
    <col min="5145" max="5145" width="11.42578125" style="82" customWidth="1"/>
    <col min="5146" max="5146" width="9.5703125" style="82" customWidth="1"/>
    <col min="5147" max="5147" width="19.42578125" style="82" customWidth="1"/>
    <col min="5148" max="5148" width="10.7109375" style="82" customWidth="1"/>
    <col min="5149" max="5149" width="10" style="82" customWidth="1"/>
    <col min="5150" max="5376" width="11.42578125" style="82"/>
    <col min="5377" max="5377" width="3.28515625" style="82" customWidth="1"/>
    <col min="5378" max="5378" width="23.7109375" style="82" customWidth="1"/>
    <col min="5379" max="5379" width="12.140625" style="82" customWidth="1"/>
    <col min="5380" max="5380" width="18.5703125" style="82" customWidth="1"/>
    <col min="5381" max="5381" width="24.85546875" style="82" customWidth="1"/>
    <col min="5382" max="5382" width="18.5703125" style="82" customWidth="1"/>
    <col min="5383" max="5383" width="19" style="82" customWidth="1"/>
    <col min="5384" max="5384" width="29.28515625" style="82" customWidth="1"/>
    <col min="5385" max="5386" width="19.140625" style="82" customWidth="1"/>
    <col min="5387" max="5387" width="35.5703125" style="82" customWidth="1"/>
    <col min="5388" max="5388" width="30.7109375" style="82" customWidth="1"/>
    <col min="5389" max="5389" width="34" style="82" customWidth="1"/>
    <col min="5390" max="5390" width="15.7109375" style="82" customWidth="1"/>
    <col min="5391" max="5391" width="21.7109375" style="82" customWidth="1"/>
    <col min="5392" max="5392" width="16.42578125" style="82" customWidth="1"/>
    <col min="5393" max="5393" width="17.5703125" style="82" customWidth="1"/>
    <col min="5394" max="5394" width="9.28515625" style="82" customWidth="1"/>
    <col min="5395" max="5395" width="9.85546875" style="82" customWidth="1"/>
    <col min="5396" max="5400" width="11.42578125" style="82"/>
    <col min="5401" max="5401" width="11.42578125" style="82" customWidth="1"/>
    <col min="5402" max="5402" width="9.5703125" style="82" customWidth="1"/>
    <col min="5403" max="5403" width="19.42578125" style="82" customWidth="1"/>
    <col min="5404" max="5404" width="10.7109375" style="82" customWidth="1"/>
    <col min="5405" max="5405" width="10" style="82" customWidth="1"/>
    <col min="5406" max="5632" width="11.42578125" style="82"/>
    <col min="5633" max="5633" width="3.28515625" style="82" customWidth="1"/>
    <col min="5634" max="5634" width="23.7109375" style="82" customWidth="1"/>
    <col min="5635" max="5635" width="12.140625" style="82" customWidth="1"/>
    <col min="5636" max="5636" width="18.5703125" style="82" customWidth="1"/>
    <col min="5637" max="5637" width="24.85546875" style="82" customWidth="1"/>
    <col min="5638" max="5638" width="18.5703125" style="82" customWidth="1"/>
    <col min="5639" max="5639" width="19" style="82" customWidth="1"/>
    <col min="5640" max="5640" width="29.28515625" style="82" customWidth="1"/>
    <col min="5641" max="5642" width="19.140625" style="82" customWidth="1"/>
    <col min="5643" max="5643" width="35.5703125" style="82" customWidth="1"/>
    <col min="5644" max="5644" width="30.7109375" style="82" customWidth="1"/>
    <col min="5645" max="5645" width="34" style="82" customWidth="1"/>
    <col min="5646" max="5646" width="15.7109375" style="82" customWidth="1"/>
    <col min="5647" max="5647" width="21.7109375" style="82" customWidth="1"/>
    <col min="5648" max="5648" width="16.42578125" style="82" customWidth="1"/>
    <col min="5649" max="5649" width="17.5703125" style="82" customWidth="1"/>
    <col min="5650" max="5650" width="9.28515625" style="82" customWidth="1"/>
    <col min="5651" max="5651" width="9.85546875" style="82" customWidth="1"/>
    <col min="5652" max="5656" width="11.42578125" style="82"/>
    <col min="5657" max="5657" width="11.42578125" style="82" customWidth="1"/>
    <col min="5658" max="5658" width="9.5703125" style="82" customWidth="1"/>
    <col min="5659" max="5659" width="19.42578125" style="82" customWidth="1"/>
    <col min="5660" max="5660" width="10.7109375" style="82" customWidth="1"/>
    <col min="5661" max="5661" width="10" style="82" customWidth="1"/>
    <col min="5662" max="5888" width="11.42578125" style="82"/>
    <col min="5889" max="5889" width="3.28515625" style="82" customWidth="1"/>
    <col min="5890" max="5890" width="23.7109375" style="82" customWidth="1"/>
    <col min="5891" max="5891" width="12.140625" style="82" customWidth="1"/>
    <col min="5892" max="5892" width="18.5703125" style="82" customWidth="1"/>
    <col min="5893" max="5893" width="24.85546875" style="82" customWidth="1"/>
    <col min="5894" max="5894" width="18.5703125" style="82" customWidth="1"/>
    <col min="5895" max="5895" width="19" style="82" customWidth="1"/>
    <col min="5896" max="5896" width="29.28515625" style="82" customWidth="1"/>
    <col min="5897" max="5898" width="19.140625" style="82" customWidth="1"/>
    <col min="5899" max="5899" width="35.5703125" style="82" customWidth="1"/>
    <col min="5900" max="5900" width="30.7109375" style="82" customWidth="1"/>
    <col min="5901" max="5901" width="34" style="82" customWidth="1"/>
    <col min="5902" max="5902" width="15.7109375" style="82" customWidth="1"/>
    <col min="5903" max="5903" width="21.7109375" style="82" customWidth="1"/>
    <col min="5904" max="5904" width="16.42578125" style="82" customWidth="1"/>
    <col min="5905" max="5905" width="17.5703125" style="82" customWidth="1"/>
    <col min="5906" max="5906" width="9.28515625" style="82" customWidth="1"/>
    <col min="5907" max="5907" width="9.85546875" style="82" customWidth="1"/>
    <col min="5908" max="5912" width="11.42578125" style="82"/>
    <col min="5913" max="5913" width="11.42578125" style="82" customWidth="1"/>
    <col min="5914" max="5914" width="9.5703125" style="82" customWidth="1"/>
    <col min="5915" max="5915" width="19.42578125" style="82" customWidth="1"/>
    <col min="5916" max="5916" width="10.7109375" style="82" customWidth="1"/>
    <col min="5917" max="5917" width="10" style="82" customWidth="1"/>
    <col min="5918" max="6144" width="11.42578125" style="82"/>
    <col min="6145" max="6145" width="3.28515625" style="82" customWidth="1"/>
    <col min="6146" max="6146" width="23.7109375" style="82" customWidth="1"/>
    <col min="6147" max="6147" width="12.140625" style="82" customWidth="1"/>
    <col min="6148" max="6148" width="18.5703125" style="82" customWidth="1"/>
    <col min="6149" max="6149" width="24.85546875" style="82" customWidth="1"/>
    <col min="6150" max="6150" width="18.5703125" style="82" customWidth="1"/>
    <col min="6151" max="6151" width="19" style="82" customWidth="1"/>
    <col min="6152" max="6152" width="29.28515625" style="82" customWidth="1"/>
    <col min="6153" max="6154" width="19.140625" style="82" customWidth="1"/>
    <col min="6155" max="6155" width="35.5703125" style="82" customWidth="1"/>
    <col min="6156" max="6156" width="30.7109375" style="82" customWidth="1"/>
    <col min="6157" max="6157" width="34" style="82" customWidth="1"/>
    <col min="6158" max="6158" width="15.7109375" style="82" customWidth="1"/>
    <col min="6159" max="6159" width="21.7109375" style="82" customWidth="1"/>
    <col min="6160" max="6160" width="16.42578125" style="82" customWidth="1"/>
    <col min="6161" max="6161" width="17.5703125" style="82" customWidth="1"/>
    <col min="6162" max="6162" width="9.28515625" style="82" customWidth="1"/>
    <col min="6163" max="6163" width="9.85546875" style="82" customWidth="1"/>
    <col min="6164" max="6168" width="11.42578125" style="82"/>
    <col min="6169" max="6169" width="11.42578125" style="82" customWidth="1"/>
    <col min="6170" max="6170" width="9.5703125" style="82" customWidth="1"/>
    <col min="6171" max="6171" width="19.42578125" style="82" customWidth="1"/>
    <col min="6172" max="6172" width="10.7109375" style="82" customWidth="1"/>
    <col min="6173" max="6173" width="10" style="82" customWidth="1"/>
    <col min="6174" max="6400" width="11.42578125" style="82"/>
    <col min="6401" max="6401" width="3.28515625" style="82" customWidth="1"/>
    <col min="6402" max="6402" width="23.7109375" style="82" customWidth="1"/>
    <col min="6403" max="6403" width="12.140625" style="82" customWidth="1"/>
    <col min="6404" max="6404" width="18.5703125" style="82" customWidth="1"/>
    <col min="6405" max="6405" width="24.85546875" style="82" customWidth="1"/>
    <col min="6406" max="6406" width="18.5703125" style="82" customWidth="1"/>
    <col min="6407" max="6407" width="19" style="82" customWidth="1"/>
    <col min="6408" max="6408" width="29.28515625" style="82" customWidth="1"/>
    <col min="6409" max="6410" width="19.140625" style="82" customWidth="1"/>
    <col min="6411" max="6411" width="35.5703125" style="82" customWidth="1"/>
    <col min="6412" max="6412" width="30.7109375" style="82" customWidth="1"/>
    <col min="6413" max="6413" width="34" style="82" customWidth="1"/>
    <col min="6414" max="6414" width="15.7109375" style="82" customWidth="1"/>
    <col min="6415" max="6415" width="21.7109375" style="82" customWidth="1"/>
    <col min="6416" max="6416" width="16.42578125" style="82" customWidth="1"/>
    <col min="6417" max="6417" width="17.5703125" style="82" customWidth="1"/>
    <col min="6418" max="6418" width="9.28515625" style="82" customWidth="1"/>
    <col min="6419" max="6419" width="9.85546875" style="82" customWidth="1"/>
    <col min="6420" max="6424" width="11.42578125" style="82"/>
    <col min="6425" max="6425" width="11.42578125" style="82" customWidth="1"/>
    <col min="6426" max="6426" width="9.5703125" style="82" customWidth="1"/>
    <col min="6427" max="6427" width="19.42578125" style="82" customWidth="1"/>
    <col min="6428" max="6428" width="10.7109375" style="82" customWidth="1"/>
    <col min="6429" max="6429" width="10" style="82" customWidth="1"/>
    <col min="6430" max="6656" width="11.42578125" style="82"/>
    <col min="6657" max="6657" width="3.28515625" style="82" customWidth="1"/>
    <col min="6658" max="6658" width="23.7109375" style="82" customWidth="1"/>
    <col min="6659" max="6659" width="12.140625" style="82" customWidth="1"/>
    <col min="6660" max="6660" width="18.5703125" style="82" customWidth="1"/>
    <col min="6661" max="6661" width="24.85546875" style="82" customWidth="1"/>
    <col min="6662" max="6662" width="18.5703125" style="82" customWidth="1"/>
    <col min="6663" max="6663" width="19" style="82" customWidth="1"/>
    <col min="6664" max="6664" width="29.28515625" style="82" customWidth="1"/>
    <col min="6665" max="6666" width="19.140625" style="82" customWidth="1"/>
    <col min="6667" max="6667" width="35.5703125" style="82" customWidth="1"/>
    <col min="6668" max="6668" width="30.7109375" style="82" customWidth="1"/>
    <col min="6669" max="6669" width="34" style="82" customWidth="1"/>
    <col min="6670" max="6670" width="15.7109375" style="82" customWidth="1"/>
    <col min="6671" max="6671" width="21.7109375" style="82" customWidth="1"/>
    <col min="6672" max="6672" width="16.42578125" style="82" customWidth="1"/>
    <col min="6673" max="6673" width="17.5703125" style="82" customWidth="1"/>
    <col min="6674" max="6674" width="9.28515625" style="82" customWidth="1"/>
    <col min="6675" max="6675" width="9.85546875" style="82" customWidth="1"/>
    <col min="6676" max="6680" width="11.42578125" style="82"/>
    <col min="6681" max="6681" width="11.42578125" style="82" customWidth="1"/>
    <col min="6682" max="6682" width="9.5703125" style="82" customWidth="1"/>
    <col min="6683" max="6683" width="19.42578125" style="82" customWidth="1"/>
    <col min="6684" max="6684" width="10.7109375" style="82" customWidth="1"/>
    <col min="6685" max="6685" width="10" style="82" customWidth="1"/>
    <col min="6686" max="6912" width="11.42578125" style="82"/>
    <col min="6913" max="6913" width="3.28515625" style="82" customWidth="1"/>
    <col min="6914" max="6914" width="23.7109375" style="82" customWidth="1"/>
    <col min="6915" max="6915" width="12.140625" style="82" customWidth="1"/>
    <col min="6916" max="6916" width="18.5703125" style="82" customWidth="1"/>
    <col min="6917" max="6917" width="24.85546875" style="82" customWidth="1"/>
    <col min="6918" max="6918" width="18.5703125" style="82" customWidth="1"/>
    <col min="6919" max="6919" width="19" style="82" customWidth="1"/>
    <col min="6920" max="6920" width="29.28515625" style="82" customWidth="1"/>
    <col min="6921" max="6922" width="19.140625" style="82" customWidth="1"/>
    <col min="6923" max="6923" width="35.5703125" style="82" customWidth="1"/>
    <col min="6924" max="6924" width="30.7109375" style="82" customWidth="1"/>
    <col min="6925" max="6925" width="34" style="82" customWidth="1"/>
    <col min="6926" max="6926" width="15.7109375" style="82" customWidth="1"/>
    <col min="6927" max="6927" width="21.7109375" style="82" customWidth="1"/>
    <col min="6928" max="6928" width="16.42578125" style="82" customWidth="1"/>
    <col min="6929" max="6929" width="17.5703125" style="82" customWidth="1"/>
    <col min="6930" max="6930" width="9.28515625" style="82" customWidth="1"/>
    <col min="6931" max="6931" width="9.85546875" style="82" customWidth="1"/>
    <col min="6932" max="6936" width="11.42578125" style="82"/>
    <col min="6937" max="6937" width="11.42578125" style="82" customWidth="1"/>
    <col min="6938" max="6938" width="9.5703125" style="82" customWidth="1"/>
    <col min="6939" max="6939" width="19.42578125" style="82" customWidth="1"/>
    <col min="6940" max="6940" width="10.7109375" style="82" customWidth="1"/>
    <col min="6941" max="6941" width="10" style="82" customWidth="1"/>
    <col min="6942" max="7168" width="11.42578125" style="82"/>
    <col min="7169" max="7169" width="3.28515625" style="82" customWidth="1"/>
    <col min="7170" max="7170" width="23.7109375" style="82" customWidth="1"/>
    <col min="7171" max="7171" width="12.140625" style="82" customWidth="1"/>
    <col min="7172" max="7172" width="18.5703125" style="82" customWidth="1"/>
    <col min="7173" max="7173" width="24.85546875" style="82" customWidth="1"/>
    <col min="7174" max="7174" width="18.5703125" style="82" customWidth="1"/>
    <col min="7175" max="7175" width="19" style="82" customWidth="1"/>
    <col min="7176" max="7176" width="29.28515625" style="82" customWidth="1"/>
    <col min="7177" max="7178" width="19.140625" style="82" customWidth="1"/>
    <col min="7179" max="7179" width="35.5703125" style="82" customWidth="1"/>
    <col min="7180" max="7180" width="30.7109375" style="82" customWidth="1"/>
    <col min="7181" max="7181" width="34" style="82" customWidth="1"/>
    <col min="7182" max="7182" width="15.7109375" style="82" customWidth="1"/>
    <col min="7183" max="7183" width="21.7109375" style="82" customWidth="1"/>
    <col min="7184" max="7184" width="16.42578125" style="82" customWidth="1"/>
    <col min="7185" max="7185" width="17.5703125" style="82" customWidth="1"/>
    <col min="7186" max="7186" width="9.28515625" style="82" customWidth="1"/>
    <col min="7187" max="7187" width="9.85546875" style="82" customWidth="1"/>
    <col min="7188" max="7192" width="11.42578125" style="82"/>
    <col min="7193" max="7193" width="11.42578125" style="82" customWidth="1"/>
    <col min="7194" max="7194" width="9.5703125" style="82" customWidth="1"/>
    <col min="7195" max="7195" width="19.42578125" style="82" customWidth="1"/>
    <col min="7196" max="7196" width="10.7109375" style="82" customWidth="1"/>
    <col min="7197" max="7197" width="10" style="82" customWidth="1"/>
    <col min="7198" max="7424" width="11.42578125" style="82"/>
    <col min="7425" max="7425" width="3.28515625" style="82" customWidth="1"/>
    <col min="7426" max="7426" width="23.7109375" style="82" customWidth="1"/>
    <col min="7427" max="7427" width="12.140625" style="82" customWidth="1"/>
    <col min="7428" max="7428" width="18.5703125" style="82" customWidth="1"/>
    <col min="7429" max="7429" width="24.85546875" style="82" customWidth="1"/>
    <col min="7430" max="7430" width="18.5703125" style="82" customWidth="1"/>
    <col min="7431" max="7431" width="19" style="82" customWidth="1"/>
    <col min="7432" max="7432" width="29.28515625" style="82" customWidth="1"/>
    <col min="7433" max="7434" width="19.140625" style="82" customWidth="1"/>
    <col min="7435" max="7435" width="35.5703125" style="82" customWidth="1"/>
    <col min="7436" max="7436" width="30.7109375" style="82" customWidth="1"/>
    <col min="7437" max="7437" width="34" style="82" customWidth="1"/>
    <col min="7438" max="7438" width="15.7109375" style="82" customWidth="1"/>
    <col min="7439" max="7439" width="21.7109375" style="82" customWidth="1"/>
    <col min="7440" max="7440" width="16.42578125" style="82" customWidth="1"/>
    <col min="7441" max="7441" width="17.5703125" style="82" customWidth="1"/>
    <col min="7442" max="7442" width="9.28515625" style="82" customWidth="1"/>
    <col min="7443" max="7443" width="9.85546875" style="82" customWidth="1"/>
    <col min="7444" max="7448" width="11.42578125" style="82"/>
    <col min="7449" max="7449" width="11.42578125" style="82" customWidth="1"/>
    <col min="7450" max="7450" width="9.5703125" style="82" customWidth="1"/>
    <col min="7451" max="7451" width="19.42578125" style="82" customWidth="1"/>
    <col min="7452" max="7452" width="10.7109375" style="82" customWidth="1"/>
    <col min="7453" max="7453" width="10" style="82" customWidth="1"/>
    <col min="7454" max="7680" width="11.42578125" style="82"/>
    <col min="7681" max="7681" width="3.28515625" style="82" customWidth="1"/>
    <col min="7682" max="7682" width="23.7109375" style="82" customWidth="1"/>
    <col min="7683" max="7683" width="12.140625" style="82" customWidth="1"/>
    <col min="7684" max="7684" width="18.5703125" style="82" customWidth="1"/>
    <col min="7685" max="7685" width="24.85546875" style="82" customWidth="1"/>
    <col min="7686" max="7686" width="18.5703125" style="82" customWidth="1"/>
    <col min="7687" max="7687" width="19" style="82" customWidth="1"/>
    <col min="7688" max="7688" width="29.28515625" style="82" customWidth="1"/>
    <col min="7689" max="7690" width="19.140625" style="82" customWidth="1"/>
    <col min="7691" max="7691" width="35.5703125" style="82" customWidth="1"/>
    <col min="7692" max="7692" width="30.7109375" style="82" customWidth="1"/>
    <col min="7693" max="7693" width="34" style="82" customWidth="1"/>
    <col min="7694" max="7694" width="15.7109375" style="82" customWidth="1"/>
    <col min="7695" max="7695" width="21.7109375" style="82" customWidth="1"/>
    <col min="7696" max="7696" width="16.42578125" style="82" customWidth="1"/>
    <col min="7697" max="7697" width="17.5703125" style="82" customWidth="1"/>
    <col min="7698" max="7698" width="9.28515625" style="82" customWidth="1"/>
    <col min="7699" max="7699" width="9.85546875" style="82" customWidth="1"/>
    <col min="7700" max="7704" width="11.42578125" style="82"/>
    <col min="7705" max="7705" width="11.42578125" style="82" customWidth="1"/>
    <col min="7706" max="7706" width="9.5703125" style="82" customWidth="1"/>
    <col min="7707" max="7707" width="19.42578125" style="82" customWidth="1"/>
    <col min="7708" max="7708" width="10.7109375" style="82" customWidth="1"/>
    <col min="7709" max="7709" width="10" style="82" customWidth="1"/>
    <col min="7710" max="7936" width="11.42578125" style="82"/>
    <col min="7937" max="7937" width="3.28515625" style="82" customWidth="1"/>
    <col min="7938" max="7938" width="23.7109375" style="82" customWidth="1"/>
    <col min="7939" max="7939" width="12.140625" style="82" customWidth="1"/>
    <col min="7940" max="7940" width="18.5703125" style="82" customWidth="1"/>
    <col min="7941" max="7941" width="24.85546875" style="82" customWidth="1"/>
    <col min="7942" max="7942" width="18.5703125" style="82" customWidth="1"/>
    <col min="7943" max="7943" width="19" style="82" customWidth="1"/>
    <col min="7944" max="7944" width="29.28515625" style="82" customWidth="1"/>
    <col min="7945" max="7946" width="19.140625" style="82" customWidth="1"/>
    <col min="7947" max="7947" width="35.5703125" style="82" customWidth="1"/>
    <col min="7948" max="7948" width="30.7109375" style="82" customWidth="1"/>
    <col min="7949" max="7949" width="34" style="82" customWidth="1"/>
    <col min="7950" max="7950" width="15.7109375" style="82" customWidth="1"/>
    <col min="7951" max="7951" width="21.7109375" style="82" customWidth="1"/>
    <col min="7952" max="7952" width="16.42578125" style="82" customWidth="1"/>
    <col min="7953" max="7953" width="17.5703125" style="82" customWidth="1"/>
    <col min="7954" max="7954" width="9.28515625" style="82" customWidth="1"/>
    <col min="7955" max="7955" width="9.85546875" style="82" customWidth="1"/>
    <col min="7956" max="7960" width="11.42578125" style="82"/>
    <col min="7961" max="7961" width="11.42578125" style="82" customWidth="1"/>
    <col min="7962" max="7962" width="9.5703125" style="82" customWidth="1"/>
    <col min="7963" max="7963" width="19.42578125" style="82" customWidth="1"/>
    <col min="7964" max="7964" width="10.7109375" style="82" customWidth="1"/>
    <col min="7965" max="7965" width="10" style="82" customWidth="1"/>
    <col min="7966" max="8192" width="11.42578125" style="82"/>
    <col min="8193" max="8193" width="3.28515625" style="82" customWidth="1"/>
    <col min="8194" max="8194" width="23.7109375" style="82" customWidth="1"/>
    <col min="8195" max="8195" width="12.140625" style="82" customWidth="1"/>
    <col min="8196" max="8196" width="18.5703125" style="82" customWidth="1"/>
    <col min="8197" max="8197" width="24.85546875" style="82" customWidth="1"/>
    <col min="8198" max="8198" width="18.5703125" style="82" customWidth="1"/>
    <col min="8199" max="8199" width="19" style="82" customWidth="1"/>
    <col min="8200" max="8200" width="29.28515625" style="82" customWidth="1"/>
    <col min="8201" max="8202" width="19.140625" style="82" customWidth="1"/>
    <col min="8203" max="8203" width="35.5703125" style="82" customWidth="1"/>
    <col min="8204" max="8204" width="30.7109375" style="82" customWidth="1"/>
    <col min="8205" max="8205" width="34" style="82" customWidth="1"/>
    <col min="8206" max="8206" width="15.7109375" style="82" customWidth="1"/>
    <col min="8207" max="8207" width="21.7109375" style="82" customWidth="1"/>
    <col min="8208" max="8208" width="16.42578125" style="82" customWidth="1"/>
    <col min="8209" max="8209" width="17.5703125" style="82" customWidth="1"/>
    <col min="8210" max="8210" width="9.28515625" style="82" customWidth="1"/>
    <col min="8211" max="8211" width="9.85546875" style="82" customWidth="1"/>
    <col min="8212" max="8216" width="11.42578125" style="82"/>
    <col min="8217" max="8217" width="11.42578125" style="82" customWidth="1"/>
    <col min="8218" max="8218" width="9.5703125" style="82" customWidth="1"/>
    <col min="8219" max="8219" width="19.42578125" style="82" customWidth="1"/>
    <col min="8220" max="8220" width="10.7109375" style="82" customWidth="1"/>
    <col min="8221" max="8221" width="10" style="82" customWidth="1"/>
    <col min="8222" max="8448" width="11.42578125" style="82"/>
    <col min="8449" max="8449" width="3.28515625" style="82" customWidth="1"/>
    <col min="8450" max="8450" width="23.7109375" style="82" customWidth="1"/>
    <col min="8451" max="8451" width="12.140625" style="82" customWidth="1"/>
    <col min="8452" max="8452" width="18.5703125" style="82" customWidth="1"/>
    <col min="8453" max="8453" width="24.85546875" style="82" customWidth="1"/>
    <col min="8454" max="8454" width="18.5703125" style="82" customWidth="1"/>
    <col min="8455" max="8455" width="19" style="82" customWidth="1"/>
    <col min="8456" max="8456" width="29.28515625" style="82" customWidth="1"/>
    <col min="8457" max="8458" width="19.140625" style="82" customWidth="1"/>
    <col min="8459" max="8459" width="35.5703125" style="82" customWidth="1"/>
    <col min="8460" max="8460" width="30.7109375" style="82" customWidth="1"/>
    <col min="8461" max="8461" width="34" style="82" customWidth="1"/>
    <col min="8462" max="8462" width="15.7109375" style="82" customWidth="1"/>
    <col min="8463" max="8463" width="21.7109375" style="82" customWidth="1"/>
    <col min="8464" max="8464" width="16.42578125" style="82" customWidth="1"/>
    <col min="8465" max="8465" width="17.5703125" style="82" customWidth="1"/>
    <col min="8466" max="8466" width="9.28515625" style="82" customWidth="1"/>
    <col min="8467" max="8467" width="9.85546875" style="82" customWidth="1"/>
    <col min="8468" max="8472" width="11.42578125" style="82"/>
    <col min="8473" max="8473" width="11.42578125" style="82" customWidth="1"/>
    <col min="8474" max="8474" width="9.5703125" style="82" customWidth="1"/>
    <col min="8475" max="8475" width="19.42578125" style="82" customWidth="1"/>
    <col min="8476" max="8476" width="10.7109375" style="82" customWidth="1"/>
    <col min="8477" max="8477" width="10" style="82" customWidth="1"/>
    <col min="8478" max="8704" width="11.42578125" style="82"/>
    <col min="8705" max="8705" width="3.28515625" style="82" customWidth="1"/>
    <col min="8706" max="8706" width="23.7109375" style="82" customWidth="1"/>
    <col min="8707" max="8707" width="12.140625" style="82" customWidth="1"/>
    <col min="8708" max="8708" width="18.5703125" style="82" customWidth="1"/>
    <col min="8709" max="8709" width="24.85546875" style="82" customWidth="1"/>
    <col min="8710" max="8710" width="18.5703125" style="82" customWidth="1"/>
    <col min="8711" max="8711" width="19" style="82" customWidth="1"/>
    <col min="8712" max="8712" width="29.28515625" style="82" customWidth="1"/>
    <col min="8713" max="8714" width="19.140625" style="82" customWidth="1"/>
    <col min="8715" max="8715" width="35.5703125" style="82" customWidth="1"/>
    <col min="8716" max="8716" width="30.7109375" style="82" customWidth="1"/>
    <col min="8717" max="8717" width="34" style="82" customWidth="1"/>
    <col min="8718" max="8718" width="15.7109375" style="82" customWidth="1"/>
    <col min="8719" max="8719" width="21.7109375" style="82" customWidth="1"/>
    <col min="8720" max="8720" width="16.42578125" style="82" customWidth="1"/>
    <col min="8721" max="8721" width="17.5703125" style="82" customWidth="1"/>
    <col min="8722" max="8722" width="9.28515625" style="82" customWidth="1"/>
    <col min="8723" max="8723" width="9.85546875" style="82" customWidth="1"/>
    <col min="8724" max="8728" width="11.42578125" style="82"/>
    <col min="8729" max="8729" width="11.42578125" style="82" customWidth="1"/>
    <col min="8730" max="8730" width="9.5703125" style="82" customWidth="1"/>
    <col min="8731" max="8731" width="19.42578125" style="82" customWidth="1"/>
    <col min="8732" max="8732" width="10.7109375" style="82" customWidth="1"/>
    <col min="8733" max="8733" width="10" style="82" customWidth="1"/>
    <col min="8734" max="8960" width="11.42578125" style="82"/>
    <col min="8961" max="8961" width="3.28515625" style="82" customWidth="1"/>
    <col min="8962" max="8962" width="23.7109375" style="82" customWidth="1"/>
    <col min="8963" max="8963" width="12.140625" style="82" customWidth="1"/>
    <col min="8964" max="8964" width="18.5703125" style="82" customWidth="1"/>
    <col min="8965" max="8965" width="24.85546875" style="82" customWidth="1"/>
    <col min="8966" max="8966" width="18.5703125" style="82" customWidth="1"/>
    <col min="8967" max="8967" width="19" style="82" customWidth="1"/>
    <col min="8968" max="8968" width="29.28515625" style="82" customWidth="1"/>
    <col min="8969" max="8970" width="19.140625" style="82" customWidth="1"/>
    <col min="8971" max="8971" width="35.5703125" style="82" customWidth="1"/>
    <col min="8972" max="8972" width="30.7109375" style="82" customWidth="1"/>
    <col min="8973" max="8973" width="34" style="82" customWidth="1"/>
    <col min="8974" max="8974" width="15.7109375" style="82" customWidth="1"/>
    <col min="8975" max="8975" width="21.7109375" style="82" customWidth="1"/>
    <col min="8976" max="8976" width="16.42578125" style="82" customWidth="1"/>
    <col min="8977" max="8977" width="17.5703125" style="82" customWidth="1"/>
    <col min="8978" max="8978" width="9.28515625" style="82" customWidth="1"/>
    <col min="8979" max="8979" width="9.85546875" style="82" customWidth="1"/>
    <col min="8980" max="8984" width="11.42578125" style="82"/>
    <col min="8985" max="8985" width="11.42578125" style="82" customWidth="1"/>
    <col min="8986" max="8986" width="9.5703125" style="82" customWidth="1"/>
    <col min="8987" max="8987" width="19.42578125" style="82" customWidth="1"/>
    <col min="8988" max="8988" width="10.7109375" style="82" customWidth="1"/>
    <col min="8989" max="8989" width="10" style="82" customWidth="1"/>
    <col min="8990" max="9216" width="11.42578125" style="82"/>
    <col min="9217" max="9217" width="3.28515625" style="82" customWidth="1"/>
    <col min="9218" max="9218" width="23.7109375" style="82" customWidth="1"/>
    <col min="9219" max="9219" width="12.140625" style="82" customWidth="1"/>
    <col min="9220" max="9220" width="18.5703125" style="82" customWidth="1"/>
    <col min="9221" max="9221" width="24.85546875" style="82" customWidth="1"/>
    <col min="9222" max="9222" width="18.5703125" style="82" customWidth="1"/>
    <col min="9223" max="9223" width="19" style="82" customWidth="1"/>
    <col min="9224" max="9224" width="29.28515625" style="82" customWidth="1"/>
    <col min="9225" max="9226" width="19.140625" style="82" customWidth="1"/>
    <col min="9227" max="9227" width="35.5703125" style="82" customWidth="1"/>
    <col min="9228" max="9228" width="30.7109375" style="82" customWidth="1"/>
    <col min="9229" max="9229" width="34" style="82" customWidth="1"/>
    <col min="9230" max="9230" width="15.7109375" style="82" customWidth="1"/>
    <col min="9231" max="9231" width="21.7109375" style="82" customWidth="1"/>
    <col min="9232" max="9232" width="16.42578125" style="82" customWidth="1"/>
    <col min="9233" max="9233" width="17.5703125" style="82" customWidth="1"/>
    <col min="9234" max="9234" width="9.28515625" style="82" customWidth="1"/>
    <col min="9235" max="9235" width="9.85546875" style="82" customWidth="1"/>
    <col min="9236" max="9240" width="11.42578125" style="82"/>
    <col min="9241" max="9241" width="11.42578125" style="82" customWidth="1"/>
    <col min="9242" max="9242" width="9.5703125" style="82" customWidth="1"/>
    <col min="9243" max="9243" width="19.42578125" style="82" customWidth="1"/>
    <col min="9244" max="9244" width="10.7109375" style="82" customWidth="1"/>
    <col min="9245" max="9245" width="10" style="82" customWidth="1"/>
    <col min="9246" max="9472" width="11.42578125" style="82"/>
    <col min="9473" max="9473" width="3.28515625" style="82" customWidth="1"/>
    <col min="9474" max="9474" width="23.7109375" style="82" customWidth="1"/>
    <col min="9475" max="9475" width="12.140625" style="82" customWidth="1"/>
    <col min="9476" max="9476" width="18.5703125" style="82" customWidth="1"/>
    <col min="9477" max="9477" width="24.85546875" style="82" customWidth="1"/>
    <col min="9478" max="9478" width="18.5703125" style="82" customWidth="1"/>
    <col min="9479" max="9479" width="19" style="82" customWidth="1"/>
    <col min="9480" max="9480" width="29.28515625" style="82" customWidth="1"/>
    <col min="9481" max="9482" width="19.140625" style="82" customWidth="1"/>
    <col min="9483" max="9483" width="35.5703125" style="82" customWidth="1"/>
    <col min="9484" max="9484" width="30.7109375" style="82" customWidth="1"/>
    <col min="9485" max="9485" width="34" style="82" customWidth="1"/>
    <col min="9486" max="9486" width="15.7109375" style="82" customWidth="1"/>
    <col min="9487" max="9487" width="21.7109375" style="82" customWidth="1"/>
    <col min="9488" max="9488" width="16.42578125" style="82" customWidth="1"/>
    <col min="9489" max="9489" width="17.5703125" style="82" customWidth="1"/>
    <col min="9490" max="9490" width="9.28515625" style="82" customWidth="1"/>
    <col min="9491" max="9491" width="9.85546875" style="82" customWidth="1"/>
    <col min="9492" max="9496" width="11.42578125" style="82"/>
    <col min="9497" max="9497" width="11.42578125" style="82" customWidth="1"/>
    <col min="9498" max="9498" width="9.5703125" style="82" customWidth="1"/>
    <col min="9499" max="9499" width="19.42578125" style="82" customWidth="1"/>
    <col min="9500" max="9500" width="10.7109375" style="82" customWidth="1"/>
    <col min="9501" max="9501" width="10" style="82" customWidth="1"/>
    <col min="9502" max="9728" width="11.42578125" style="82"/>
    <col min="9729" max="9729" width="3.28515625" style="82" customWidth="1"/>
    <col min="9730" max="9730" width="23.7109375" style="82" customWidth="1"/>
    <col min="9731" max="9731" width="12.140625" style="82" customWidth="1"/>
    <col min="9732" max="9732" width="18.5703125" style="82" customWidth="1"/>
    <col min="9733" max="9733" width="24.85546875" style="82" customWidth="1"/>
    <col min="9734" max="9734" width="18.5703125" style="82" customWidth="1"/>
    <col min="9735" max="9735" width="19" style="82" customWidth="1"/>
    <col min="9736" max="9736" width="29.28515625" style="82" customWidth="1"/>
    <col min="9737" max="9738" width="19.140625" style="82" customWidth="1"/>
    <col min="9739" max="9739" width="35.5703125" style="82" customWidth="1"/>
    <col min="9740" max="9740" width="30.7109375" style="82" customWidth="1"/>
    <col min="9741" max="9741" width="34" style="82" customWidth="1"/>
    <col min="9742" max="9742" width="15.7109375" style="82" customWidth="1"/>
    <col min="9743" max="9743" width="21.7109375" style="82" customWidth="1"/>
    <col min="9744" max="9744" width="16.42578125" style="82" customWidth="1"/>
    <col min="9745" max="9745" width="17.5703125" style="82" customWidth="1"/>
    <col min="9746" max="9746" width="9.28515625" style="82" customWidth="1"/>
    <col min="9747" max="9747" width="9.85546875" style="82" customWidth="1"/>
    <col min="9748" max="9752" width="11.42578125" style="82"/>
    <col min="9753" max="9753" width="11.42578125" style="82" customWidth="1"/>
    <col min="9754" max="9754" width="9.5703125" style="82" customWidth="1"/>
    <col min="9755" max="9755" width="19.42578125" style="82" customWidth="1"/>
    <col min="9756" max="9756" width="10.7109375" style="82" customWidth="1"/>
    <col min="9757" max="9757" width="10" style="82" customWidth="1"/>
    <col min="9758" max="9984" width="11.42578125" style="82"/>
    <col min="9985" max="9985" width="3.28515625" style="82" customWidth="1"/>
    <col min="9986" max="9986" width="23.7109375" style="82" customWidth="1"/>
    <col min="9987" max="9987" width="12.140625" style="82" customWidth="1"/>
    <col min="9988" max="9988" width="18.5703125" style="82" customWidth="1"/>
    <col min="9989" max="9989" width="24.85546875" style="82" customWidth="1"/>
    <col min="9990" max="9990" width="18.5703125" style="82" customWidth="1"/>
    <col min="9991" max="9991" width="19" style="82" customWidth="1"/>
    <col min="9992" max="9992" width="29.28515625" style="82" customWidth="1"/>
    <col min="9993" max="9994" width="19.140625" style="82" customWidth="1"/>
    <col min="9995" max="9995" width="35.5703125" style="82" customWidth="1"/>
    <col min="9996" max="9996" width="30.7109375" style="82" customWidth="1"/>
    <col min="9997" max="9997" width="34" style="82" customWidth="1"/>
    <col min="9998" max="9998" width="15.7109375" style="82" customWidth="1"/>
    <col min="9999" max="9999" width="21.7109375" style="82" customWidth="1"/>
    <col min="10000" max="10000" width="16.42578125" style="82" customWidth="1"/>
    <col min="10001" max="10001" width="17.5703125" style="82" customWidth="1"/>
    <col min="10002" max="10002" width="9.28515625" style="82" customWidth="1"/>
    <col min="10003" max="10003" width="9.85546875" style="82" customWidth="1"/>
    <col min="10004" max="10008" width="11.42578125" style="82"/>
    <col min="10009" max="10009" width="11.42578125" style="82" customWidth="1"/>
    <col min="10010" max="10010" width="9.5703125" style="82" customWidth="1"/>
    <col min="10011" max="10011" width="19.42578125" style="82" customWidth="1"/>
    <col min="10012" max="10012" width="10.7109375" style="82" customWidth="1"/>
    <col min="10013" max="10013" width="10" style="82" customWidth="1"/>
    <col min="10014" max="10240" width="11.42578125" style="82"/>
    <col min="10241" max="10241" width="3.28515625" style="82" customWidth="1"/>
    <col min="10242" max="10242" width="23.7109375" style="82" customWidth="1"/>
    <col min="10243" max="10243" width="12.140625" style="82" customWidth="1"/>
    <col min="10244" max="10244" width="18.5703125" style="82" customWidth="1"/>
    <col min="10245" max="10245" width="24.85546875" style="82" customWidth="1"/>
    <col min="10246" max="10246" width="18.5703125" style="82" customWidth="1"/>
    <col min="10247" max="10247" width="19" style="82" customWidth="1"/>
    <col min="10248" max="10248" width="29.28515625" style="82" customWidth="1"/>
    <col min="10249" max="10250" width="19.140625" style="82" customWidth="1"/>
    <col min="10251" max="10251" width="35.5703125" style="82" customWidth="1"/>
    <col min="10252" max="10252" width="30.7109375" style="82" customWidth="1"/>
    <col min="10253" max="10253" width="34" style="82" customWidth="1"/>
    <col min="10254" max="10254" width="15.7109375" style="82" customWidth="1"/>
    <col min="10255" max="10255" width="21.7109375" style="82" customWidth="1"/>
    <col min="10256" max="10256" width="16.42578125" style="82" customWidth="1"/>
    <col min="10257" max="10257" width="17.5703125" style="82" customWidth="1"/>
    <col min="10258" max="10258" width="9.28515625" style="82" customWidth="1"/>
    <col min="10259" max="10259" width="9.85546875" style="82" customWidth="1"/>
    <col min="10260" max="10264" width="11.42578125" style="82"/>
    <col min="10265" max="10265" width="11.42578125" style="82" customWidth="1"/>
    <col min="10266" max="10266" width="9.5703125" style="82" customWidth="1"/>
    <col min="10267" max="10267" width="19.42578125" style="82" customWidth="1"/>
    <col min="10268" max="10268" width="10.7109375" style="82" customWidth="1"/>
    <col min="10269" max="10269" width="10" style="82" customWidth="1"/>
    <col min="10270" max="10496" width="11.42578125" style="82"/>
    <col min="10497" max="10497" width="3.28515625" style="82" customWidth="1"/>
    <col min="10498" max="10498" width="23.7109375" style="82" customWidth="1"/>
    <col min="10499" max="10499" width="12.140625" style="82" customWidth="1"/>
    <col min="10500" max="10500" width="18.5703125" style="82" customWidth="1"/>
    <col min="10501" max="10501" width="24.85546875" style="82" customWidth="1"/>
    <col min="10502" max="10502" width="18.5703125" style="82" customWidth="1"/>
    <col min="10503" max="10503" width="19" style="82" customWidth="1"/>
    <col min="10504" max="10504" width="29.28515625" style="82" customWidth="1"/>
    <col min="10505" max="10506" width="19.140625" style="82" customWidth="1"/>
    <col min="10507" max="10507" width="35.5703125" style="82" customWidth="1"/>
    <col min="10508" max="10508" width="30.7109375" style="82" customWidth="1"/>
    <col min="10509" max="10509" width="34" style="82" customWidth="1"/>
    <col min="10510" max="10510" width="15.7109375" style="82" customWidth="1"/>
    <col min="10511" max="10511" width="21.7109375" style="82" customWidth="1"/>
    <col min="10512" max="10512" width="16.42578125" style="82" customWidth="1"/>
    <col min="10513" max="10513" width="17.5703125" style="82" customWidth="1"/>
    <col min="10514" max="10514" width="9.28515625" style="82" customWidth="1"/>
    <col min="10515" max="10515" width="9.85546875" style="82" customWidth="1"/>
    <col min="10516" max="10520" width="11.42578125" style="82"/>
    <col min="10521" max="10521" width="11.42578125" style="82" customWidth="1"/>
    <col min="10522" max="10522" width="9.5703125" style="82" customWidth="1"/>
    <col min="10523" max="10523" width="19.42578125" style="82" customWidth="1"/>
    <col min="10524" max="10524" width="10.7109375" style="82" customWidth="1"/>
    <col min="10525" max="10525" width="10" style="82" customWidth="1"/>
    <col min="10526" max="10752" width="11.42578125" style="82"/>
    <col min="10753" max="10753" width="3.28515625" style="82" customWidth="1"/>
    <col min="10754" max="10754" width="23.7109375" style="82" customWidth="1"/>
    <col min="10755" max="10755" width="12.140625" style="82" customWidth="1"/>
    <col min="10756" max="10756" width="18.5703125" style="82" customWidth="1"/>
    <col min="10757" max="10757" width="24.85546875" style="82" customWidth="1"/>
    <col min="10758" max="10758" width="18.5703125" style="82" customWidth="1"/>
    <col min="10759" max="10759" width="19" style="82" customWidth="1"/>
    <col min="10760" max="10760" width="29.28515625" style="82" customWidth="1"/>
    <col min="10761" max="10762" width="19.140625" style="82" customWidth="1"/>
    <col min="10763" max="10763" width="35.5703125" style="82" customWidth="1"/>
    <col min="10764" max="10764" width="30.7109375" style="82" customWidth="1"/>
    <col min="10765" max="10765" width="34" style="82" customWidth="1"/>
    <col min="10766" max="10766" width="15.7109375" style="82" customWidth="1"/>
    <col min="10767" max="10767" width="21.7109375" style="82" customWidth="1"/>
    <col min="10768" max="10768" width="16.42578125" style="82" customWidth="1"/>
    <col min="10769" max="10769" width="17.5703125" style="82" customWidth="1"/>
    <col min="10770" max="10770" width="9.28515625" style="82" customWidth="1"/>
    <col min="10771" max="10771" width="9.85546875" style="82" customWidth="1"/>
    <col min="10772" max="10776" width="11.42578125" style="82"/>
    <col min="10777" max="10777" width="11.42578125" style="82" customWidth="1"/>
    <col min="10778" max="10778" width="9.5703125" style="82" customWidth="1"/>
    <col min="10779" max="10779" width="19.42578125" style="82" customWidth="1"/>
    <col min="10780" max="10780" width="10.7109375" style="82" customWidth="1"/>
    <col min="10781" max="10781" width="10" style="82" customWidth="1"/>
    <col min="10782" max="11008" width="11.42578125" style="82"/>
    <col min="11009" max="11009" width="3.28515625" style="82" customWidth="1"/>
    <col min="11010" max="11010" width="23.7109375" style="82" customWidth="1"/>
    <col min="11011" max="11011" width="12.140625" style="82" customWidth="1"/>
    <col min="11012" max="11012" width="18.5703125" style="82" customWidth="1"/>
    <col min="11013" max="11013" width="24.85546875" style="82" customWidth="1"/>
    <col min="11014" max="11014" width="18.5703125" style="82" customWidth="1"/>
    <col min="11015" max="11015" width="19" style="82" customWidth="1"/>
    <col min="11016" max="11016" width="29.28515625" style="82" customWidth="1"/>
    <col min="11017" max="11018" width="19.140625" style="82" customWidth="1"/>
    <col min="11019" max="11019" width="35.5703125" style="82" customWidth="1"/>
    <col min="11020" max="11020" width="30.7109375" style="82" customWidth="1"/>
    <col min="11021" max="11021" width="34" style="82" customWidth="1"/>
    <col min="11022" max="11022" width="15.7109375" style="82" customWidth="1"/>
    <col min="11023" max="11023" width="21.7109375" style="82" customWidth="1"/>
    <col min="11024" max="11024" width="16.42578125" style="82" customWidth="1"/>
    <col min="11025" max="11025" width="17.5703125" style="82" customWidth="1"/>
    <col min="11026" max="11026" width="9.28515625" style="82" customWidth="1"/>
    <col min="11027" max="11027" width="9.85546875" style="82" customWidth="1"/>
    <col min="11028" max="11032" width="11.42578125" style="82"/>
    <col min="11033" max="11033" width="11.42578125" style="82" customWidth="1"/>
    <col min="11034" max="11034" width="9.5703125" style="82" customWidth="1"/>
    <col min="11035" max="11035" width="19.42578125" style="82" customWidth="1"/>
    <col min="11036" max="11036" width="10.7109375" style="82" customWidth="1"/>
    <col min="11037" max="11037" width="10" style="82" customWidth="1"/>
    <col min="11038" max="11264" width="11.42578125" style="82"/>
    <col min="11265" max="11265" width="3.28515625" style="82" customWidth="1"/>
    <col min="11266" max="11266" width="23.7109375" style="82" customWidth="1"/>
    <col min="11267" max="11267" width="12.140625" style="82" customWidth="1"/>
    <col min="11268" max="11268" width="18.5703125" style="82" customWidth="1"/>
    <col min="11269" max="11269" width="24.85546875" style="82" customWidth="1"/>
    <col min="11270" max="11270" width="18.5703125" style="82" customWidth="1"/>
    <col min="11271" max="11271" width="19" style="82" customWidth="1"/>
    <col min="11272" max="11272" width="29.28515625" style="82" customWidth="1"/>
    <col min="11273" max="11274" width="19.140625" style="82" customWidth="1"/>
    <col min="11275" max="11275" width="35.5703125" style="82" customWidth="1"/>
    <col min="11276" max="11276" width="30.7109375" style="82" customWidth="1"/>
    <col min="11277" max="11277" width="34" style="82" customWidth="1"/>
    <col min="11278" max="11278" width="15.7109375" style="82" customWidth="1"/>
    <col min="11279" max="11279" width="21.7109375" style="82" customWidth="1"/>
    <col min="11280" max="11280" width="16.42578125" style="82" customWidth="1"/>
    <col min="11281" max="11281" width="17.5703125" style="82" customWidth="1"/>
    <col min="11282" max="11282" width="9.28515625" style="82" customWidth="1"/>
    <col min="11283" max="11283" width="9.85546875" style="82" customWidth="1"/>
    <col min="11284" max="11288" width="11.42578125" style="82"/>
    <col min="11289" max="11289" width="11.42578125" style="82" customWidth="1"/>
    <col min="11290" max="11290" width="9.5703125" style="82" customWidth="1"/>
    <col min="11291" max="11291" width="19.42578125" style="82" customWidth="1"/>
    <col min="11292" max="11292" width="10.7109375" style="82" customWidth="1"/>
    <col min="11293" max="11293" width="10" style="82" customWidth="1"/>
    <col min="11294" max="11520" width="11.42578125" style="82"/>
    <col min="11521" max="11521" width="3.28515625" style="82" customWidth="1"/>
    <col min="11522" max="11522" width="23.7109375" style="82" customWidth="1"/>
    <col min="11523" max="11523" width="12.140625" style="82" customWidth="1"/>
    <col min="11524" max="11524" width="18.5703125" style="82" customWidth="1"/>
    <col min="11525" max="11525" width="24.85546875" style="82" customWidth="1"/>
    <col min="11526" max="11526" width="18.5703125" style="82" customWidth="1"/>
    <col min="11527" max="11527" width="19" style="82" customWidth="1"/>
    <col min="11528" max="11528" width="29.28515625" style="82" customWidth="1"/>
    <col min="11529" max="11530" width="19.140625" style="82" customWidth="1"/>
    <col min="11531" max="11531" width="35.5703125" style="82" customWidth="1"/>
    <col min="11532" max="11532" width="30.7109375" style="82" customWidth="1"/>
    <col min="11533" max="11533" width="34" style="82" customWidth="1"/>
    <col min="11534" max="11534" width="15.7109375" style="82" customWidth="1"/>
    <col min="11535" max="11535" width="21.7109375" style="82" customWidth="1"/>
    <col min="11536" max="11536" width="16.42578125" style="82" customWidth="1"/>
    <col min="11537" max="11537" width="17.5703125" style="82" customWidth="1"/>
    <col min="11538" max="11538" width="9.28515625" style="82" customWidth="1"/>
    <col min="11539" max="11539" width="9.85546875" style="82" customWidth="1"/>
    <col min="11540" max="11544" width="11.42578125" style="82"/>
    <col min="11545" max="11545" width="11.42578125" style="82" customWidth="1"/>
    <col min="11546" max="11546" width="9.5703125" style="82" customWidth="1"/>
    <col min="11547" max="11547" width="19.42578125" style="82" customWidth="1"/>
    <col min="11548" max="11548" width="10.7109375" style="82" customWidth="1"/>
    <col min="11549" max="11549" width="10" style="82" customWidth="1"/>
    <col min="11550" max="11776" width="11.42578125" style="82"/>
    <col min="11777" max="11777" width="3.28515625" style="82" customWidth="1"/>
    <col min="11778" max="11778" width="23.7109375" style="82" customWidth="1"/>
    <col min="11779" max="11779" width="12.140625" style="82" customWidth="1"/>
    <col min="11780" max="11780" width="18.5703125" style="82" customWidth="1"/>
    <col min="11781" max="11781" width="24.85546875" style="82" customWidth="1"/>
    <col min="11782" max="11782" width="18.5703125" style="82" customWidth="1"/>
    <col min="11783" max="11783" width="19" style="82" customWidth="1"/>
    <col min="11784" max="11784" width="29.28515625" style="82" customWidth="1"/>
    <col min="11785" max="11786" width="19.140625" style="82" customWidth="1"/>
    <col min="11787" max="11787" width="35.5703125" style="82" customWidth="1"/>
    <col min="11788" max="11788" width="30.7109375" style="82" customWidth="1"/>
    <col min="11789" max="11789" width="34" style="82" customWidth="1"/>
    <col min="11790" max="11790" width="15.7109375" style="82" customWidth="1"/>
    <col min="11791" max="11791" width="21.7109375" style="82" customWidth="1"/>
    <col min="11792" max="11792" width="16.42578125" style="82" customWidth="1"/>
    <col min="11793" max="11793" width="17.5703125" style="82" customWidth="1"/>
    <col min="11794" max="11794" width="9.28515625" style="82" customWidth="1"/>
    <col min="11795" max="11795" width="9.85546875" style="82" customWidth="1"/>
    <col min="11796" max="11800" width="11.42578125" style="82"/>
    <col min="11801" max="11801" width="11.42578125" style="82" customWidth="1"/>
    <col min="11802" max="11802" width="9.5703125" style="82" customWidth="1"/>
    <col min="11803" max="11803" width="19.42578125" style="82" customWidth="1"/>
    <col min="11804" max="11804" width="10.7109375" style="82" customWidth="1"/>
    <col min="11805" max="11805" width="10" style="82" customWidth="1"/>
    <col min="11806" max="12032" width="11.42578125" style="82"/>
    <col min="12033" max="12033" width="3.28515625" style="82" customWidth="1"/>
    <col min="12034" max="12034" width="23.7109375" style="82" customWidth="1"/>
    <col min="12035" max="12035" width="12.140625" style="82" customWidth="1"/>
    <col min="12036" max="12036" width="18.5703125" style="82" customWidth="1"/>
    <col min="12037" max="12037" width="24.85546875" style="82" customWidth="1"/>
    <col min="12038" max="12038" width="18.5703125" style="82" customWidth="1"/>
    <col min="12039" max="12039" width="19" style="82" customWidth="1"/>
    <col min="12040" max="12040" width="29.28515625" style="82" customWidth="1"/>
    <col min="12041" max="12042" width="19.140625" style="82" customWidth="1"/>
    <col min="12043" max="12043" width="35.5703125" style="82" customWidth="1"/>
    <col min="12044" max="12044" width="30.7109375" style="82" customWidth="1"/>
    <col min="12045" max="12045" width="34" style="82" customWidth="1"/>
    <col min="12046" max="12046" width="15.7109375" style="82" customWidth="1"/>
    <col min="12047" max="12047" width="21.7109375" style="82" customWidth="1"/>
    <col min="12048" max="12048" width="16.42578125" style="82" customWidth="1"/>
    <col min="12049" max="12049" width="17.5703125" style="82" customWidth="1"/>
    <col min="12050" max="12050" width="9.28515625" style="82" customWidth="1"/>
    <col min="12051" max="12051" width="9.85546875" style="82" customWidth="1"/>
    <col min="12052" max="12056" width="11.42578125" style="82"/>
    <col min="12057" max="12057" width="11.42578125" style="82" customWidth="1"/>
    <col min="12058" max="12058" width="9.5703125" style="82" customWidth="1"/>
    <col min="12059" max="12059" width="19.42578125" style="82" customWidth="1"/>
    <col min="12060" max="12060" width="10.7109375" style="82" customWidth="1"/>
    <col min="12061" max="12061" width="10" style="82" customWidth="1"/>
    <col min="12062" max="12288" width="11.42578125" style="82"/>
    <col min="12289" max="12289" width="3.28515625" style="82" customWidth="1"/>
    <col min="12290" max="12290" width="23.7109375" style="82" customWidth="1"/>
    <col min="12291" max="12291" width="12.140625" style="82" customWidth="1"/>
    <col min="12292" max="12292" width="18.5703125" style="82" customWidth="1"/>
    <col min="12293" max="12293" width="24.85546875" style="82" customWidth="1"/>
    <col min="12294" max="12294" width="18.5703125" style="82" customWidth="1"/>
    <col min="12295" max="12295" width="19" style="82" customWidth="1"/>
    <col min="12296" max="12296" width="29.28515625" style="82" customWidth="1"/>
    <col min="12297" max="12298" width="19.140625" style="82" customWidth="1"/>
    <col min="12299" max="12299" width="35.5703125" style="82" customWidth="1"/>
    <col min="12300" max="12300" width="30.7109375" style="82" customWidth="1"/>
    <col min="12301" max="12301" width="34" style="82" customWidth="1"/>
    <col min="12302" max="12302" width="15.7109375" style="82" customWidth="1"/>
    <col min="12303" max="12303" width="21.7109375" style="82" customWidth="1"/>
    <col min="12304" max="12304" width="16.42578125" style="82" customWidth="1"/>
    <col min="12305" max="12305" width="17.5703125" style="82" customWidth="1"/>
    <col min="12306" max="12306" width="9.28515625" style="82" customWidth="1"/>
    <col min="12307" max="12307" width="9.85546875" style="82" customWidth="1"/>
    <col min="12308" max="12312" width="11.42578125" style="82"/>
    <col min="12313" max="12313" width="11.42578125" style="82" customWidth="1"/>
    <col min="12314" max="12314" width="9.5703125" style="82" customWidth="1"/>
    <col min="12315" max="12315" width="19.42578125" style="82" customWidth="1"/>
    <col min="12316" max="12316" width="10.7109375" style="82" customWidth="1"/>
    <col min="12317" max="12317" width="10" style="82" customWidth="1"/>
    <col min="12318" max="12544" width="11.42578125" style="82"/>
    <col min="12545" max="12545" width="3.28515625" style="82" customWidth="1"/>
    <col min="12546" max="12546" width="23.7109375" style="82" customWidth="1"/>
    <col min="12547" max="12547" width="12.140625" style="82" customWidth="1"/>
    <col min="12548" max="12548" width="18.5703125" style="82" customWidth="1"/>
    <col min="12549" max="12549" width="24.85546875" style="82" customWidth="1"/>
    <col min="12550" max="12550" width="18.5703125" style="82" customWidth="1"/>
    <col min="12551" max="12551" width="19" style="82" customWidth="1"/>
    <col min="12552" max="12552" width="29.28515625" style="82" customWidth="1"/>
    <col min="12553" max="12554" width="19.140625" style="82" customWidth="1"/>
    <col min="12555" max="12555" width="35.5703125" style="82" customWidth="1"/>
    <col min="12556" max="12556" width="30.7109375" style="82" customWidth="1"/>
    <col min="12557" max="12557" width="34" style="82" customWidth="1"/>
    <col min="12558" max="12558" width="15.7109375" style="82" customWidth="1"/>
    <col min="12559" max="12559" width="21.7109375" style="82" customWidth="1"/>
    <col min="12560" max="12560" width="16.42578125" style="82" customWidth="1"/>
    <col min="12561" max="12561" width="17.5703125" style="82" customWidth="1"/>
    <col min="12562" max="12562" width="9.28515625" style="82" customWidth="1"/>
    <col min="12563" max="12563" width="9.85546875" style="82" customWidth="1"/>
    <col min="12564" max="12568" width="11.42578125" style="82"/>
    <col min="12569" max="12569" width="11.42578125" style="82" customWidth="1"/>
    <col min="12570" max="12570" width="9.5703125" style="82" customWidth="1"/>
    <col min="12571" max="12571" width="19.42578125" style="82" customWidth="1"/>
    <col min="12572" max="12572" width="10.7109375" style="82" customWidth="1"/>
    <col min="12573" max="12573" width="10" style="82" customWidth="1"/>
    <col min="12574" max="12800" width="11.42578125" style="82"/>
    <col min="12801" max="12801" width="3.28515625" style="82" customWidth="1"/>
    <col min="12802" max="12802" width="23.7109375" style="82" customWidth="1"/>
    <col min="12803" max="12803" width="12.140625" style="82" customWidth="1"/>
    <col min="12804" max="12804" width="18.5703125" style="82" customWidth="1"/>
    <col min="12805" max="12805" width="24.85546875" style="82" customWidth="1"/>
    <col min="12806" max="12806" width="18.5703125" style="82" customWidth="1"/>
    <col min="12807" max="12807" width="19" style="82" customWidth="1"/>
    <col min="12808" max="12808" width="29.28515625" style="82" customWidth="1"/>
    <col min="12809" max="12810" width="19.140625" style="82" customWidth="1"/>
    <col min="12811" max="12811" width="35.5703125" style="82" customWidth="1"/>
    <col min="12812" max="12812" width="30.7109375" style="82" customWidth="1"/>
    <col min="12813" max="12813" width="34" style="82" customWidth="1"/>
    <col min="12814" max="12814" width="15.7109375" style="82" customWidth="1"/>
    <col min="12815" max="12815" width="21.7109375" style="82" customWidth="1"/>
    <col min="12816" max="12816" width="16.42578125" style="82" customWidth="1"/>
    <col min="12817" max="12817" width="17.5703125" style="82" customWidth="1"/>
    <col min="12818" max="12818" width="9.28515625" style="82" customWidth="1"/>
    <col min="12819" max="12819" width="9.85546875" style="82" customWidth="1"/>
    <col min="12820" max="12824" width="11.42578125" style="82"/>
    <col min="12825" max="12825" width="11.42578125" style="82" customWidth="1"/>
    <col min="12826" max="12826" width="9.5703125" style="82" customWidth="1"/>
    <col min="12827" max="12827" width="19.42578125" style="82" customWidth="1"/>
    <col min="12828" max="12828" width="10.7109375" style="82" customWidth="1"/>
    <col min="12829" max="12829" width="10" style="82" customWidth="1"/>
    <col min="12830" max="13056" width="11.42578125" style="82"/>
    <col min="13057" max="13057" width="3.28515625" style="82" customWidth="1"/>
    <col min="13058" max="13058" width="23.7109375" style="82" customWidth="1"/>
    <col min="13059" max="13059" width="12.140625" style="82" customWidth="1"/>
    <col min="13060" max="13060" width="18.5703125" style="82" customWidth="1"/>
    <col min="13061" max="13061" width="24.85546875" style="82" customWidth="1"/>
    <col min="13062" max="13062" width="18.5703125" style="82" customWidth="1"/>
    <col min="13063" max="13063" width="19" style="82" customWidth="1"/>
    <col min="13064" max="13064" width="29.28515625" style="82" customWidth="1"/>
    <col min="13065" max="13066" width="19.140625" style="82" customWidth="1"/>
    <col min="13067" max="13067" width="35.5703125" style="82" customWidth="1"/>
    <col min="13068" max="13068" width="30.7109375" style="82" customWidth="1"/>
    <col min="13069" max="13069" width="34" style="82" customWidth="1"/>
    <col min="13070" max="13070" width="15.7109375" style="82" customWidth="1"/>
    <col min="13071" max="13071" width="21.7109375" style="82" customWidth="1"/>
    <col min="13072" max="13072" width="16.42578125" style="82" customWidth="1"/>
    <col min="13073" max="13073" width="17.5703125" style="82" customWidth="1"/>
    <col min="13074" max="13074" width="9.28515625" style="82" customWidth="1"/>
    <col min="13075" max="13075" width="9.85546875" style="82" customWidth="1"/>
    <col min="13076" max="13080" width="11.42578125" style="82"/>
    <col min="13081" max="13081" width="11.42578125" style="82" customWidth="1"/>
    <col min="13082" max="13082" width="9.5703125" style="82" customWidth="1"/>
    <col min="13083" max="13083" width="19.42578125" style="82" customWidth="1"/>
    <col min="13084" max="13084" width="10.7109375" style="82" customWidth="1"/>
    <col min="13085" max="13085" width="10" style="82" customWidth="1"/>
    <col min="13086" max="13312" width="11.42578125" style="82"/>
    <col min="13313" max="13313" width="3.28515625" style="82" customWidth="1"/>
    <col min="13314" max="13314" width="23.7109375" style="82" customWidth="1"/>
    <col min="13315" max="13315" width="12.140625" style="82" customWidth="1"/>
    <col min="13316" max="13316" width="18.5703125" style="82" customWidth="1"/>
    <col min="13317" max="13317" width="24.85546875" style="82" customWidth="1"/>
    <col min="13318" max="13318" width="18.5703125" style="82" customWidth="1"/>
    <col min="13319" max="13319" width="19" style="82" customWidth="1"/>
    <col min="13320" max="13320" width="29.28515625" style="82" customWidth="1"/>
    <col min="13321" max="13322" width="19.140625" style="82" customWidth="1"/>
    <col min="13323" max="13323" width="35.5703125" style="82" customWidth="1"/>
    <col min="13324" max="13324" width="30.7109375" style="82" customWidth="1"/>
    <col min="13325" max="13325" width="34" style="82" customWidth="1"/>
    <col min="13326" max="13326" width="15.7109375" style="82" customWidth="1"/>
    <col min="13327" max="13327" width="21.7109375" style="82" customWidth="1"/>
    <col min="13328" max="13328" width="16.42578125" style="82" customWidth="1"/>
    <col min="13329" max="13329" width="17.5703125" style="82" customWidth="1"/>
    <col min="13330" max="13330" width="9.28515625" style="82" customWidth="1"/>
    <col min="13331" max="13331" width="9.85546875" style="82" customWidth="1"/>
    <col min="13332" max="13336" width="11.42578125" style="82"/>
    <col min="13337" max="13337" width="11.42578125" style="82" customWidth="1"/>
    <col min="13338" max="13338" width="9.5703125" style="82" customWidth="1"/>
    <col min="13339" max="13339" width="19.42578125" style="82" customWidth="1"/>
    <col min="13340" max="13340" width="10.7109375" style="82" customWidth="1"/>
    <col min="13341" max="13341" width="10" style="82" customWidth="1"/>
    <col min="13342" max="13568" width="11.42578125" style="82"/>
    <col min="13569" max="13569" width="3.28515625" style="82" customWidth="1"/>
    <col min="13570" max="13570" width="23.7109375" style="82" customWidth="1"/>
    <col min="13571" max="13571" width="12.140625" style="82" customWidth="1"/>
    <col min="13572" max="13572" width="18.5703125" style="82" customWidth="1"/>
    <col min="13573" max="13573" width="24.85546875" style="82" customWidth="1"/>
    <col min="13574" max="13574" width="18.5703125" style="82" customWidth="1"/>
    <col min="13575" max="13575" width="19" style="82" customWidth="1"/>
    <col min="13576" max="13576" width="29.28515625" style="82" customWidth="1"/>
    <col min="13577" max="13578" width="19.140625" style="82" customWidth="1"/>
    <col min="13579" max="13579" width="35.5703125" style="82" customWidth="1"/>
    <col min="13580" max="13580" width="30.7109375" style="82" customWidth="1"/>
    <col min="13581" max="13581" width="34" style="82" customWidth="1"/>
    <col min="13582" max="13582" width="15.7109375" style="82" customWidth="1"/>
    <col min="13583" max="13583" width="21.7109375" style="82" customWidth="1"/>
    <col min="13584" max="13584" width="16.42578125" style="82" customWidth="1"/>
    <col min="13585" max="13585" width="17.5703125" style="82" customWidth="1"/>
    <col min="13586" max="13586" width="9.28515625" style="82" customWidth="1"/>
    <col min="13587" max="13587" width="9.85546875" style="82" customWidth="1"/>
    <col min="13588" max="13592" width="11.42578125" style="82"/>
    <col min="13593" max="13593" width="11.42578125" style="82" customWidth="1"/>
    <col min="13594" max="13594" width="9.5703125" style="82" customWidth="1"/>
    <col min="13595" max="13595" width="19.42578125" style="82" customWidth="1"/>
    <col min="13596" max="13596" width="10.7109375" style="82" customWidth="1"/>
    <col min="13597" max="13597" width="10" style="82" customWidth="1"/>
    <col min="13598" max="13824" width="11.42578125" style="82"/>
    <col min="13825" max="13825" width="3.28515625" style="82" customWidth="1"/>
    <col min="13826" max="13826" width="23.7109375" style="82" customWidth="1"/>
    <col min="13827" max="13827" width="12.140625" style="82" customWidth="1"/>
    <col min="13828" max="13828" width="18.5703125" style="82" customWidth="1"/>
    <col min="13829" max="13829" width="24.85546875" style="82" customWidth="1"/>
    <col min="13830" max="13830" width="18.5703125" style="82" customWidth="1"/>
    <col min="13831" max="13831" width="19" style="82" customWidth="1"/>
    <col min="13832" max="13832" width="29.28515625" style="82" customWidth="1"/>
    <col min="13833" max="13834" width="19.140625" style="82" customWidth="1"/>
    <col min="13835" max="13835" width="35.5703125" style="82" customWidth="1"/>
    <col min="13836" max="13836" width="30.7109375" style="82" customWidth="1"/>
    <col min="13837" max="13837" width="34" style="82" customWidth="1"/>
    <col min="13838" max="13838" width="15.7109375" style="82" customWidth="1"/>
    <col min="13839" max="13839" width="21.7109375" style="82" customWidth="1"/>
    <col min="13840" max="13840" width="16.42578125" style="82" customWidth="1"/>
    <col min="13841" max="13841" width="17.5703125" style="82" customWidth="1"/>
    <col min="13842" max="13842" width="9.28515625" style="82" customWidth="1"/>
    <col min="13843" max="13843" width="9.85546875" style="82" customWidth="1"/>
    <col min="13844" max="13848" width="11.42578125" style="82"/>
    <col min="13849" max="13849" width="11.42578125" style="82" customWidth="1"/>
    <col min="13850" max="13850" width="9.5703125" style="82" customWidth="1"/>
    <col min="13851" max="13851" width="19.42578125" style="82" customWidth="1"/>
    <col min="13852" max="13852" width="10.7109375" style="82" customWidth="1"/>
    <col min="13853" max="13853" width="10" style="82" customWidth="1"/>
    <col min="13854" max="14080" width="11.42578125" style="82"/>
    <col min="14081" max="14081" width="3.28515625" style="82" customWidth="1"/>
    <col min="14082" max="14082" width="23.7109375" style="82" customWidth="1"/>
    <col min="14083" max="14083" width="12.140625" style="82" customWidth="1"/>
    <col min="14084" max="14084" width="18.5703125" style="82" customWidth="1"/>
    <col min="14085" max="14085" width="24.85546875" style="82" customWidth="1"/>
    <col min="14086" max="14086" width="18.5703125" style="82" customWidth="1"/>
    <col min="14087" max="14087" width="19" style="82" customWidth="1"/>
    <col min="14088" max="14088" width="29.28515625" style="82" customWidth="1"/>
    <col min="14089" max="14090" width="19.140625" style="82" customWidth="1"/>
    <col min="14091" max="14091" width="35.5703125" style="82" customWidth="1"/>
    <col min="14092" max="14092" width="30.7109375" style="82" customWidth="1"/>
    <col min="14093" max="14093" width="34" style="82" customWidth="1"/>
    <col min="14094" max="14094" width="15.7109375" style="82" customWidth="1"/>
    <col min="14095" max="14095" width="21.7109375" style="82" customWidth="1"/>
    <col min="14096" max="14096" width="16.42578125" style="82" customWidth="1"/>
    <col min="14097" max="14097" width="17.5703125" style="82" customWidth="1"/>
    <col min="14098" max="14098" width="9.28515625" style="82" customWidth="1"/>
    <col min="14099" max="14099" width="9.85546875" style="82" customWidth="1"/>
    <col min="14100" max="14104" width="11.42578125" style="82"/>
    <col min="14105" max="14105" width="11.42578125" style="82" customWidth="1"/>
    <col min="14106" max="14106" width="9.5703125" style="82" customWidth="1"/>
    <col min="14107" max="14107" width="19.42578125" style="82" customWidth="1"/>
    <col min="14108" max="14108" width="10.7109375" style="82" customWidth="1"/>
    <col min="14109" max="14109" width="10" style="82" customWidth="1"/>
    <col min="14110" max="14336" width="11.42578125" style="82"/>
    <col min="14337" max="14337" width="3.28515625" style="82" customWidth="1"/>
    <col min="14338" max="14338" width="23.7109375" style="82" customWidth="1"/>
    <col min="14339" max="14339" width="12.140625" style="82" customWidth="1"/>
    <col min="14340" max="14340" width="18.5703125" style="82" customWidth="1"/>
    <col min="14341" max="14341" width="24.85546875" style="82" customWidth="1"/>
    <col min="14342" max="14342" width="18.5703125" style="82" customWidth="1"/>
    <col min="14343" max="14343" width="19" style="82" customWidth="1"/>
    <col min="14344" max="14344" width="29.28515625" style="82" customWidth="1"/>
    <col min="14345" max="14346" width="19.140625" style="82" customWidth="1"/>
    <col min="14347" max="14347" width="35.5703125" style="82" customWidth="1"/>
    <col min="14348" max="14348" width="30.7109375" style="82" customWidth="1"/>
    <col min="14349" max="14349" width="34" style="82" customWidth="1"/>
    <col min="14350" max="14350" width="15.7109375" style="82" customWidth="1"/>
    <col min="14351" max="14351" width="21.7109375" style="82" customWidth="1"/>
    <col min="14352" max="14352" width="16.42578125" style="82" customWidth="1"/>
    <col min="14353" max="14353" width="17.5703125" style="82" customWidth="1"/>
    <col min="14354" max="14354" width="9.28515625" style="82" customWidth="1"/>
    <col min="14355" max="14355" width="9.85546875" style="82" customWidth="1"/>
    <col min="14356" max="14360" width="11.42578125" style="82"/>
    <col min="14361" max="14361" width="11.42578125" style="82" customWidth="1"/>
    <col min="14362" max="14362" width="9.5703125" style="82" customWidth="1"/>
    <col min="14363" max="14363" width="19.42578125" style="82" customWidth="1"/>
    <col min="14364" max="14364" width="10.7109375" style="82" customWidth="1"/>
    <col min="14365" max="14365" width="10" style="82" customWidth="1"/>
    <col min="14366" max="14592" width="11.42578125" style="82"/>
    <col min="14593" max="14593" width="3.28515625" style="82" customWidth="1"/>
    <col min="14594" max="14594" width="23.7109375" style="82" customWidth="1"/>
    <col min="14595" max="14595" width="12.140625" style="82" customWidth="1"/>
    <col min="14596" max="14596" width="18.5703125" style="82" customWidth="1"/>
    <col min="14597" max="14597" width="24.85546875" style="82" customWidth="1"/>
    <col min="14598" max="14598" width="18.5703125" style="82" customWidth="1"/>
    <col min="14599" max="14599" width="19" style="82" customWidth="1"/>
    <col min="14600" max="14600" width="29.28515625" style="82" customWidth="1"/>
    <col min="14601" max="14602" width="19.140625" style="82" customWidth="1"/>
    <col min="14603" max="14603" width="35.5703125" style="82" customWidth="1"/>
    <col min="14604" max="14604" width="30.7109375" style="82" customWidth="1"/>
    <col min="14605" max="14605" width="34" style="82" customWidth="1"/>
    <col min="14606" max="14606" width="15.7109375" style="82" customWidth="1"/>
    <col min="14607" max="14607" width="21.7109375" style="82" customWidth="1"/>
    <col min="14608" max="14608" width="16.42578125" style="82" customWidth="1"/>
    <col min="14609" max="14609" width="17.5703125" style="82" customWidth="1"/>
    <col min="14610" max="14610" width="9.28515625" style="82" customWidth="1"/>
    <col min="14611" max="14611" width="9.85546875" style="82" customWidth="1"/>
    <col min="14612" max="14616" width="11.42578125" style="82"/>
    <col min="14617" max="14617" width="11.42578125" style="82" customWidth="1"/>
    <col min="14618" max="14618" width="9.5703125" style="82" customWidth="1"/>
    <col min="14619" max="14619" width="19.42578125" style="82" customWidth="1"/>
    <col min="14620" max="14620" width="10.7109375" style="82" customWidth="1"/>
    <col min="14621" max="14621" width="10" style="82" customWidth="1"/>
    <col min="14622" max="14848" width="11.42578125" style="82"/>
    <col min="14849" max="14849" width="3.28515625" style="82" customWidth="1"/>
    <col min="14850" max="14850" width="23.7109375" style="82" customWidth="1"/>
    <col min="14851" max="14851" width="12.140625" style="82" customWidth="1"/>
    <col min="14852" max="14852" width="18.5703125" style="82" customWidth="1"/>
    <col min="14853" max="14853" width="24.85546875" style="82" customWidth="1"/>
    <col min="14854" max="14854" width="18.5703125" style="82" customWidth="1"/>
    <col min="14855" max="14855" width="19" style="82" customWidth="1"/>
    <col min="14856" max="14856" width="29.28515625" style="82" customWidth="1"/>
    <col min="14857" max="14858" width="19.140625" style="82" customWidth="1"/>
    <col min="14859" max="14859" width="35.5703125" style="82" customWidth="1"/>
    <col min="14860" max="14860" width="30.7109375" style="82" customWidth="1"/>
    <col min="14861" max="14861" width="34" style="82" customWidth="1"/>
    <col min="14862" max="14862" width="15.7109375" style="82" customWidth="1"/>
    <col min="14863" max="14863" width="21.7109375" style="82" customWidth="1"/>
    <col min="14864" max="14864" width="16.42578125" style="82" customWidth="1"/>
    <col min="14865" max="14865" width="17.5703125" style="82" customWidth="1"/>
    <col min="14866" max="14866" width="9.28515625" style="82" customWidth="1"/>
    <col min="14867" max="14867" width="9.85546875" style="82" customWidth="1"/>
    <col min="14868" max="14872" width="11.42578125" style="82"/>
    <col min="14873" max="14873" width="11.42578125" style="82" customWidth="1"/>
    <col min="14874" max="14874" width="9.5703125" style="82" customWidth="1"/>
    <col min="14875" max="14875" width="19.42578125" style="82" customWidth="1"/>
    <col min="14876" max="14876" width="10.7109375" style="82" customWidth="1"/>
    <col min="14877" max="14877" width="10" style="82" customWidth="1"/>
    <col min="14878" max="15104" width="11.42578125" style="82"/>
    <col min="15105" max="15105" width="3.28515625" style="82" customWidth="1"/>
    <col min="15106" max="15106" width="23.7109375" style="82" customWidth="1"/>
    <col min="15107" max="15107" width="12.140625" style="82" customWidth="1"/>
    <col min="15108" max="15108" width="18.5703125" style="82" customWidth="1"/>
    <col min="15109" max="15109" width="24.85546875" style="82" customWidth="1"/>
    <col min="15110" max="15110" width="18.5703125" style="82" customWidth="1"/>
    <col min="15111" max="15111" width="19" style="82" customWidth="1"/>
    <col min="15112" max="15112" width="29.28515625" style="82" customWidth="1"/>
    <col min="15113" max="15114" width="19.140625" style="82" customWidth="1"/>
    <col min="15115" max="15115" width="35.5703125" style="82" customWidth="1"/>
    <col min="15116" max="15116" width="30.7109375" style="82" customWidth="1"/>
    <col min="15117" max="15117" width="34" style="82" customWidth="1"/>
    <col min="15118" max="15118" width="15.7109375" style="82" customWidth="1"/>
    <col min="15119" max="15119" width="21.7109375" style="82" customWidth="1"/>
    <col min="15120" max="15120" width="16.42578125" style="82" customWidth="1"/>
    <col min="15121" max="15121" width="17.5703125" style="82" customWidth="1"/>
    <col min="15122" max="15122" width="9.28515625" style="82" customWidth="1"/>
    <col min="15123" max="15123" width="9.85546875" style="82" customWidth="1"/>
    <col min="15124" max="15128" width="11.42578125" style="82"/>
    <col min="15129" max="15129" width="11.42578125" style="82" customWidth="1"/>
    <col min="15130" max="15130" width="9.5703125" style="82" customWidth="1"/>
    <col min="15131" max="15131" width="19.42578125" style="82" customWidth="1"/>
    <col min="15132" max="15132" width="10.7109375" style="82" customWidth="1"/>
    <col min="15133" max="15133" width="10" style="82" customWidth="1"/>
    <col min="15134" max="15360" width="11.42578125" style="82"/>
    <col min="15361" max="15361" width="3.28515625" style="82" customWidth="1"/>
    <col min="15362" max="15362" width="23.7109375" style="82" customWidth="1"/>
    <col min="15363" max="15363" width="12.140625" style="82" customWidth="1"/>
    <col min="15364" max="15364" width="18.5703125" style="82" customWidth="1"/>
    <col min="15365" max="15365" width="24.85546875" style="82" customWidth="1"/>
    <col min="15366" max="15366" width="18.5703125" style="82" customWidth="1"/>
    <col min="15367" max="15367" width="19" style="82" customWidth="1"/>
    <col min="15368" max="15368" width="29.28515625" style="82" customWidth="1"/>
    <col min="15369" max="15370" width="19.140625" style="82" customWidth="1"/>
    <col min="15371" max="15371" width="35.5703125" style="82" customWidth="1"/>
    <col min="15372" max="15372" width="30.7109375" style="82" customWidth="1"/>
    <col min="15373" max="15373" width="34" style="82" customWidth="1"/>
    <col min="15374" max="15374" width="15.7109375" style="82" customWidth="1"/>
    <col min="15375" max="15375" width="21.7109375" style="82" customWidth="1"/>
    <col min="15376" max="15376" width="16.42578125" style="82" customWidth="1"/>
    <col min="15377" max="15377" width="17.5703125" style="82" customWidth="1"/>
    <col min="15378" max="15378" width="9.28515625" style="82" customWidth="1"/>
    <col min="15379" max="15379" width="9.85546875" style="82" customWidth="1"/>
    <col min="15380" max="15384" width="11.42578125" style="82"/>
    <col min="15385" max="15385" width="11.42578125" style="82" customWidth="1"/>
    <col min="15386" max="15386" width="9.5703125" style="82" customWidth="1"/>
    <col min="15387" max="15387" width="19.42578125" style="82" customWidth="1"/>
    <col min="15388" max="15388" width="10.7109375" style="82" customWidth="1"/>
    <col min="15389" max="15389" width="10" style="82" customWidth="1"/>
    <col min="15390" max="15616" width="11.42578125" style="82"/>
    <col min="15617" max="15617" width="3.28515625" style="82" customWidth="1"/>
    <col min="15618" max="15618" width="23.7109375" style="82" customWidth="1"/>
    <col min="15619" max="15619" width="12.140625" style="82" customWidth="1"/>
    <col min="15620" max="15620" width="18.5703125" style="82" customWidth="1"/>
    <col min="15621" max="15621" width="24.85546875" style="82" customWidth="1"/>
    <col min="15622" max="15622" width="18.5703125" style="82" customWidth="1"/>
    <col min="15623" max="15623" width="19" style="82" customWidth="1"/>
    <col min="15624" max="15624" width="29.28515625" style="82" customWidth="1"/>
    <col min="15625" max="15626" width="19.140625" style="82" customWidth="1"/>
    <col min="15627" max="15627" width="35.5703125" style="82" customWidth="1"/>
    <col min="15628" max="15628" width="30.7109375" style="82" customWidth="1"/>
    <col min="15629" max="15629" width="34" style="82" customWidth="1"/>
    <col min="15630" max="15630" width="15.7109375" style="82" customWidth="1"/>
    <col min="15631" max="15631" width="21.7109375" style="82" customWidth="1"/>
    <col min="15632" max="15632" width="16.42578125" style="82" customWidth="1"/>
    <col min="15633" max="15633" width="17.5703125" style="82" customWidth="1"/>
    <col min="15634" max="15634" width="9.28515625" style="82" customWidth="1"/>
    <col min="15635" max="15635" width="9.85546875" style="82" customWidth="1"/>
    <col min="15636" max="15640" width="11.42578125" style="82"/>
    <col min="15641" max="15641" width="11.42578125" style="82" customWidth="1"/>
    <col min="15642" max="15642" width="9.5703125" style="82" customWidth="1"/>
    <col min="15643" max="15643" width="19.42578125" style="82" customWidth="1"/>
    <col min="15644" max="15644" width="10.7109375" style="82" customWidth="1"/>
    <col min="15645" max="15645" width="10" style="82" customWidth="1"/>
    <col min="15646" max="15872" width="11.42578125" style="82"/>
    <col min="15873" max="15873" width="3.28515625" style="82" customWidth="1"/>
    <col min="15874" max="15874" width="23.7109375" style="82" customWidth="1"/>
    <col min="15875" max="15875" width="12.140625" style="82" customWidth="1"/>
    <col min="15876" max="15876" width="18.5703125" style="82" customWidth="1"/>
    <col min="15877" max="15877" width="24.85546875" style="82" customWidth="1"/>
    <col min="15878" max="15878" width="18.5703125" style="82" customWidth="1"/>
    <col min="15879" max="15879" width="19" style="82" customWidth="1"/>
    <col min="15880" max="15880" width="29.28515625" style="82" customWidth="1"/>
    <col min="15881" max="15882" width="19.140625" style="82" customWidth="1"/>
    <col min="15883" max="15883" width="35.5703125" style="82" customWidth="1"/>
    <col min="15884" max="15884" width="30.7109375" style="82" customWidth="1"/>
    <col min="15885" max="15885" width="34" style="82" customWidth="1"/>
    <col min="15886" max="15886" width="15.7109375" style="82" customWidth="1"/>
    <col min="15887" max="15887" width="21.7109375" style="82" customWidth="1"/>
    <col min="15888" max="15888" width="16.42578125" style="82" customWidth="1"/>
    <col min="15889" max="15889" width="17.5703125" style="82" customWidth="1"/>
    <col min="15890" max="15890" width="9.28515625" style="82" customWidth="1"/>
    <col min="15891" max="15891" width="9.85546875" style="82" customWidth="1"/>
    <col min="15892" max="15896" width="11.42578125" style="82"/>
    <col min="15897" max="15897" width="11.42578125" style="82" customWidth="1"/>
    <col min="15898" max="15898" width="9.5703125" style="82" customWidth="1"/>
    <col min="15899" max="15899" width="19.42578125" style="82" customWidth="1"/>
    <col min="15900" max="15900" width="10.7109375" style="82" customWidth="1"/>
    <col min="15901" max="15901" width="10" style="82" customWidth="1"/>
    <col min="15902" max="16128" width="11.42578125" style="82"/>
    <col min="16129" max="16129" width="3.28515625" style="82" customWidth="1"/>
    <col min="16130" max="16130" width="23.7109375" style="82" customWidth="1"/>
    <col min="16131" max="16131" width="12.140625" style="82" customWidth="1"/>
    <col min="16132" max="16132" width="18.5703125" style="82" customWidth="1"/>
    <col min="16133" max="16133" width="24.85546875" style="82" customWidth="1"/>
    <col min="16134" max="16134" width="18.5703125" style="82" customWidth="1"/>
    <col min="16135" max="16135" width="19" style="82" customWidth="1"/>
    <col min="16136" max="16136" width="29.28515625" style="82" customWidth="1"/>
    <col min="16137" max="16138" width="19.140625" style="82" customWidth="1"/>
    <col min="16139" max="16139" width="35.5703125" style="82" customWidth="1"/>
    <col min="16140" max="16140" width="30.7109375" style="82" customWidth="1"/>
    <col min="16141" max="16141" width="34" style="82" customWidth="1"/>
    <col min="16142" max="16142" width="15.7109375" style="82" customWidth="1"/>
    <col min="16143" max="16143" width="21.7109375" style="82" customWidth="1"/>
    <col min="16144" max="16144" width="16.42578125" style="82" customWidth="1"/>
    <col min="16145" max="16145" width="17.5703125" style="82" customWidth="1"/>
    <col min="16146" max="16146" width="9.28515625" style="82" customWidth="1"/>
    <col min="16147" max="16147" width="9.85546875" style="82" customWidth="1"/>
    <col min="16148" max="16152" width="11.42578125" style="82"/>
    <col min="16153" max="16153" width="11.42578125" style="82" customWidth="1"/>
    <col min="16154" max="16154" width="9.5703125" style="82" customWidth="1"/>
    <col min="16155" max="16155" width="19.42578125" style="82" customWidth="1"/>
    <col min="16156" max="16156" width="10.7109375" style="82" customWidth="1"/>
    <col min="16157" max="16157" width="10" style="82" customWidth="1"/>
    <col min="16158" max="16384" width="11.42578125" style="82"/>
  </cols>
  <sheetData>
    <row r="1" spans="1:190" ht="13.5" thickBot="1"/>
    <row r="2" spans="1:190" s="254" customFormat="1" ht="15.75">
      <c r="B2" s="657"/>
      <c r="C2" s="658"/>
      <c r="D2" s="658"/>
      <c r="E2" s="658"/>
      <c r="F2" s="658"/>
      <c r="G2" s="659" t="s">
        <v>847</v>
      </c>
      <c r="H2" s="660"/>
      <c r="I2" s="660"/>
      <c r="J2" s="660"/>
      <c r="K2" s="660"/>
      <c r="L2" s="660"/>
      <c r="M2" s="660"/>
      <c r="N2" s="661"/>
      <c r="O2" s="662" t="s">
        <v>848</v>
      </c>
      <c r="P2" s="663"/>
      <c r="Q2" s="663"/>
      <c r="R2" s="664"/>
      <c r="S2" s="658"/>
      <c r="T2" s="658"/>
      <c r="U2" s="665"/>
    </row>
    <row r="3" spans="1:190" s="254" customFormat="1" ht="15.75">
      <c r="B3" s="666"/>
      <c r="C3" s="286"/>
      <c r="D3" s="286"/>
      <c r="E3" s="286"/>
      <c r="F3" s="286"/>
      <c r="G3" s="290"/>
      <c r="H3" s="291"/>
      <c r="I3" s="291"/>
      <c r="J3" s="291"/>
      <c r="K3" s="291"/>
      <c r="L3" s="291"/>
      <c r="M3" s="291"/>
      <c r="N3" s="292"/>
      <c r="O3" s="293" t="s">
        <v>829</v>
      </c>
      <c r="P3" s="294"/>
      <c r="Q3" s="294"/>
      <c r="R3" s="295"/>
      <c r="S3" s="286"/>
      <c r="T3" s="286"/>
      <c r="U3" s="667"/>
    </row>
    <row r="4" spans="1:190" s="254" customFormat="1" ht="15.75">
      <c r="B4" s="666"/>
      <c r="C4" s="286"/>
      <c r="D4" s="286"/>
      <c r="E4" s="286"/>
      <c r="F4" s="286"/>
      <c r="G4" s="287" t="s">
        <v>849</v>
      </c>
      <c r="H4" s="288"/>
      <c r="I4" s="288"/>
      <c r="J4" s="288"/>
      <c r="K4" s="288"/>
      <c r="L4" s="288"/>
      <c r="M4" s="288"/>
      <c r="N4" s="289"/>
      <c r="O4" s="293" t="s">
        <v>830</v>
      </c>
      <c r="P4" s="294"/>
      <c r="Q4" s="294"/>
      <c r="R4" s="295"/>
      <c r="S4" s="286"/>
      <c r="T4" s="286"/>
      <c r="U4" s="667"/>
    </row>
    <row r="5" spans="1:190" s="254" customFormat="1" ht="16.5" thickBot="1">
      <c r="B5" s="668"/>
      <c r="C5" s="669"/>
      <c r="D5" s="669"/>
      <c r="E5" s="669"/>
      <c r="F5" s="669"/>
      <c r="G5" s="670"/>
      <c r="H5" s="671"/>
      <c r="I5" s="671"/>
      <c r="J5" s="671"/>
      <c r="K5" s="671"/>
      <c r="L5" s="671"/>
      <c r="M5" s="671"/>
      <c r="N5" s="672"/>
      <c r="O5" s="673" t="s">
        <v>831</v>
      </c>
      <c r="P5" s="674"/>
      <c r="Q5" s="674"/>
      <c r="R5" s="675"/>
      <c r="S5" s="669"/>
      <c r="T5" s="669"/>
      <c r="U5" s="676"/>
    </row>
    <row r="6" spans="1:190" s="251" customFormat="1" ht="15.75" thickBo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677" t="s">
        <v>844</v>
      </c>
      <c r="C7" s="678"/>
      <c r="D7" s="678"/>
      <c r="E7" s="678"/>
      <c r="F7" s="678"/>
      <c r="G7" s="678"/>
      <c r="H7" s="678"/>
      <c r="I7" s="678"/>
      <c r="J7" s="678"/>
      <c r="K7" s="678"/>
      <c r="L7" s="678"/>
      <c r="M7" s="678"/>
      <c r="N7" s="678"/>
      <c r="O7" s="678"/>
      <c r="P7" s="678"/>
      <c r="Q7" s="678"/>
      <c r="R7" s="678"/>
      <c r="S7" s="678"/>
      <c r="T7" s="678"/>
      <c r="U7" s="679"/>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680" t="s">
        <v>838</v>
      </c>
      <c r="C8" s="301"/>
      <c r="D8" s="301"/>
      <c r="E8" s="301"/>
      <c r="F8" s="301"/>
      <c r="G8" s="301"/>
      <c r="H8" s="301"/>
      <c r="I8" s="301"/>
      <c r="J8" s="301"/>
      <c r="K8" s="301"/>
      <c r="L8" s="301"/>
      <c r="M8" s="301"/>
      <c r="N8" s="301"/>
      <c r="O8" s="301"/>
      <c r="P8" s="301"/>
      <c r="Q8" s="301"/>
      <c r="R8" s="301"/>
      <c r="S8" s="301"/>
      <c r="T8" s="301"/>
      <c r="U8" s="68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6.5" thickBot="1">
      <c r="A9" s="248"/>
      <c r="B9" s="682" t="s">
        <v>574</v>
      </c>
      <c r="C9" s="683"/>
      <c r="D9" s="683"/>
      <c r="E9" s="683"/>
      <c r="F9" s="683"/>
      <c r="G9" s="683"/>
      <c r="H9" s="683"/>
      <c r="I9" s="683"/>
      <c r="J9" s="683"/>
      <c r="K9" s="683"/>
      <c r="L9" s="683"/>
      <c r="M9" s="683"/>
      <c r="N9" s="683"/>
      <c r="O9" s="683"/>
      <c r="P9" s="683"/>
      <c r="Q9" s="683"/>
      <c r="R9" s="683"/>
      <c r="S9" s="683"/>
      <c r="T9" s="683"/>
      <c r="U9" s="684"/>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s="251" customFormat="1" ht="16.5" thickBot="1">
      <c r="A10" s="248"/>
      <c r="B10" s="888"/>
      <c r="C10" s="888"/>
      <c r="D10" s="888"/>
      <c r="E10" s="888"/>
      <c r="F10" s="888"/>
      <c r="G10" s="888"/>
      <c r="H10" s="888"/>
      <c r="I10" s="888"/>
      <c r="J10" s="888"/>
      <c r="K10" s="888"/>
      <c r="L10" s="888"/>
      <c r="M10" s="888"/>
      <c r="N10" s="888"/>
      <c r="O10" s="889"/>
      <c r="P10" s="890"/>
      <c r="Q10" s="891"/>
      <c r="R10" s="891"/>
      <c r="S10" s="891"/>
      <c r="T10" s="891"/>
      <c r="U10" s="891"/>
      <c r="V10" s="255"/>
      <c r="W10" s="255"/>
      <c r="X10" s="255"/>
      <c r="Y10" s="255"/>
      <c r="Z10" s="255"/>
      <c r="AA10" s="255"/>
      <c r="AB10" s="256"/>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row>
    <row r="11" spans="1:190" ht="13.5" thickBot="1">
      <c r="B11" s="303" t="s">
        <v>0</v>
      </c>
      <c r="C11" s="304"/>
      <c r="D11" s="304"/>
      <c r="E11" s="304"/>
      <c r="F11" s="304"/>
      <c r="G11" s="304"/>
      <c r="H11" s="304"/>
      <c r="I11" s="304"/>
      <c r="J11" s="304"/>
      <c r="K11" s="304"/>
      <c r="L11" s="304"/>
      <c r="M11" s="304"/>
      <c r="N11" s="305"/>
      <c r="O11" s="306" t="s">
        <v>1</v>
      </c>
      <c r="P11" s="407" t="s">
        <v>2</v>
      </c>
      <c r="Q11" s="408"/>
      <c r="R11" s="408"/>
      <c r="S11" s="408"/>
      <c r="T11" s="408"/>
      <c r="U11" s="408"/>
      <c r="V11" s="408"/>
      <c r="W11" s="408"/>
      <c r="X11" s="408"/>
      <c r="Y11" s="408"/>
      <c r="Z11" s="408"/>
      <c r="AA11" s="408"/>
      <c r="AB11" s="408"/>
      <c r="AC11" s="409"/>
    </row>
    <row r="12" spans="1:190" ht="13.5" thickBot="1">
      <c r="B12" s="391" t="s">
        <v>3</v>
      </c>
      <c r="C12" s="393" t="s">
        <v>4</v>
      </c>
      <c r="D12" s="395" t="s">
        <v>5</v>
      </c>
      <c r="E12" s="393" t="s">
        <v>6</v>
      </c>
      <c r="F12" s="405" t="s">
        <v>7</v>
      </c>
      <c r="G12" s="393" t="s">
        <v>8</v>
      </c>
      <c r="H12" s="405" t="s">
        <v>9</v>
      </c>
      <c r="I12" s="393" t="s">
        <v>10</v>
      </c>
      <c r="J12" s="393" t="s">
        <v>11</v>
      </c>
      <c r="K12" s="405" t="s">
        <v>12</v>
      </c>
      <c r="L12" s="401" t="s">
        <v>15</v>
      </c>
      <c r="M12" s="393" t="s">
        <v>13</v>
      </c>
      <c r="N12" s="393" t="s">
        <v>667</v>
      </c>
      <c r="O12" s="307"/>
      <c r="P12" s="322" t="s">
        <v>16</v>
      </c>
      <c r="Q12" s="331"/>
      <c r="R12" s="322" t="s">
        <v>17</v>
      </c>
      <c r="S12" s="323"/>
      <c r="T12" s="323"/>
      <c r="U12" s="323"/>
      <c r="V12" s="323"/>
      <c r="W12" s="323"/>
      <c r="X12" s="323"/>
      <c r="Y12" s="323"/>
      <c r="Z12" s="403" t="s">
        <v>18</v>
      </c>
      <c r="AA12" s="393" t="s">
        <v>19</v>
      </c>
      <c r="AB12" s="393" t="s">
        <v>20</v>
      </c>
      <c r="AC12" s="397" t="s">
        <v>21</v>
      </c>
    </row>
    <row r="13" spans="1:190" ht="93" thickBot="1">
      <c r="B13" s="392"/>
      <c r="C13" s="394"/>
      <c r="D13" s="396"/>
      <c r="E13" s="394"/>
      <c r="F13" s="406"/>
      <c r="G13" s="394"/>
      <c r="H13" s="406"/>
      <c r="I13" s="394"/>
      <c r="J13" s="394"/>
      <c r="K13" s="406"/>
      <c r="L13" s="402"/>
      <c r="M13" s="394"/>
      <c r="N13" s="394"/>
      <c r="O13" s="308"/>
      <c r="P13" s="167" t="s">
        <v>22</v>
      </c>
      <c r="Q13" s="168" t="s">
        <v>23</v>
      </c>
      <c r="R13" s="167" t="s">
        <v>24</v>
      </c>
      <c r="S13" s="169" t="s">
        <v>25</v>
      </c>
      <c r="T13" s="169" t="s">
        <v>26</v>
      </c>
      <c r="U13" s="169" t="s">
        <v>27</v>
      </c>
      <c r="V13" s="169" t="s">
        <v>28</v>
      </c>
      <c r="W13" s="169" t="s">
        <v>29</v>
      </c>
      <c r="X13" s="169" t="s">
        <v>668</v>
      </c>
      <c r="Y13" s="169" t="s">
        <v>30</v>
      </c>
      <c r="Z13" s="404"/>
      <c r="AA13" s="394"/>
      <c r="AB13" s="394"/>
      <c r="AC13" s="398"/>
    </row>
    <row r="14" spans="1:190" s="177" customFormat="1" ht="76.5">
      <c r="A14" s="82"/>
      <c r="B14" s="170" t="s">
        <v>41</v>
      </c>
      <c r="C14" s="171">
        <v>45</v>
      </c>
      <c r="D14" s="144" t="s">
        <v>42</v>
      </c>
      <c r="E14" s="172">
        <v>4599</v>
      </c>
      <c r="F14" s="51" t="s">
        <v>466</v>
      </c>
      <c r="G14" s="50">
        <v>2024730010001</v>
      </c>
      <c r="H14" s="51" t="s">
        <v>669</v>
      </c>
      <c r="I14" s="399">
        <v>4599019</v>
      </c>
      <c r="J14" s="51" t="s">
        <v>670</v>
      </c>
      <c r="K14" s="173" t="s">
        <v>671</v>
      </c>
      <c r="L14" s="50">
        <v>1</v>
      </c>
      <c r="M14" s="174" t="s">
        <v>672</v>
      </c>
      <c r="N14" s="175" t="s">
        <v>673</v>
      </c>
      <c r="O14" s="259">
        <v>64050000</v>
      </c>
      <c r="P14" s="51"/>
      <c r="Q14" s="259">
        <v>64050000</v>
      </c>
      <c r="R14" s="144"/>
      <c r="S14" s="144"/>
      <c r="T14" s="144"/>
      <c r="U14" s="144"/>
      <c r="V14" s="144"/>
      <c r="W14" s="144"/>
      <c r="X14" s="144"/>
      <c r="Y14" s="144"/>
      <c r="Z14" s="144"/>
      <c r="AA14" s="144"/>
      <c r="AB14" s="144"/>
      <c r="AC14" s="176"/>
    </row>
    <row r="15" spans="1:190" ht="89.25">
      <c r="B15" s="178" t="s">
        <v>41</v>
      </c>
      <c r="C15" s="179">
        <v>45</v>
      </c>
      <c r="D15" s="180" t="s">
        <v>42</v>
      </c>
      <c r="E15" s="181">
        <v>4599</v>
      </c>
      <c r="F15" s="57" t="s">
        <v>466</v>
      </c>
      <c r="G15" s="76">
        <v>2024730010001</v>
      </c>
      <c r="H15" s="57" t="s">
        <v>669</v>
      </c>
      <c r="I15" s="400"/>
      <c r="J15" s="57" t="s">
        <v>670</v>
      </c>
      <c r="K15" s="87" t="s">
        <v>671</v>
      </c>
      <c r="L15" s="76">
        <v>1</v>
      </c>
      <c r="M15" s="182" t="s">
        <v>674</v>
      </c>
      <c r="N15" s="183" t="s">
        <v>675</v>
      </c>
      <c r="O15" s="185">
        <v>64050000</v>
      </c>
      <c r="P15" s="247"/>
      <c r="Q15" s="185">
        <v>64050000</v>
      </c>
      <c r="R15" s="128"/>
      <c r="S15" s="128"/>
      <c r="T15" s="128"/>
      <c r="U15" s="128"/>
      <c r="V15" s="128"/>
      <c r="W15" s="128"/>
      <c r="X15" s="128"/>
      <c r="Y15" s="128"/>
      <c r="Z15" s="128"/>
      <c r="AA15" s="128"/>
      <c r="AB15" s="128"/>
      <c r="AC15" s="184"/>
    </row>
    <row r="16" spans="1:190" ht="76.5">
      <c r="B16" s="178" t="s">
        <v>41</v>
      </c>
      <c r="C16" s="179">
        <v>45</v>
      </c>
      <c r="D16" s="180" t="s">
        <v>42</v>
      </c>
      <c r="E16" s="181">
        <v>4599</v>
      </c>
      <c r="F16" s="57" t="s">
        <v>466</v>
      </c>
      <c r="G16" s="76">
        <v>2024730010001</v>
      </c>
      <c r="H16" s="57" t="s">
        <v>669</v>
      </c>
      <c r="I16" s="400"/>
      <c r="J16" s="57" t="s">
        <v>670</v>
      </c>
      <c r="K16" s="88" t="s">
        <v>671</v>
      </c>
      <c r="L16" s="76">
        <v>1</v>
      </c>
      <c r="M16" s="182" t="s">
        <v>676</v>
      </c>
      <c r="N16" s="183" t="s">
        <v>464</v>
      </c>
      <c r="O16" s="185">
        <v>1191900000</v>
      </c>
      <c r="P16" s="247"/>
      <c r="Q16" s="185">
        <v>1191900000</v>
      </c>
      <c r="R16" s="128"/>
      <c r="S16" s="128"/>
      <c r="T16" s="128"/>
      <c r="U16" s="128"/>
      <c r="V16" s="128"/>
      <c r="W16" s="128"/>
      <c r="X16" s="128"/>
      <c r="Y16" s="128"/>
      <c r="Z16" s="128"/>
      <c r="AA16" s="128"/>
      <c r="AB16" s="128"/>
      <c r="AC16" s="184"/>
    </row>
    <row r="17" spans="2:29" ht="63.75">
      <c r="B17" s="178" t="s">
        <v>41</v>
      </c>
      <c r="C17" s="179">
        <v>45</v>
      </c>
      <c r="D17" s="180" t="s">
        <v>42</v>
      </c>
      <c r="E17" s="181">
        <v>4599</v>
      </c>
      <c r="F17" s="57" t="s">
        <v>466</v>
      </c>
      <c r="G17" s="76">
        <v>2024730010002</v>
      </c>
      <c r="H17" s="57" t="s">
        <v>677</v>
      </c>
      <c r="I17" s="400">
        <v>4599023</v>
      </c>
      <c r="J17" s="57" t="s">
        <v>237</v>
      </c>
      <c r="K17" s="88" t="s">
        <v>678</v>
      </c>
      <c r="L17" s="76">
        <v>1</v>
      </c>
      <c r="M17" s="182" t="s">
        <v>672</v>
      </c>
      <c r="N17" s="183" t="s">
        <v>673</v>
      </c>
      <c r="O17" s="185">
        <v>50000000</v>
      </c>
      <c r="P17" s="247"/>
      <c r="Q17" s="185">
        <f>+O17</f>
        <v>50000000</v>
      </c>
      <c r="R17" s="55"/>
      <c r="S17" s="128"/>
      <c r="T17" s="128"/>
      <c r="U17" s="128"/>
      <c r="V17" s="128"/>
      <c r="W17" s="128"/>
      <c r="X17" s="128"/>
      <c r="Y17" s="128"/>
      <c r="Z17" s="128"/>
      <c r="AA17" s="128"/>
      <c r="AB17" s="128"/>
      <c r="AC17" s="184"/>
    </row>
    <row r="18" spans="2:29" ht="89.25">
      <c r="B18" s="178" t="s">
        <v>41</v>
      </c>
      <c r="C18" s="179">
        <v>45</v>
      </c>
      <c r="D18" s="180" t="s">
        <v>42</v>
      </c>
      <c r="E18" s="181">
        <v>4599</v>
      </c>
      <c r="F18" s="57" t="s">
        <v>466</v>
      </c>
      <c r="G18" s="76">
        <v>2024730010002</v>
      </c>
      <c r="H18" s="57" t="s">
        <v>677</v>
      </c>
      <c r="I18" s="400"/>
      <c r="J18" s="57" t="s">
        <v>237</v>
      </c>
      <c r="K18" s="88" t="s">
        <v>678</v>
      </c>
      <c r="L18" s="76">
        <v>1</v>
      </c>
      <c r="M18" s="182" t="s">
        <v>674</v>
      </c>
      <c r="N18" s="183" t="s">
        <v>675</v>
      </c>
      <c r="O18" s="185">
        <v>150000000</v>
      </c>
      <c r="P18" s="247"/>
      <c r="Q18" s="185">
        <f>+O18</f>
        <v>150000000</v>
      </c>
      <c r="R18" s="55"/>
      <c r="S18" s="128"/>
      <c r="T18" s="128"/>
      <c r="U18" s="128"/>
      <c r="V18" s="128"/>
      <c r="W18" s="128"/>
      <c r="X18" s="128"/>
      <c r="Y18" s="128"/>
      <c r="Z18" s="128"/>
      <c r="AA18" s="128"/>
      <c r="AB18" s="128"/>
      <c r="AC18" s="184"/>
    </row>
    <row r="19" spans="2:29" ht="63.75">
      <c r="B19" s="178" t="s">
        <v>41</v>
      </c>
      <c r="C19" s="179">
        <v>45</v>
      </c>
      <c r="D19" s="180" t="s">
        <v>42</v>
      </c>
      <c r="E19" s="181">
        <v>4599</v>
      </c>
      <c r="F19" s="57" t="s">
        <v>466</v>
      </c>
      <c r="G19" s="76">
        <v>2024730010002</v>
      </c>
      <c r="H19" s="57" t="s">
        <v>677</v>
      </c>
      <c r="I19" s="400"/>
      <c r="J19" s="57" t="s">
        <v>237</v>
      </c>
      <c r="K19" s="88" t="s">
        <v>678</v>
      </c>
      <c r="L19" s="76">
        <v>1</v>
      </c>
      <c r="M19" s="182" t="s">
        <v>676</v>
      </c>
      <c r="N19" s="183" t="s">
        <v>464</v>
      </c>
      <c r="O19" s="185">
        <v>50000000</v>
      </c>
      <c r="P19" s="247"/>
      <c r="Q19" s="185">
        <f>+O19</f>
        <v>50000000</v>
      </c>
      <c r="R19" s="55"/>
      <c r="S19" s="128"/>
      <c r="T19" s="128"/>
      <c r="U19" s="128"/>
      <c r="V19" s="128"/>
      <c r="W19" s="128"/>
      <c r="X19" s="128"/>
      <c r="Y19" s="128"/>
      <c r="Z19" s="128"/>
      <c r="AA19" s="128"/>
      <c r="AB19" s="128"/>
      <c r="AC19" s="184"/>
    </row>
    <row r="20" spans="2:29" ht="63.75">
      <c r="B20" s="178" t="s">
        <v>41</v>
      </c>
      <c r="C20" s="179">
        <v>45</v>
      </c>
      <c r="D20" s="180" t="s">
        <v>42</v>
      </c>
      <c r="E20" s="181">
        <v>4599</v>
      </c>
      <c r="F20" s="57" t="s">
        <v>466</v>
      </c>
      <c r="G20" s="76">
        <v>2024730010002</v>
      </c>
      <c r="H20" s="57" t="s">
        <v>677</v>
      </c>
      <c r="I20" s="76">
        <v>459902303</v>
      </c>
      <c r="J20" s="76" t="s">
        <v>679</v>
      </c>
      <c r="K20" s="88" t="s">
        <v>680</v>
      </c>
      <c r="L20" s="76">
        <v>6</v>
      </c>
      <c r="M20" s="182" t="s">
        <v>676</v>
      </c>
      <c r="N20" s="183" t="s">
        <v>464</v>
      </c>
      <c r="O20" s="185">
        <v>358000000</v>
      </c>
      <c r="P20" s="247"/>
      <c r="Q20" s="185">
        <f>+O20</f>
        <v>358000000</v>
      </c>
      <c r="R20" s="55"/>
      <c r="S20" s="128"/>
      <c r="T20" s="128"/>
      <c r="U20" s="128"/>
      <c r="V20" s="128"/>
      <c r="W20" s="128"/>
      <c r="X20" s="128"/>
      <c r="Y20" s="128"/>
      <c r="Z20" s="128"/>
      <c r="AA20" s="128"/>
      <c r="AB20" s="128"/>
      <c r="AC20" s="184"/>
    </row>
    <row r="21" spans="2:29" ht="51">
      <c r="B21" s="178" t="s">
        <v>41</v>
      </c>
      <c r="C21" s="179">
        <v>45</v>
      </c>
      <c r="D21" s="180" t="s">
        <v>42</v>
      </c>
      <c r="E21" s="181">
        <v>4599</v>
      </c>
      <c r="F21" s="57" t="s">
        <v>466</v>
      </c>
      <c r="G21" s="76">
        <v>2024730010032</v>
      </c>
      <c r="H21" s="57" t="s">
        <v>681</v>
      </c>
      <c r="I21" s="400">
        <v>4599033</v>
      </c>
      <c r="J21" s="57" t="s">
        <v>682</v>
      </c>
      <c r="K21" s="88" t="s">
        <v>683</v>
      </c>
      <c r="L21" s="76">
        <v>20000</v>
      </c>
      <c r="M21" s="182" t="s">
        <v>676</v>
      </c>
      <c r="N21" s="183" t="s">
        <v>464</v>
      </c>
      <c r="O21" s="185">
        <v>1400000000</v>
      </c>
      <c r="P21" s="247"/>
      <c r="Q21" s="185">
        <v>1400000000</v>
      </c>
      <c r="R21" s="128"/>
      <c r="S21" s="128"/>
      <c r="T21" s="128"/>
      <c r="U21" s="128"/>
      <c r="V21" s="128"/>
      <c r="W21" s="128"/>
      <c r="X21" s="128"/>
      <c r="Y21" s="128"/>
      <c r="Z21" s="128"/>
      <c r="AA21" s="128"/>
      <c r="AB21" s="128"/>
      <c r="AC21" s="184"/>
    </row>
    <row r="22" spans="2:29" ht="51">
      <c r="B22" s="178" t="s">
        <v>41</v>
      </c>
      <c r="C22" s="179">
        <v>45</v>
      </c>
      <c r="D22" s="180" t="s">
        <v>42</v>
      </c>
      <c r="E22" s="181">
        <v>4599</v>
      </c>
      <c r="F22" s="57" t="s">
        <v>466</v>
      </c>
      <c r="G22" s="76">
        <v>2024730010032</v>
      </c>
      <c r="H22" s="57" t="s">
        <v>681</v>
      </c>
      <c r="I22" s="400"/>
      <c r="J22" s="57" t="s">
        <v>682</v>
      </c>
      <c r="K22" s="88" t="s">
        <v>683</v>
      </c>
      <c r="L22" s="76">
        <v>20000</v>
      </c>
      <c r="M22" s="182" t="s">
        <v>672</v>
      </c>
      <c r="N22" s="183" t="s">
        <v>673</v>
      </c>
      <c r="O22" s="185">
        <v>60000000</v>
      </c>
      <c r="P22" s="247"/>
      <c r="Q22" s="185">
        <v>60000000</v>
      </c>
      <c r="R22" s="128"/>
      <c r="S22" s="128"/>
      <c r="T22" s="128"/>
      <c r="U22" s="128"/>
      <c r="V22" s="128"/>
      <c r="W22" s="128"/>
      <c r="X22" s="128"/>
      <c r="Y22" s="128"/>
      <c r="Z22" s="128"/>
      <c r="AA22" s="128"/>
      <c r="AB22" s="128"/>
      <c r="AC22" s="184"/>
    </row>
    <row r="23" spans="2:29" ht="89.25">
      <c r="B23" s="178" t="s">
        <v>41</v>
      </c>
      <c r="C23" s="179">
        <v>45</v>
      </c>
      <c r="D23" s="180" t="s">
        <v>42</v>
      </c>
      <c r="E23" s="181">
        <v>4599</v>
      </c>
      <c r="F23" s="57" t="s">
        <v>466</v>
      </c>
      <c r="G23" s="76">
        <v>2024730010032</v>
      </c>
      <c r="H23" s="57" t="s">
        <v>681</v>
      </c>
      <c r="I23" s="400"/>
      <c r="J23" s="57" t="s">
        <v>682</v>
      </c>
      <c r="K23" s="88" t="s">
        <v>683</v>
      </c>
      <c r="L23" s="76">
        <v>20000</v>
      </c>
      <c r="M23" s="182" t="s">
        <v>674</v>
      </c>
      <c r="N23" s="183" t="s">
        <v>675</v>
      </c>
      <c r="O23" s="185">
        <v>100000000</v>
      </c>
      <c r="P23" s="247"/>
      <c r="Q23" s="185">
        <v>100000000</v>
      </c>
      <c r="R23" s="128"/>
      <c r="S23" s="128"/>
      <c r="T23" s="128"/>
      <c r="U23" s="128"/>
      <c r="V23" s="128"/>
      <c r="W23" s="128"/>
      <c r="X23" s="128"/>
      <c r="Y23" s="128"/>
      <c r="Z23" s="128"/>
      <c r="AA23" s="128"/>
      <c r="AB23" s="128"/>
      <c r="AC23" s="184"/>
    </row>
    <row r="24" spans="2:29" ht="76.5">
      <c r="B24" s="178" t="s">
        <v>41</v>
      </c>
      <c r="C24" s="179" t="s">
        <v>684</v>
      </c>
      <c r="D24" s="180" t="s">
        <v>685</v>
      </c>
      <c r="E24" s="181" t="s">
        <v>686</v>
      </c>
      <c r="F24" s="180" t="s">
        <v>687</v>
      </c>
      <c r="G24" s="76">
        <v>2024730010078</v>
      </c>
      <c r="H24" s="57" t="s">
        <v>688</v>
      </c>
      <c r="I24" s="400" t="s">
        <v>689</v>
      </c>
      <c r="J24" s="57" t="s">
        <v>690</v>
      </c>
      <c r="K24" s="85" t="s">
        <v>691</v>
      </c>
      <c r="L24" s="76">
        <v>140000</v>
      </c>
      <c r="M24" s="182" t="s">
        <v>674</v>
      </c>
      <c r="N24" s="183" t="s">
        <v>138</v>
      </c>
      <c r="O24" s="185">
        <v>17000000000</v>
      </c>
      <c r="P24" s="180"/>
      <c r="Q24" s="185">
        <v>2000000000</v>
      </c>
      <c r="R24" s="128"/>
      <c r="S24" s="128"/>
      <c r="T24" s="128"/>
      <c r="U24" s="128"/>
      <c r="V24" s="128"/>
      <c r="W24" s="128"/>
      <c r="X24" s="128"/>
      <c r="Y24" s="128"/>
      <c r="Z24" s="128"/>
      <c r="AA24" s="186">
        <v>15000000000</v>
      </c>
      <c r="AB24" s="128"/>
      <c r="AC24" s="184"/>
    </row>
    <row r="25" spans="2:29" ht="76.5">
      <c r="B25" s="178" t="s">
        <v>41</v>
      </c>
      <c r="C25" s="179" t="s">
        <v>684</v>
      </c>
      <c r="D25" s="180" t="s">
        <v>685</v>
      </c>
      <c r="E25" s="181" t="s">
        <v>686</v>
      </c>
      <c r="F25" s="180" t="s">
        <v>687</v>
      </c>
      <c r="G25" s="76">
        <v>2024730010078</v>
      </c>
      <c r="H25" s="57" t="s">
        <v>688</v>
      </c>
      <c r="I25" s="400"/>
      <c r="J25" s="57" t="s">
        <v>690</v>
      </c>
      <c r="K25" s="85" t="s">
        <v>691</v>
      </c>
      <c r="L25" s="76">
        <v>140000</v>
      </c>
      <c r="M25" s="182" t="s">
        <v>676</v>
      </c>
      <c r="N25" s="183" t="s">
        <v>464</v>
      </c>
      <c r="O25" s="185">
        <v>300000000</v>
      </c>
      <c r="P25" s="180"/>
      <c r="Q25" s="185">
        <v>300000000</v>
      </c>
      <c r="R25" s="128"/>
      <c r="S25" s="128"/>
      <c r="T25" s="128"/>
      <c r="U25" s="128"/>
      <c r="V25" s="128"/>
      <c r="W25" s="128"/>
      <c r="X25" s="128"/>
      <c r="Y25" s="128"/>
      <c r="Z25" s="128"/>
      <c r="AA25" s="186"/>
      <c r="AB25" s="128"/>
      <c r="AC25" s="184"/>
    </row>
    <row r="26" spans="2:29" ht="76.5">
      <c r="B26" s="178" t="s">
        <v>41</v>
      </c>
      <c r="C26" s="179" t="s">
        <v>684</v>
      </c>
      <c r="D26" s="180" t="s">
        <v>685</v>
      </c>
      <c r="E26" s="181" t="s">
        <v>686</v>
      </c>
      <c r="F26" s="180" t="s">
        <v>687</v>
      </c>
      <c r="G26" s="76">
        <v>2024730010078</v>
      </c>
      <c r="H26" s="57" t="s">
        <v>688</v>
      </c>
      <c r="I26" s="400" t="s">
        <v>692</v>
      </c>
      <c r="J26" s="57" t="s">
        <v>693</v>
      </c>
      <c r="K26" s="85" t="s">
        <v>694</v>
      </c>
      <c r="L26" s="76">
        <v>1000</v>
      </c>
      <c r="M26" s="182" t="s">
        <v>672</v>
      </c>
      <c r="N26" s="87" t="s">
        <v>673</v>
      </c>
      <c r="O26" s="185">
        <v>90000000</v>
      </c>
      <c r="P26" s="180"/>
      <c r="Q26" s="185">
        <v>90000000</v>
      </c>
      <c r="R26" s="128"/>
      <c r="S26" s="128"/>
      <c r="T26" s="128"/>
      <c r="U26" s="128"/>
      <c r="V26" s="128"/>
      <c r="W26" s="128"/>
      <c r="X26" s="128"/>
      <c r="Y26" s="128"/>
      <c r="Z26" s="128"/>
      <c r="AA26" s="128"/>
      <c r="AB26" s="128"/>
      <c r="AC26" s="184"/>
    </row>
    <row r="27" spans="2:29" ht="89.25">
      <c r="B27" s="178" t="s">
        <v>41</v>
      </c>
      <c r="C27" s="179" t="s">
        <v>684</v>
      </c>
      <c r="D27" s="180" t="s">
        <v>685</v>
      </c>
      <c r="E27" s="181" t="s">
        <v>686</v>
      </c>
      <c r="F27" s="180" t="s">
        <v>687</v>
      </c>
      <c r="G27" s="76">
        <v>2024730010078</v>
      </c>
      <c r="H27" s="57" t="s">
        <v>688</v>
      </c>
      <c r="I27" s="400"/>
      <c r="J27" s="57" t="s">
        <v>693</v>
      </c>
      <c r="K27" s="85" t="s">
        <v>694</v>
      </c>
      <c r="L27" s="76">
        <v>1000</v>
      </c>
      <c r="M27" s="182" t="s">
        <v>674</v>
      </c>
      <c r="N27" s="183" t="s">
        <v>675</v>
      </c>
      <c r="O27" s="185">
        <v>40000000</v>
      </c>
      <c r="P27" s="180"/>
      <c r="Q27" s="185">
        <v>40000000</v>
      </c>
      <c r="R27" s="128"/>
      <c r="S27" s="128"/>
      <c r="T27" s="128"/>
      <c r="U27" s="128"/>
      <c r="V27" s="128"/>
      <c r="W27" s="128"/>
      <c r="X27" s="128"/>
      <c r="Y27" s="128"/>
      <c r="Z27" s="128"/>
      <c r="AA27" s="128"/>
      <c r="AB27" s="128"/>
      <c r="AC27" s="184"/>
    </row>
    <row r="28" spans="2:29" ht="76.5">
      <c r="B28" s="178" t="s">
        <v>41</v>
      </c>
      <c r="C28" s="179" t="s">
        <v>684</v>
      </c>
      <c r="D28" s="180" t="s">
        <v>685</v>
      </c>
      <c r="E28" s="181" t="s">
        <v>686</v>
      </c>
      <c r="F28" s="180" t="s">
        <v>687</v>
      </c>
      <c r="G28" s="76">
        <v>2024730010078</v>
      </c>
      <c r="H28" s="57" t="s">
        <v>688</v>
      </c>
      <c r="I28" s="400"/>
      <c r="J28" s="57" t="s">
        <v>693</v>
      </c>
      <c r="K28" s="85" t="s">
        <v>694</v>
      </c>
      <c r="L28" s="76">
        <v>1000</v>
      </c>
      <c r="M28" s="182" t="s">
        <v>676</v>
      </c>
      <c r="N28" s="183" t="s">
        <v>464</v>
      </c>
      <c r="O28" s="185">
        <f>246000000+554000000</f>
        <v>800000000</v>
      </c>
      <c r="P28" s="180"/>
      <c r="Q28" s="185">
        <f>+O28</f>
        <v>800000000</v>
      </c>
      <c r="R28" s="128"/>
      <c r="S28" s="128"/>
      <c r="T28" s="128"/>
      <c r="U28" s="128"/>
      <c r="V28" s="128"/>
      <c r="W28" s="128"/>
      <c r="X28" s="128"/>
      <c r="Y28" s="128"/>
      <c r="Z28" s="128"/>
      <c r="AA28" s="128"/>
      <c r="AB28" s="128"/>
      <c r="AC28" s="184"/>
    </row>
    <row r="29" spans="2:29" ht="89.25">
      <c r="B29" s="178" t="s">
        <v>41</v>
      </c>
      <c r="C29" s="179" t="s">
        <v>684</v>
      </c>
      <c r="D29" s="180" t="s">
        <v>685</v>
      </c>
      <c r="E29" s="181" t="s">
        <v>695</v>
      </c>
      <c r="F29" s="180" t="s">
        <v>696</v>
      </c>
      <c r="G29" s="187">
        <v>2024730010081</v>
      </c>
      <c r="H29" s="180" t="s">
        <v>697</v>
      </c>
      <c r="I29" s="414" t="s">
        <v>698</v>
      </c>
      <c r="J29" s="180" t="s">
        <v>357</v>
      </c>
      <c r="K29" s="180" t="s">
        <v>699</v>
      </c>
      <c r="L29" s="187">
        <v>1</v>
      </c>
      <c r="M29" s="188" t="s">
        <v>674</v>
      </c>
      <c r="N29" s="183" t="s">
        <v>675</v>
      </c>
      <c r="O29" s="185">
        <v>36750000</v>
      </c>
      <c r="P29" s="260"/>
      <c r="Q29" s="185">
        <v>36750000</v>
      </c>
      <c r="R29" s="128"/>
      <c r="S29" s="128"/>
      <c r="T29" s="128"/>
      <c r="U29" s="128"/>
      <c r="V29" s="128"/>
      <c r="W29" s="128"/>
      <c r="X29" s="128"/>
      <c r="Y29" s="128"/>
      <c r="Z29" s="128"/>
      <c r="AA29" s="128"/>
      <c r="AB29" s="128"/>
      <c r="AC29" s="184"/>
    </row>
    <row r="30" spans="2:29" ht="63.75">
      <c r="B30" s="178" t="s">
        <v>41</v>
      </c>
      <c r="C30" s="179" t="s">
        <v>684</v>
      </c>
      <c r="D30" s="180" t="s">
        <v>685</v>
      </c>
      <c r="E30" s="181" t="s">
        <v>695</v>
      </c>
      <c r="F30" s="180" t="s">
        <v>696</v>
      </c>
      <c r="G30" s="187">
        <v>2024730010081</v>
      </c>
      <c r="H30" s="180" t="s">
        <v>697</v>
      </c>
      <c r="I30" s="414"/>
      <c r="J30" s="180" t="s">
        <v>357</v>
      </c>
      <c r="K30" s="140" t="s">
        <v>699</v>
      </c>
      <c r="L30" s="187">
        <v>1</v>
      </c>
      <c r="M30" s="188" t="s">
        <v>676</v>
      </c>
      <c r="N30" s="183" t="s">
        <v>464</v>
      </c>
      <c r="O30" s="185">
        <v>488250000</v>
      </c>
      <c r="P30" s="180"/>
      <c r="Q30" s="185">
        <v>488250000</v>
      </c>
      <c r="R30" s="128"/>
      <c r="S30" s="128"/>
      <c r="T30" s="128"/>
      <c r="U30" s="128"/>
      <c r="V30" s="128"/>
      <c r="W30" s="128"/>
      <c r="X30" s="128"/>
      <c r="Y30" s="128"/>
      <c r="Z30" s="128"/>
      <c r="AA30" s="128"/>
      <c r="AB30" s="128"/>
      <c r="AC30" s="184"/>
    </row>
    <row r="31" spans="2:29" ht="102">
      <c r="B31" s="178" t="s">
        <v>41</v>
      </c>
      <c r="C31" s="179">
        <v>45</v>
      </c>
      <c r="D31" s="180" t="s">
        <v>42</v>
      </c>
      <c r="E31" s="181" t="s">
        <v>700</v>
      </c>
      <c r="F31" s="180" t="s">
        <v>701</v>
      </c>
      <c r="G31" s="187">
        <v>2024730010090</v>
      </c>
      <c r="H31" s="180" t="s">
        <v>702</v>
      </c>
      <c r="I31" s="414" t="s">
        <v>703</v>
      </c>
      <c r="J31" s="180" t="s">
        <v>557</v>
      </c>
      <c r="K31" s="140" t="s">
        <v>559</v>
      </c>
      <c r="L31" s="187">
        <v>1</v>
      </c>
      <c r="M31" s="188" t="s">
        <v>674</v>
      </c>
      <c r="N31" s="183" t="s">
        <v>675</v>
      </c>
      <c r="O31" s="185">
        <v>145000000</v>
      </c>
      <c r="P31" s="180"/>
      <c r="Q31" s="185">
        <f t="shared" ref="Q31:Q43" si="0">+O31</f>
        <v>145000000</v>
      </c>
      <c r="R31" s="128"/>
      <c r="S31" s="128"/>
      <c r="T31" s="128"/>
      <c r="U31" s="128"/>
      <c r="V31" s="128"/>
      <c r="W31" s="128"/>
      <c r="X31" s="128"/>
      <c r="Y31" s="128"/>
      <c r="Z31" s="128"/>
      <c r="AA31" s="128"/>
      <c r="AB31" s="128"/>
      <c r="AC31" s="184"/>
    </row>
    <row r="32" spans="2:29" ht="102">
      <c r="B32" s="178" t="s">
        <v>41</v>
      </c>
      <c r="C32" s="179">
        <v>45</v>
      </c>
      <c r="D32" s="180" t="s">
        <v>42</v>
      </c>
      <c r="E32" s="181" t="s">
        <v>700</v>
      </c>
      <c r="F32" s="180" t="s">
        <v>701</v>
      </c>
      <c r="G32" s="187">
        <v>2024730010090</v>
      </c>
      <c r="H32" s="180" t="s">
        <v>702</v>
      </c>
      <c r="I32" s="414"/>
      <c r="J32" s="180" t="s">
        <v>557</v>
      </c>
      <c r="K32" s="140" t="s">
        <v>559</v>
      </c>
      <c r="L32" s="187">
        <v>1</v>
      </c>
      <c r="M32" s="188" t="s">
        <v>676</v>
      </c>
      <c r="N32" s="183" t="s">
        <v>464</v>
      </c>
      <c r="O32" s="185">
        <v>380000000</v>
      </c>
      <c r="P32" s="180"/>
      <c r="Q32" s="185">
        <f t="shared" si="0"/>
        <v>380000000</v>
      </c>
      <c r="R32" s="128"/>
      <c r="S32" s="128"/>
      <c r="T32" s="128"/>
      <c r="U32" s="128"/>
      <c r="V32" s="128"/>
      <c r="W32" s="128"/>
      <c r="X32" s="128"/>
      <c r="Y32" s="128"/>
      <c r="Z32" s="128"/>
      <c r="AA32" s="128"/>
      <c r="AB32" s="128"/>
      <c r="AC32" s="184"/>
    </row>
    <row r="33" spans="2:29" ht="51">
      <c r="B33" s="178" t="s">
        <v>41</v>
      </c>
      <c r="C33" s="179">
        <v>45</v>
      </c>
      <c r="D33" s="180" t="s">
        <v>42</v>
      </c>
      <c r="E33" s="181">
        <v>4599</v>
      </c>
      <c r="F33" s="180" t="s">
        <v>466</v>
      </c>
      <c r="G33" s="76">
        <v>20247300100101</v>
      </c>
      <c r="H33" s="57" t="s">
        <v>704</v>
      </c>
      <c r="I33" s="76">
        <v>459902501</v>
      </c>
      <c r="J33" s="56" t="s">
        <v>705</v>
      </c>
      <c r="K33" s="56" t="s">
        <v>706</v>
      </c>
      <c r="L33" s="76"/>
      <c r="M33" s="182" t="s">
        <v>676</v>
      </c>
      <c r="N33" s="183" t="s">
        <v>464</v>
      </c>
      <c r="O33" s="185">
        <v>120000000</v>
      </c>
      <c r="P33" s="247"/>
      <c r="Q33" s="185">
        <f>+O33</f>
        <v>120000000</v>
      </c>
      <c r="R33" s="55"/>
      <c r="S33" s="128"/>
      <c r="T33" s="128"/>
      <c r="U33" s="128"/>
      <c r="V33" s="128"/>
      <c r="W33" s="128"/>
      <c r="X33" s="128"/>
      <c r="Y33" s="128"/>
      <c r="Z33" s="128"/>
      <c r="AA33" s="128"/>
      <c r="AB33" s="128"/>
      <c r="AC33" s="184"/>
    </row>
    <row r="34" spans="2:29" ht="51">
      <c r="B34" s="178" t="s">
        <v>41</v>
      </c>
      <c r="C34" s="179">
        <v>45</v>
      </c>
      <c r="D34" s="180" t="s">
        <v>42</v>
      </c>
      <c r="E34" s="181">
        <v>4599</v>
      </c>
      <c r="F34" s="180" t="s">
        <v>466</v>
      </c>
      <c r="G34" s="76">
        <v>20247300100101</v>
      </c>
      <c r="H34" s="57" t="s">
        <v>704</v>
      </c>
      <c r="I34" s="189" t="s">
        <v>707</v>
      </c>
      <c r="J34" s="189" t="s">
        <v>708</v>
      </c>
      <c r="K34" s="55" t="s">
        <v>709</v>
      </c>
      <c r="L34" s="76">
        <v>250</v>
      </c>
      <c r="M34" s="182" t="s">
        <v>676</v>
      </c>
      <c r="N34" s="183" t="s">
        <v>464</v>
      </c>
      <c r="O34" s="185">
        <f>100000000+339000000</f>
        <v>439000000</v>
      </c>
      <c r="P34" s="247"/>
      <c r="Q34" s="185">
        <f t="shared" si="0"/>
        <v>439000000</v>
      </c>
      <c r="R34" s="55"/>
      <c r="S34" s="128"/>
      <c r="T34" s="128"/>
      <c r="U34" s="128"/>
      <c r="V34" s="128"/>
      <c r="W34" s="128"/>
      <c r="X34" s="128"/>
      <c r="Y34" s="128"/>
      <c r="Z34" s="128"/>
      <c r="AA34" s="128"/>
      <c r="AB34" s="128"/>
      <c r="AC34" s="184"/>
    </row>
    <row r="35" spans="2:29" ht="51">
      <c r="B35" s="178" t="s">
        <v>41</v>
      </c>
      <c r="C35" s="179">
        <v>45</v>
      </c>
      <c r="D35" s="180" t="s">
        <v>42</v>
      </c>
      <c r="E35" s="181">
        <v>4599</v>
      </c>
      <c r="F35" s="180" t="s">
        <v>466</v>
      </c>
      <c r="G35" s="76">
        <v>20247300100101</v>
      </c>
      <c r="H35" s="57" t="s">
        <v>704</v>
      </c>
      <c r="I35" s="400" t="s">
        <v>707</v>
      </c>
      <c r="J35" s="189" t="s">
        <v>708</v>
      </c>
      <c r="K35" s="55" t="s">
        <v>710</v>
      </c>
      <c r="L35" s="76">
        <v>8000</v>
      </c>
      <c r="M35" s="182" t="s">
        <v>672</v>
      </c>
      <c r="N35" s="87" t="s">
        <v>673</v>
      </c>
      <c r="O35" s="185">
        <v>100000000</v>
      </c>
      <c r="P35" s="247"/>
      <c r="Q35" s="185">
        <f t="shared" si="0"/>
        <v>100000000</v>
      </c>
      <c r="R35" s="55"/>
      <c r="S35" s="128"/>
      <c r="T35" s="128"/>
      <c r="U35" s="128"/>
      <c r="V35" s="128"/>
      <c r="W35" s="128"/>
      <c r="X35" s="128"/>
      <c r="Y35" s="128"/>
      <c r="Z35" s="128"/>
      <c r="AA35" s="128"/>
      <c r="AB35" s="128"/>
      <c r="AC35" s="184"/>
    </row>
    <row r="36" spans="2:29" ht="51">
      <c r="B36" s="178" t="s">
        <v>41</v>
      </c>
      <c r="C36" s="179">
        <v>45</v>
      </c>
      <c r="D36" s="180" t="s">
        <v>42</v>
      </c>
      <c r="E36" s="181">
        <v>4599</v>
      </c>
      <c r="F36" s="180" t="s">
        <v>466</v>
      </c>
      <c r="G36" s="76">
        <v>20247300100101</v>
      </c>
      <c r="H36" s="57" t="s">
        <v>704</v>
      </c>
      <c r="I36" s="400"/>
      <c r="J36" s="189" t="s">
        <v>708</v>
      </c>
      <c r="K36" s="55" t="s">
        <v>710</v>
      </c>
      <c r="L36" s="76">
        <v>8000</v>
      </c>
      <c r="M36" s="182" t="s">
        <v>676</v>
      </c>
      <c r="N36" s="183" t="s">
        <v>464</v>
      </c>
      <c r="O36" s="185">
        <v>1002000000</v>
      </c>
      <c r="P36" s="247"/>
      <c r="Q36" s="185">
        <f t="shared" si="0"/>
        <v>1002000000</v>
      </c>
      <c r="R36" s="55"/>
      <c r="S36" s="128"/>
      <c r="T36" s="128"/>
      <c r="U36" s="128"/>
      <c r="V36" s="128"/>
      <c r="W36" s="128"/>
      <c r="X36" s="128"/>
      <c r="Y36" s="128"/>
      <c r="Z36" s="128"/>
      <c r="AA36" s="128"/>
      <c r="AB36" s="128"/>
      <c r="AC36" s="184"/>
    </row>
    <row r="37" spans="2:29" ht="89.25">
      <c r="B37" s="178" t="s">
        <v>31</v>
      </c>
      <c r="C37" s="179" t="s">
        <v>711</v>
      </c>
      <c r="D37" s="180" t="s">
        <v>509</v>
      </c>
      <c r="E37" s="181" t="s">
        <v>712</v>
      </c>
      <c r="F37" s="180" t="s">
        <v>510</v>
      </c>
      <c r="G37" s="187">
        <v>20247300100110</v>
      </c>
      <c r="H37" s="180" t="s">
        <v>713</v>
      </c>
      <c r="I37" s="410">
        <v>400201600</v>
      </c>
      <c r="J37" s="190" t="s">
        <v>714</v>
      </c>
      <c r="K37" s="190" t="s">
        <v>715</v>
      </c>
      <c r="L37" s="187">
        <v>2</v>
      </c>
      <c r="M37" s="188" t="s">
        <v>716</v>
      </c>
      <c r="N37" s="183" t="s">
        <v>138</v>
      </c>
      <c r="O37" s="185">
        <v>1365000000</v>
      </c>
      <c r="P37" s="180"/>
      <c r="Q37" s="185">
        <f t="shared" si="0"/>
        <v>1365000000</v>
      </c>
      <c r="R37" s="128"/>
      <c r="S37" s="128"/>
      <c r="T37" s="128"/>
      <c r="U37" s="128"/>
      <c r="V37" s="128"/>
      <c r="W37" s="128"/>
      <c r="X37" s="128"/>
      <c r="Y37" s="128"/>
      <c r="Z37" s="128"/>
      <c r="AA37" s="128"/>
      <c r="AB37" s="128"/>
      <c r="AC37" s="184"/>
    </row>
    <row r="38" spans="2:29" ht="89.25">
      <c r="B38" s="178" t="s">
        <v>31</v>
      </c>
      <c r="C38" s="179" t="s">
        <v>711</v>
      </c>
      <c r="D38" s="180" t="s">
        <v>509</v>
      </c>
      <c r="E38" s="181" t="s">
        <v>712</v>
      </c>
      <c r="F38" s="180" t="s">
        <v>510</v>
      </c>
      <c r="G38" s="187">
        <v>20247300100110</v>
      </c>
      <c r="H38" s="180" t="s">
        <v>713</v>
      </c>
      <c r="I38" s="410"/>
      <c r="J38" s="190" t="s">
        <v>714</v>
      </c>
      <c r="K38" s="190" t="s">
        <v>715</v>
      </c>
      <c r="L38" s="187">
        <v>2</v>
      </c>
      <c r="M38" s="188" t="s">
        <v>676</v>
      </c>
      <c r="N38" s="183" t="s">
        <v>464</v>
      </c>
      <c r="O38" s="261">
        <v>700000000</v>
      </c>
      <c r="P38" s="263"/>
      <c r="Q38" s="261">
        <f t="shared" si="0"/>
        <v>700000000</v>
      </c>
      <c r="R38" s="180"/>
      <c r="S38" s="180"/>
      <c r="T38" s="180"/>
      <c r="U38" s="180"/>
      <c r="V38" s="180"/>
      <c r="W38" s="180"/>
      <c r="X38" s="180"/>
      <c r="Y38" s="180"/>
      <c r="Z38" s="180"/>
      <c r="AA38" s="180"/>
      <c r="AB38" s="180"/>
      <c r="AC38" s="191"/>
    </row>
    <row r="39" spans="2:29" ht="89.25">
      <c r="B39" s="178" t="s">
        <v>31</v>
      </c>
      <c r="C39" s="179" t="s">
        <v>711</v>
      </c>
      <c r="D39" s="180" t="s">
        <v>509</v>
      </c>
      <c r="E39" s="181" t="s">
        <v>712</v>
      </c>
      <c r="F39" s="180" t="s">
        <v>510</v>
      </c>
      <c r="G39" s="187">
        <v>20247300100110</v>
      </c>
      <c r="H39" s="180" t="s">
        <v>713</v>
      </c>
      <c r="I39" s="410">
        <v>400201600</v>
      </c>
      <c r="J39" s="190" t="s">
        <v>714</v>
      </c>
      <c r="K39" s="190" t="s">
        <v>717</v>
      </c>
      <c r="L39" s="187">
        <v>20</v>
      </c>
      <c r="M39" s="188" t="s">
        <v>672</v>
      </c>
      <c r="N39" s="192" t="s">
        <v>673</v>
      </c>
      <c r="O39" s="261">
        <v>200000000</v>
      </c>
      <c r="P39" s="261"/>
      <c r="Q39" s="261">
        <f t="shared" si="0"/>
        <v>200000000</v>
      </c>
      <c r="R39" s="180"/>
      <c r="S39" s="180"/>
      <c r="T39" s="180"/>
      <c r="U39" s="180"/>
      <c r="V39" s="180"/>
      <c r="W39" s="180"/>
      <c r="X39" s="180"/>
      <c r="Y39" s="180"/>
      <c r="Z39" s="180"/>
      <c r="AA39" s="180"/>
      <c r="AB39" s="180"/>
      <c r="AC39" s="191"/>
    </row>
    <row r="40" spans="2:29" ht="89.25">
      <c r="B40" s="178" t="s">
        <v>31</v>
      </c>
      <c r="C40" s="179" t="s">
        <v>711</v>
      </c>
      <c r="D40" s="180" t="s">
        <v>509</v>
      </c>
      <c r="E40" s="181" t="s">
        <v>712</v>
      </c>
      <c r="F40" s="180" t="s">
        <v>510</v>
      </c>
      <c r="G40" s="187">
        <v>20247300100110</v>
      </c>
      <c r="H40" s="180" t="s">
        <v>713</v>
      </c>
      <c r="I40" s="410"/>
      <c r="J40" s="190" t="s">
        <v>714</v>
      </c>
      <c r="K40" s="190" t="s">
        <v>717</v>
      </c>
      <c r="L40" s="187">
        <v>20</v>
      </c>
      <c r="M40" s="188" t="s">
        <v>676</v>
      </c>
      <c r="N40" s="183" t="s">
        <v>464</v>
      </c>
      <c r="O40" s="261">
        <v>400000000</v>
      </c>
      <c r="P40" s="261"/>
      <c r="Q40" s="261">
        <f t="shared" si="0"/>
        <v>400000000</v>
      </c>
      <c r="R40" s="180"/>
      <c r="S40" s="180"/>
      <c r="T40" s="180"/>
      <c r="U40" s="180"/>
      <c r="V40" s="180"/>
      <c r="W40" s="180"/>
      <c r="X40" s="180"/>
      <c r="Y40" s="180"/>
      <c r="Z40" s="180"/>
      <c r="AA40" s="180"/>
      <c r="AB40" s="180"/>
      <c r="AC40" s="191"/>
    </row>
    <row r="41" spans="2:29" ht="89.25">
      <c r="B41" s="178" t="s">
        <v>31</v>
      </c>
      <c r="C41" s="179" t="s">
        <v>711</v>
      </c>
      <c r="D41" s="180" t="s">
        <v>509</v>
      </c>
      <c r="E41" s="181" t="s">
        <v>712</v>
      </c>
      <c r="F41" s="180" t="s">
        <v>510</v>
      </c>
      <c r="G41" s="187">
        <v>20247300100110</v>
      </c>
      <c r="H41" s="180" t="s">
        <v>713</v>
      </c>
      <c r="I41" s="187">
        <v>400201600</v>
      </c>
      <c r="J41" s="187" t="s">
        <v>714</v>
      </c>
      <c r="K41" s="190" t="s">
        <v>718</v>
      </c>
      <c r="L41" s="187">
        <v>0</v>
      </c>
      <c r="M41" s="188" t="s">
        <v>676</v>
      </c>
      <c r="N41" s="183" t="s">
        <v>464</v>
      </c>
      <c r="O41" s="261">
        <v>200000000</v>
      </c>
      <c r="P41" s="261"/>
      <c r="Q41" s="261">
        <f t="shared" si="0"/>
        <v>200000000</v>
      </c>
      <c r="R41" s="180"/>
      <c r="S41" s="180"/>
      <c r="T41" s="180"/>
      <c r="U41" s="180"/>
      <c r="V41" s="180"/>
      <c r="W41" s="180"/>
      <c r="X41" s="180"/>
      <c r="Y41" s="180"/>
      <c r="Z41" s="180"/>
      <c r="AA41" s="180"/>
      <c r="AB41" s="180"/>
      <c r="AC41" s="191"/>
    </row>
    <row r="42" spans="2:29" ht="89.25">
      <c r="B42" s="178" t="s">
        <v>31</v>
      </c>
      <c r="C42" s="179" t="s">
        <v>711</v>
      </c>
      <c r="D42" s="180" t="s">
        <v>509</v>
      </c>
      <c r="E42" s="181" t="s">
        <v>712</v>
      </c>
      <c r="F42" s="180" t="s">
        <v>510</v>
      </c>
      <c r="G42" s="187">
        <v>20247300100110</v>
      </c>
      <c r="H42" s="180" t="s">
        <v>713</v>
      </c>
      <c r="I42" s="187">
        <v>400201600</v>
      </c>
      <c r="J42" s="187" t="s">
        <v>714</v>
      </c>
      <c r="K42" s="190" t="s">
        <v>719</v>
      </c>
      <c r="L42" s="187">
        <v>1</v>
      </c>
      <c r="M42" s="188" t="s">
        <v>676</v>
      </c>
      <c r="N42" s="183" t="s">
        <v>464</v>
      </c>
      <c r="O42" s="261">
        <v>200000000</v>
      </c>
      <c r="P42" s="261"/>
      <c r="Q42" s="261">
        <f t="shared" si="0"/>
        <v>200000000</v>
      </c>
      <c r="R42" s="180"/>
      <c r="S42" s="180"/>
      <c r="T42" s="180"/>
      <c r="U42" s="180"/>
      <c r="V42" s="180"/>
      <c r="W42" s="180"/>
      <c r="X42" s="180"/>
      <c r="Y42" s="180"/>
      <c r="Z42" s="180"/>
      <c r="AA42" s="180"/>
      <c r="AB42" s="180"/>
      <c r="AC42" s="191"/>
    </row>
    <row r="43" spans="2:29" ht="51.75" thickBot="1">
      <c r="B43" s="193" t="s">
        <v>720</v>
      </c>
      <c r="C43" s="194" t="s">
        <v>721</v>
      </c>
      <c r="D43" s="195" t="s">
        <v>722</v>
      </c>
      <c r="E43" s="196" t="s">
        <v>723</v>
      </c>
      <c r="F43" s="195" t="s">
        <v>724</v>
      </c>
      <c r="G43" s="197">
        <v>20247300100118</v>
      </c>
      <c r="H43" s="197" t="s">
        <v>725</v>
      </c>
      <c r="I43" s="198">
        <v>3205002</v>
      </c>
      <c r="J43" s="197" t="s">
        <v>726</v>
      </c>
      <c r="K43" s="199" t="s">
        <v>727</v>
      </c>
      <c r="L43" s="197">
        <v>4</v>
      </c>
      <c r="M43" s="197" t="s">
        <v>716</v>
      </c>
      <c r="N43" s="197" t="s">
        <v>728</v>
      </c>
      <c r="O43" s="262">
        <v>600000000</v>
      </c>
      <c r="P43" s="262"/>
      <c r="Q43" s="262">
        <f t="shared" si="0"/>
        <v>600000000</v>
      </c>
      <c r="R43" s="195"/>
      <c r="S43" s="195"/>
      <c r="T43" s="200"/>
      <c r="U43" s="200"/>
      <c r="V43" s="200"/>
      <c r="W43" s="200"/>
      <c r="X43" s="200"/>
      <c r="Y43" s="195"/>
      <c r="Z43" s="195"/>
      <c r="AA43" s="195"/>
      <c r="AB43" s="195"/>
      <c r="AC43" s="201"/>
    </row>
    <row r="44" spans="2:29" ht="13.5" thickBot="1">
      <c r="B44" s="411" t="s">
        <v>729</v>
      </c>
      <c r="C44" s="412"/>
      <c r="D44" s="412"/>
      <c r="E44" s="412"/>
      <c r="F44" s="412"/>
      <c r="G44" s="412"/>
      <c r="H44" s="412"/>
      <c r="I44" s="412"/>
      <c r="J44" s="412"/>
      <c r="K44" s="412"/>
      <c r="L44" s="412"/>
      <c r="M44" s="412"/>
      <c r="N44" s="413"/>
      <c r="O44" s="202">
        <f t="shared" ref="O44:T44" si="1">SUM(O14:O43)</f>
        <v>28094000000</v>
      </c>
      <c r="P44" s="203">
        <f t="shared" si="1"/>
        <v>0</v>
      </c>
      <c r="Q44" s="203">
        <f t="shared" si="1"/>
        <v>13094000000</v>
      </c>
      <c r="R44" s="203">
        <f t="shared" si="1"/>
        <v>0</v>
      </c>
      <c r="S44" s="203">
        <f t="shared" si="1"/>
        <v>0</v>
      </c>
      <c r="T44" s="203">
        <f t="shared" si="1"/>
        <v>0</v>
      </c>
      <c r="U44" s="203"/>
      <c r="V44" s="203"/>
      <c r="W44" s="203"/>
      <c r="X44" s="203"/>
      <c r="Y44" s="203">
        <f>SUM(Y14:Y43)</f>
        <v>0</v>
      </c>
      <c r="Z44" s="203">
        <f>SUM(Z14:Z43)</f>
        <v>0</v>
      </c>
      <c r="AA44" s="203">
        <f>SUM(AA14:AA43)</f>
        <v>15000000000</v>
      </c>
      <c r="AB44" s="203">
        <f>SUM(AB14:AB43)</f>
        <v>0</v>
      </c>
      <c r="AC44" s="204">
        <f>SUM(AC14:AC43)</f>
        <v>0</v>
      </c>
    </row>
    <row r="45" spans="2:29">
      <c r="O45" s="205"/>
      <c r="P45" s="205"/>
      <c r="Q45" s="206"/>
    </row>
    <row r="48" spans="2:29">
      <c r="O48" s="207"/>
    </row>
  </sheetData>
  <mergeCells count="44">
    <mergeCell ref="B7:U7"/>
    <mergeCell ref="B8:U8"/>
    <mergeCell ref="B9:U9"/>
    <mergeCell ref="I39:I40"/>
    <mergeCell ref="B44:N44"/>
    <mergeCell ref="I24:I25"/>
    <mergeCell ref="I26:I28"/>
    <mergeCell ref="I29:I30"/>
    <mergeCell ref="I31:I32"/>
    <mergeCell ref="I35:I36"/>
    <mergeCell ref="I37:I38"/>
    <mergeCell ref="I21:I23"/>
    <mergeCell ref="F12:F13"/>
    <mergeCell ref="G12:G13"/>
    <mergeCell ref="H12:H13"/>
    <mergeCell ref="B11:N11"/>
    <mergeCell ref="B2:F5"/>
    <mergeCell ref="G2:N3"/>
    <mergeCell ref="O2:R2"/>
    <mergeCell ref="S2:U5"/>
    <mergeCell ref="O3:R3"/>
    <mergeCell ref="G4:N5"/>
    <mergeCell ref="O4:R4"/>
    <mergeCell ref="O5:R5"/>
    <mergeCell ref="AB12:AB13"/>
    <mergeCell ref="AC12:AC13"/>
    <mergeCell ref="I14:I16"/>
    <mergeCell ref="I17:I19"/>
    <mergeCell ref="L12:L13"/>
    <mergeCell ref="M12:M13"/>
    <mergeCell ref="N12:N13"/>
    <mergeCell ref="P12:Q12"/>
    <mergeCell ref="R12:Y12"/>
    <mergeCell ref="Z12:Z13"/>
    <mergeCell ref="I12:I13"/>
    <mergeCell ref="J12:J13"/>
    <mergeCell ref="K12:K13"/>
    <mergeCell ref="O11:O13"/>
    <mergeCell ref="P11:AC11"/>
    <mergeCell ref="B12:B13"/>
    <mergeCell ref="C12:C13"/>
    <mergeCell ref="D12:D13"/>
    <mergeCell ref="E12:E13"/>
    <mergeCell ref="AA12:AA13"/>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1003"/>
  <sheetViews>
    <sheetView zoomScale="90" zoomScaleNormal="90" workbookViewId="0">
      <selection activeCell="F14" sqref="F14:F15"/>
    </sheetView>
  </sheetViews>
  <sheetFormatPr baseColWidth="10" defaultColWidth="12.5703125" defaultRowHeight="15" customHeight="1"/>
  <cols>
    <col min="1" max="1" width="5.42578125" customWidth="1"/>
    <col min="2" max="2" width="13.85546875" customWidth="1"/>
    <col min="3" max="3" width="4.42578125" customWidth="1"/>
    <col min="4" max="4" width="16.28515625" customWidth="1"/>
    <col min="5" max="5" width="8.42578125" customWidth="1"/>
    <col min="6" max="6" width="22.28515625" customWidth="1"/>
    <col min="7" max="7" width="7.28515625" customWidth="1"/>
    <col min="8" max="8" width="24.140625" customWidth="1"/>
    <col min="9" max="9" width="11.5703125" customWidth="1"/>
    <col min="10" max="10" width="16.5703125" customWidth="1"/>
    <col min="11" max="11" width="23.5703125" customWidth="1"/>
    <col min="12" max="12" width="18.28515625" customWidth="1"/>
    <col min="13" max="13" width="24" customWidth="1"/>
    <col min="14" max="14" width="6" customWidth="1"/>
    <col min="15" max="15" width="15.42578125" customWidth="1"/>
    <col min="16" max="16" width="9.7109375" customWidth="1"/>
    <col min="17" max="17" width="15.42578125" customWidth="1"/>
    <col min="18" max="18" width="13" customWidth="1"/>
    <col min="19" max="19" width="8.5703125" customWidth="1"/>
    <col min="20" max="24" width="10" customWidth="1"/>
    <col min="25" max="25" width="8.42578125" customWidth="1"/>
    <col min="26" max="26" width="8.85546875" customWidth="1"/>
    <col min="27" max="27" width="9.42578125" customWidth="1"/>
    <col min="28" max="28" width="8.7109375" customWidth="1"/>
    <col min="29" max="48" width="11.42578125" customWidth="1"/>
  </cols>
  <sheetData>
    <row r="2" spans="1:190" s="254" customFormat="1" ht="15.75">
      <c r="B2" s="286"/>
      <c r="C2" s="286"/>
      <c r="D2" s="286"/>
      <c r="E2" s="286"/>
      <c r="F2" s="286"/>
      <c r="G2" s="288"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1"/>
      <c r="H3" s="291"/>
      <c r="I3" s="291"/>
      <c r="J3" s="291"/>
      <c r="K3" s="291"/>
      <c r="L3" s="291"/>
      <c r="M3" s="291"/>
      <c r="N3" s="292"/>
      <c r="O3" s="293" t="s">
        <v>829</v>
      </c>
      <c r="P3" s="294"/>
      <c r="Q3" s="294"/>
      <c r="R3" s="295"/>
      <c r="S3" s="286"/>
      <c r="T3" s="286"/>
      <c r="U3" s="286"/>
    </row>
    <row r="4" spans="1:190" s="254" customFormat="1" ht="15.75">
      <c r="B4" s="286"/>
      <c r="C4" s="286"/>
      <c r="D4" s="286"/>
      <c r="E4" s="286"/>
      <c r="F4" s="286"/>
      <c r="G4" s="288" t="s">
        <v>849</v>
      </c>
      <c r="H4" s="288"/>
      <c r="I4" s="288"/>
      <c r="J4" s="288"/>
      <c r="K4" s="288"/>
      <c r="L4" s="288"/>
      <c r="M4" s="288"/>
      <c r="N4" s="289"/>
      <c r="O4" s="293" t="s">
        <v>830</v>
      </c>
      <c r="P4" s="294"/>
      <c r="Q4" s="294"/>
      <c r="R4" s="295"/>
      <c r="S4" s="286"/>
      <c r="T4" s="286"/>
      <c r="U4" s="286"/>
    </row>
    <row r="5" spans="1:190" s="254" customFormat="1" ht="44.25" customHeight="1">
      <c r="B5" s="286"/>
      <c r="C5" s="286"/>
      <c r="D5" s="286"/>
      <c r="E5" s="286"/>
      <c r="F5" s="286"/>
      <c r="G5" s="291"/>
      <c r="H5" s="291"/>
      <c r="I5" s="291"/>
      <c r="J5" s="291"/>
      <c r="K5" s="291"/>
      <c r="L5" s="291"/>
      <c r="M5" s="291"/>
      <c r="N5" s="292"/>
      <c r="O5" s="298" t="s">
        <v>831</v>
      </c>
      <c r="P5" s="299"/>
      <c r="Q5" s="299"/>
      <c r="R5" s="300"/>
      <c r="S5" s="286"/>
      <c r="T5" s="286"/>
      <c r="U5" s="286"/>
    </row>
    <row r="6" spans="1:190" s="251" customForma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832</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2.75" customHeight="1">
      <c r="A10" s="1"/>
      <c r="B10" s="2"/>
      <c r="C10" s="1"/>
      <c r="D10" s="3"/>
      <c r="E10" s="4"/>
      <c r="F10" s="1"/>
      <c r="G10" s="5"/>
      <c r="H10" s="1"/>
      <c r="I10" s="4"/>
      <c r="J10" s="1"/>
      <c r="K10" s="4"/>
      <c r="L10" s="6"/>
      <c r="M10" s="4"/>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190" ht="12.75" customHeight="1">
      <c r="A11" s="1"/>
      <c r="B11" s="342" t="s">
        <v>0</v>
      </c>
      <c r="C11" s="337"/>
      <c r="D11" s="337"/>
      <c r="E11" s="337"/>
      <c r="F11" s="337"/>
      <c r="G11" s="337"/>
      <c r="H11" s="337"/>
      <c r="I11" s="337"/>
      <c r="J11" s="337"/>
      <c r="K11" s="337"/>
      <c r="L11" s="337"/>
      <c r="M11" s="337"/>
      <c r="N11" s="338"/>
      <c r="O11" s="343" t="s">
        <v>1</v>
      </c>
      <c r="P11" s="346" t="s">
        <v>2</v>
      </c>
      <c r="Q11" s="347"/>
      <c r="R11" s="347"/>
      <c r="S11" s="347"/>
      <c r="T11" s="347"/>
      <c r="U11" s="347"/>
      <c r="V11" s="347"/>
      <c r="W11" s="347"/>
      <c r="X11" s="347"/>
      <c r="Y11" s="347"/>
      <c r="Z11" s="347"/>
      <c r="AA11" s="347"/>
      <c r="AB11" s="348"/>
      <c r="AC11" s="1"/>
      <c r="AD11" s="1"/>
      <c r="AE11" s="1"/>
      <c r="AF11" s="1"/>
      <c r="AG11" s="1"/>
      <c r="AH11" s="1"/>
      <c r="AI11" s="1"/>
      <c r="AJ11" s="1"/>
      <c r="AK11" s="1"/>
      <c r="AL11" s="1"/>
      <c r="AM11" s="1"/>
      <c r="AN11" s="1"/>
      <c r="AO11" s="1"/>
      <c r="AP11" s="1"/>
      <c r="AQ11" s="1"/>
      <c r="AR11" s="1"/>
      <c r="AS11" s="1"/>
      <c r="AT11" s="1"/>
      <c r="AU11" s="1"/>
      <c r="AV11" s="1"/>
    </row>
    <row r="12" spans="1:190" ht="12.75" customHeight="1">
      <c r="A12" s="1"/>
      <c r="B12" s="349" t="s">
        <v>3</v>
      </c>
      <c r="C12" s="332" t="s">
        <v>4</v>
      </c>
      <c r="D12" s="339" t="s">
        <v>5</v>
      </c>
      <c r="E12" s="339" t="s">
        <v>6</v>
      </c>
      <c r="F12" s="339" t="s">
        <v>7</v>
      </c>
      <c r="G12" s="332" t="s">
        <v>8</v>
      </c>
      <c r="H12" s="339" t="s">
        <v>9</v>
      </c>
      <c r="I12" s="332" t="s">
        <v>10</v>
      </c>
      <c r="J12" s="339" t="s">
        <v>11</v>
      </c>
      <c r="K12" s="339" t="s">
        <v>12</v>
      </c>
      <c r="L12" s="340" t="s">
        <v>13</v>
      </c>
      <c r="M12" s="332" t="s">
        <v>14</v>
      </c>
      <c r="N12" s="333" t="s">
        <v>15</v>
      </c>
      <c r="O12" s="344"/>
      <c r="P12" s="334" t="s">
        <v>16</v>
      </c>
      <c r="Q12" s="335"/>
      <c r="R12" s="336" t="s">
        <v>17</v>
      </c>
      <c r="S12" s="337"/>
      <c r="T12" s="337"/>
      <c r="U12" s="337"/>
      <c r="V12" s="337"/>
      <c r="W12" s="337"/>
      <c r="X12" s="338"/>
      <c r="Y12" s="350" t="s">
        <v>18</v>
      </c>
      <c r="Z12" s="332" t="s">
        <v>19</v>
      </c>
      <c r="AA12" s="332" t="s">
        <v>20</v>
      </c>
      <c r="AB12" s="341" t="s">
        <v>21</v>
      </c>
      <c r="AC12" s="1"/>
      <c r="AD12" s="1"/>
      <c r="AE12" s="1"/>
      <c r="AF12" s="1"/>
      <c r="AG12" s="1"/>
      <c r="AH12" s="1"/>
      <c r="AI12" s="1"/>
      <c r="AJ12" s="1"/>
      <c r="AK12" s="1"/>
      <c r="AL12" s="1"/>
      <c r="AM12" s="1"/>
      <c r="AN12" s="1"/>
      <c r="AO12" s="1"/>
      <c r="AP12" s="1"/>
      <c r="AQ12" s="1"/>
      <c r="AR12" s="1"/>
      <c r="AS12" s="1"/>
      <c r="AT12" s="1"/>
      <c r="AU12" s="1"/>
      <c r="AV12" s="1"/>
    </row>
    <row r="13" spans="1:190" ht="100.5" customHeight="1" thickBot="1">
      <c r="A13" s="1"/>
      <c r="B13" s="438"/>
      <c r="C13" s="351"/>
      <c r="D13" s="351"/>
      <c r="E13" s="351"/>
      <c r="F13" s="351"/>
      <c r="G13" s="351"/>
      <c r="H13" s="351"/>
      <c r="I13" s="351"/>
      <c r="J13" s="351"/>
      <c r="K13" s="351"/>
      <c r="L13" s="351"/>
      <c r="M13" s="351"/>
      <c r="N13" s="439"/>
      <c r="O13" s="345"/>
      <c r="P13" s="7" t="s">
        <v>22</v>
      </c>
      <c r="Q13" s="8" t="s">
        <v>23</v>
      </c>
      <c r="R13" s="9" t="s">
        <v>24</v>
      </c>
      <c r="S13" s="10" t="s">
        <v>25</v>
      </c>
      <c r="T13" s="10" t="s">
        <v>26</v>
      </c>
      <c r="U13" s="10" t="s">
        <v>27</v>
      </c>
      <c r="V13" s="10" t="s">
        <v>28</v>
      </c>
      <c r="W13" s="10" t="s">
        <v>29</v>
      </c>
      <c r="X13" s="11" t="s">
        <v>30</v>
      </c>
      <c r="Y13" s="438"/>
      <c r="Z13" s="351"/>
      <c r="AA13" s="351"/>
      <c r="AB13" s="440"/>
      <c r="AC13" s="1"/>
      <c r="AD13" s="1"/>
      <c r="AE13" s="1"/>
      <c r="AF13" s="1"/>
      <c r="AG13" s="1"/>
      <c r="AH13" s="1"/>
      <c r="AI13" s="1"/>
      <c r="AJ13" s="1"/>
      <c r="AK13" s="1"/>
      <c r="AL13" s="1"/>
      <c r="AM13" s="1"/>
      <c r="AN13" s="1"/>
      <c r="AO13" s="1"/>
      <c r="AP13" s="1"/>
      <c r="AQ13" s="1"/>
      <c r="AR13" s="1"/>
      <c r="AS13" s="1"/>
      <c r="AT13" s="1"/>
      <c r="AU13" s="1"/>
      <c r="AV13" s="1"/>
    </row>
    <row r="14" spans="1:190" ht="41.25" customHeight="1">
      <c r="A14" s="1"/>
      <c r="B14" s="463" t="s">
        <v>31</v>
      </c>
      <c r="C14" s="464">
        <v>40</v>
      </c>
      <c r="D14" s="464" t="s">
        <v>32</v>
      </c>
      <c r="E14" s="464">
        <v>4001</v>
      </c>
      <c r="F14" s="464" t="s">
        <v>33</v>
      </c>
      <c r="G14" s="465">
        <v>2024730010097</v>
      </c>
      <c r="H14" s="466" t="s">
        <v>34</v>
      </c>
      <c r="I14" s="466">
        <v>4001007</v>
      </c>
      <c r="J14" s="466" t="s">
        <v>35</v>
      </c>
      <c r="K14" s="466" t="s">
        <v>36</v>
      </c>
      <c r="L14" s="467" t="s">
        <v>37</v>
      </c>
      <c r="M14" s="468" t="s">
        <v>38</v>
      </c>
      <c r="N14" s="464">
        <v>125</v>
      </c>
      <c r="O14" s="469">
        <f t="shared" ref="O14:O20" si="0">Q14</f>
        <v>110825000</v>
      </c>
      <c r="P14" s="469"/>
      <c r="Q14" s="470">
        <v>110825000</v>
      </c>
      <c r="R14" s="469"/>
      <c r="S14" s="469"/>
      <c r="T14" s="469"/>
      <c r="U14" s="469"/>
      <c r="V14" s="469"/>
      <c r="W14" s="469"/>
      <c r="X14" s="469"/>
      <c r="Y14" s="469"/>
      <c r="Z14" s="469"/>
      <c r="AA14" s="469"/>
      <c r="AB14" s="471"/>
      <c r="AC14" s="1"/>
      <c r="AD14" s="1"/>
      <c r="AE14" s="1"/>
      <c r="AF14" s="1"/>
      <c r="AG14" s="1"/>
      <c r="AH14" s="1"/>
      <c r="AI14" s="1"/>
      <c r="AJ14" s="1"/>
      <c r="AK14" s="1"/>
      <c r="AL14" s="1"/>
      <c r="AM14" s="1"/>
      <c r="AN14" s="1"/>
      <c r="AO14" s="1"/>
      <c r="AP14" s="1"/>
      <c r="AQ14" s="1"/>
      <c r="AR14" s="1"/>
      <c r="AS14" s="1"/>
      <c r="AT14" s="1"/>
      <c r="AU14" s="1"/>
      <c r="AV14" s="1"/>
    </row>
    <row r="15" spans="1:190" ht="59.25" customHeight="1">
      <c r="A15" s="1"/>
      <c r="B15" s="472"/>
      <c r="C15" s="456"/>
      <c r="D15" s="456"/>
      <c r="E15" s="456"/>
      <c r="F15" s="456"/>
      <c r="G15" s="456"/>
      <c r="H15" s="456"/>
      <c r="I15" s="456"/>
      <c r="J15" s="456"/>
      <c r="K15" s="456"/>
      <c r="L15" s="452" t="s">
        <v>39</v>
      </c>
      <c r="M15" s="453" t="s">
        <v>40</v>
      </c>
      <c r="N15" s="456"/>
      <c r="O15" s="454">
        <f t="shared" si="0"/>
        <v>691675000</v>
      </c>
      <c r="P15" s="454"/>
      <c r="Q15" s="455">
        <v>691675000</v>
      </c>
      <c r="R15" s="454"/>
      <c r="S15" s="454"/>
      <c r="T15" s="454"/>
      <c r="U15" s="454"/>
      <c r="V15" s="454"/>
      <c r="W15" s="454"/>
      <c r="X15" s="454"/>
      <c r="Y15" s="454"/>
      <c r="Z15" s="454"/>
      <c r="AA15" s="454"/>
      <c r="AB15" s="473"/>
      <c r="AC15" s="1"/>
      <c r="AD15" s="1"/>
      <c r="AE15" s="1"/>
      <c r="AF15" s="1"/>
      <c r="AG15" s="1"/>
      <c r="AH15" s="1"/>
      <c r="AI15" s="1"/>
      <c r="AJ15" s="1"/>
      <c r="AK15" s="1"/>
      <c r="AL15" s="1"/>
      <c r="AM15" s="1"/>
      <c r="AN15" s="1"/>
      <c r="AO15" s="1"/>
      <c r="AP15" s="1"/>
      <c r="AQ15" s="1"/>
      <c r="AR15" s="1"/>
      <c r="AS15" s="1"/>
      <c r="AT15" s="1"/>
      <c r="AU15" s="1"/>
      <c r="AV15" s="1"/>
    </row>
    <row r="16" spans="1:190" ht="85.5" customHeight="1">
      <c r="A16" s="1"/>
      <c r="B16" s="474" t="s">
        <v>41</v>
      </c>
      <c r="C16" s="457">
        <v>45</v>
      </c>
      <c r="D16" s="457" t="s">
        <v>42</v>
      </c>
      <c r="E16" s="457">
        <v>4599</v>
      </c>
      <c r="F16" s="457" t="s">
        <v>43</v>
      </c>
      <c r="G16" s="458" t="s">
        <v>44</v>
      </c>
      <c r="H16" s="453" t="s">
        <v>45</v>
      </c>
      <c r="I16" s="453">
        <v>4599018</v>
      </c>
      <c r="J16" s="453" t="s">
        <v>46</v>
      </c>
      <c r="K16" s="453" t="s">
        <v>47</v>
      </c>
      <c r="L16" s="452" t="s">
        <v>39</v>
      </c>
      <c r="M16" s="453" t="s">
        <v>40</v>
      </c>
      <c r="N16" s="457">
        <v>1</v>
      </c>
      <c r="O16" s="459">
        <f t="shared" si="0"/>
        <v>250000000</v>
      </c>
      <c r="P16" s="460"/>
      <c r="Q16" s="461">
        <v>250000000</v>
      </c>
      <c r="R16" s="460"/>
      <c r="S16" s="460"/>
      <c r="T16" s="460"/>
      <c r="U16" s="460"/>
      <c r="V16" s="460"/>
      <c r="W16" s="460"/>
      <c r="X16" s="460"/>
      <c r="Y16" s="460"/>
      <c r="Z16" s="460"/>
      <c r="AA16" s="460"/>
      <c r="AB16" s="475"/>
      <c r="AC16" s="1"/>
      <c r="AD16" s="1"/>
      <c r="AE16" s="1"/>
      <c r="AF16" s="1"/>
      <c r="AG16" s="1"/>
      <c r="AH16" s="1"/>
      <c r="AI16" s="1"/>
      <c r="AJ16" s="1"/>
      <c r="AK16" s="1"/>
      <c r="AL16" s="1"/>
      <c r="AM16" s="1"/>
      <c r="AN16" s="1"/>
      <c r="AO16" s="1"/>
      <c r="AP16" s="1"/>
      <c r="AQ16" s="1"/>
      <c r="AR16" s="1"/>
      <c r="AS16" s="1"/>
      <c r="AT16" s="1"/>
      <c r="AU16" s="1"/>
      <c r="AV16" s="1"/>
    </row>
    <row r="17" spans="1:48" ht="42.75" customHeight="1">
      <c r="A17" s="1"/>
      <c r="B17" s="476" t="s">
        <v>41</v>
      </c>
      <c r="C17" s="449">
        <v>45</v>
      </c>
      <c r="D17" s="449" t="s">
        <v>42</v>
      </c>
      <c r="E17" s="449">
        <v>4599</v>
      </c>
      <c r="F17" s="449" t="s">
        <v>43</v>
      </c>
      <c r="G17" s="450">
        <v>2024730010102</v>
      </c>
      <c r="H17" s="451" t="s">
        <v>48</v>
      </c>
      <c r="I17" s="451">
        <v>4599017</v>
      </c>
      <c r="J17" s="451" t="s">
        <v>49</v>
      </c>
      <c r="K17" s="451" t="s">
        <v>50</v>
      </c>
      <c r="L17" s="452" t="s">
        <v>51</v>
      </c>
      <c r="M17" s="453" t="s">
        <v>52</v>
      </c>
      <c r="N17" s="449">
        <v>3.5000000000000003E-2</v>
      </c>
      <c r="O17" s="454">
        <f t="shared" si="0"/>
        <v>51840000</v>
      </c>
      <c r="P17" s="454"/>
      <c r="Q17" s="455">
        <v>51840000</v>
      </c>
      <c r="R17" s="462"/>
      <c r="S17" s="462"/>
      <c r="T17" s="462"/>
      <c r="U17" s="462"/>
      <c r="V17" s="462"/>
      <c r="W17" s="462"/>
      <c r="X17" s="462"/>
      <c r="Y17" s="462"/>
      <c r="Z17" s="462"/>
      <c r="AA17" s="462"/>
      <c r="AB17" s="477"/>
      <c r="AC17" s="1"/>
      <c r="AD17" s="1"/>
      <c r="AE17" s="1"/>
      <c r="AF17" s="1"/>
      <c r="AG17" s="1"/>
      <c r="AH17" s="1"/>
      <c r="AI17" s="1"/>
      <c r="AJ17" s="1"/>
      <c r="AK17" s="1"/>
      <c r="AL17" s="1"/>
      <c r="AM17" s="1"/>
      <c r="AN17" s="1"/>
      <c r="AO17" s="1"/>
      <c r="AP17" s="1"/>
      <c r="AQ17" s="1"/>
      <c r="AR17" s="1"/>
      <c r="AS17" s="1"/>
      <c r="AT17" s="1"/>
      <c r="AU17" s="1"/>
      <c r="AV17" s="1"/>
    </row>
    <row r="18" spans="1:48" ht="42.75" customHeight="1">
      <c r="A18" s="1"/>
      <c r="B18" s="472"/>
      <c r="C18" s="456"/>
      <c r="D18" s="456"/>
      <c r="E18" s="456"/>
      <c r="F18" s="456"/>
      <c r="G18" s="456"/>
      <c r="H18" s="456"/>
      <c r="I18" s="456"/>
      <c r="J18" s="456"/>
      <c r="K18" s="456"/>
      <c r="L18" s="452" t="s">
        <v>37</v>
      </c>
      <c r="M18" s="453" t="s">
        <v>38</v>
      </c>
      <c r="N18" s="456"/>
      <c r="O18" s="454">
        <f t="shared" si="0"/>
        <v>55660000</v>
      </c>
      <c r="P18" s="454"/>
      <c r="Q18" s="455">
        <v>55660000</v>
      </c>
      <c r="R18" s="456"/>
      <c r="S18" s="456"/>
      <c r="T18" s="456"/>
      <c r="U18" s="456"/>
      <c r="V18" s="456"/>
      <c r="W18" s="456"/>
      <c r="X18" s="456"/>
      <c r="Y18" s="456"/>
      <c r="Z18" s="456"/>
      <c r="AA18" s="456"/>
      <c r="AB18" s="478"/>
      <c r="AC18" s="1"/>
      <c r="AD18" s="1"/>
      <c r="AE18" s="1"/>
      <c r="AF18" s="1"/>
      <c r="AG18" s="1"/>
      <c r="AH18" s="1"/>
      <c r="AI18" s="1"/>
      <c r="AJ18" s="1"/>
      <c r="AK18" s="1"/>
      <c r="AL18" s="1"/>
      <c r="AM18" s="1"/>
      <c r="AN18" s="1"/>
      <c r="AO18" s="1"/>
      <c r="AP18" s="1"/>
      <c r="AQ18" s="1"/>
      <c r="AR18" s="1"/>
      <c r="AS18" s="1"/>
      <c r="AT18" s="1"/>
      <c r="AU18" s="1"/>
      <c r="AV18" s="1"/>
    </row>
    <row r="19" spans="1:48" ht="53.25" customHeight="1">
      <c r="A19" s="1"/>
      <c r="B19" s="472"/>
      <c r="C19" s="456"/>
      <c r="D19" s="456"/>
      <c r="E19" s="456"/>
      <c r="F19" s="456"/>
      <c r="G19" s="456"/>
      <c r="H19" s="456"/>
      <c r="I19" s="456"/>
      <c r="J19" s="456"/>
      <c r="K19" s="456"/>
      <c r="L19" s="452" t="s">
        <v>53</v>
      </c>
      <c r="M19" s="453" t="s">
        <v>54</v>
      </c>
      <c r="N19" s="456"/>
      <c r="O19" s="454">
        <f t="shared" si="0"/>
        <v>100000000</v>
      </c>
      <c r="P19" s="454"/>
      <c r="Q19" s="455">
        <v>100000000</v>
      </c>
      <c r="R19" s="456"/>
      <c r="S19" s="456"/>
      <c r="T19" s="456"/>
      <c r="U19" s="456"/>
      <c r="V19" s="456"/>
      <c r="W19" s="456"/>
      <c r="X19" s="456"/>
      <c r="Y19" s="456"/>
      <c r="Z19" s="456"/>
      <c r="AA19" s="456"/>
      <c r="AB19" s="478"/>
      <c r="AC19" s="1"/>
      <c r="AD19" s="1"/>
      <c r="AE19" s="1"/>
      <c r="AF19" s="1"/>
      <c r="AG19" s="1"/>
      <c r="AH19" s="1"/>
      <c r="AI19" s="1"/>
      <c r="AJ19" s="1"/>
      <c r="AK19" s="1"/>
      <c r="AL19" s="1"/>
      <c r="AM19" s="1"/>
      <c r="AN19" s="1"/>
      <c r="AO19" s="1"/>
      <c r="AP19" s="1"/>
      <c r="AQ19" s="1"/>
      <c r="AR19" s="1"/>
      <c r="AS19" s="1"/>
      <c r="AT19" s="1"/>
      <c r="AU19" s="1"/>
      <c r="AV19" s="1"/>
    </row>
    <row r="20" spans="1:48" ht="42.75" customHeight="1" thickBot="1">
      <c r="A20" s="1"/>
      <c r="B20" s="479"/>
      <c r="C20" s="480"/>
      <c r="D20" s="480"/>
      <c r="E20" s="480"/>
      <c r="F20" s="480"/>
      <c r="G20" s="480"/>
      <c r="H20" s="480"/>
      <c r="I20" s="480"/>
      <c r="J20" s="480"/>
      <c r="K20" s="480"/>
      <c r="L20" s="481" t="s">
        <v>39</v>
      </c>
      <c r="M20" s="482" t="s">
        <v>40</v>
      </c>
      <c r="N20" s="480"/>
      <c r="O20" s="483">
        <f t="shared" si="0"/>
        <v>610000000</v>
      </c>
      <c r="P20" s="483"/>
      <c r="Q20" s="484">
        <v>610000000</v>
      </c>
      <c r="R20" s="480"/>
      <c r="S20" s="480"/>
      <c r="T20" s="480"/>
      <c r="U20" s="480"/>
      <c r="V20" s="480"/>
      <c r="W20" s="480"/>
      <c r="X20" s="480"/>
      <c r="Y20" s="480"/>
      <c r="Z20" s="480"/>
      <c r="AA20" s="480"/>
      <c r="AB20" s="485"/>
      <c r="AC20" s="1"/>
      <c r="AD20" s="1"/>
      <c r="AE20" s="1"/>
      <c r="AF20" s="1"/>
      <c r="AG20" s="1"/>
      <c r="AH20" s="1"/>
      <c r="AI20" s="1"/>
      <c r="AJ20" s="1"/>
      <c r="AK20" s="1"/>
      <c r="AL20" s="1"/>
      <c r="AM20" s="1"/>
      <c r="AN20" s="1"/>
      <c r="AO20" s="1"/>
      <c r="AP20" s="1"/>
      <c r="AQ20" s="1"/>
      <c r="AR20" s="1"/>
      <c r="AS20" s="1"/>
      <c r="AT20" s="1"/>
      <c r="AU20" s="1"/>
      <c r="AV20" s="1"/>
    </row>
    <row r="21" spans="1:48" ht="13.5" customHeight="1" thickBot="1">
      <c r="A21" s="1"/>
      <c r="B21" s="441" t="s">
        <v>55</v>
      </c>
      <c r="C21" s="442"/>
      <c r="D21" s="442"/>
      <c r="E21" s="442"/>
      <c r="F21" s="442"/>
      <c r="G21" s="442"/>
      <c r="H21" s="442"/>
      <c r="I21" s="442"/>
      <c r="J21" s="442"/>
      <c r="K21" s="442"/>
      <c r="L21" s="442"/>
      <c r="M21" s="442"/>
      <c r="N21" s="442"/>
      <c r="O21" s="443">
        <f>SUM(O14:O20)</f>
        <v>1870000000</v>
      </c>
      <c r="P21" s="444">
        <f>SUM(P14:P19)</f>
        <v>0</v>
      </c>
      <c r="Q21" s="445">
        <f>SUM(Q14:Q20)</f>
        <v>1870000000</v>
      </c>
      <c r="R21" s="446">
        <f t="shared" ref="R21:T21" si="1">SUM(R14:R19)</f>
        <v>0</v>
      </c>
      <c r="S21" s="447">
        <f t="shared" si="1"/>
        <v>0</v>
      </c>
      <c r="T21" s="447">
        <f t="shared" si="1"/>
        <v>0</v>
      </c>
      <c r="U21" s="447">
        <v>0</v>
      </c>
      <c r="V21" s="447">
        <v>0</v>
      </c>
      <c r="W21" s="447">
        <v>0</v>
      </c>
      <c r="X21" s="448">
        <v>0</v>
      </c>
      <c r="Y21" s="444">
        <f t="shared" ref="Y21:AB21" si="2">SUM(Y14:Y19)</f>
        <v>0</v>
      </c>
      <c r="Z21" s="447">
        <f t="shared" si="2"/>
        <v>0</v>
      </c>
      <c r="AA21" s="447">
        <f t="shared" si="2"/>
        <v>0</v>
      </c>
      <c r="AB21" s="445">
        <f t="shared" si="2"/>
        <v>0</v>
      </c>
      <c r="AC21" s="1"/>
      <c r="AD21" s="1"/>
      <c r="AE21" s="1"/>
      <c r="AF21" s="1"/>
      <c r="AG21" s="1"/>
      <c r="AH21" s="1"/>
      <c r="AI21" s="1"/>
      <c r="AJ21" s="1"/>
      <c r="AK21" s="1"/>
      <c r="AL21" s="1"/>
      <c r="AM21" s="1"/>
      <c r="AN21" s="1"/>
      <c r="AO21" s="1"/>
      <c r="AP21" s="1"/>
      <c r="AQ21" s="1"/>
      <c r="AR21" s="1"/>
      <c r="AS21" s="1"/>
      <c r="AT21" s="1"/>
      <c r="AU21" s="1"/>
      <c r="AV21" s="1"/>
    </row>
    <row r="22" spans="1:48" ht="12.75" customHeight="1">
      <c r="A22" s="1"/>
      <c r="B22" s="2"/>
      <c r="C22" s="1"/>
      <c r="D22" s="3"/>
      <c r="E22" s="4"/>
      <c r="F22" s="1"/>
      <c r="G22" s="5"/>
      <c r="H22" s="1"/>
      <c r="I22" s="4"/>
      <c r="J22" s="1"/>
      <c r="K22" s="4"/>
      <c r="L22" s="6"/>
      <c r="M22" s="4"/>
      <c r="N22" s="1"/>
      <c r="O22" s="12"/>
      <c r="P22" s="12"/>
      <c r="Q22" s="13"/>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12.75" hidden="1" customHeight="1">
      <c r="A23" s="1"/>
      <c r="B23" s="2"/>
      <c r="C23" s="1"/>
      <c r="D23" s="3"/>
      <c r="E23" s="4"/>
      <c r="F23" s="1"/>
      <c r="G23" s="5"/>
      <c r="H23" s="1"/>
      <c r="I23" s="4"/>
      <c r="J23" s="1"/>
      <c r="K23" s="4"/>
      <c r="L23" s="6"/>
      <c r="M23" s="4"/>
      <c r="N23" s="1"/>
      <c r="O23" s="1"/>
      <c r="P23" s="1"/>
      <c r="Q23" s="14">
        <f>Q21-1870000000</f>
        <v>0</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2.75" hidden="1" customHeight="1">
      <c r="A24" s="1"/>
      <c r="B24" s="2"/>
      <c r="C24" s="1"/>
      <c r="D24" s="3"/>
      <c r="E24" s="4"/>
      <c r="F24" s="1"/>
      <c r="G24" s="5"/>
      <c r="H24" s="1"/>
      <c r="I24" s="4"/>
      <c r="J24" s="1"/>
      <c r="K24" s="4"/>
      <c r="L24" s="6"/>
      <c r="M24" s="4"/>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2.75" hidden="1" customHeight="1">
      <c r="A25" s="1"/>
      <c r="B25" s="2"/>
      <c r="C25" s="1"/>
      <c r="D25" s="3"/>
      <c r="E25" s="4"/>
      <c r="F25" s="1"/>
      <c r="G25" s="5"/>
      <c r="H25" s="1"/>
      <c r="I25" s="4"/>
      <c r="J25" s="1"/>
      <c r="K25" s="4"/>
      <c r="L25" s="6"/>
      <c r="M25" s="4"/>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ht="12.75" hidden="1" customHeight="1">
      <c r="A26" s="1"/>
      <c r="B26" s="2"/>
      <c r="C26" s="1"/>
      <c r="D26" s="3"/>
      <c r="E26" s="4"/>
      <c r="F26" s="1"/>
      <c r="G26" s="5"/>
      <c r="H26" s="1"/>
      <c r="I26" s="4"/>
      <c r="J26" s="1"/>
      <c r="K26" s="4"/>
      <c r="L26" s="6"/>
      <c r="M26" s="4"/>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75" hidden="1" customHeight="1">
      <c r="A27" s="1"/>
      <c r="B27" s="2"/>
      <c r="C27" s="1"/>
      <c r="D27" s="3"/>
      <c r="E27" s="4"/>
      <c r="F27" s="1"/>
      <c r="G27" s="5"/>
      <c r="H27" s="1"/>
      <c r="I27" s="4"/>
      <c r="J27" s="1"/>
      <c r="K27" s="1"/>
      <c r="L27" s="6"/>
      <c r="M27" s="4"/>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12.75" hidden="1" customHeight="1">
      <c r="A28" s="1"/>
      <c r="B28" s="2"/>
      <c r="C28" s="1"/>
      <c r="D28" s="3"/>
      <c r="E28" s="4"/>
      <c r="F28" s="1"/>
      <c r="G28" s="5"/>
      <c r="H28" s="1"/>
      <c r="I28" s="4"/>
      <c r="J28" s="1"/>
      <c r="K28" s="1"/>
      <c r="L28" s="6"/>
      <c r="M28" s="4"/>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2.75" hidden="1" customHeight="1">
      <c r="A29" s="1"/>
      <c r="B29" s="2"/>
      <c r="C29" s="1"/>
      <c r="D29" s="3"/>
      <c r="E29" s="4"/>
      <c r="F29" s="1"/>
      <c r="G29" s="5"/>
      <c r="H29" s="1"/>
      <c r="I29" s="4"/>
      <c r="J29" s="1"/>
      <c r="K29" s="1"/>
      <c r="L29" s="6"/>
      <c r="M29" s="4"/>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2.75" hidden="1" customHeight="1">
      <c r="A30" s="1"/>
      <c r="B30" s="2"/>
      <c r="C30" s="1"/>
      <c r="D30" s="3"/>
      <c r="E30" s="4"/>
      <c r="F30" s="1"/>
      <c r="G30" s="5"/>
      <c r="H30" s="1"/>
      <c r="I30" s="4"/>
      <c r="J30" s="1"/>
      <c r="K30" s="1"/>
      <c r="L30" s="6"/>
      <c r="M30" s="4"/>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ht="12.75" hidden="1" customHeight="1">
      <c r="A31" s="1"/>
      <c r="B31" s="2"/>
      <c r="C31" s="1"/>
      <c r="D31" s="3"/>
      <c r="E31" s="4"/>
      <c r="F31" s="1"/>
      <c r="G31" s="5"/>
      <c r="H31" s="1"/>
      <c r="I31" s="4"/>
      <c r="J31" s="1"/>
      <c r="K31" s="1"/>
      <c r="L31" s="6"/>
      <c r="M31" s="4"/>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ht="12.75" hidden="1" customHeight="1">
      <c r="A32" s="1"/>
      <c r="B32" s="2"/>
      <c r="C32" s="1"/>
      <c r="D32" s="3"/>
      <c r="E32" s="4"/>
      <c r="F32" s="1"/>
      <c r="G32" s="5"/>
      <c r="H32" s="1"/>
      <c r="I32" s="4"/>
      <c r="J32" s="1"/>
      <c r="K32" s="1"/>
      <c r="L32" s="6"/>
      <c r="M32" s="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12.75" customHeight="1">
      <c r="A33" s="1"/>
      <c r="B33" s="2"/>
      <c r="C33" s="1"/>
      <c r="D33" s="3"/>
      <c r="E33" s="4"/>
      <c r="F33" s="1"/>
      <c r="G33" s="5"/>
      <c r="H33" s="1"/>
      <c r="I33" s="4"/>
      <c r="J33" s="1"/>
      <c r="K33" s="4"/>
      <c r="L33" s="6"/>
      <c r="M33" s="4"/>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12.75" customHeight="1">
      <c r="A34" s="1"/>
      <c r="B34" s="2"/>
      <c r="C34" s="1"/>
      <c r="D34" s="3"/>
      <c r="E34" s="4"/>
      <c r="F34" s="1"/>
      <c r="G34" s="5"/>
      <c r="H34" s="1"/>
      <c r="I34" s="4"/>
      <c r="J34" s="1"/>
      <c r="K34" s="4"/>
      <c r="L34" s="6"/>
      <c r="M34" s="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ht="12.75" customHeight="1">
      <c r="A35" s="1"/>
      <c r="B35" s="2"/>
      <c r="C35" s="1"/>
      <c r="D35" s="3"/>
      <c r="E35" s="4"/>
      <c r="F35" s="1"/>
      <c r="G35" s="5"/>
      <c r="H35" s="1"/>
      <c r="I35" s="4"/>
      <c r="J35" s="1"/>
      <c r="K35" s="4"/>
      <c r="L35" s="6"/>
      <c r="M35" s="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2.75" customHeight="1">
      <c r="A36" s="1"/>
      <c r="B36" s="2"/>
      <c r="C36" s="1"/>
      <c r="D36" s="3"/>
      <c r="E36" s="4"/>
      <c r="F36" s="1"/>
      <c r="G36" s="5"/>
      <c r="H36" s="1"/>
      <c r="I36" s="4"/>
      <c r="J36" s="1"/>
      <c r="K36" s="4"/>
      <c r="L36" s="6"/>
      <c r="M36" s="4"/>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2.75" customHeight="1">
      <c r="A37" s="1"/>
      <c r="B37" s="2"/>
      <c r="C37" s="1"/>
      <c r="D37" s="3"/>
      <c r="E37" s="4"/>
      <c r="F37" s="1"/>
      <c r="G37" s="5"/>
      <c r="H37" s="1"/>
      <c r="I37" s="4"/>
      <c r="J37" s="1"/>
      <c r="K37" s="4"/>
      <c r="L37" s="6"/>
      <c r="M37" s="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ht="12.75" customHeight="1">
      <c r="A38" s="1"/>
      <c r="B38" s="2"/>
      <c r="C38" s="1"/>
      <c r="D38" s="3"/>
      <c r="E38" s="4"/>
      <c r="F38" s="1"/>
      <c r="G38" s="5"/>
      <c r="H38" s="1"/>
      <c r="I38" s="4"/>
      <c r="J38" s="1"/>
      <c r="K38" s="4"/>
      <c r="L38" s="6"/>
      <c r="M38" s="4"/>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12.75" customHeight="1">
      <c r="A39" s="1"/>
      <c r="B39" s="2"/>
      <c r="C39" s="1"/>
      <c r="D39" s="3"/>
      <c r="E39" s="4"/>
      <c r="F39" s="1"/>
      <c r="G39" s="5"/>
      <c r="H39" s="1"/>
      <c r="I39" s="4"/>
      <c r="J39" s="1"/>
      <c r="K39" s="4"/>
      <c r="L39" s="6"/>
      <c r="M39" s="4"/>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ht="12.75" customHeight="1">
      <c r="A40" s="1"/>
      <c r="B40" s="2"/>
      <c r="C40" s="1"/>
      <c r="D40" s="3"/>
      <c r="E40" s="4"/>
      <c r="F40" s="1"/>
      <c r="G40" s="5"/>
      <c r="H40" s="1"/>
      <c r="I40" s="4"/>
      <c r="J40" s="1"/>
      <c r="K40" s="4"/>
      <c r="L40" s="6"/>
      <c r="M40" s="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ht="12.75" customHeight="1">
      <c r="A41" s="1"/>
      <c r="B41" s="2"/>
      <c r="C41" s="1"/>
      <c r="D41" s="3"/>
      <c r="E41" s="4"/>
      <c r="F41" s="1"/>
      <c r="G41" s="5"/>
      <c r="H41" s="1"/>
      <c r="I41" s="4"/>
      <c r="J41" s="1"/>
      <c r="K41" s="4"/>
      <c r="L41" s="6"/>
      <c r="M41" s="4"/>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2.75" customHeight="1">
      <c r="A42" s="1"/>
      <c r="B42" s="2"/>
      <c r="C42" s="1"/>
      <c r="D42" s="3"/>
      <c r="E42" s="4"/>
      <c r="F42" s="1"/>
      <c r="G42" s="5"/>
      <c r="H42" s="1"/>
      <c r="I42" s="4"/>
      <c r="J42" s="1"/>
      <c r="K42" s="4"/>
      <c r="L42" s="6"/>
      <c r="M42" s="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2.75" customHeight="1">
      <c r="A43" s="1"/>
      <c r="B43" s="2"/>
      <c r="C43" s="1"/>
      <c r="D43" s="3"/>
      <c r="E43" s="4"/>
      <c r="F43" s="1"/>
      <c r="G43" s="5"/>
      <c r="H43" s="1"/>
      <c r="I43" s="4"/>
      <c r="J43" s="1"/>
      <c r="K43" s="4"/>
      <c r="L43" s="6"/>
      <c r="M43" s="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12.75" customHeight="1">
      <c r="A44" s="1"/>
      <c r="B44" s="2"/>
      <c r="C44" s="1"/>
      <c r="D44" s="3"/>
      <c r="E44" s="4"/>
      <c r="F44" s="1"/>
      <c r="G44" s="5"/>
      <c r="H44" s="1"/>
      <c r="I44" s="4"/>
      <c r="J44" s="1"/>
      <c r="K44" s="4"/>
      <c r="L44" s="6"/>
      <c r="M44" s="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2.75" customHeight="1">
      <c r="A45" s="1"/>
      <c r="B45" s="2"/>
      <c r="C45" s="1"/>
      <c r="D45" s="3"/>
      <c r="E45" s="4"/>
      <c r="F45" s="1"/>
      <c r="G45" s="5"/>
      <c r="H45" s="1"/>
      <c r="I45" s="4"/>
      <c r="J45" s="1"/>
      <c r="K45" s="4"/>
      <c r="L45" s="6"/>
      <c r="M45" s="4"/>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2.75" customHeight="1">
      <c r="A46" s="1"/>
      <c r="B46" s="2"/>
      <c r="C46" s="1"/>
      <c r="D46" s="3"/>
      <c r="E46" s="4"/>
      <c r="F46" s="1"/>
      <c r="G46" s="5"/>
      <c r="H46" s="1"/>
      <c r="I46" s="4"/>
      <c r="J46" s="1"/>
      <c r="K46" s="4"/>
      <c r="L46" s="6"/>
      <c r="M46" s="4"/>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2.75" customHeight="1">
      <c r="A47" s="1"/>
      <c r="B47" s="2"/>
      <c r="C47" s="1"/>
      <c r="D47" s="3"/>
      <c r="E47" s="4"/>
      <c r="F47" s="1"/>
      <c r="G47" s="5"/>
      <c r="H47" s="1"/>
      <c r="I47" s="4"/>
      <c r="J47" s="1"/>
      <c r="K47" s="4"/>
      <c r="L47" s="6"/>
      <c r="M47" s="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2.75" customHeight="1">
      <c r="A48" s="1"/>
      <c r="B48" s="2"/>
      <c r="C48" s="1"/>
      <c r="D48" s="3"/>
      <c r="E48" s="4"/>
      <c r="F48" s="1"/>
      <c r="G48" s="5"/>
      <c r="H48" s="1"/>
      <c r="I48" s="4"/>
      <c r="J48" s="1"/>
      <c r="K48" s="4"/>
      <c r="L48" s="6"/>
      <c r="M48" s="4"/>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ht="12.75" customHeight="1">
      <c r="A49" s="1"/>
      <c r="B49" s="2"/>
      <c r="C49" s="1"/>
      <c r="D49" s="3"/>
      <c r="E49" s="4"/>
      <c r="F49" s="1"/>
      <c r="G49" s="5"/>
      <c r="H49" s="1"/>
      <c r="I49" s="4"/>
      <c r="J49" s="1"/>
      <c r="K49" s="4"/>
      <c r="L49" s="6"/>
      <c r="M49" s="4"/>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2.75" customHeight="1">
      <c r="A50" s="1"/>
      <c r="B50" s="2"/>
      <c r="C50" s="1"/>
      <c r="D50" s="3"/>
      <c r="E50" s="4"/>
      <c r="F50" s="1"/>
      <c r="G50" s="5"/>
      <c r="H50" s="1"/>
      <c r="I50" s="4"/>
      <c r="J50" s="1"/>
      <c r="K50" s="4"/>
      <c r="L50" s="6"/>
      <c r="M50" s="4"/>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2.75" customHeight="1">
      <c r="A51" s="1"/>
      <c r="B51" s="2"/>
      <c r="C51" s="1"/>
      <c r="D51" s="3"/>
      <c r="E51" s="4"/>
      <c r="F51" s="1"/>
      <c r="G51" s="5"/>
      <c r="H51" s="1"/>
      <c r="I51" s="4"/>
      <c r="J51" s="1"/>
      <c r="K51" s="4"/>
      <c r="L51" s="6"/>
      <c r="M51" s="4"/>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2.75" customHeight="1">
      <c r="A52" s="1"/>
      <c r="B52" s="2"/>
      <c r="C52" s="1"/>
      <c r="D52" s="3"/>
      <c r="E52" s="4"/>
      <c r="F52" s="1"/>
      <c r="G52" s="5"/>
      <c r="H52" s="1"/>
      <c r="I52" s="4"/>
      <c r="J52" s="1"/>
      <c r="K52" s="4"/>
      <c r="L52" s="6"/>
      <c r="M52" s="4"/>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2.75" customHeight="1">
      <c r="A53" s="1"/>
      <c r="B53" s="2"/>
      <c r="C53" s="1"/>
      <c r="D53" s="3"/>
      <c r="E53" s="4"/>
      <c r="F53" s="1"/>
      <c r="G53" s="5"/>
      <c r="H53" s="1"/>
      <c r="I53" s="4"/>
      <c r="J53" s="1"/>
      <c r="K53" s="4"/>
      <c r="L53" s="6"/>
      <c r="M53" s="4"/>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2.75" customHeight="1">
      <c r="A54" s="1"/>
      <c r="B54" s="2"/>
      <c r="C54" s="1"/>
      <c r="D54" s="3"/>
      <c r="E54" s="4"/>
      <c r="F54" s="1"/>
      <c r="G54" s="5"/>
      <c r="H54" s="1"/>
      <c r="I54" s="4"/>
      <c r="J54" s="1"/>
      <c r="K54" s="4"/>
      <c r="L54" s="6"/>
      <c r="M54" s="4"/>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2.75" customHeight="1">
      <c r="A55" s="1"/>
      <c r="B55" s="2"/>
      <c r="C55" s="1"/>
      <c r="D55" s="3"/>
      <c r="E55" s="4"/>
      <c r="F55" s="1"/>
      <c r="G55" s="5"/>
      <c r="H55" s="1"/>
      <c r="I55" s="4"/>
      <c r="J55" s="1"/>
      <c r="K55" s="4"/>
      <c r="L55" s="6"/>
      <c r="M55" s="4"/>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ht="12.75" customHeight="1">
      <c r="A56" s="1"/>
      <c r="B56" s="2"/>
      <c r="C56" s="1"/>
      <c r="D56" s="3"/>
      <c r="E56" s="4"/>
      <c r="F56" s="1"/>
      <c r="G56" s="5"/>
      <c r="H56" s="1"/>
      <c r="I56" s="4"/>
      <c r="J56" s="1"/>
      <c r="K56" s="4"/>
      <c r="L56" s="6"/>
      <c r="M56" s="4"/>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ht="12.75" customHeight="1">
      <c r="A57" s="1"/>
      <c r="B57" s="2"/>
      <c r="C57" s="1"/>
      <c r="D57" s="3"/>
      <c r="E57" s="4"/>
      <c r="F57" s="1"/>
      <c r="G57" s="5"/>
      <c r="H57" s="1"/>
      <c r="I57" s="4"/>
      <c r="J57" s="1"/>
      <c r="K57" s="4"/>
      <c r="L57" s="6"/>
      <c r="M57" s="4"/>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ht="12.75" customHeight="1">
      <c r="A58" s="1"/>
      <c r="B58" s="2"/>
      <c r="C58" s="1"/>
      <c r="D58" s="3"/>
      <c r="E58" s="4"/>
      <c r="F58" s="1"/>
      <c r="G58" s="5"/>
      <c r="H58" s="1"/>
      <c r="I58" s="4"/>
      <c r="J58" s="1"/>
      <c r="K58" s="4"/>
      <c r="L58" s="6"/>
      <c r="M58" s="4"/>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ht="12.75" customHeight="1">
      <c r="A59" s="1"/>
      <c r="B59" s="2"/>
      <c r="C59" s="1"/>
      <c r="D59" s="3"/>
      <c r="E59" s="4"/>
      <c r="F59" s="1"/>
      <c r="G59" s="5"/>
      <c r="H59" s="1"/>
      <c r="I59" s="4"/>
      <c r="J59" s="1"/>
      <c r="K59" s="4"/>
      <c r="L59" s="6"/>
      <c r="M59" s="4"/>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ht="12.75" customHeight="1">
      <c r="A60" s="1"/>
      <c r="B60" s="2"/>
      <c r="C60" s="1"/>
      <c r="D60" s="3"/>
      <c r="E60" s="4"/>
      <c r="F60" s="1"/>
      <c r="G60" s="5"/>
      <c r="H60" s="1"/>
      <c r="I60" s="4"/>
      <c r="J60" s="1"/>
      <c r="K60" s="4"/>
      <c r="L60" s="6"/>
      <c r="M60" s="4"/>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2.75" customHeight="1">
      <c r="A61" s="1"/>
      <c r="B61" s="2"/>
      <c r="C61" s="1"/>
      <c r="D61" s="3"/>
      <c r="E61" s="4"/>
      <c r="F61" s="1"/>
      <c r="G61" s="5"/>
      <c r="H61" s="1"/>
      <c r="I61" s="4"/>
      <c r="J61" s="1"/>
      <c r="K61" s="4"/>
      <c r="L61" s="6"/>
      <c r="M61" s="4"/>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2.75" customHeight="1">
      <c r="A62" s="1"/>
      <c r="B62" s="2"/>
      <c r="C62" s="1"/>
      <c r="D62" s="3"/>
      <c r="E62" s="4"/>
      <c r="F62" s="1"/>
      <c r="G62" s="5"/>
      <c r="H62" s="1"/>
      <c r="I62" s="4"/>
      <c r="J62" s="1"/>
      <c r="K62" s="4"/>
      <c r="L62" s="6"/>
      <c r="M62" s="4"/>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ht="12.75" customHeight="1">
      <c r="A63" s="1"/>
      <c r="B63" s="2"/>
      <c r="C63" s="1"/>
      <c r="D63" s="3"/>
      <c r="E63" s="4"/>
      <c r="F63" s="1"/>
      <c r="G63" s="5"/>
      <c r="H63" s="1"/>
      <c r="I63" s="4"/>
      <c r="J63" s="1"/>
      <c r="K63" s="4"/>
      <c r="L63" s="6"/>
      <c r="M63" s="4"/>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2.75" customHeight="1">
      <c r="A64" s="1"/>
      <c r="B64" s="2"/>
      <c r="C64" s="1"/>
      <c r="D64" s="3"/>
      <c r="E64" s="4"/>
      <c r="F64" s="1"/>
      <c r="G64" s="5"/>
      <c r="H64" s="1"/>
      <c r="I64" s="4"/>
      <c r="J64" s="1"/>
      <c r="K64" s="4"/>
      <c r="L64" s="6"/>
      <c r="M64" s="4"/>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2.75" customHeight="1">
      <c r="A65" s="1"/>
      <c r="B65" s="2"/>
      <c r="C65" s="1"/>
      <c r="D65" s="3"/>
      <c r="E65" s="4"/>
      <c r="F65" s="1"/>
      <c r="G65" s="5"/>
      <c r="H65" s="1"/>
      <c r="I65" s="4"/>
      <c r="J65" s="1"/>
      <c r="K65" s="4"/>
      <c r="L65" s="6"/>
      <c r="M65" s="4"/>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2.75" customHeight="1">
      <c r="A66" s="1"/>
      <c r="B66" s="2"/>
      <c r="C66" s="1"/>
      <c r="D66" s="3"/>
      <c r="E66" s="4"/>
      <c r="F66" s="1"/>
      <c r="G66" s="5"/>
      <c r="H66" s="1"/>
      <c r="I66" s="4"/>
      <c r="J66" s="1"/>
      <c r="K66" s="4"/>
      <c r="L66" s="6"/>
      <c r="M66" s="4"/>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ht="12.75" customHeight="1">
      <c r="A67" s="1"/>
      <c r="B67" s="2"/>
      <c r="C67" s="1"/>
      <c r="D67" s="3"/>
      <c r="E67" s="4"/>
      <c r="F67" s="1"/>
      <c r="G67" s="5"/>
      <c r="H67" s="1"/>
      <c r="I67" s="4"/>
      <c r="J67" s="1"/>
      <c r="K67" s="4"/>
      <c r="L67" s="6"/>
      <c r="M67" s="4"/>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ht="12.75" customHeight="1">
      <c r="A68" s="1"/>
      <c r="B68" s="2"/>
      <c r="C68" s="1"/>
      <c r="D68" s="3"/>
      <c r="E68" s="4"/>
      <c r="F68" s="1"/>
      <c r="G68" s="5"/>
      <c r="H68" s="1"/>
      <c r="I68" s="4"/>
      <c r="J68" s="1"/>
      <c r="K68" s="4"/>
      <c r="L68" s="6"/>
      <c r="M68" s="4"/>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ht="12.75" customHeight="1">
      <c r="A69" s="1"/>
      <c r="B69" s="2"/>
      <c r="C69" s="1"/>
      <c r="D69" s="3"/>
      <c r="E69" s="4"/>
      <c r="F69" s="1"/>
      <c r="G69" s="5"/>
      <c r="H69" s="1"/>
      <c r="I69" s="4"/>
      <c r="J69" s="1"/>
      <c r="K69" s="4"/>
      <c r="L69" s="6"/>
      <c r="M69" s="4"/>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ht="12.75" customHeight="1">
      <c r="A70" s="1"/>
      <c r="B70" s="2"/>
      <c r="C70" s="1"/>
      <c r="D70" s="3"/>
      <c r="E70" s="4"/>
      <c r="F70" s="1"/>
      <c r="G70" s="5"/>
      <c r="H70" s="1"/>
      <c r="I70" s="4"/>
      <c r="J70" s="1"/>
      <c r="K70" s="4"/>
      <c r="L70" s="6"/>
      <c r="M70" s="4"/>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ht="12.75" customHeight="1">
      <c r="A71" s="1"/>
      <c r="B71" s="2"/>
      <c r="C71" s="1"/>
      <c r="D71" s="3"/>
      <c r="E71" s="4"/>
      <c r="F71" s="1"/>
      <c r="G71" s="5"/>
      <c r="H71" s="1"/>
      <c r="I71" s="4"/>
      <c r="J71" s="1"/>
      <c r="K71" s="4"/>
      <c r="L71" s="6"/>
      <c r="M71" s="4"/>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ht="12.75" customHeight="1">
      <c r="A72" s="1"/>
      <c r="B72" s="2"/>
      <c r="C72" s="1"/>
      <c r="D72" s="3"/>
      <c r="E72" s="4"/>
      <c r="F72" s="1"/>
      <c r="G72" s="5"/>
      <c r="H72" s="1"/>
      <c r="I72" s="4"/>
      <c r="J72" s="1"/>
      <c r="K72" s="4"/>
      <c r="L72" s="6"/>
      <c r="M72" s="4"/>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ht="12.75" customHeight="1">
      <c r="A73" s="1"/>
      <c r="B73" s="2"/>
      <c r="C73" s="1"/>
      <c r="D73" s="3"/>
      <c r="E73" s="4"/>
      <c r="F73" s="1"/>
      <c r="G73" s="5"/>
      <c r="H73" s="1"/>
      <c r="I73" s="4"/>
      <c r="J73" s="1"/>
      <c r="K73" s="4"/>
      <c r="L73" s="6"/>
      <c r="M73" s="4"/>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2.75" customHeight="1">
      <c r="A74" s="1"/>
      <c r="B74" s="2"/>
      <c r="C74" s="1"/>
      <c r="D74" s="3"/>
      <c r="E74" s="4"/>
      <c r="F74" s="1"/>
      <c r="G74" s="5"/>
      <c r="H74" s="1"/>
      <c r="I74" s="4"/>
      <c r="J74" s="1"/>
      <c r="K74" s="4"/>
      <c r="L74" s="6"/>
      <c r="M74" s="4"/>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ht="12.75" customHeight="1">
      <c r="A75" s="1"/>
      <c r="B75" s="2"/>
      <c r="C75" s="1"/>
      <c r="D75" s="3"/>
      <c r="E75" s="4"/>
      <c r="F75" s="1"/>
      <c r="G75" s="5"/>
      <c r="H75" s="1"/>
      <c r="I75" s="4"/>
      <c r="J75" s="1"/>
      <c r="K75" s="4"/>
      <c r="L75" s="6"/>
      <c r="M75" s="4"/>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ht="12.75" customHeight="1">
      <c r="A76" s="1"/>
      <c r="B76" s="2"/>
      <c r="C76" s="1"/>
      <c r="D76" s="3"/>
      <c r="E76" s="4"/>
      <c r="F76" s="1"/>
      <c r="G76" s="5"/>
      <c r="H76" s="1"/>
      <c r="I76" s="4"/>
      <c r="J76" s="1"/>
      <c r="K76" s="4"/>
      <c r="L76" s="6"/>
      <c r="M76" s="4"/>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ht="12.75" customHeight="1">
      <c r="A77" s="1"/>
      <c r="B77" s="2"/>
      <c r="C77" s="1"/>
      <c r="D77" s="3"/>
      <c r="E77" s="4"/>
      <c r="F77" s="1"/>
      <c r="G77" s="5"/>
      <c r="H77" s="1"/>
      <c r="I77" s="4"/>
      <c r="J77" s="1"/>
      <c r="K77" s="4"/>
      <c r="L77" s="6"/>
      <c r="M77" s="4"/>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ht="12.75" customHeight="1">
      <c r="A78" s="1"/>
      <c r="B78" s="2"/>
      <c r="C78" s="1"/>
      <c r="D78" s="3"/>
      <c r="E78" s="4"/>
      <c r="F78" s="1"/>
      <c r="G78" s="5"/>
      <c r="H78" s="1"/>
      <c r="I78" s="4"/>
      <c r="J78" s="1"/>
      <c r="K78" s="4"/>
      <c r="L78" s="6"/>
      <c r="M78" s="4"/>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ht="12.75" customHeight="1">
      <c r="A79" s="1"/>
      <c r="B79" s="2"/>
      <c r="C79" s="1"/>
      <c r="D79" s="3"/>
      <c r="E79" s="4"/>
      <c r="F79" s="1"/>
      <c r="G79" s="5"/>
      <c r="H79" s="1"/>
      <c r="I79" s="4"/>
      <c r="J79" s="1"/>
      <c r="K79" s="4"/>
      <c r="L79" s="6"/>
      <c r="M79" s="4"/>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ht="12.75" customHeight="1">
      <c r="A80" s="1"/>
      <c r="B80" s="2"/>
      <c r="C80" s="1"/>
      <c r="D80" s="3"/>
      <c r="E80" s="4"/>
      <c r="F80" s="1"/>
      <c r="G80" s="5"/>
      <c r="H80" s="1"/>
      <c r="I80" s="4"/>
      <c r="J80" s="1"/>
      <c r="K80" s="4"/>
      <c r="L80" s="6"/>
      <c r="M80" s="4"/>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ht="12.75" customHeight="1">
      <c r="A81" s="1"/>
      <c r="B81" s="2"/>
      <c r="C81" s="1"/>
      <c r="D81" s="3"/>
      <c r="E81" s="4"/>
      <c r="F81" s="1"/>
      <c r="G81" s="5"/>
      <c r="H81" s="1"/>
      <c r="I81" s="4"/>
      <c r="J81" s="1"/>
      <c r="K81" s="4"/>
      <c r="L81" s="6"/>
      <c r="M81" s="4"/>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ht="12.75" customHeight="1">
      <c r="A82" s="1"/>
      <c r="B82" s="2"/>
      <c r="C82" s="1"/>
      <c r="D82" s="3"/>
      <c r="E82" s="4"/>
      <c r="F82" s="1"/>
      <c r="G82" s="5"/>
      <c r="H82" s="1"/>
      <c r="I82" s="4"/>
      <c r="J82" s="1"/>
      <c r="K82" s="4"/>
      <c r="L82" s="6"/>
      <c r="M82" s="4"/>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ht="12.75" customHeight="1">
      <c r="A83" s="1"/>
      <c r="B83" s="2"/>
      <c r="C83" s="1"/>
      <c r="D83" s="3"/>
      <c r="E83" s="4"/>
      <c r="F83" s="1"/>
      <c r="G83" s="5"/>
      <c r="H83" s="1"/>
      <c r="I83" s="4"/>
      <c r="J83" s="1"/>
      <c r="K83" s="4"/>
      <c r="L83" s="6"/>
      <c r="M83" s="4"/>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ht="12.75" customHeight="1">
      <c r="A84" s="1"/>
      <c r="B84" s="2"/>
      <c r="C84" s="1"/>
      <c r="D84" s="3"/>
      <c r="E84" s="4"/>
      <c r="F84" s="1"/>
      <c r="G84" s="5"/>
      <c r="H84" s="1"/>
      <c r="I84" s="4"/>
      <c r="J84" s="1"/>
      <c r="K84" s="4"/>
      <c r="L84" s="6"/>
      <c r="M84" s="4"/>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ht="12.75" customHeight="1">
      <c r="A85" s="1"/>
      <c r="B85" s="2"/>
      <c r="C85" s="1"/>
      <c r="D85" s="3"/>
      <c r="E85" s="4"/>
      <c r="F85" s="1"/>
      <c r="G85" s="5"/>
      <c r="H85" s="1"/>
      <c r="I85" s="4"/>
      <c r="J85" s="1"/>
      <c r="K85" s="4"/>
      <c r="L85" s="6"/>
      <c r="M85" s="4"/>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ht="12.75" customHeight="1">
      <c r="A86" s="1"/>
      <c r="B86" s="2"/>
      <c r="C86" s="1"/>
      <c r="D86" s="3"/>
      <c r="E86" s="4"/>
      <c r="F86" s="1"/>
      <c r="G86" s="5"/>
      <c r="H86" s="1"/>
      <c r="I86" s="4"/>
      <c r="J86" s="1"/>
      <c r="K86" s="4"/>
      <c r="L86" s="6"/>
      <c r="M86" s="4"/>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ht="12.75" customHeight="1">
      <c r="A87" s="1"/>
      <c r="B87" s="2"/>
      <c r="C87" s="1"/>
      <c r="D87" s="3"/>
      <c r="E87" s="4"/>
      <c r="F87" s="1"/>
      <c r="G87" s="5"/>
      <c r="H87" s="1"/>
      <c r="I87" s="4"/>
      <c r="J87" s="1"/>
      <c r="K87" s="4"/>
      <c r="L87" s="6"/>
      <c r="M87" s="4"/>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ht="12.75" customHeight="1">
      <c r="A88" s="1"/>
      <c r="B88" s="2"/>
      <c r="C88" s="1"/>
      <c r="D88" s="3"/>
      <c r="E88" s="4"/>
      <c r="F88" s="1"/>
      <c r="G88" s="5"/>
      <c r="H88" s="1"/>
      <c r="I88" s="4"/>
      <c r="J88" s="1"/>
      <c r="K88" s="4"/>
      <c r="L88" s="6"/>
      <c r="M88" s="4"/>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ht="12.75" customHeight="1">
      <c r="A89" s="1"/>
      <c r="B89" s="2"/>
      <c r="C89" s="1"/>
      <c r="D89" s="3"/>
      <c r="E89" s="4"/>
      <c r="F89" s="1"/>
      <c r="G89" s="5"/>
      <c r="H89" s="1"/>
      <c r="I89" s="4"/>
      <c r="J89" s="1"/>
      <c r="K89" s="4"/>
      <c r="L89" s="6"/>
      <c r="M89" s="4"/>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ht="12.75" customHeight="1">
      <c r="A90" s="1"/>
      <c r="B90" s="2"/>
      <c r="C90" s="1"/>
      <c r="D90" s="3"/>
      <c r="E90" s="4"/>
      <c r="F90" s="1"/>
      <c r="G90" s="5"/>
      <c r="H90" s="1"/>
      <c r="I90" s="4"/>
      <c r="J90" s="1"/>
      <c r="K90" s="4"/>
      <c r="L90" s="6"/>
      <c r="M90" s="4"/>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ht="12.75" customHeight="1">
      <c r="A91" s="1"/>
      <c r="B91" s="2"/>
      <c r="C91" s="1"/>
      <c r="D91" s="3"/>
      <c r="E91" s="4"/>
      <c r="F91" s="1"/>
      <c r="G91" s="5"/>
      <c r="H91" s="1"/>
      <c r="I91" s="4"/>
      <c r="J91" s="1"/>
      <c r="K91" s="4"/>
      <c r="L91" s="6"/>
      <c r="M91" s="4"/>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ht="12.75" customHeight="1">
      <c r="A92" s="1"/>
      <c r="B92" s="2"/>
      <c r="C92" s="1"/>
      <c r="D92" s="3"/>
      <c r="E92" s="4"/>
      <c r="F92" s="1"/>
      <c r="G92" s="5"/>
      <c r="H92" s="1"/>
      <c r="I92" s="4"/>
      <c r="J92" s="1"/>
      <c r="K92" s="4"/>
      <c r="L92" s="6"/>
      <c r="M92" s="4"/>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ht="12.75" customHeight="1">
      <c r="A93" s="1"/>
      <c r="B93" s="2"/>
      <c r="C93" s="1"/>
      <c r="D93" s="3"/>
      <c r="E93" s="4"/>
      <c r="F93" s="1"/>
      <c r="G93" s="5"/>
      <c r="H93" s="1"/>
      <c r="I93" s="4"/>
      <c r="J93" s="1"/>
      <c r="K93" s="4"/>
      <c r="L93" s="6"/>
      <c r="M93" s="4"/>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ht="12.75" customHeight="1">
      <c r="A94" s="1"/>
      <c r="B94" s="2"/>
      <c r="C94" s="1"/>
      <c r="D94" s="3"/>
      <c r="E94" s="4"/>
      <c r="F94" s="1"/>
      <c r="G94" s="5"/>
      <c r="H94" s="1"/>
      <c r="I94" s="4"/>
      <c r="J94" s="1"/>
      <c r="K94" s="4"/>
      <c r="L94" s="6"/>
      <c r="M94" s="4"/>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12.75" customHeight="1">
      <c r="A95" s="1"/>
      <c r="B95" s="2"/>
      <c r="C95" s="1"/>
      <c r="D95" s="3"/>
      <c r="E95" s="4"/>
      <c r="F95" s="1"/>
      <c r="G95" s="5"/>
      <c r="H95" s="1"/>
      <c r="I95" s="4"/>
      <c r="J95" s="1"/>
      <c r="K95" s="4"/>
      <c r="L95" s="6"/>
      <c r="M95" s="4"/>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ht="12.75" customHeight="1">
      <c r="A96" s="1"/>
      <c r="B96" s="2"/>
      <c r="C96" s="1"/>
      <c r="D96" s="3"/>
      <c r="E96" s="4"/>
      <c r="F96" s="1"/>
      <c r="G96" s="5"/>
      <c r="H96" s="1"/>
      <c r="I96" s="4"/>
      <c r="J96" s="1"/>
      <c r="K96" s="4"/>
      <c r="L96" s="6"/>
      <c r="M96" s="4"/>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ht="12.75" customHeight="1">
      <c r="A97" s="1"/>
      <c r="B97" s="2"/>
      <c r="C97" s="1"/>
      <c r="D97" s="3"/>
      <c r="E97" s="4"/>
      <c r="F97" s="1"/>
      <c r="G97" s="5"/>
      <c r="H97" s="1"/>
      <c r="I97" s="4"/>
      <c r="J97" s="1"/>
      <c r="K97" s="4"/>
      <c r="L97" s="6"/>
      <c r="M97" s="4"/>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ht="12.75" customHeight="1">
      <c r="A98" s="1"/>
      <c r="B98" s="2"/>
      <c r="C98" s="1"/>
      <c r="D98" s="3"/>
      <c r="E98" s="4"/>
      <c r="F98" s="1"/>
      <c r="G98" s="5"/>
      <c r="H98" s="1"/>
      <c r="I98" s="4"/>
      <c r="J98" s="1"/>
      <c r="K98" s="4"/>
      <c r="L98" s="6"/>
      <c r="M98" s="4"/>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ht="12.75" customHeight="1">
      <c r="A99" s="1"/>
      <c r="B99" s="2"/>
      <c r="C99" s="1"/>
      <c r="D99" s="3"/>
      <c r="E99" s="4"/>
      <c r="F99" s="1"/>
      <c r="G99" s="5"/>
      <c r="H99" s="1"/>
      <c r="I99" s="4"/>
      <c r="J99" s="1"/>
      <c r="K99" s="4"/>
      <c r="L99" s="6"/>
      <c r="M99" s="4"/>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ht="12.75" customHeight="1">
      <c r="A100" s="1"/>
      <c r="B100" s="2"/>
      <c r="C100" s="1"/>
      <c r="D100" s="3"/>
      <c r="E100" s="4"/>
      <c r="F100" s="1"/>
      <c r="G100" s="5"/>
      <c r="H100" s="1"/>
      <c r="I100" s="4"/>
      <c r="J100" s="1"/>
      <c r="K100" s="4"/>
      <c r="L100" s="6"/>
      <c r="M100" s="4"/>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ht="12.75" customHeight="1">
      <c r="A101" s="1"/>
      <c r="B101" s="2"/>
      <c r="C101" s="1"/>
      <c r="D101" s="3"/>
      <c r="E101" s="4"/>
      <c r="F101" s="1"/>
      <c r="G101" s="5"/>
      <c r="H101" s="1"/>
      <c r="I101" s="4"/>
      <c r="J101" s="1"/>
      <c r="K101" s="4"/>
      <c r="L101" s="6"/>
      <c r="M101" s="4"/>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ht="12.75" customHeight="1">
      <c r="A102" s="1"/>
      <c r="B102" s="2"/>
      <c r="C102" s="1"/>
      <c r="D102" s="3"/>
      <c r="E102" s="4"/>
      <c r="F102" s="1"/>
      <c r="G102" s="5"/>
      <c r="H102" s="1"/>
      <c r="I102" s="4"/>
      <c r="J102" s="1"/>
      <c r="K102" s="4"/>
      <c r="L102" s="6"/>
      <c r="M102" s="4"/>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ht="12.75" customHeight="1">
      <c r="A103" s="1"/>
      <c r="B103" s="2"/>
      <c r="C103" s="1"/>
      <c r="D103" s="3"/>
      <c r="E103" s="4"/>
      <c r="F103" s="1"/>
      <c r="G103" s="5"/>
      <c r="H103" s="1"/>
      <c r="I103" s="4"/>
      <c r="J103" s="1"/>
      <c r="K103" s="4"/>
      <c r="L103" s="6"/>
      <c r="M103" s="4"/>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ht="12.75" customHeight="1">
      <c r="A104" s="1"/>
      <c r="B104" s="2"/>
      <c r="C104" s="1"/>
      <c r="D104" s="3"/>
      <c r="E104" s="4"/>
      <c r="F104" s="1"/>
      <c r="G104" s="5"/>
      <c r="H104" s="1"/>
      <c r="I104" s="4"/>
      <c r="J104" s="1"/>
      <c r="K104" s="4"/>
      <c r="L104" s="6"/>
      <c r="M104" s="4"/>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ht="12.75" customHeight="1">
      <c r="A105" s="1"/>
      <c r="B105" s="2"/>
      <c r="C105" s="1"/>
      <c r="D105" s="3"/>
      <c r="E105" s="4"/>
      <c r="F105" s="1"/>
      <c r="G105" s="5"/>
      <c r="H105" s="1"/>
      <c r="I105" s="4"/>
      <c r="J105" s="1"/>
      <c r="K105" s="4"/>
      <c r="L105" s="6"/>
      <c r="M105" s="4"/>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ht="12.75" customHeight="1">
      <c r="A106" s="1"/>
      <c r="B106" s="2"/>
      <c r="C106" s="1"/>
      <c r="D106" s="3"/>
      <c r="E106" s="4"/>
      <c r="F106" s="1"/>
      <c r="G106" s="5"/>
      <c r="H106" s="1"/>
      <c r="I106" s="4"/>
      <c r="J106" s="1"/>
      <c r="K106" s="4"/>
      <c r="L106" s="6"/>
      <c r="M106" s="4"/>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ht="12.75" customHeight="1">
      <c r="A107" s="1"/>
      <c r="B107" s="2"/>
      <c r="C107" s="1"/>
      <c r="D107" s="3"/>
      <c r="E107" s="4"/>
      <c r="F107" s="1"/>
      <c r="G107" s="5"/>
      <c r="H107" s="1"/>
      <c r="I107" s="4"/>
      <c r="J107" s="1"/>
      <c r="K107" s="4"/>
      <c r="L107" s="6"/>
      <c r="M107" s="4"/>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ht="12.75" customHeight="1">
      <c r="A108" s="1"/>
      <c r="B108" s="2"/>
      <c r="C108" s="1"/>
      <c r="D108" s="3"/>
      <c r="E108" s="4"/>
      <c r="F108" s="1"/>
      <c r="G108" s="5"/>
      <c r="H108" s="1"/>
      <c r="I108" s="4"/>
      <c r="J108" s="1"/>
      <c r="K108" s="4"/>
      <c r="L108" s="6"/>
      <c r="M108" s="4"/>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ht="12.75" customHeight="1">
      <c r="A109" s="1"/>
      <c r="B109" s="2"/>
      <c r="C109" s="1"/>
      <c r="D109" s="3"/>
      <c r="E109" s="4"/>
      <c r="F109" s="1"/>
      <c r="G109" s="5"/>
      <c r="H109" s="1"/>
      <c r="I109" s="4"/>
      <c r="J109" s="1"/>
      <c r="K109" s="4"/>
      <c r="L109" s="6"/>
      <c r="M109" s="4"/>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ht="12.75" customHeight="1">
      <c r="A110" s="1"/>
      <c r="B110" s="2"/>
      <c r="C110" s="1"/>
      <c r="D110" s="3"/>
      <c r="E110" s="4"/>
      <c r="F110" s="1"/>
      <c r="G110" s="5"/>
      <c r="H110" s="1"/>
      <c r="I110" s="4"/>
      <c r="J110" s="1"/>
      <c r="K110" s="4"/>
      <c r="L110" s="6"/>
      <c r="M110" s="4"/>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ht="12.75" customHeight="1">
      <c r="A111" s="1"/>
      <c r="B111" s="2"/>
      <c r="C111" s="1"/>
      <c r="D111" s="3"/>
      <c r="E111" s="4"/>
      <c r="F111" s="1"/>
      <c r="G111" s="5"/>
      <c r="H111" s="1"/>
      <c r="I111" s="4"/>
      <c r="J111" s="1"/>
      <c r="K111" s="4"/>
      <c r="L111" s="6"/>
      <c r="M111" s="4"/>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ht="12.75" customHeight="1">
      <c r="A112" s="1"/>
      <c r="B112" s="2"/>
      <c r="C112" s="1"/>
      <c r="D112" s="3"/>
      <c r="E112" s="4"/>
      <c r="F112" s="1"/>
      <c r="G112" s="5"/>
      <c r="H112" s="1"/>
      <c r="I112" s="4"/>
      <c r="J112" s="1"/>
      <c r="K112" s="4"/>
      <c r="L112" s="6"/>
      <c r="M112" s="4"/>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ht="12.75" customHeight="1">
      <c r="A113" s="1"/>
      <c r="B113" s="2"/>
      <c r="C113" s="1"/>
      <c r="D113" s="3"/>
      <c r="E113" s="4"/>
      <c r="F113" s="1"/>
      <c r="G113" s="5"/>
      <c r="H113" s="1"/>
      <c r="I113" s="4"/>
      <c r="J113" s="1"/>
      <c r="K113" s="4"/>
      <c r="L113" s="6"/>
      <c r="M113" s="4"/>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ht="12.75" customHeight="1">
      <c r="A114" s="1"/>
      <c r="B114" s="2"/>
      <c r="C114" s="1"/>
      <c r="D114" s="3"/>
      <c r="E114" s="4"/>
      <c r="F114" s="1"/>
      <c r="G114" s="5"/>
      <c r="H114" s="1"/>
      <c r="I114" s="4"/>
      <c r="J114" s="1"/>
      <c r="K114" s="4"/>
      <c r="L114" s="6"/>
      <c r="M114" s="4"/>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ht="12.75" customHeight="1">
      <c r="A115" s="1"/>
      <c r="B115" s="2"/>
      <c r="C115" s="1"/>
      <c r="D115" s="3"/>
      <c r="E115" s="4"/>
      <c r="F115" s="1"/>
      <c r="G115" s="5"/>
      <c r="H115" s="1"/>
      <c r="I115" s="4"/>
      <c r="J115" s="1"/>
      <c r="K115" s="4"/>
      <c r="L115" s="6"/>
      <c r="M115" s="4"/>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ht="12.75" customHeight="1">
      <c r="A116" s="1"/>
      <c r="B116" s="2"/>
      <c r="C116" s="1"/>
      <c r="D116" s="3"/>
      <c r="E116" s="4"/>
      <c r="F116" s="1"/>
      <c r="G116" s="5"/>
      <c r="H116" s="1"/>
      <c r="I116" s="4"/>
      <c r="J116" s="1"/>
      <c r="K116" s="4"/>
      <c r="L116" s="6"/>
      <c r="M116" s="4"/>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ht="12.75" customHeight="1">
      <c r="A117" s="1"/>
      <c r="B117" s="2"/>
      <c r="C117" s="1"/>
      <c r="D117" s="3"/>
      <c r="E117" s="4"/>
      <c r="F117" s="1"/>
      <c r="G117" s="5"/>
      <c r="H117" s="1"/>
      <c r="I117" s="4"/>
      <c r="J117" s="1"/>
      <c r="K117" s="4"/>
      <c r="L117" s="6"/>
      <c r="M117" s="4"/>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ht="12.75" customHeight="1">
      <c r="A118" s="1"/>
      <c r="B118" s="2"/>
      <c r="C118" s="1"/>
      <c r="D118" s="3"/>
      <c r="E118" s="4"/>
      <c r="F118" s="1"/>
      <c r="G118" s="5"/>
      <c r="H118" s="1"/>
      <c r="I118" s="4"/>
      <c r="J118" s="1"/>
      <c r="K118" s="4"/>
      <c r="L118" s="6"/>
      <c r="M118" s="4"/>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ht="12.75" customHeight="1">
      <c r="A119" s="1"/>
      <c r="B119" s="2"/>
      <c r="C119" s="1"/>
      <c r="D119" s="3"/>
      <c r="E119" s="4"/>
      <c r="F119" s="1"/>
      <c r="G119" s="5"/>
      <c r="H119" s="1"/>
      <c r="I119" s="4"/>
      <c r="J119" s="1"/>
      <c r="K119" s="4"/>
      <c r="L119" s="6"/>
      <c r="M119" s="4"/>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ht="12.75" customHeight="1">
      <c r="A120" s="1"/>
      <c r="B120" s="2"/>
      <c r="C120" s="1"/>
      <c r="D120" s="3"/>
      <c r="E120" s="4"/>
      <c r="F120" s="1"/>
      <c r="G120" s="5"/>
      <c r="H120" s="1"/>
      <c r="I120" s="4"/>
      <c r="J120" s="1"/>
      <c r="K120" s="4"/>
      <c r="L120" s="6"/>
      <c r="M120" s="4"/>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ht="12.75" customHeight="1">
      <c r="A121" s="1"/>
      <c r="B121" s="2"/>
      <c r="C121" s="1"/>
      <c r="D121" s="3"/>
      <c r="E121" s="4"/>
      <c r="F121" s="1"/>
      <c r="G121" s="5"/>
      <c r="H121" s="1"/>
      <c r="I121" s="4"/>
      <c r="J121" s="1"/>
      <c r="K121" s="4"/>
      <c r="L121" s="6"/>
      <c r="M121" s="4"/>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ht="12.75" customHeight="1">
      <c r="A122" s="1"/>
      <c r="B122" s="2"/>
      <c r="C122" s="1"/>
      <c r="D122" s="3"/>
      <c r="E122" s="4"/>
      <c r="F122" s="1"/>
      <c r="G122" s="5"/>
      <c r="H122" s="1"/>
      <c r="I122" s="4"/>
      <c r="J122" s="1"/>
      <c r="K122" s="4"/>
      <c r="L122" s="6"/>
      <c r="M122" s="4"/>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ht="12.75" customHeight="1">
      <c r="A123" s="1"/>
      <c r="B123" s="2"/>
      <c r="C123" s="1"/>
      <c r="D123" s="3"/>
      <c r="E123" s="4"/>
      <c r="F123" s="1"/>
      <c r="G123" s="5"/>
      <c r="H123" s="1"/>
      <c r="I123" s="4"/>
      <c r="J123" s="1"/>
      <c r="K123" s="4"/>
      <c r="L123" s="6"/>
      <c r="M123" s="4"/>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ht="12.75" customHeight="1">
      <c r="A124" s="1"/>
      <c r="B124" s="2"/>
      <c r="C124" s="1"/>
      <c r="D124" s="3"/>
      <c r="E124" s="4"/>
      <c r="F124" s="1"/>
      <c r="G124" s="5"/>
      <c r="H124" s="1"/>
      <c r="I124" s="4"/>
      <c r="J124" s="1"/>
      <c r="K124" s="4"/>
      <c r="L124" s="6"/>
      <c r="M124" s="4"/>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ht="12.75" customHeight="1">
      <c r="A125" s="1"/>
      <c r="B125" s="2"/>
      <c r="C125" s="1"/>
      <c r="D125" s="3"/>
      <c r="E125" s="4"/>
      <c r="F125" s="1"/>
      <c r="G125" s="5"/>
      <c r="H125" s="1"/>
      <c r="I125" s="4"/>
      <c r="J125" s="1"/>
      <c r="K125" s="4"/>
      <c r="L125" s="6"/>
      <c r="M125" s="4"/>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ht="12.75" customHeight="1">
      <c r="A126" s="1"/>
      <c r="B126" s="2"/>
      <c r="C126" s="1"/>
      <c r="D126" s="3"/>
      <c r="E126" s="4"/>
      <c r="F126" s="1"/>
      <c r="G126" s="5"/>
      <c r="H126" s="1"/>
      <c r="I126" s="4"/>
      <c r="J126" s="1"/>
      <c r="K126" s="4"/>
      <c r="L126" s="6"/>
      <c r="M126" s="4"/>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ht="12.75" customHeight="1">
      <c r="A127" s="1"/>
      <c r="B127" s="2"/>
      <c r="C127" s="1"/>
      <c r="D127" s="3"/>
      <c r="E127" s="4"/>
      <c r="F127" s="1"/>
      <c r="G127" s="5"/>
      <c r="H127" s="1"/>
      <c r="I127" s="4"/>
      <c r="J127" s="1"/>
      <c r="K127" s="4"/>
      <c r="L127" s="6"/>
      <c r="M127" s="4"/>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ht="12.75" customHeight="1">
      <c r="A128" s="1"/>
      <c r="B128" s="2"/>
      <c r="C128" s="1"/>
      <c r="D128" s="3"/>
      <c r="E128" s="4"/>
      <c r="F128" s="1"/>
      <c r="G128" s="5"/>
      <c r="H128" s="1"/>
      <c r="I128" s="4"/>
      <c r="J128" s="1"/>
      <c r="K128" s="4"/>
      <c r="L128" s="6"/>
      <c r="M128" s="4"/>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ht="12.75" customHeight="1">
      <c r="A129" s="1"/>
      <c r="B129" s="2"/>
      <c r="C129" s="1"/>
      <c r="D129" s="3"/>
      <c r="E129" s="4"/>
      <c r="F129" s="1"/>
      <c r="G129" s="5"/>
      <c r="H129" s="1"/>
      <c r="I129" s="4"/>
      <c r="J129" s="1"/>
      <c r="K129" s="4"/>
      <c r="L129" s="6"/>
      <c r="M129" s="4"/>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ht="12.75" customHeight="1">
      <c r="A130" s="1"/>
      <c r="B130" s="2"/>
      <c r="C130" s="1"/>
      <c r="D130" s="3"/>
      <c r="E130" s="4"/>
      <c r="F130" s="1"/>
      <c r="G130" s="5"/>
      <c r="H130" s="1"/>
      <c r="I130" s="4"/>
      <c r="J130" s="1"/>
      <c r="K130" s="4"/>
      <c r="L130" s="6"/>
      <c r="M130" s="4"/>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ht="12.75" customHeight="1">
      <c r="A131" s="1"/>
      <c r="B131" s="2"/>
      <c r="C131" s="1"/>
      <c r="D131" s="3"/>
      <c r="E131" s="4"/>
      <c r="F131" s="1"/>
      <c r="G131" s="5"/>
      <c r="H131" s="1"/>
      <c r="I131" s="4"/>
      <c r="J131" s="1"/>
      <c r="K131" s="4"/>
      <c r="L131" s="6"/>
      <c r="M131" s="4"/>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ht="12.75" customHeight="1">
      <c r="A132" s="1"/>
      <c r="B132" s="2"/>
      <c r="C132" s="1"/>
      <c r="D132" s="3"/>
      <c r="E132" s="4"/>
      <c r="F132" s="1"/>
      <c r="G132" s="5"/>
      <c r="H132" s="1"/>
      <c r="I132" s="4"/>
      <c r="J132" s="1"/>
      <c r="K132" s="4"/>
      <c r="L132" s="6"/>
      <c r="M132" s="4"/>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ht="12.75" customHeight="1">
      <c r="A133" s="1"/>
      <c r="B133" s="2"/>
      <c r="C133" s="1"/>
      <c r="D133" s="3"/>
      <c r="E133" s="4"/>
      <c r="F133" s="1"/>
      <c r="G133" s="5"/>
      <c r="H133" s="1"/>
      <c r="I133" s="4"/>
      <c r="J133" s="1"/>
      <c r="K133" s="4"/>
      <c r="L133" s="6"/>
      <c r="M133" s="4"/>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ht="12.75" customHeight="1">
      <c r="A134" s="1"/>
      <c r="B134" s="2"/>
      <c r="C134" s="1"/>
      <c r="D134" s="3"/>
      <c r="E134" s="4"/>
      <c r="F134" s="1"/>
      <c r="G134" s="5"/>
      <c r="H134" s="1"/>
      <c r="I134" s="4"/>
      <c r="J134" s="1"/>
      <c r="K134" s="4"/>
      <c r="L134" s="6"/>
      <c r="M134" s="4"/>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ht="12.75" customHeight="1">
      <c r="A135" s="1"/>
      <c r="B135" s="2"/>
      <c r="C135" s="1"/>
      <c r="D135" s="3"/>
      <c r="E135" s="4"/>
      <c r="F135" s="1"/>
      <c r="G135" s="5"/>
      <c r="H135" s="1"/>
      <c r="I135" s="4"/>
      <c r="J135" s="1"/>
      <c r="K135" s="4"/>
      <c r="L135" s="6"/>
      <c r="M135" s="4"/>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ht="12.75" customHeight="1">
      <c r="A136" s="1"/>
      <c r="B136" s="2"/>
      <c r="C136" s="1"/>
      <c r="D136" s="3"/>
      <c r="E136" s="4"/>
      <c r="F136" s="1"/>
      <c r="G136" s="5"/>
      <c r="H136" s="1"/>
      <c r="I136" s="4"/>
      <c r="J136" s="1"/>
      <c r="K136" s="4"/>
      <c r="L136" s="6"/>
      <c r="M136" s="4"/>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ht="12.75" customHeight="1">
      <c r="A137" s="1"/>
      <c r="B137" s="2"/>
      <c r="C137" s="1"/>
      <c r="D137" s="3"/>
      <c r="E137" s="4"/>
      <c r="F137" s="1"/>
      <c r="G137" s="5"/>
      <c r="H137" s="1"/>
      <c r="I137" s="4"/>
      <c r="J137" s="1"/>
      <c r="K137" s="4"/>
      <c r="L137" s="6"/>
      <c r="M137" s="4"/>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ht="12.75" customHeight="1">
      <c r="A138" s="1"/>
      <c r="B138" s="2"/>
      <c r="C138" s="1"/>
      <c r="D138" s="3"/>
      <c r="E138" s="4"/>
      <c r="F138" s="1"/>
      <c r="G138" s="5"/>
      <c r="H138" s="1"/>
      <c r="I138" s="4"/>
      <c r="J138" s="1"/>
      <c r="K138" s="4"/>
      <c r="L138" s="6"/>
      <c r="M138" s="4"/>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ht="12.75" customHeight="1">
      <c r="A139" s="1"/>
      <c r="B139" s="2"/>
      <c r="C139" s="1"/>
      <c r="D139" s="3"/>
      <c r="E139" s="4"/>
      <c r="F139" s="1"/>
      <c r="G139" s="5"/>
      <c r="H139" s="1"/>
      <c r="I139" s="4"/>
      <c r="J139" s="1"/>
      <c r="K139" s="4"/>
      <c r="L139" s="6"/>
      <c r="M139" s="4"/>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ht="12.75" customHeight="1">
      <c r="A140" s="1"/>
      <c r="B140" s="2"/>
      <c r="C140" s="1"/>
      <c r="D140" s="3"/>
      <c r="E140" s="4"/>
      <c r="F140" s="1"/>
      <c r="G140" s="5"/>
      <c r="H140" s="1"/>
      <c r="I140" s="4"/>
      <c r="J140" s="1"/>
      <c r="K140" s="4"/>
      <c r="L140" s="6"/>
      <c r="M140" s="4"/>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ht="12.75" customHeight="1">
      <c r="A141" s="1"/>
      <c r="B141" s="2"/>
      <c r="C141" s="1"/>
      <c r="D141" s="3"/>
      <c r="E141" s="4"/>
      <c r="F141" s="1"/>
      <c r="G141" s="5"/>
      <c r="H141" s="1"/>
      <c r="I141" s="4"/>
      <c r="J141" s="1"/>
      <c r="K141" s="4"/>
      <c r="L141" s="6"/>
      <c r="M141" s="4"/>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ht="12.75" customHeight="1">
      <c r="A142" s="1"/>
      <c r="B142" s="2"/>
      <c r="C142" s="1"/>
      <c r="D142" s="3"/>
      <c r="E142" s="4"/>
      <c r="F142" s="1"/>
      <c r="G142" s="5"/>
      <c r="H142" s="1"/>
      <c r="I142" s="4"/>
      <c r="J142" s="1"/>
      <c r="K142" s="4"/>
      <c r="L142" s="6"/>
      <c r="M142" s="4"/>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ht="12.75" customHeight="1">
      <c r="A143" s="1"/>
      <c r="B143" s="2"/>
      <c r="C143" s="1"/>
      <c r="D143" s="3"/>
      <c r="E143" s="4"/>
      <c r="F143" s="1"/>
      <c r="G143" s="5"/>
      <c r="H143" s="1"/>
      <c r="I143" s="4"/>
      <c r="J143" s="1"/>
      <c r="K143" s="4"/>
      <c r="L143" s="6"/>
      <c r="M143" s="4"/>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ht="12.75" customHeight="1">
      <c r="A144" s="1"/>
      <c r="B144" s="2"/>
      <c r="C144" s="1"/>
      <c r="D144" s="3"/>
      <c r="E144" s="4"/>
      <c r="F144" s="1"/>
      <c r="G144" s="5"/>
      <c r="H144" s="1"/>
      <c r="I144" s="4"/>
      <c r="J144" s="1"/>
      <c r="K144" s="4"/>
      <c r="L144" s="6"/>
      <c r="M144" s="4"/>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ht="12.75" customHeight="1">
      <c r="A145" s="1"/>
      <c r="B145" s="2"/>
      <c r="C145" s="1"/>
      <c r="D145" s="3"/>
      <c r="E145" s="4"/>
      <c r="F145" s="1"/>
      <c r="G145" s="5"/>
      <c r="H145" s="1"/>
      <c r="I145" s="4"/>
      <c r="J145" s="1"/>
      <c r="K145" s="4"/>
      <c r="L145" s="6"/>
      <c r="M145" s="4"/>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ht="12.75" customHeight="1">
      <c r="A146" s="1"/>
      <c r="B146" s="2"/>
      <c r="C146" s="1"/>
      <c r="D146" s="3"/>
      <c r="E146" s="4"/>
      <c r="F146" s="1"/>
      <c r="G146" s="5"/>
      <c r="H146" s="1"/>
      <c r="I146" s="4"/>
      <c r="J146" s="1"/>
      <c r="K146" s="4"/>
      <c r="L146" s="6"/>
      <c r="M146" s="4"/>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ht="12.75" customHeight="1">
      <c r="A147" s="1"/>
      <c r="B147" s="2"/>
      <c r="C147" s="1"/>
      <c r="D147" s="3"/>
      <c r="E147" s="4"/>
      <c r="F147" s="1"/>
      <c r="G147" s="5"/>
      <c r="H147" s="1"/>
      <c r="I147" s="4"/>
      <c r="J147" s="1"/>
      <c r="K147" s="4"/>
      <c r="L147" s="6"/>
      <c r="M147" s="4"/>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ht="12.75" customHeight="1">
      <c r="A148" s="1"/>
      <c r="B148" s="2"/>
      <c r="C148" s="1"/>
      <c r="D148" s="3"/>
      <c r="E148" s="4"/>
      <c r="F148" s="1"/>
      <c r="G148" s="5"/>
      <c r="H148" s="1"/>
      <c r="I148" s="4"/>
      <c r="J148" s="1"/>
      <c r="K148" s="4"/>
      <c r="L148" s="6"/>
      <c r="M148" s="4"/>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ht="12.75" customHeight="1">
      <c r="A149" s="1"/>
      <c r="B149" s="2"/>
      <c r="C149" s="1"/>
      <c r="D149" s="3"/>
      <c r="E149" s="4"/>
      <c r="F149" s="1"/>
      <c r="G149" s="5"/>
      <c r="H149" s="1"/>
      <c r="I149" s="4"/>
      <c r="J149" s="1"/>
      <c r="K149" s="4"/>
      <c r="L149" s="6"/>
      <c r="M149" s="4"/>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ht="12.75" customHeight="1">
      <c r="A150" s="1"/>
      <c r="B150" s="2"/>
      <c r="C150" s="1"/>
      <c r="D150" s="3"/>
      <c r="E150" s="4"/>
      <c r="F150" s="1"/>
      <c r="G150" s="5"/>
      <c r="H150" s="1"/>
      <c r="I150" s="4"/>
      <c r="J150" s="1"/>
      <c r="K150" s="4"/>
      <c r="L150" s="6"/>
      <c r="M150" s="4"/>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ht="12.75" customHeight="1">
      <c r="A151" s="1"/>
      <c r="B151" s="2"/>
      <c r="C151" s="1"/>
      <c r="D151" s="3"/>
      <c r="E151" s="4"/>
      <c r="F151" s="1"/>
      <c r="G151" s="5"/>
      <c r="H151" s="1"/>
      <c r="I151" s="4"/>
      <c r="J151" s="1"/>
      <c r="K151" s="4"/>
      <c r="L151" s="6"/>
      <c r="M151" s="4"/>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ht="12.75" customHeight="1">
      <c r="A152" s="1"/>
      <c r="B152" s="2"/>
      <c r="C152" s="1"/>
      <c r="D152" s="3"/>
      <c r="E152" s="4"/>
      <c r="F152" s="1"/>
      <c r="G152" s="5"/>
      <c r="H152" s="1"/>
      <c r="I152" s="4"/>
      <c r="J152" s="1"/>
      <c r="K152" s="4"/>
      <c r="L152" s="6"/>
      <c r="M152" s="4"/>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ht="12.75" customHeight="1">
      <c r="A153" s="1"/>
      <c r="B153" s="2"/>
      <c r="C153" s="1"/>
      <c r="D153" s="3"/>
      <c r="E153" s="4"/>
      <c r="F153" s="1"/>
      <c r="G153" s="5"/>
      <c r="H153" s="1"/>
      <c r="I153" s="4"/>
      <c r="J153" s="1"/>
      <c r="K153" s="4"/>
      <c r="L153" s="6"/>
      <c r="M153" s="4"/>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ht="12.75" customHeight="1">
      <c r="A154" s="1"/>
      <c r="B154" s="2"/>
      <c r="C154" s="1"/>
      <c r="D154" s="3"/>
      <c r="E154" s="4"/>
      <c r="F154" s="1"/>
      <c r="G154" s="5"/>
      <c r="H154" s="1"/>
      <c r="I154" s="4"/>
      <c r="J154" s="1"/>
      <c r="K154" s="4"/>
      <c r="L154" s="6"/>
      <c r="M154" s="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ht="12.75" customHeight="1">
      <c r="A155" s="1"/>
      <c r="B155" s="2"/>
      <c r="C155" s="1"/>
      <c r="D155" s="3"/>
      <c r="E155" s="4"/>
      <c r="F155" s="1"/>
      <c r="G155" s="5"/>
      <c r="H155" s="1"/>
      <c r="I155" s="4"/>
      <c r="J155" s="1"/>
      <c r="K155" s="4"/>
      <c r="L155" s="6"/>
      <c r="M155" s="4"/>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ht="12.75" customHeight="1">
      <c r="A156" s="1"/>
      <c r="B156" s="2"/>
      <c r="C156" s="1"/>
      <c r="D156" s="3"/>
      <c r="E156" s="4"/>
      <c r="F156" s="1"/>
      <c r="G156" s="5"/>
      <c r="H156" s="1"/>
      <c r="I156" s="4"/>
      <c r="J156" s="1"/>
      <c r="K156" s="4"/>
      <c r="L156" s="6"/>
      <c r="M156" s="4"/>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ht="12.75" customHeight="1">
      <c r="A157" s="1"/>
      <c r="B157" s="2"/>
      <c r="C157" s="1"/>
      <c r="D157" s="3"/>
      <c r="E157" s="4"/>
      <c r="F157" s="1"/>
      <c r="G157" s="5"/>
      <c r="H157" s="1"/>
      <c r="I157" s="4"/>
      <c r="J157" s="1"/>
      <c r="K157" s="4"/>
      <c r="L157" s="6"/>
      <c r="M157" s="4"/>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ht="12.75" customHeight="1">
      <c r="A158" s="1"/>
      <c r="B158" s="2"/>
      <c r="C158" s="1"/>
      <c r="D158" s="3"/>
      <c r="E158" s="4"/>
      <c r="F158" s="1"/>
      <c r="G158" s="5"/>
      <c r="H158" s="1"/>
      <c r="I158" s="4"/>
      <c r="J158" s="1"/>
      <c r="K158" s="4"/>
      <c r="L158" s="6"/>
      <c r="M158" s="4"/>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ht="12.75" customHeight="1">
      <c r="A159" s="1"/>
      <c r="B159" s="2"/>
      <c r="C159" s="1"/>
      <c r="D159" s="3"/>
      <c r="E159" s="4"/>
      <c r="F159" s="1"/>
      <c r="G159" s="5"/>
      <c r="H159" s="1"/>
      <c r="I159" s="4"/>
      <c r="J159" s="1"/>
      <c r="K159" s="4"/>
      <c r="L159" s="6"/>
      <c r="M159" s="4"/>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ht="12.75" customHeight="1">
      <c r="A160" s="1"/>
      <c r="B160" s="2"/>
      <c r="C160" s="1"/>
      <c r="D160" s="3"/>
      <c r="E160" s="4"/>
      <c r="F160" s="1"/>
      <c r="G160" s="5"/>
      <c r="H160" s="1"/>
      <c r="I160" s="4"/>
      <c r="J160" s="1"/>
      <c r="K160" s="4"/>
      <c r="L160" s="6"/>
      <c r="M160" s="4"/>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ht="12.75" customHeight="1">
      <c r="A161" s="1"/>
      <c r="B161" s="2"/>
      <c r="C161" s="1"/>
      <c r="D161" s="3"/>
      <c r="E161" s="4"/>
      <c r="F161" s="1"/>
      <c r="G161" s="5"/>
      <c r="H161" s="1"/>
      <c r="I161" s="4"/>
      <c r="J161" s="1"/>
      <c r="K161" s="4"/>
      <c r="L161" s="6"/>
      <c r="M161" s="4"/>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ht="12.75" customHeight="1">
      <c r="A162" s="1"/>
      <c r="B162" s="2"/>
      <c r="C162" s="1"/>
      <c r="D162" s="3"/>
      <c r="E162" s="4"/>
      <c r="F162" s="1"/>
      <c r="G162" s="5"/>
      <c r="H162" s="1"/>
      <c r="I162" s="4"/>
      <c r="J162" s="1"/>
      <c r="K162" s="4"/>
      <c r="L162" s="6"/>
      <c r="M162" s="4"/>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ht="12.75" customHeight="1">
      <c r="A163" s="1"/>
      <c r="B163" s="2"/>
      <c r="C163" s="1"/>
      <c r="D163" s="3"/>
      <c r="E163" s="4"/>
      <c r="F163" s="1"/>
      <c r="G163" s="5"/>
      <c r="H163" s="1"/>
      <c r="I163" s="4"/>
      <c r="J163" s="1"/>
      <c r="K163" s="4"/>
      <c r="L163" s="6"/>
      <c r="M163" s="4"/>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ht="12.75" customHeight="1">
      <c r="A164" s="1"/>
      <c r="B164" s="2"/>
      <c r="C164" s="1"/>
      <c r="D164" s="3"/>
      <c r="E164" s="4"/>
      <c r="F164" s="1"/>
      <c r="G164" s="5"/>
      <c r="H164" s="1"/>
      <c r="I164" s="4"/>
      <c r="J164" s="1"/>
      <c r="K164" s="4"/>
      <c r="L164" s="6"/>
      <c r="M164" s="4"/>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ht="12.75" customHeight="1">
      <c r="A165" s="1"/>
      <c r="B165" s="2"/>
      <c r="C165" s="1"/>
      <c r="D165" s="3"/>
      <c r="E165" s="4"/>
      <c r="F165" s="1"/>
      <c r="G165" s="5"/>
      <c r="H165" s="1"/>
      <c r="I165" s="4"/>
      <c r="J165" s="1"/>
      <c r="K165" s="4"/>
      <c r="L165" s="6"/>
      <c r="M165" s="4"/>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ht="12.75" customHeight="1">
      <c r="A166" s="1"/>
      <c r="B166" s="2"/>
      <c r="C166" s="1"/>
      <c r="D166" s="3"/>
      <c r="E166" s="4"/>
      <c r="F166" s="1"/>
      <c r="G166" s="5"/>
      <c r="H166" s="1"/>
      <c r="I166" s="4"/>
      <c r="J166" s="1"/>
      <c r="K166" s="4"/>
      <c r="L166" s="6"/>
      <c r="M166" s="4"/>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ht="12.75" customHeight="1">
      <c r="A167" s="1"/>
      <c r="B167" s="2"/>
      <c r="C167" s="1"/>
      <c r="D167" s="3"/>
      <c r="E167" s="4"/>
      <c r="F167" s="1"/>
      <c r="G167" s="5"/>
      <c r="H167" s="1"/>
      <c r="I167" s="4"/>
      <c r="J167" s="1"/>
      <c r="K167" s="4"/>
      <c r="L167" s="6"/>
      <c r="M167" s="4"/>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ht="12.75" customHeight="1">
      <c r="A168" s="1"/>
      <c r="B168" s="2"/>
      <c r="C168" s="1"/>
      <c r="D168" s="3"/>
      <c r="E168" s="4"/>
      <c r="F168" s="1"/>
      <c r="G168" s="5"/>
      <c r="H168" s="1"/>
      <c r="I168" s="4"/>
      <c r="J168" s="1"/>
      <c r="K168" s="4"/>
      <c r="L168" s="6"/>
      <c r="M168" s="4"/>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ht="12.75" customHeight="1">
      <c r="A169" s="1"/>
      <c r="B169" s="2"/>
      <c r="C169" s="1"/>
      <c r="D169" s="3"/>
      <c r="E169" s="4"/>
      <c r="F169" s="1"/>
      <c r="G169" s="5"/>
      <c r="H169" s="1"/>
      <c r="I169" s="4"/>
      <c r="J169" s="1"/>
      <c r="K169" s="4"/>
      <c r="L169" s="6"/>
      <c r="M169" s="4"/>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ht="12.75" customHeight="1">
      <c r="A170" s="1"/>
      <c r="B170" s="2"/>
      <c r="C170" s="1"/>
      <c r="D170" s="3"/>
      <c r="E170" s="4"/>
      <c r="F170" s="1"/>
      <c r="G170" s="5"/>
      <c r="H170" s="1"/>
      <c r="I170" s="4"/>
      <c r="J170" s="1"/>
      <c r="K170" s="4"/>
      <c r="L170" s="6"/>
      <c r="M170" s="4"/>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ht="12.75" customHeight="1">
      <c r="A171" s="1"/>
      <c r="B171" s="2"/>
      <c r="C171" s="1"/>
      <c r="D171" s="3"/>
      <c r="E171" s="4"/>
      <c r="F171" s="1"/>
      <c r="G171" s="5"/>
      <c r="H171" s="1"/>
      <c r="I171" s="4"/>
      <c r="J171" s="1"/>
      <c r="K171" s="4"/>
      <c r="L171" s="6"/>
      <c r="M171" s="4"/>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ht="12.75" customHeight="1">
      <c r="A172" s="1"/>
      <c r="B172" s="2"/>
      <c r="C172" s="1"/>
      <c r="D172" s="3"/>
      <c r="E172" s="4"/>
      <c r="F172" s="1"/>
      <c r="G172" s="5"/>
      <c r="H172" s="1"/>
      <c r="I172" s="4"/>
      <c r="J172" s="1"/>
      <c r="K172" s="4"/>
      <c r="L172" s="6"/>
      <c r="M172" s="4"/>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ht="12.75" customHeight="1">
      <c r="A173" s="1"/>
      <c r="B173" s="2"/>
      <c r="C173" s="1"/>
      <c r="D173" s="3"/>
      <c r="E173" s="4"/>
      <c r="F173" s="1"/>
      <c r="G173" s="5"/>
      <c r="H173" s="1"/>
      <c r="I173" s="4"/>
      <c r="J173" s="1"/>
      <c r="K173" s="4"/>
      <c r="L173" s="6"/>
      <c r="M173" s="4"/>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ht="12.75" customHeight="1">
      <c r="A174" s="1"/>
      <c r="B174" s="2"/>
      <c r="C174" s="1"/>
      <c r="D174" s="3"/>
      <c r="E174" s="4"/>
      <c r="F174" s="1"/>
      <c r="G174" s="5"/>
      <c r="H174" s="1"/>
      <c r="I174" s="4"/>
      <c r="J174" s="1"/>
      <c r="K174" s="4"/>
      <c r="L174" s="6"/>
      <c r="M174" s="4"/>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ht="12.75" customHeight="1">
      <c r="A175" s="1"/>
      <c r="B175" s="2"/>
      <c r="C175" s="1"/>
      <c r="D175" s="3"/>
      <c r="E175" s="4"/>
      <c r="F175" s="1"/>
      <c r="G175" s="5"/>
      <c r="H175" s="1"/>
      <c r="I175" s="4"/>
      <c r="J175" s="1"/>
      <c r="K175" s="4"/>
      <c r="L175" s="6"/>
      <c r="M175" s="4"/>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ht="12.75" customHeight="1">
      <c r="A176" s="1"/>
      <c r="B176" s="2"/>
      <c r="C176" s="1"/>
      <c r="D176" s="3"/>
      <c r="E176" s="4"/>
      <c r="F176" s="1"/>
      <c r="G176" s="5"/>
      <c r="H176" s="1"/>
      <c r="I176" s="4"/>
      <c r="J176" s="1"/>
      <c r="K176" s="4"/>
      <c r="L176" s="6"/>
      <c r="M176" s="4"/>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ht="12.75" customHeight="1">
      <c r="A177" s="1"/>
      <c r="B177" s="2"/>
      <c r="C177" s="1"/>
      <c r="D177" s="3"/>
      <c r="E177" s="4"/>
      <c r="F177" s="1"/>
      <c r="G177" s="5"/>
      <c r="H177" s="1"/>
      <c r="I177" s="4"/>
      <c r="J177" s="1"/>
      <c r="K177" s="4"/>
      <c r="L177" s="6"/>
      <c r="M177" s="4"/>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ht="12.75" customHeight="1">
      <c r="A178" s="1"/>
      <c r="B178" s="2"/>
      <c r="C178" s="1"/>
      <c r="D178" s="3"/>
      <c r="E178" s="4"/>
      <c r="F178" s="1"/>
      <c r="G178" s="5"/>
      <c r="H178" s="1"/>
      <c r="I178" s="4"/>
      <c r="J178" s="1"/>
      <c r="K178" s="4"/>
      <c r="L178" s="6"/>
      <c r="M178" s="4"/>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ht="12.75" customHeight="1">
      <c r="A179" s="1"/>
      <c r="B179" s="2"/>
      <c r="C179" s="1"/>
      <c r="D179" s="3"/>
      <c r="E179" s="4"/>
      <c r="F179" s="1"/>
      <c r="G179" s="5"/>
      <c r="H179" s="1"/>
      <c r="I179" s="4"/>
      <c r="J179" s="1"/>
      <c r="K179" s="4"/>
      <c r="L179" s="6"/>
      <c r="M179" s="4"/>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ht="12.75" customHeight="1">
      <c r="A180" s="1"/>
      <c r="B180" s="2"/>
      <c r="C180" s="1"/>
      <c r="D180" s="3"/>
      <c r="E180" s="4"/>
      <c r="F180" s="1"/>
      <c r="G180" s="5"/>
      <c r="H180" s="1"/>
      <c r="I180" s="4"/>
      <c r="J180" s="1"/>
      <c r="K180" s="4"/>
      <c r="L180" s="6"/>
      <c r="M180" s="4"/>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ht="12.75" customHeight="1">
      <c r="A181" s="1"/>
      <c r="B181" s="2"/>
      <c r="C181" s="1"/>
      <c r="D181" s="3"/>
      <c r="E181" s="4"/>
      <c r="F181" s="1"/>
      <c r="G181" s="5"/>
      <c r="H181" s="1"/>
      <c r="I181" s="4"/>
      <c r="J181" s="1"/>
      <c r="K181" s="4"/>
      <c r="L181" s="6"/>
      <c r="M181" s="4"/>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ht="12.75" customHeight="1">
      <c r="A182" s="1"/>
      <c r="B182" s="2"/>
      <c r="C182" s="1"/>
      <c r="D182" s="3"/>
      <c r="E182" s="4"/>
      <c r="F182" s="1"/>
      <c r="G182" s="5"/>
      <c r="H182" s="1"/>
      <c r="I182" s="4"/>
      <c r="J182" s="1"/>
      <c r="K182" s="4"/>
      <c r="L182" s="6"/>
      <c r="M182" s="4"/>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ht="12.75" customHeight="1">
      <c r="A183" s="1"/>
      <c r="B183" s="2"/>
      <c r="C183" s="1"/>
      <c r="D183" s="3"/>
      <c r="E183" s="4"/>
      <c r="F183" s="1"/>
      <c r="G183" s="5"/>
      <c r="H183" s="1"/>
      <c r="I183" s="4"/>
      <c r="J183" s="1"/>
      <c r="K183" s="4"/>
      <c r="L183" s="6"/>
      <c r="M183" s="4"/>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ht="12.75" customHeight="1">
      <c r="A184" s="1"/>
      <c r="B184" s="2"/>
      <c r="C184" s="1"/>
      <c r="D184" s="3"/>
      <c r="E184" s="4"/>
      <c r="F184" s="1"/>
      <c r="G184" s="5"/>
      <c r="H184" s="1"/>
      <c r="I184" s="4"/>
      <c r="J184" s="1"/>
      <c r="K184" s="4"/>
      <c r="L184" s="6"/>
      <c r="M184" s="4"/>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ht="12.75" customHeight="1">
      <c r="A185" s="1"/>
      <c r="B185" s="2"/>
      <c r="C185" s="1"/>
      <c r="D185" s="3"/>
      <c r="E185" s="4"/>
      <c r="F185" s="1"/>
      <c r="G185" s="5"/>
      <c r="H185" s="1"/>
      <c r="I185" s="4"/>
      <c r="J185" s="1"/>
      <c r="K185" s="4"/>
      <c r="L185" s="6"/>
      <c r="M185" s="4"/>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ht="12.75" customHeight="1">
      <c r="A186" s="1"/>
      <c r="B186" s="2"/>
      <c r="C186" s="1"/>
      <c r="D186" s="3"/>
      <c r="E186" s="4"/>
      <c r="F186" s="1"/>
      <c r="G186" s="5"/>
      <c r="H186" s="1"/>
      <c r="I186" s="4"/>
      <c r="J186" s="1"/>
      <c r="K186" s="4"/>
      <c r="L186" s="6"/>
      <c r="M186" s="4"/>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ht="12.75" customHeight="1">
      <c r="A187" s="1"/>
      <c r="B187" s="2"/>
      <c r="C187" s="1"/>
      <c r="D187" s="3"/>
      <c r="E187" s="4"/>
      <c r="F187" s="1"/>
      <c r="G187" s="5"/>
      <c r="H187" s="1"/>
      <c r="I187" s="4"/>
      <c r="J187" s="1"/>
      <c r="K187" s="4"/>
      <c r="L187" s="6"/>
      <c r="M187" s="4"/>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ht="12.75" customHeight="1">
      <c r="A188" s="1"/>
      <c r="B188" s="2"/>
      <c r="C188" s="1"/>
      <c r="D188" s="3"/>
      <c r="E188" s="4"/>
      <c r="F188" s="1"/>
      <c r="G188" s="5"/>
      <c r="H188" s="1"/>
      <c r="I188" s="4"/>
      <c r="J188" s="1"/>
      <c r="K188" s="4"/>
      <c r="L188" s="6"/>
      <c r="M188" s="4"/>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ht="12.75" customHeight="1">
      <c r="A189" s="1"/>
      <c r="B189" s="2"/>
      <c r="C189" s="1"/>
      <c r="D189" s="3"/>
      <c r="E189" s="4"/>
      <c r="F189" s="1"/>
      <c r="G189" s="5"/>
      <c r="H189" s="1"/>
      <c r="I189" s="4"/>
      <c r="J189" s="1"/>
      <c r="K189" s="4"/>
      <c r="L189" s="6"/>
      <c r="M189" s="4"/>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ht="12.75" customHeight="1">
      <c r="A190" s="1"/>
      <c r="B190" s="2"/>
      <c r="C190" s="1"/>
      <c r="D190" s="3"/>
      <c r="E190" s="4"/>
      <c r="F190" s="1"/>
      <c r="G190" s="5"/>
      <c r="H190" s="1"/>
      <c r="I190" s="4"/>
      <c r="J190" s="1"/>
      <c r="K190" s="4"/>
      <c r="L190" s="6"/>
      <c r="M190" s="4"/>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ht="12.75" customHeight="1">
      <c r="A191" s="1"/>
      <c r="B191" s="2"/>
      <c r="C191" s="1"/>
      <c r="D191" s="3"/>
      <c r="E191" s="4"/>
      <c r="F191" s="1"/>
      <c r="G191" s="5"/>
      <c r="H191" s="1"/>
      <c r="I191" s="4"/>
      <c r="J191" s="1"/>
      <c r="K191" s="4"/>
      <c r="L191" s="6"/>
      <c r="M191" s="4"/>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ht="12.75" customHeight="1">
      <c r="A192" s="1"/>
      <c r="B192" s="2"/>
      <c r="C192" s="1"/>
      <c r="D192" s="3"/>
      <c r="E192" s="4"/>
      <c r="F192" s="1"/>
      <c r="G192" s="5"/>
      <c r="H192" s="1"/>
      <c r="I192" s="4"/>
      <c r="J192" s="1"/>
      <c r="K192" s="4"/>
      <c r="L192" s="6"/>
      <c r="M192" s="4"/>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ht="12.75" customHeight="1">
      <c r="A193" s="1"/>
      <c r="B193" s="2"/>
      <c r="C193" s="1"/>
      <c r="D193" s="3"/>
      <c r="E193" s="4"/>
      <c r="F193" s="1"/>
      <c r="G193" s="5"/>
      <c r="H193" s="1"/>
      <c r="I193" s="4"/>
      <c r="J193" s="1"/>
      <c r="K193" s="4"/>
      <c r="L193" s="6"/>
      <c r="M193" s="4"/>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ht="12.75" customHeight="1">
      <c r="A194" s="1"/>
      <c r="B194" s="2"/>
      <c r="C194" s="1"/>
      <c r="D194" s="3"/>
      <c r="E194" s="4"/>
      <c r="F194" s="1"/>
      <c r="G194" s="5"/>
      <c r="H194" s="1"/>
      <c r="I194" s="4"/>
      <c r="J194" s="1"/>
      <c r="K194" s="4"/>
      <c r="L194" s="6"/>
      <c r="M194" s="4"/>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ht="12.75" customHeight="1">
      <c r="A195" s="1"/>
      <c r="B195" s="2"/>
      <c r="C195" s="1"/>
      <c r="D195" s="3"/>
      <c r="E195" s="4"/>
      <c r="F195" s="1"/>
      <c r="G195" s="5"/>
      <c r="H195" s="1"/>
      <c r="I195" s="4"/>
      <c r="J195" s="1"/>
      <c r="K195" s="4"/>
      <c r="L195" s="6"/>
      <c r="M195" s="4"/>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ht="12.75" customHeight="1">
      <c r="A196" s="1"/>
      <c r="B196" s="2"/>
      <c r="C196" s="1"/>
      <c r="D196" s="3"/>
      <c r="E196" s="4"/>
      <c r="F196" s="1"/>
      <c r="G196" s="5"/>
      <c r="H196" s="1"/>
      <c r="I196" s="4"/>
      <c r="J196" s="1"/>
      <c r="K196" s="4"/>
      <c r="L196" s="6"/>
      <c r="M196" s="4"/>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ht="12.75" customHeight="1">
      <c r="A197" s="1"/>
      <c r="B197" s="2"/>
      <c r="C197" s="1"/>
      <c r="D197" s="3"/>
      <c r="E197" s="4"/>
      <c r="F197" s="1"/>
      <c r="G197" s="5"/>
      <c r="H197" s="1"/>
      <c r="I197" s="4"/>
      <c r="J197" s="1"/>
      <c r="K197" s="4"/>
      <c r="L197" s="6"/>
      <c r="M197" s="4"/>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ht="12.75" customHeight="1">
      <c r="A198" s="1"/>
      <c r="B198" s="2"/>
      <c r="C198" s="1"/>
      <c r="D198" s="3"/>
      <c r="E198" s="4"/>
      <c r="F198" s="1"/>
      <c r="G198" s="5"/>
      <c r="H198" s="1"/>
      <c r="I198" s="4"/>
      <c r="J198" s="1"/>
      <c r="K198" s="4"/>
      <c r="L198" s="6"/>
      <c r="M198" s="4"/>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ht="12.75" customHeight="1">
      <c r="A199" s="1"/>
      <c r="B199" s="2"/>
      <c r="C199" s="1"/>
      <c r="D199" s="3"/>
      <c r="E199" s="4"/>
      <c r="F199" s="1"/>
      <c r="G199" s="5"/>
      <c r="H199" s="1"/>
      <c r="I199" s="4"/>
      <c r="J199" s="1"/>
      <c r="K199" s="4"/>
      <c r="L199" s="6"/>
      <c r="M199" s="4"/>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ht="12.75" customHeight="1">
      <c r="A200" s="1"/>
      <c r="B200" s="2"/>
      <c r="C200" s="1"/>
      <c r="D200" s="3"/>
      <c r="E200" s="4"/>
      <c r="F200" s="1"/>
      <c r="G200" s="5"/>
      <c r="H200" s="1"/>
      <c r="I200" s="4"/>
      <c r="J200" s="1"/>
      <c r="K200" s="4"/>
      <c r="L200" s="6"/>
      <c r="M200" s="4"/>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ht="12.75" customHeight="1">
      <c r="A201" s="1"/>
      <c r="B201" s="2"/>
      <c r="C201" s="1"/>
      <c r="D201" s="3"/>
      <c r="E201" s="4"/>
      <c r="F201" s="1"/>
      <c r="G201" s="5"/>
      <c r="H201" s="1"/>
      <c r="I201" s="4"/>
      <c r="J201" s="1"/>
      <c r="K201" s="4"/>
      <c r="L201" s="6"/>
      <c r="M201" s="4"/>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ht="12.75" customHeight="1">
      <c r="A202" s="1"/>
      <c r="B202" s="2"/>
      <c r="C202" s="1"/>
      <c r="D202" s="3"/>
      <c r="E202" s="4"/>
      <c r="F202" s="1"/>
      <c r="G202" s="5"/>
      <c r="H202" s="1"/>
      <c r="I202" s="4"/>
      <c r="J202" s="1"/>
      <c r="K202" s="4"/>
      <c r="L202" s="6"/>
      <c r="M202" s="4"/>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ht="12.75" customHeight="1">
      <c r="A203" s="1"/>
      <c r="B203" s="2"/>
      <c r="C203" s="1"/>
      <c r="D203" s="3"/>
      <c r="E203" s="4"/>
      <c r="F203" s="1"/>
      <c r="G203" s="5"/>
      <c r="H203" s="1"/>
      <c r="I203" s="4"/>
      <c r="J203" s="1"/>
      <c r="K203" s="4"/>
      <c r="L203" s="6"/>
      <c r="M203" s="4"/>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ht="12.75" customHeight="1">
      <c r="A204" s="1"/>
      <c r="B204" s="2"/>
      <c r="C204" s="1"/>
      <c r="D204" s="3"/>
      <c r="E204" s="4"/>
      <c r="F204" s="1"/>
      <c r="G204" s="5"/>
      <c r="H204" s="1"/>
      <c r="I204" s="4"/>
      <c r="J204" s="1"/>
      <c r="K204" s="4"/>
      <c r="L204" s="6"/>
      <c r="M204" s="4"/>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ht="12.75" customHeight="1">
      <c r="A205" s="1"/>
      <c r="B205" s="2"/>
      <c r="C205" s="1"/>
      <c r="D205" s="3"/>
      <c r="E205" s="4"/>
      <c r="F205" s="1"/>
      <c r="G205" s="5"/>
      <c r="H205" s="1"/>
      <c r="I205" s="4"/>
      <c r="J205" s="1"/>
      <c r="K205" s="4"/>
      <c r="L205" s="6"/>
      <c r="M205" s="4"/>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ht="12.75" customHeight="1">
      <c r="A206" s="1"/>
      <c r="B206" s="2"/>
      <c r="C206" s="1"/>
      <c r="D206" s="3"/>
      <c r="E206" s="4"/>
      <c r="F206" s="1"/>
      <c r="G206" s="5"/>
      <c r="H206" s="1"/>
      <c r="I206" s="4"/>
      <c r="J206" s="1"/>
      <c r="K206" s="4"/>
      <c r="L206" s="6"/>
      <c r="M206" s="4"/>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ht="12.75" customHeight="1">
      <c r="A207" s="1"/>
      <c r="B207" s="2"/>
      <c r="C207" s="1"/>
      <c r="D207" s="3"/>
      <c r="E207" s="4"/>
      <c r="F207" s="1"/>
      <c r="G207" s="5"/>
      <c r="H207" s="1"/>
      <c r="I207" s="4"/>
      <c r="J207" s="1"/>
      <c r="K207" s="4"/>
      <c r="L207" s="6"/>
      <c r="M207" s="4"/>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ht="12.75" customHeight="1">
      <c r="A208" s="1"/>
      <c r="B208" s="2"/>
      <c r="C208" s="1"/>
      <c r="D208" s="3"/>
      <c r="E208" s="4"/>
      <c r="F208" s="1"/>
      <c r="G208" s="5"/>
      <c r="H208" s="1"/>
      <c r="I208" s="4"/>
      <c r="J208" s="1"/>
      <c r="K208" s="4"/>
      <c r="L208" s="6"/>
      <c r="M208" s="4"/>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ht="12.75" customHeight="1">
      <c r="A209" s="1"/>
      <c r="B209" s="2"/>
      <c r="C209" s="1"/>
      <c r="D209" s="3"/>
      <c r="E209" s="4"/>
      <c r="F209" s="1"/>
      <c r="G209" s="5"/>
      <c r="H209" s="1"/>
      <c r="I209" s="4"/>
      <c r="J209" s="1"/>
      <c r="K209" s="4"/>
      <c r="L209" s="6"/>
      <c r="M209" s="4"/>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ht="12.75" customHeight="1">
      <c r="A210" s="1"/>
      <c r="B210" s="2"/>
      <c r="C210" s="1"/>
      <c r="D210" s="3"/>
      <c r="E210" s="4"/>
      <c r="F210" s="1"/>
      <c r="G210" s="5"/>
      <c r="H210" s="1"/>
      <c r="I210" s="4"/>
      <c r="J210" s="1"/>
      <c r="K210" s="4"/>
      <c r="L210" s="6"/>
      <c r="M210" s="4"/>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ht="12.75" customHeight="1">
      <c r="A211" s="1"/>
      <c r="B211" s="2"/>
      <c r="C211" s="1"/>
      <c r="D211" s="3"/>
      <c r="E211" s="4"/>
      <c r="F211" s="1"/>
      <c r="G211" s="5"/>
      <c r="H211" s="1"/>
      <c r="I211" s="4"/>
      <c r="J211" s="1"/>
      <c r="K211" s="4"/>
      <c r="L211" s="6"/>
      <c r="M211" s="4"/>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ht="12.75" customHeight="1">
      <c r="A212" s="1"/>
      <c r="B212" s="2"/>
      <c r="C212" s="1"/>
      <c r="D212" s="3"/>
      <c r="E212" s="4"/>
      <c r="F212" s="1"/>
      <c r="G212" s="5"/>
      <c r="H212" s="1"/>
      <c r="I212" s="4"/>
      <c r="J212" s="1"/>
      <c r="K212" s="4"/>
      <c r="L212" s="6"/>
      <c r="M212" s="4"/>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ht="12.75" customHeight="1">
      <c r="A213" s="1"/>
      <c r="B213" s="2"/>
      <c r="C213" s="1"/>
      <c r="D213" s="3"/>
      <c r="E213" s="4"/>
      <c r="F213" s="1"/>
      <c r="G213" s="5"/>
      <c r="H213" s="1"/>
      <c r="I213" s="4"/>
      <c r="J213" s="1"/>
      <c r="K213" s="4"/>
      <c r="L213" s="6"/>
      <c r="M213" s="4"/>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ht="12.75" customHeight="1">
      <c r="A214" s="1"/>
      <c r="B214" s="2"/>
      <c r="C214" s="1"/>
      <c r="D214" s="3"/>
      <c r="E214" s="4"/>
      <c r="F214" s="1"/>
      <c r="G214" s="5"/>
      <c r="H214" s="1"/>
      <c r="I214" s="4"/>
      <c r="J214" s="1"/>
      <c r="K214" s="4"/>
      <c r="L214" s="6"/>
      <c r="M214" s="4"/>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ht="12.75" customHeight="1">
      <c r="A215" s="1"/>
      <c r="B215" s="2"/>
      <c r="C215" s="1"/>
      <c r="D215" s="3"/>
      <c r="E215" s="4"/>
      <c r="F215" s="1"/>
      <c r="G215" s="5"/>
      <c r="H215" s="1"/>
      <c r="I215" s="4"/>
      <c r="J215" s="1"/>
      <c r="K215" s="4"/>
      <c r="L215" s="6"/>
      <c r="M215" s="4"/>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ht="12.75" customHeight="1">
      <c r="A216" s="1"/>
      <c r="B216" s="2"/>
      <c r="C216" s="1"/>
      <c r="D216" s="3"/>
      <c r="E216" s="4"/>
      <c r="F216" s="1"/>
      <c r="G216" s="5"/>
      <c r="H216" s="1"/>
      <c r="I216" s="4"/>
      <c r="J216" s="1"/>
      <c r="K216" s="4"/>
      <c r="L216" s="6"/>
      <c r="M216" s="4"/>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ht="12.75" customHeight="1">
      <c r="A217" s="1"/>
      <c r="B217" s="2"/>
      <c r="C217" s="1"/>
      <c r="D217" s="3"/>
      <c r="E217" s="4"/>
      <c r="F217" s="1"/>
      <c r="G217" s="5"/>
      <c r="H217" s="1"/>
      <c r="I217" s="4"/>
      <c r="J217" s="1"/>
      <c r="K217" s="4"/>
      <c r="L217" s="6"/>
      <c r="M217" s="4"/>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ht="12.75" customHeight="1">
      <c r="A218" s="1"/>
      <c r="B218" s="2"/>
      <c r="C218" s="1"/>
      <c r="D218" s="3"/>
      <c r="E218" s="4"/>
      <c r="F218" s="1"/>
      <c r="G218" s="5"/>
      <c r="H218" s="1"/>
      <c r="I218" s="4"/>
      <c r="J218" s="1"/>
      <c r="K218" s="4"/>
      <c r="L218" s="6"/>
      <c r="M218" s="4"/>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ht="12.75" customHeight="1">
      <c r="A219" s="1"/>
      <c r="B219" s="2"/>
      <c r="C219" s="1"/>
      <c r="D219" s="3"/>
      <c r="E219" s="4"/>
      <c r="F219" s="1"/>
      <c r="G219" s="5"/>
      <c r="H219" s="1"/>
      <c r="I219" s="4"/>
      <c r="J219" s="1"/>
      <c r="K219" s="4"/>
      <c r="L219" s="6"/>
      <c r="M219" s="4"/>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ht="12.75" customHeight="1">
      <c r="A220" s="1"/>
      <c r="B220" s="2"/>
      <c r="C220" s="1"/>
      <c r="D220" s="3"/>
      <c r="E220" s="4"/>
      <c r="F220" s="1"/>
      <c r="G220" s="5"/>
      <c r="H220" s="1"/>
      <c r="I220" s="4"/>
      <c r="J220" s="1"/>
      <c r="K220" s="4"/>
      <c r="L220" s="6"/>
      <c r="M220" s="4"/>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ht="12.75" customHeight="1">
      <c r="A221" s="1"/>
      <c r="B221" s="2"/>
      <c r="C221" s="1"/>
      <c r="D221" s="3"/>
      <c r="E221" s="4"/>
      <c r="F221" s="1"/>
      <c r="G221" s="5"/>
      <c r="H221" s="1"/>
      <c r="I221" s="4"/>
      <c r="J221" s="1"/>
      <c r="K221" s="4"/>
      <c r="L221" s="6"/>
      <c r="M221" s="4"/>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ht="12.75" customHeight="1">
      <c r="A222" s="1"/>
      <c r="B222" s="2"/>
      <c r="C222" s="1"/>
      <c r="D222" s="3"/>
      <c r="E222" s="4"/>
      <c r="F222" s="1"/>
      <c r="G222" s="5"/>
      <c r="H222" s="1"/>
      <c r="I222" s="4"/>
      <c r="J222" s="1"/>
      <c r="K222" s="4"/>
      <c r="L222" s="6"/>
      <c r="M222" s="4"/>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ht="12.75" customHeight="1">
      <c r="A223" s="1"/>
      <c r="B223" s="2"/>
      <c r="C223" s="1"/>
      <c r="D223" s="3"/>
      <c r="E223" s="4"/>
      <c r="F223" s="1"/>
      <c r="G223" s="5"/>
      <c r="H223" s="1"/>
      <c r="I223" s="4"/>
      <c r="J223" s="1"/>
      <c r="K223" s="4"/>
      <c r="L223" s="6"/>
      <c r="M223" s="4"/>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ht="12.75" customHeight="1">
      <c r="A224" s="1"/>
      <c r="B224" s="2"/>
      <c r="C224" s="1"/>
      <c r="D224" s="3"/>
      <c r="E224" s="4"/>
      <c r="F224" s="1"/>
      <c r="G224" s="5"/>
      <c r="H224" s="1"/>
      <c r="I224" s="4"/>
      <c r="J224" s="1"/>
      <c r="K224" s="4"/>
      <c r="L224" s="6"/>
      <c r="M224" s="4"/>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ht="12.75" customHeight="1">
      <c r="A225" s="1"/>
      <c r="B225" s="2"/>
      <c r="C225" s="1"/>
      <c r="D225" s="3"/>
      <c r="E225" s="4"/>
      <c r="F225" s="1"/>
      <c r="G225" s="5"/>
      <c r="H225" s="1"/>
      <c r="I225" s="4"/>
      <c r="J225" s="1"/>
      <c r="K225" s="4"/>
      <c r="L225" s="6"/>
      <c r="M225" s="4"/>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ht="12.75" customHeight="1">
      <c r="A226" s="1"/>
      <c r="B226" s="2"/>
      <c r="C226" s="1"/>
      <c r="D226" s="3"/>
      <c r="E226" s="4"/>
      <c r="F226" s="1"/>
      <c r="G226" s="5"/>
      <c r="H226" s="1"/>
      <c r="I226" s="4"/>
      <c r="J226" s="1"/>
      <c r="K226" s="4"/>
      <c r="L226" s="6"/>
      <c r="M226" s="4"/>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ht="12.75" customHeight="1">
      <c r="A227" s="1"/>
      <c r="B227" s="2"/>
      <c r="C227" s="1"/>
      <c r="D227" s="3"/>
      <c r="E227" s="4"/>
      <c r="F227" s="1"/>
      <c r="G227" s="5"/>
      <c r="H227" s="1"/>
      <c r="I227" s="4"/>
      <c r="J227" s="1"/>
      <c r="K227" s="4"/>
      <c r="L227" s="6"/>
      <c r="M227" s="4"/>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ht="12.75" customHeight="1">
      <c r="A228" s="1"/>
      <c r="B228" s="2"/>
      <c r="C228" s="1"/>
      <c r="D228" s="3"/>
      <c r="E228" s="4"/>
      <c r="F228" s="1"/>
      <c r="G228" s="5"/>
      <c r="H228" s="1"/>
      <c r="I228" s="4"/>
      <c r="J228" s="1"/>
      <c r="K228" s="4"/>
      <c r="L228" s="6"/>
      <c r="M228" s="4"/>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ht="12.75" customHeight="1">
      <c r="A229" s="1"/>
      <c r="B229" s="2"/>
      <c r="C229" s="1"/>
      <c r="D229" s="3"/>
      <c r="E229" s="4"/>
      <c r="F229" s="1"/>
      <c r="G229" s="5"/>
      <c r="H229" s="1"/>
      <c r="I229" s="4"/>
      <c r="J229" s="1"/>
      <c r="K229" s="4"/>
      <c r="L229" s="6"/>
      <c r="M229" s="4"/>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ht="12.75" customHeight="1">
      <c r="A230" s="1"/>
      <c r="B230" s="2"/>
      <c r="C230" s="1"/>
      <c r="D230" s="3"/>
      <c r="E230" s="4"/>
      <c r="F230" s="1"/>
      <c r="G230" s="5"/>
      <c r="H230" s="1"/>
      <c r="I230" s="4"/>
      <c r="J230" s="1"/>
      <c r="K230" s="4"/>
      <c r="L230" s="6"/>
      <c r="M230" s="4"/>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ht="12.75" customHeight="1">
      <c r="A231" s="1"/>
      <c r="B231" s="2"/>
      <c r="C231" s="1"/>
      <c r="D231" s="3"/>
      <c r="E231" s="4"/>
      <c r="F231" s="1"/>
      <c r="G231" s="5"/>
      <c r="H231" s="1"/>
      <c r="I231" s="4"/>
      <c r="J231" s="1"/>
      <c r="K231" s="4"/>
      <c r="L231" s="6"/>
      <c r="M231" s="4"/>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ht="12.75" customHeight="1">
      <c r="A232" s="1"/>
      <c r="B232" s="2"/>
      <c r="C232" s="1"/>
      <c r="D232" s="3"/>
      <c r="E232" s="4"/>
      <c r="F232" s="1"/>
      <c r="G232" s="5"/>
      <c r="H232" s="1"/>
      <c r="I232" s="4"/>
      <c r="J232" s="1"/>
      <c r="K232" s="4"/>
      <c r="L232" s="6"/>
      <c r="M232" s="4"/>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ht="12.75" customHeight="1">
      <c r="A233" s="1"/>
      <c r="B233" s="2"/>
      <c r="C233" s="1"/>
      <c r="D233" s="3"/>
      <c r="E233" s="4"/>
      <c r="F233" s="1"/>
      <c r="G233" s="5"/>
      <c r="H233" s="1"/>
      <c r="I233" s="4"/>
      <c r="J233" s="1"/>
      <c r="K233" s="4"/>
      <c r="L233" s="6"/>
      <c r="M233" s="4"/>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ht="12.75" customHeight="1">
      <c r="A234" s="1"/>
      <c r="B234" s="2"/>
      <c r="C234" s="1"/>
      <c r="D234" s="3"/>
      <c r="E234" s="4"/>
      <c r="F234" s="1"/>
      <c r="G234" s="5"/>
      <c r="H234" s="1"/>
      <c r="I234" s="4"/>
      <c r="J234" s="1"/>
      <c r="K234" s="4"/>
      <c r="L234" s="6"/>
      <c r="M234" s="4"/>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ht="12.75" customHeight="1">
      <c r="A235" s="1"/>
      <c r="B235" s="2"/>
      <c r="C235" s="1"/>
      <c r="D235" s="3"/>
      <c r="E235" s="4"/>
      <c r="F235" s="1"/>
      <c r="G235" s="5"/>
      <c r="H235" s="1"/>
      <c r="I235" s="4"/>
      <c r="J235" s="1"/>
      <c r="K235" s="4"/>
      <c r="L235" s="6"/>
      <c r="M235" s="4"/>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ht="12.75" customHeight="1">
      <c r="A236" s="1"/>
      <c r="B236" s="2"/>
      <c r="C236" s="1"/>
      <c r="D236" s="3"/>
      <c r="E236" s="4"/>
      <c r="F236" s="1"/>
      <c r="G236" s="5"/>
      <c r="H236" s="1"/>
      <c r="I236" s="4"/>
      <c r="J236" s="1"/>
      <c r="K236" s="4"/>
      <c r="L236" s="6"/>
      <c r="M236" s="4"/>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ht="12.75" customHeight="1">
      <c r="A237" s="1"/>
      <c r="B237" s="2"/>
      <c r="C237" s="1"/>
      <c r="D237" s="3"/>
      <c r="E237" s="4"/>
      <c r="F237" s="1"/>
      <c r="G237" s="5"/>
      <c r="H237" s="1"/>
      <c r="I237" s="4"/>
      <c r="J237" s="1"/>
      <c r="K237" s="4"/>
      <c r="L237" s="6"/>
      <c r="M237" s="4"/>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ht="12.75" customHeight="1">
      <c r="A238" s="1"/>
      <c r="B238" s="2"/>
      <c r="C238" s="1"/>
      <c r="D238" s="3"/>
      <c r="E238" s="4"/>
      <c r="F238" s="1"/>
      <c r="G238" s="5"/>
      <c r="H238" s="1"/>
      <c r="I238" s="4"/>
      <c r="J238" s="1"/>
      <c r="K238" s="4"/>
      <c r="L238" s="6"/>
      <c r="M238" s="4"/>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ht="12.75" customHeight="1">
      <c r="A239" s="1"/>
      <c r="B239" s="2"/>
      <c r="C239" s="1"/>
      <c r="D239" s="3"/>
      <c r="E239" s="4"/>
      <c r="F239" s="1"/>
      <c r="G239" s="5"/>
      <c r="H239" s="1"/>
      <c r="I239" s="4"/>
      <c r="J239" s="1"/>
      <c r="K239" s="4"/>
      <c r="L239" s="6"/>
      <c r="M239" s="4"/>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ht="12.75" customHeight="1">
      <c r="A240" s="1"/>
      <c r="B240" s="2"/>
      <c r="C240" s="1"/>
      <c r="D240" s="3"/>
      <c r="E240" s="4"/>
      <c r="F240" s="1"/>
      <c r="G240" s="5"/>
      <c r="H240" s="1"/>
      <c r="I240" s="4"/>
      <c r="J240" s="1"/>
      <c r="K240" s="4"/>
      <c r="L240" s="6"/>
      <c r="M240" s="4"/>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ht="12.75" customHeight="1">
      <c r="A241" s="1"/>
      <c r="B241" s="2"/>
      <c r="C241" s="1"/>
      <c r="D241" s="3"/>
      <c r="E241" s="4"/>
      <c r="F241" s="1"/>
      <c r="G241" s="5"/>
      <c r="H241" s="1"/>
      <c r="I241" s="4"/>
      <c r="J241" s="1"/>
      <c r="K241" s="4"/>
      <c r="L241" s="6"/>
      <c r="M241" s="4"/>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ht="12.75" customHeight="1">
      <c r="A242" s="1"/>
      <c r="B242" s="2"/>
      <c r="C242" s="1"/>
      <c r="D242" s="3"/>
      <c r="E242" s="4"/>
      <c r="F242" s="1"/>
      <c r="G242" s="5"/>
      <c r="H242" s="1"/>
      <c r="I242" s="4"/>
      <c r="J242" s="1"/>
      <c r="K242" s="4"/>
      <c r="L242" s="6"/>
      <c r="M242" s="4"/>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ht="12.75" customHeight="1">
      <c r="A243" s="1"/>
      <c r="B243" s="2"/>
      <c r="C243" s="1"/>
      <c r="D243" s="3"/>
      <c r="E243" s="4"/>
      <c r="F243" s="1"/>
      <c r="G243" s="5"/>
      <c r="H243" s="1"/>
      <c r="I243" s="4"/>
      <c r="J243" s="1"/>
      <c r="K243" s="4"/>
      <c r="L243" s="6"/>
      <c r="M243" s="4"/>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ht="12.75" customHeight="1">
      <c r="A244" s="1"/>
      <c r="B244" s="2"/>
      <c r="C244" s="1"/>
      <c r="D244" s="3"/>
      <c r="E244" s="4"/>
      <c r="F244" s="1"/>
      <c r="G244" s="5"/>
      <c r="H244" s="1"/>
      <c r="I244" s="4"/>
      <c r="J244" s="1"/>
      <c r="K244" s="4"/>
      <c r="L244" s="6"/>
      <c r="M244" s="4"/>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ht="12.75" customHeight="1">
      <c r="A245" s="1"/>
      <c r="B245" s="2"/>
      <c r="C245" s="1"/>
      <c r="D245" s="3"/>
      <c r="E245" s="4"/>
      <c r="F245" s="1"/>
      <c r="G245" s="5"/>
      <c r="H245" s="1"/>
      <c r="I245" s="4"/>
      <c r="J245" s="1"/>
      <c r="K245" s="4"/>
      <c r="L245" s="6"/>
      <c r="M245" s="4"/>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ht="12.75" customHeight="1">
      <c r="A246" s="1"/>
      <c r="B246" s="2"/>
      <c r="C246" s="1"/>
      <c r="D246" s="3"/>
      <c r="E246" s="4"/>
      <c r="F246" s="1"/>
      <c r="G246" s="5"/>
      <c r="H246" s="1"/>
      <c r="I246" s="4"/>
      <c r="J246" s="1"/>
      <c r="K246" s="4"/>
      <c r="L246" s="6"/>
      <c r="M246" s="4"/>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ht="12.75" customHeight="1">
      <c r="A247" s="1"/>
      <c r="B247" s="2"/>
      <c r="C247" s="1"/>
      <c r="D247" s="3"/>
      <c r="E247" s="4"/>
      <c r="F247" s="1"/>
      <c r="G247" s="5"/>
      <c r="H247" s="1"/>
      <c r="I247" s="4"/>
      <c r="J247" s="1"/>
      <c r="K247" s="4"/>
      <c r="L247" s="6"/>
      <c r="M247" s="4"/>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ht="12.75" customHeight="1">
      <c r="A248" s="1"/>
      <c r="B248" s="2"/>
      <c r="C248" s="1"/>
      <c r="D248" s="3"/>
      <c r="E248" s="4"/>
      <c r="F248" s="1"/>
      <c r="G248" s="5"/>
      <c r="H248" s="1"/>
      <c r="I248" s="4"/>
      <c r="J248" s="1"/>
      <c r="K248" s="4"/>
      <c r="L248" s="6"/>
      <c r="M248" s="4"/>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ht="12.75" customHeight="1">
      <c r="A249" s="1"/>
      <c r="B249" s="2"/>
      <c r="C249" s="1"/>
      <c r="D249" s="3"/>
      <c r="E249" s="4"/>
      <c r="F249" s="1"/>
      <c r="G249" s="5"/>
      <c r="H249" s="1"/>
      <c r="I249" s="4"/>
      <c r="J249" s="1"/>
      <c r="K249" s="4"/>
      <c r="L249" s="6"/>
      <c r="M249" s="4"/>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ht="12.75" customHeight="1">
      <c r="A250" s="1"/>
      <c r="B250" s="2"/>
      <c r="C250" s="1"/>
      <c r="D250" s="3"/>
      <c r="E250" s="4"/>
      <c r="F250" s="1"/>
      <c r="G250" s="5"/>
      <c r="H250" s="1"/>
      <c r="I250" s="4"/>
      <c r="J250" s="1"/>
      <c r="K250" s="4"/>
      <c r="L250" s="6"/>
      <c r="M250" s="4"/>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ht="12.75" customHeight="1">
      <c r="A251" s="1"/>
      <c r="B251" s="2"/>
      <c r="C251" s="1"/>
      <c r="D251" s="3"/>
      <c r="E251" s="4"/>
      <c r="F251" s="1"/>
      <c r="G251" s="5"/>
      <c r="H251" s="1"/>
      <c r="I251" s="4"/>
      <c r="J251" s="1"/>
      <c r="K251" s="4"/>
      <c r="L251" s="6"/>
      <c r="M251" s="4"/>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ht="12.75" customHeight="1">
      <c r="A252" s="1"/>
      <c r="B252" s="2"/>
      <c r="C252" s="1"/>
      <c r="D252" s="3"/>
      <c r="E252" s="4"/>
      <c r="F252" s="1"/>
      <c r="G252" s="5"/>
      <c r="H252" s="1"/>
      <c r="I252" s="4"/>
      <c r="J252" s="1"/>
      <c r="K252" s="4"/>
      <c r="L252" s="6"/>
      <c r="M252" s="4"/>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ht="12.75" customHeight="1">
      <c r="A253" s="1"/>
      <c r="B253" s="2"/>
      <c r="C253" s="1"/>
      <c r="D253" s="3"/>
      <c r="E253" s="4"/>
      <c r="F253" s="1"/>
      <c r="G253" s="5"/>
      <c r="H253" s="1"/>
      <c r="I253" s="4"/>
      <c r="J253" s="1"/>
      <c r="K253" s="4"/>
      <c r="L253" s="6"/>
      <c r="M253" s="4"/>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ht="12.75" customHeight="1">
      <c r="A254" s="1"/>
      <c r="B254" s="2"/>
      <c r="C254" s="1"/>
      <c r="D254" s="3"/>
      <c r="E254" s="4"/>
      <c r="F254" s="1"/>
      <c r="G254" s="5"/>
      <c r="H254" s="1"/>
      <c r="I254" s="4"/>
      <c r="J254" s="1"/>
      <c r="K254" s="4"/>
      <c r="L254" s="6"/>
      <c r="M254" s="4"/>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ht="12.75" customHeight="1">
      <c r="A255" s="1"/>
      <c r="B255" s="2"/>
      <c r="C255" s="1"/>
      <c r="D255" s="3"/>
      <c r="E255" s="4"/>
      <c r="F255" s="1"/>
      <c r="G255" s="5"/>
      <c r="H255" s="1"/>
      <c r="I255" s="4"/>
      <c r="J255" s="1"/>
      <c r="K255" s="4"/>
      <c r="L255" s="6"/>
      <c r="M255" s="4"/>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ht="12.75" customHeight="1">
      <c r="A256" s="1"/>
      <c r="B256" s="2"/>
      <c r="C256" s="1"/>
      <c r="D256" s="3"/>
      <c r="E256" s="4"/>
      <c r="F256" s="1"/>
      <c r="G256" s="5"/>
      <c r="H256" s="1"/>
      <c r="I256" s="4"/>
      <c r="J256" s="1"/>
      <c r="K256" s="4"/>
      <c r="L256" s="6"/>
      <c r="M256" s="4"/>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ht="12.75" customHeight="1">
      <c r="A257" s="1"/>
      <c r="B257" s="2"/>
      <c r="C257" s="1"/>
      <c r="D257" s="3"/>
      <c r="E257" s="4"/>
      <c r="F257" s="1"/>
      <c r="G257" s="5"/>
      <c r="H257" s="1"/>
      <c r="I257" s="4"/>
      <c r="J257" s="1"/>
      <c r="K257" s="4"/>
      <c r="L257" s="6"/>
      <c r="M257" s="4"/>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ht="12.75" customHeight="1">
      <c r="A258" s="1"/>
      <c r="B258" s="2"/>
      <c r="C258" s="1"/>
      <c r="D258" s="3"/>
      <c r="E258" s="4"/>
      <c r="F258" s="1"/>
      <c r="G258" s="5"/>
      <c r="H258" s="1"/>
      <c r="I258" s="4"/>
      <c r="J258" s="1"/>
      <c r="K258" s="4"/>
      <c r="L258" s="6"/>
      <c r="M258" s="4"/>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ht="12.75" customHeight="1">
      <c r="A259" s="1"/>
      <c r="B259" s="2"/>
      <c r="C259" s="1"/>
      <c r="D259" s="3"/>
      <c r="E259" s="4"/>
      <c r="F259" s="1"/>
      <c r="G259" s="5"/>
      <c r="H259" s="1"/>
      <c r="I259" s="4"/>
      <c r="J259" s="1"/>
      <c r="K259" s="4"/>
      <c r="L259" s="6"/>
      <c r="M259" s="4"/>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ht="12.75" customHeight="1">
      <c r="A260" s="1"/>
      <c r="B260" s="2"/>
      <c r="C260" s="1"/>
      <c r="D260" s="3"/>
      <c r="E260" s="4"/>
      <c r="F260" s="1"/>
      <c r="G260" s="5"/>
      <c r="H260" s="1"/>
      <c r="I260" s="4"/>
      <c r="J260" s="1"/>
      <c r="K260" s="4"/>
      <c r="L260" s="6"/>
      <c r="M260" s="4"/>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ht="12.75" customHeight="1">
      <c r="A261" s="1"/>
      <c r="B261" s="2"/>
      <c r="C261" s="1"/>
      <c r="D261" s="3"/>
      <c r="E261" s="4"/>
      <c r="F261" s="1"/>
      <c r="G261" s="5"/>
      <c r="H261" s="1"/>
      <c r="I261" s="4"/>
      <c r="J261" s="1"/>
      <c r="K261" s="4"/>
      <c r="L261" s="6"/>
      <c r="M261" s="4"/>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ht="12.75" customHeight="1">
      <c r="A262" s="1"/>
      <c r="B262" s="2"/>
      <c r="C262" s="1"/>
      <c r="D262" s="3"/>
      <c r="E262" s="4"/>
      <c r="F262" s="1"/>
      <c r="G262" s="5"/>
      <c r="H262" s="1"/>
      <c r="I262" s="4"/>
      <c r="J262" s="1"/>
      <c r="K262" s="4"/>
      <c r="L262" s="6"/>
      <c r="M262" s="4"/>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ht="12.75" customHeight="1">
      <c r="A263" s="1"/>
      <c r="B263" s="2"/>
      <c r="C263" s="1"/>
      <c r="D263" s="3"/>
      <c r="E263" s="4"/>
      <c r="F263" s="1"/>
      <c r="G263" s="5"/>
      <c r="H263" s="1"/>
      <c r="I263" s="4"/>
      <c r="J263" s="1"/>
      <c r="K263" s="4"/>
      <c r="L263" s="6"/>
      <c r="M263" s="4"/>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ht="12.75" customHeight="1">
      <c r="A264" s="1"/>
      <c r="B264" s="2"/>
      <c r="C264" s="1"/>
      <c r="D264" s="3"/>
      <c r="E264" s="4"/>
      <c r="F264" s="1"/>
      <c r="G264" s="5"/>
      <c r="H264" s="1"/>
      <c r="I264" s="4"/>
      <c r="J264" s="1"/>
      <c r="K264" s="4"/>
      <c r="L264" s="6"/>
      <c r="M264" s="4"/>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ht="12.75" customHeight="1">
      <c r="A265" s="1"/>
      <c r="B265" s="2"/>
      <c r="C265" s="1"/>
      <c r="D265" s="3"/>
      <c r="E265" s="4"/>
      <c r="F265" s="1"/>
      <c r="G265" s="5"/>
      <c r="H265" s="1"/>
      <c r="I265" s="4"/>
      <c r="J265" s="1"/>
      <c r="K265" s="4"/>
      <c r="L265" s="6"/>
      <c r="M265" s="4"/>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ht="12.75" customHeight="1">
      <c r="A266" s="1"/>
      <c r="B266" s="2"/>
      <c r="C266" s="1"/>
      <c r="D266" s="3"/>
      <c r="E266" s="4"/>
      <c r="F266" s="1"/>
      <c r="G266" s="5"/>
      <c r="H266" s="1"/>
      <c r="I266" s="4"/>
      <c r="J266" s="1"/>
      <c r="K266" s="4"/>
      <c r="L266" s="6"/>
      <c r="M266" s="4"/>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ht="12.75" customHeight="1">
      <c r="A267" s="1"/>
      <c r="B267" s="2"/>
      <c r="C267" s="1"/>
      <c r="D267" s="3"/>
      <c r="E267" s="4"/>
      <c r="F267" s="1"/>
      <c r="G267" s="5"/>
      <c r="H267" s="1"/>
      <c r="I267" s="4"/>
      <c r="J267" s="1"/>
      <c r="K267" s="4"/>
      <c r="L267" s="6"/>
      <c r="M267" s="4"/>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ht="12.75" customHeight="1">
      <c r="A268" s="1"/>
      <c r="B268" s="2"/>
      <c r="C268" s="1"/>
      <c r="D268" s="3"/>
      <c r="E268" s="4"/>
      <c r="F268" s="1"/>
      <c r="G268" s="5"/>
      <c r="H268" s="1"/>
      <c r="I268" s="4"/>
      <c r="J268" s="1"/>
      <c r="K268" s="4"/>
      <c r="L268" s="6"/>
      <c r="M268" s="4"/>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ht="12.75" customHeight="1">
      <c r="A269" s="1"/>
      <c r="B269" s="2"/>
      <c r="C269" s="1"/>
      <c r="D269" s="3"/>
      <c r="E269" s="4"/>
      <c r="F269" s="1"/>
      <c r="G269" s="5"/>
      <c r="H269" s="1"/>
      <c r="I269" s="4"/>
      <c r="J269" s="1"/>
      <c r="K269" s="4"/>
      <c r="L269" s="6"/>
      <c r="M269" s="4"/>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ht="12.75" customHeight="1">
      <c r="A270" s="1"/>
      <c r="B270" s="2"/>
      <c r="C270" s="1"/>
      <c r="D270" s="3"/>
      <c r="E270" s="4"/>
      <c r="F270" s="1"/>
      <c r="G270" s="5"/>
      <c r="H270" s="1"/>
      <c r="I270" s="4"/>
      <c r="J270" s="1"/>
      <c r="K270" s="4"/>
      <c r="L270" s="6"/>
      <c r="M270" s="4"/>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ht="12.75" customHeight="1">
      <c r="A271" s="1"/>
      <c r="B271" s="2"/>
      <c r="C271" s="1"/>
      <c r="D271" s="3"/>
      <c r="E271" s="4"/>
      <c r="F271" s="1"/>
      <c r="G271" s="5"/>
      <c r="H271" s="1"/>
      <c r="I271" s="4"/>
      <c r="J271" s="1"/>
      <c r="K271" s="4"/>
      <c r="L271" s="6"/>
      <c r="M271" s="4"/>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ht="12.75" customHeight="1">
      <c r="A272" s="1"/>
      <c r="B272" s="2"/>
      <c r="C272" s="1"/>
      <c r="D272" s="3"/>
      <c r="E272" s="4"/>
      <c r="F272" s="1"/>
      <c r="G272" s="5"/>
      <c r="H272" s="1"/>
      <c r="I272" s="4"/>
      <c r="J272" s="1"/>
      <c r="K272" s="4"/>
      <c r="L272" s="6"/>
      <c r="M272" s="4"/>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ht="12.75" customHeight="1">
      <c r="A273" s="1"/>
      <c r="B273" s="2"/>
      <c r="C273" s="1"/>
      <c r="D273" s="3"/>
      <c r="E273" s="4"/>
      <c r="F273" s="1"/>
      <c r="G273" s="5"/>
      <c r="H273" s="1"/>
      <c r="I273" s="4"/>
      <c r="J273" s="1"/>
      <c r="K273" s="4"/>
      <c r="L273" s="6"/>
      <c r="M273" s="4"/>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ht="12.75" customHeight="1">
      <c r="A274" s="1"/>
      <c r="B274" s="2"/>
      <c r="C274" s="1"/>
      <c r="D274" s="3"/>
      <c r="E274" s="4"/>
      <c r="F274" s="1"/>
      <c r="G274" s="5"/>
      <c r="H274" s="1"/>
      <c r="I274" s="4"/>
      <c r="J274" s="1"/>
      <c r="K274" s="4"/>
      <c r="L274" s="6"/>
      <c r="M274" s="4"/>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ht="12.75" customHeight="1">
      <c r="A275" s="1"/>
      <c r="B275" s="2"/>
      <c r="C275" s="1"/>
      <c r="D275" s="3"/>
      <c r="E275" s="4"/>
      <c r="F275" s="1"/>
      <c r="G275" s="5"/>
      <c r="H275" s="1"/>
      <c r="I275" s="4"/>
      <c r="J275" s="1"/>
      <c r="K275" s="4"/>
      <c r="L275" s="6"/>
      <c r="M275" s="4"/>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ht="12.75" customHeight="1">
      <c r="A276" s="1"/>
      <c r="B276" s="2"/>
      <c r="C276" s="1"/>
      <c r="D276" s="3"/>
      <c r="E276" s="4"/>
      <c r="F276" s="1"/>
      <c r="G276" s="5"/>
      <c r="H276" s="1"/>
      <c r="I276" s="4"/>
      <c r="J276" s="1"/>
      <c r="K276" s="4"/>
      <c r="L276" s="6"/>
      <c r="M276" s="4"/>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ht="12.75" customHeight="1">
      <c r="A277" s="1"/>
      <c r="B277" s="2"/>
      <c r="C277" s="1"/>
      <c r="D277" s="3"/>
      <c r="E277" s="4"/>
      <c r="F277" s="1"/>
      <c r="G277" s="5"/>
      <c r="H277" s="1"/>
      <c r="I277" s="4"/>
      <c r="J277" s="1"/>
      <c r="K277" s="4"/>
      <c r="L277" s="6"/>
      <c r="M277" s="4"/>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ht="12.75" customHeight="1">
      <c r="A278" s="1"/>
      <c r="B278" s="2"/>
      <c r="C278" s="1"/>
      <c r="D278" s="3"/>
      <c r="E278" s="4"/>
      <c r="F278" s="1"/>
      <c r="G278" s="5"/>
      <c r="H278" s="1"/>
      <c r="I278" s="4"/>
      <c r="J278" s="1"/>
      <c r="K278" s="4"/>
      <c r="L278" s="6"/>
      <c r="M278" s="4"/>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ht="12.75" customHeight="1">
      <c r="A279" s="1"/>
      <c r="B279" s="2"/>
      <c r="C279" s="1"/>
      <c r="D279" s="3"/>
      <c r="E279" s="4"/>
      <c r="F279" s="1"/>
      <c r="G279" s="5"/>
      <c r="H279" s="1"/>
      <c r="I279" s="4"/>
      <c r="J279" s="1"/>
      <c r="K279" s="4"/>
      <c r="L279" s="6"/>
      <c r="M279" s="4"/>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ht="12.75" customHeight="1">
      <c r="A280" s="1"/>
      <c r="B280" s="2"/>
      <c r="C280" s="1"/>
      <c r="D280" s="3"/>
      <c r="E280" s="4"/>
      <c r="F280" s="1"/>
      <c r="G280" s="5"/>
      <c r="H280" s="1"/>
      <c r="I280" s="4"/>
      <c r="J280" s="1"/>
      <c r="K280" s="4"/>
      <c r="L280" s="6"/>
      <c r="M280" s="4"/>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ht="12.75" customHeight="1">
      <c r="A281" s="1"/>
      <c r="B281" s="2"/>
      <c r="C281" s="1"/>
      <c r="D281" s="3"/>
      <c r="E281" s="4"/>
      <c r="F281" s="1"/>
      <c r="G281" s="5"/>
      <c r="H281" s="1"/>
      <c r="I281" s="4"/>
      <c r="J281" s="1"/>
      <c r="K281" s="4"/>
      <c r="L281" s="6"/>
      <c r="M281" s="4"/>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ht="12.75" customHeight="1">
      <c r="A282" s="1"/>
      <c r="B282" s="2"/>
      <c r="C282" s="1"/>
      <c r="D282" s="3"/>
      <c r="E282" s="4"/>
      <c r="F282" s="1"/>
      <c r="G282" s="5"/>
      <c r="H282" s="1"/>
      <c r="I282" s="4"/>
      <c r="J282" s="1"/>
      <c r="K282" s="4"/>
      <c r="L282" s="6"/>
      <c r="M282" s="4"/>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ht="12.75" customHeight="1">
      <c r="A283" s="1"/>
      <c r="B283" s="2"/>
      <c r="C283" s="1"/>
      <c r="D283" s="3"/>
      <c r="E283" s="4"/>
      <c r="F283" s="1"/>
      <c r="G283" s="5"/>
      <c r="H283" s="1"/>
      <c r="I283" s="4"/>
      <c r="J283" s="1"/>
      <c r="K283" s="4"/>
      <c r="L283" s="6"/>
      <c r="M283" s="4"/>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ht="12.75" customHeight="1">
      <c r="A284" s="1"/>
      <c r="B284" s="2"/>
      <c r="C284" s="1"/>
      <c r="D284" s="3"/>
      <c r="E284" s="4"/>
      <c r="F284" s="1"/>
      <c r="G284" s="5"/>
      <c r="H284" s="1"/>
      <c r="I284" s="4"/>
      <c r="J284" s="1"/>
      <c r="K284" s="4"/>
      <c r="L284" s="6"/>
      <c r="M284" s="4"/>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ht="12.75" customHeight="1">
      <c r="A285" s="1"/>
      <c r="B285" s="2"/>
      <c r="C285" s="1"/>
      <c r="D285" s="3"/>
      <c r="E285" s="4"/>
      <c r="F285" s="1"/>
      <c r="G285" s="5"/>
      <c r="H285" s="1"/>
      <c r="I285" s="4"/>
      <c r="J285" s="1"/>
      <c r="K285" s="4"/>
      <c r="L285" s="6"/>
      <c r="M285" s="4"/>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ht="12.75" customHeight="1">
      <c r="A286" s="1"/>
      <c r="B286" s="2"/>
      <c r="C286" s="1"/>
      <c r="D286" s="3"/>
      <c r="E286" s="4"/>
      <c r="F286" s="1"/>
      <c r="G286" s="5"/>
      <c r="H286" s="1"/>
      <c r="I286" s="4"/>
      <c r="J286" s="1"/>
      <c r="K286" s="4"/>
      <c r="L286" s="6"/>
      <c r="M286" s="4"/>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ht="12.75" customHeight="1">
      <c r="A287" s="1"/>
      <c r="B287" s="2"/>
      <c r="C287" s="1"/>
      <c r="D287" s="3"/>
      <c r="E287" s="4"/>
      <c r="F287" s="1"/>
      <c r="G287" s="5"/>
      <c r="H287" s="1"/>
      <c r="I287" s="4"/>
      <c r="J287" s="1"/>
      <c r="K287" s="4"/>
      <c r="L287" s="6"/>
      <c r="M287" s="4"/>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ht="12.75" customHeight="1">
      <c r="A288" s="1"/>
      <c r="B288" s="2"/>
      <c r="C288" s="1"/>
      <c r="D288" s="3"/>
      <c r="E288" s="4"/>
      <c r="F288" s="1"/>
      <c r="G288" s="5"/>
      <c r="H288" s="1"/>
      <c r="I288" s="4"/>
      <c r="J288" s="1"/>
      <c r="K288" s="4"/>
      <c r="L288" s="6"/>
      <c r="M288" s="4"/>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ht="12.75" customHeight="1">
      <c r="A289" s="1"/>
      <c r="B289" s="2"/>
      <c r="C289" s="1"/>
      <c r="D289" s="3"/>
      <c r="E289" s="4"/>
      <c r="F289" s="1"/>
      <c r="G289" s="5"/>
      <c r="H289" s="1"/>
      <c r="I289" s="4"/>
      <c r="J289" s="1"/>
      <c r="K289" s="4"/>
      <c r="L289" s="6"/>
      <c r="M289" s="4"/>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ht="12.75" customHeight="1">
      <c r="A290" s="1"/>
      <c r="B290" s="2"/>
      <c r="C290" s="1"/>
      <c r="D290" s="3"/>
      <c r="E290" s="4"/>
      <c r="F290" s="1"/>
      <c r="G290" s="5"/>
      <c r="H290" s="1"/>
      <c r="I290" s="4"/>
      <c r="J290" s="1"/>
      <c r="K290" s="4"/>
      <c r="L290" s="6"/>
      <c r="M290" s="4"/>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ht="12.75" customHeight="1">
      <c r="A291" s="1"/>
      <c r="B291" s="2"/>
      <c r="C291" s="1"/>
      <c r="D291" s="3"/>
      <c r="E291" s="4"/>
      <c r="F291" s="1"/>
      <c r="G291" s="5"/>
      <c r="H291" s="1"/>
      <c r="I291" s="4"/>
      <c r="J291" s="1"/>
      <c r="K291" s="4"/>
      <c r="L291" s="6"/>
      <c r="M291" s="4"/>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ht="12.75" customHeight="1">
      <c r="A292" s="1"/>
      <c r="B292" s="2"/>
      <c r="C292" s="1"/>
      <c r="D292" s="3"/>
      <c r="E292" s="4"/>
      <c r="F292" s="1"/>
      <c r="G292" s="5"/>
      <c r="H292" s="1"/>
      <c r="I292" s="4"/>
      <c r="J292" s="1"/>
      <c r="K292" s="4"/>
      <c r="L292" s="6"/>
      <c r="M292" s="4"/>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ht="12.75" customHeight="1">
      <c r="A293" s="1"/>
      <c r="B293" s="2"/>
      <c r="C293" s="1"/>
      <c r="D293" s="3"/>
      <c r="E293" s="4"/>
      <c r="F293" s="1"/>
      <c r="G293" s="5"/>
      <c r="H293" s="1"/>
      <c r="I293" s="4"/>
      <c r="J293" s="1"/>
      <c r="K293" s="4"/>
      <c r="L293" s="6"/>
      <c r="M293" s="4"/>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ht="12.75" customHeight="1">
      <c r="A294" s="1"/>
      <c r="B294" s="2"/>
      <c r="C294" s="1"/>
      <c r="D294" s="3"/>
      <c r="E294" s="4"/>
      <c r="F294" s="1"/>
      <c r="G294" s="5"/>
      <c r="H294" s="1"/>
      <c r="I294" s="4"/>
      <c r="J294" s="1"/>
      <c r="K294" s="4"/>
      <c r="L294" s="6"/>
      <c r="M294" s="4"/>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ht="12.75" customHeight="1">
      <c r="A295" s="1"/>
      <c r="B295" s="2"/>
      <c r="C295" s="1"/>
      <c r="D295" s="3"/>
      <c r="E295" s="4"/>
      <c r="F295" s="1"/>
      <c r="G295" s="5"/>
      <c r="H295" s="1"/>
      <c r="I295" s="4"/>
      <c r="J295" s="1"/>
      <c r="K295" s="4"/>
      <c r="L295" s="6"/>
      <c r="M295" s="4"/>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ht="12.75" customHeight="1">
      <c r="A296" s="1"/>
      <c r="B296" s="2"/>
      <c r="C296" s="1"/>
      <c r="D296" s="3"/>
      <c r="E296" s="4"/>
      <c r="F296" s="1"/>
      <c r="G296" s="5"/>
      <c r="H296" s="1"/>
      <c r="I296" s="4"/>
      <c r="J296" s="1"/>
      <c r="K296" s="4"/>
      <c r="L296" s="6"/>
      <c r="M296" s="4"/>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ht="12.75" customHeight="1">
      <c r="A297" s="1"/>
      <c r="B297" s="2"/>
      <c r="C297" s="1"/>
      <c r="D297" s="3"/>
      <c r="E297" s="4"/>
      <c r="F297" s="1"/>
      <c r="G297" s="5"/>
      <c r="H297" s="1"/>
      <c r="I297" s="4"/>
      <c r="J297" s="1"/>
      <c r="K297" s="4"/>
      <c r="L297" s="6"/>
      <c r="M297" s="4"/>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ht="12.75" customHeight="1">
      <c r="A298" s="1"/>
      <c r="B298" s="2"/>
      <c r="C298" s="1"/>
      <c r="D298" s="3"/>
      <c r="E298" s="4"/>
      <c r="F298" s="1"/>
      <c r="G298" s="5"/>
      <c r="H298" s="1"/>
      <c r="I298" s="4"/>
      <c r="J298" s="1"/>
      <c r="K298" s="4"/>
      <c r="L298" s="6"/>
      <c r="M298" s="4"/>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ht="12.75" customHeight="1">
      <c r="A299" s="1"/>
      <c r="B299" s="2"/>
      <c r="C299" s="1"/>
      <c r="D299" s="3"/>
      <c r="E299" s="4"/>
      <c r="F299" s="1"/>
      <c r="G299" s="5"/>
      <c r="H299" s="1"/>
      <c r="I299" s="4"/>
      <c r="J299" s="1"/>
      <c r="K299" s="4"/>
      <c r="L299" s="6"/>
      <c r="M299" s="4"/>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ht="12.75" customHeight="1">
      <c r="A300" s="1"/>
      <c r="B300" s="2"/>
      <c r="C300" s="1"/>
      <c r="D300" s="3"/>
      <c r="E300" s="4"/>
      <c r="F300" s="1"/>
      <c r="G300" s="5"/>
      <c r="H300" s="1"/>
      <c r="I300" s="4"/>
      <c r="J300" s="1"/>
      <c r="K300" s="4"/>
      <c r="L300" s="6"/>
      <c r="M300" s="4"/>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ht="12.75" customHeight="1">
      <c r="A301" s="1"/>
      <c r="B301" s="2"/>
      <c r="C301" s="1"/>
      <c r="D301" s="3"/>
      <c r="E301" s="4"/>
      <c r="F301" s="1"/>
      <c r="G301" s="5"/>
      <c r="H301" s="1"/>
      <c r="I301" s="4"/>
      <c r="J301" s="1"/>
      <c r="K301" s="4"/>
      <c r="L301" s="6"/>
      <c r="M301" s="4"/>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ht="12.75" customHeight="1">
      <c r="A302" s="1"/>
      <c r="B302" s="2"/>
      <c r="C302" s="1"/>
      <c r="D302" s="3"/>
      <c r="E302" s="4"/>
      <c r="F302" s="1"/>
      <c r="G302" s="5"/>
      <c r="H302" s="1"/>
      <c r="I302" s="4"/>
      <c r="J302" s="1"/>
      <c r="K302" s="4"/>
      <c r="L302" s="6"/>
      <c r="M302" s="4"/>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ht="12.75" customHeight="1">
      <c r="A303" s="1"/>
      <c r="B303" s="2"/>
      <c r="C303" s="1"/>
      <c r="D303" s="3"/>
      <c r="E303" s="4"/>
      <c r="F303" s="1"/>
      <c r="G303" s="5"/>
      <c r="H303" s="1"/>
      <c r="I303" s="4"/>
      <c r="J303" s="1"/>
      <c r="K303" s="4"/>
      <c r="L303" s="6"/>
      <c r="M303" s="4"/>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ht="12.75" customHeight="1">
      <c r="A304" s="1"/>
      <c r="B304" s="2"/>
      <c r="C304" s="1"/>
      <c r="D304" s="3"/>
      <c r="E304" s="4"/>
      <c r="F304" s="1"/>
      <c r="G304" s="5"/>
      <c r="H304" s="1"/>
      <c r="I304" s="4"/>
      <c r="J304" s="1"/>
      <c r="K304" s="4"/>
      <c r="L304" s="6"/>
      <c r="M304" s="4"/>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ht="12.75" customHeight="1">
      <c r="A305" s="1"/>
      <c r="B305" s="2"/>
      <c r="C305" s="1"/>
      <c r="D305" s="3"/>
      <c r="E305" s="4"/>
      <c r="F305" s="1"/>
      <c r="G305" s="5"/>
      <c r="H305" s="1"/>
      <c r="I305" s="4"/>
      <c r="J305" s="1"/>
      <c r="K305" s="4"/>
      <c r="L305" s="6"/>
      <c r="M305" s="4"/>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ht="12.75" customHeight="1">
      <c r="A306" s="1"/>
      <c r="B306" s="2"/>
      <c r="C306" s="1"/>
      <c r="D306" s="3"/>
      <c r="E306" s="4"/>
      <c r="F306" s="1"/>
      <c r="G306" s="5"/>
      <c r="H306" s="1"/>
      <c r="I306" s="4"/>
      <c r="J306" s="1"/>
      <c r="K306" s="4"/>
      <c r="L306" s="6"/>
      <c r="M306" s="4"/>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ht="12.75" customHeight="1">
      <c r="A307" s="1"/>
      <c r="B307" s="2"/>
      <c r="C307" s="1"/>
      <c r="D307" s="3"/>
      <c r="E307" s="4"/>
      <c r="F307" s="1"/>
      <c r="G307" s="5"/>
      <c r="H307" s="1"/>
      <c r="I307" s="4"/>
      <c r="J307" s="1"/>
      <c r="K307" s="4"/>
      <c r="L307" s="6"/>
      <c r="M307" s="4"/>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ht="12.75" customHeight="1">
      <c r="A308" s="1"/>
      <c r="B308" s="2"/>
      <c r="C308" s="1"/>
      <c r="D308" s="3"/>
      <c r="E308" s="4"/>
      <c r="F308" s="1"/>
      <c r="G308" s="5"/>
      <c r="H308" s="1"/>
      <c r="I308" s="4"/>
      <c r="J308" s="1"/>
      <c r="K308" s="4"/>
      <c r="L308" s="6"/>
      <c r="M308" s="4"/>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ht="12.75" customHeight="1">
      <c r="A309" s="1"/>
      <c r="B309" s="2"/>
      <c r="C309" s="1"/>
      <c r="D309" s="3"/>
      <c r="E309" s="4"/>
      <c r="F309" s="1"/>
      <c r="G309" s="5"/>
      <c r="H309" s="1"/>
      <c r="I309" s="4"/>
      <c r="J309" s="1"/>
      <c r="K309" s="4"/>
      <c r="L309" s="6"/>
      <c r="M309" s="4"/>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ht="12.75" customHeight="1">
      <c r="A310" s="1"/>
      <c r="B310" s="2"/>
      <c r="C310" s="1"/>
      <c r="D310" s="3"/>
      <c r="E310" s="4"/>
      <c r="F310" s="1"/>
      <c r="G310" s="5"/>
      <c r="H310" s="1"/>
      <c r="I310" s="4"/>
      <c r="J310" s="1"/>
      <c r="K310" s="4"/>
      <c r="L310" s="6"/>
      <c r="M310" s="4"/>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ht="12.75" customHeight="1">
      <c r="A311" s="1"/>
      <c r="B311" s="2"/>
      <c r="C311" s="1"/>
      <c r="D311" s="3"/>
      <c r="E311" s="4"/>
      <c r="F311" s="1"/>
      <c r="G311" s="5"/>
      <c r="H311" s="1"/>
      <c r="I311" s="4"/>
      <c r="J311" s="1"/>
      <c r="K311" s="4"/>
      <c r="L311" s="6"/>
      <c r="M311" s="4"/>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ht="12.75" customHeight="1">
      <c r="A312" s="1"/>
      <c r="B312" s="2"/>
      <c r="C312" s="1"/>
      <c r="D312" s="3"/>
      <c r="E312" s="4"/>
      <c r="F312" s="1"/>
      <c r="G312" s="5"/>
      <c r="H312" s="1"/>
      <c r="I312" s="4"/>
      <c r="J312" s="1"/>
      <c r="K312" s="4"/>
      <c r="L312" s="6"/>
      <c r="M312" s="4"/>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ht="12.75" customHeight="1">
      <c r="A313" s="1"/>
      <c r="B313" s="2"/>
      <c r="C313" s="1"/>
      <c r="D313" s="3"/>
      <c r="E313" s="4"/>
      <c r="F313" s="1"/>
      <c r="G313" s="5"/>
      <c r="H313" s="1"/>
      <c r="I313" s="4"/>
      <c r="J313" s="1"/>
      <c r="K313" s="4"/>
      <c r="L313" s="6"/>
      <c r="M313" s="4"/>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ht="12.75" customHeight="1">
      <c r="A314" s="1"/>
      <c r="B314" s="2"/>
      <c r="C314" s="1"/>
      <c r="D314" s="3"/>
      <c r="E314" s="4"/>
      <c r="F314" s="1"/>
      <c r="G314" s="5"/>
      <c r="H314" s="1"/>
      <c r="I314" s="4"/>
      <c r="J314" s="1"/>
      <c r="K314" s="4"/>
      <c r="L314" s="6"/>
      <c r="M314" s="4"/>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ht="12.75" customHeight="1">
      <c r="A315" s="1"/>
      <c r="B315" s="2"/>
      <c r="C315" s="1"/>
      <c r="D315" s="3"/>
      <c r="E315" s="4"/>
      <c r="F315" s="1"/>
      <c r="G315" s="5"/>
      <c r="H315" s="1"/>
      <c r="I315" s="4"/>
      <c r="J315" s="1"/>
      <c r="K315" s="4"/>
      <c r="L315" s="6"/>
      <c r="M315" s="4"/>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ht="12.75" customHeight="1">
      <c r="A316" s="1"/>
      <c r="B316" s="2"/>
      <c r="C316" s="1"/>
      <c r="D316" s="3"/>
      <c r="E316" s="4"/>
      <c r="F316" s="1"/>
      <c r="G316" s="5"/>
      <c r="H316" s="1"/>
      <c r="I316" s="4"/>
      <c r="J316" s="1"/>
      <c r="K316" s="4"/>
      <c r="L316" s="6"/>
      <c r="M316" s="4"/>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ht="12.75" customHeight="1">
      <c r="A317" s="1"/>
      <c r="B317" s="2"/>
      <c r="C317" s="1"/>
      <c r="D317" s="3"/>
      <c r="E317" s="4"/>
      <c r="F317" s="1"/>
      <c r="G317" s="5"/>
      <c r="H317" s="1"/>
      <c r="I317" s="4"/>
      <c r="J317" s="1"/>
      <c r="K317" s="4"/>
      <c r="L317" s="6"/>
      <c r="M317" s="4"/>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ht="12.75" customHeight="1">
      <c r="A318" s="1"/>
      <c r="B318" s="2"/>
      <c r="C318" s="1"/>
      <c r="D318" s="3"/>
      <c r="E318" s="4"/>
      <c r="F318" s="1"/>
      <c r="G318" s="5"/>
      <c r="H318" s="1"/>
      <c r="I318" s="4"/>
      <c r="J318" s="1"/>
      <c r="K318" s="4"/>
      <c r="L318" s="6"/>
      <c r="M318" s="4"/>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ht="12.75" customHeight="1">
      <c r="A319" s="1"/>
      <c r="B319" s="2"/>
      <c r="C319" s="1"/>
      <c r="D319" s="3"/>
      <c r="E319" s="4"/>
      <c r="F319" s="1"/>
      <c r="G319" s="5"/>
      <c r="H319" s="1"/>
      <c r="I319" s="4"/>
      <c r="J319" s="1"/>
      <c r="K319" s="4"/>
      <c r="L319" s="6"/>
      <c r="M319" s="4"/>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ht="12.75" customHeight="1">
      <c r="A320" s="1"/>
      <c r="B320" s="2"/>
      <c r="C320" s="1"/>
      <c r="D320" s="3"/>
      <c r="E320" s="4"/>
      <c r="F320" s="1"/>
      <c r="G320" s="5"/>
      <c r="H320" s="1"/>
      <c r="I320" s="4"/>
      <c r="J320" s="1"/>
      <c r="K320" s="4"/>
      <c r="L320" s="6"/>
      <c r="M320" s="4"/>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ht="12.75" customHeight="1">
      <c r="A321" s="1"/>
      <c r="B321" s="2"/>
      <c r="C321" s="1"/>
      <c r="D321" s="3"/>
      <c r="E321" s="4"/>
      <c r="F321" s="1"/>
      <c r="G321" s="5"/>
      <c r="H321" s="1"/>
      <c r="I321" s="4"/>
      <c r="J321" s="1"/>
      <c r="K321" s="4"/>
      <c r="L321" s="6"/>
      <c r="M321" s="4"/>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ht="12.75" customHeight="1">
      <c r="A322" s="1"/>
      <c r="B322" s="2"/>
      <c r="C322" s="1"/>
      <c r="D322" s="3"/>
      <c r="E322" s="4"/>
      <c r="F322" s="1"/>
      <c r="G322" s="5"/>
      <c r="H322" s="1"/>
      <c r="I322" s="4"/>
      <c r="J322" s="1"/>
      <c r="K322" s="4"/>
      <c r="L322" s="6"/>
      <c r="M322" s="4"/>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ht="12.75" customHeight="1">
      <c r="A323" s="1"/>
      <c r="B323" s="2"/>
      <c r="C323" s="1"/>
      <c r="D323" s="3"/>
      <c r="E323" s="4"/>
      <c r="F323" s="1"/>
      <c r="G323" s="5"/>
      <c r="H323" s="1"/>
      <c r="I323" s="4"/>
      <c r="J323" s="1"/>
      <c r="K323" s="4"/>
      <c r="L323" s="6"/>
      <c r="M323" s="4"/>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ht="12.75" customHeight="1">
      <c r="A324" s="1"/>
      <c r="B324" s="2"/>
      <c r="C324" s="1"/>
      <c r="D324" s="3"/>
      <c r="E324" s="4"/>
      <c r="F324" s="1"/>
      <c r="G324" s="5"/>
      <c r="H324" s="1"/>
      <c r="I324" s="4"/>
      <c r="J324" s="1"/>
      <c r="K324" s="4"/>
      <c r="L324" s="6"/>
      <c r="M324" s="4"/>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ht="12.75" customHeight="1">
      <c r="A325" s="1"/>
      <c r="B325" s="2"/>
      <c r="C325" s="1"/>
      <c r="D325" s="3"/>
      <c r="E325" s="4"/>
      <c r="F325" s="1"/>
      <c r="G325" s="5"/>
      <c r="H325" s="1"/>
      <c r="I325" s="4"/>
      <c r="J325" s="1"/>
      <c r="K325" s="4"/>
      <c r="L325" s="6"/>
      <c r="M325" s="4"/>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ht="12.75" customHeight="1">
      <c r="A326" s="1"/>
      <c r="B326" s="2"/>
      <c r="C326" s="1"/>
      <c r="D326" s="3"/>
      <c r="E326" s="4"/>
      <c r="F326" s="1"/>
      <c r="G326" s="5"/>
      <c r="H326" s="1"/>
      <c r="I326" s="4"/>
      <c r="J326" s="1"/>
      <c r="K326" s="4"/>
      <c r="L326" s="6"/>
      <c r="M326" s="4"/>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ht="12.75" customHeight="1">
      <c r="A327" s="1"/>
      <c r="B327" s="2"/>
      <c r="C327" s="1"/>
      <c r="D327" s="3"/>
      <c r="E327" s="4"/>
      <c r="F327" s="1"/>
      <c r="G327" s="5"/>
      <c r="H327" s="1"/>
      <c r="I327" s="4"/>
      <c r="J327" s="1"/>
      <c r="K327" s="4"/>
      <c r="L327" s="6"/>
      <c r="M327" s="4"/>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ht="12.75" customHeight="1">
      <c r="A328" s="1"/>
      <c r="B328" s="2"/>
      <c r="C328" s="1"/>
      <c r="D328" s="3"/>
      <c r="E328" s="4"/>
      <c r="F328" s="1"/>
      <c r="G328" s="5"/>
      <c r="H328" s="1"/>
      <c r="I328" s="4"/>
      <c r="J328" s="1"/>
      <c r="K328" s="4"/>
      <c r="L328" s="6"/>
      <c r="M328" s="4"/>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ht="12.75" customHeight="1">
      <c r="A329" s="1"/>
      <c r="B329" s="2"/>
      <c r="C329" s="1"/>
      <c r="D329" s="3"/>
      <c r="E329" s="4"/>
      <c r="F329" s="1"/>
      <c r="G329" s="5"/>
      <c r="H329" s="1"/>
      <c r="I329" s="4"/>
      <c r="J329" s="1"/>
      <c r="K329" s="4"/>
      <c r="L329" s="6"/>
      <c r="M329" s="4"/>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ht="12.75" customHeight="1">
      <c r="A330" s="1"/>
      <c r="B330" s="2"/>
      <c r="C330" s="1"/>
      <c r="D330" s="3"/>
      <c r="E330" s="4"/>
      <c r="F330" s="1"/>
      <c r="G330" s="5"/>
      <c r="H330" s="1"/>
      <c r="I330" s="4"/>
      <c r="J330" s="1"/>
      <c r="K330" s="4"/>
      <c r="L330" s="6"/>
      <c r="M330" s="4"/>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ht="12.75" customHeight="1">
      <c r="A331" s="1"/>
      <c r="B331" s="2"/>
      <c r="C331" s="1"/>
      <c r="D331" s="3"/>
      <c r="E331" s="4"/>
      <c r="F331" s="1"/>
      <c r="G331" s="5"/>
      <c r="H331" s="1"/>
      <c r="I331" s="4"/>
      <c r="J331" s="1"/>
      <c r="K331" s="4"/>
      <c r="L331" s="6"/>
      <c r="M331" s="4"/>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ht="12.75" customHeight="1">
      <c r="A332" s="1"/>
      <c r="B332" s="2"/>
      <c r="C332" s="1"/>
      <c r="D332" s="3"/>
      <c r="E332" s="4"/>
      <c r="F332" s="1"/>
      <c r="G332" s="5"/>
      <c r="H332" s="1"/>
      <c r="I332" s="4"/>
      <c r="J332" s="1"/>
      <c r="K332" s="4"/>
      <c r="L332" s="6"/>
      <c r="M332" s="4"/>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ht="12.75" customHeight="1">
      <c r="A333" s="1"/>
      <c r="B333" s="2"/>
      <c r="C333" s="1"/>
      <c r="D333" s="3"/>
      <c r="E333" s="4"/>
      <c r="F333" s="1"/>
      <c r="G333" s="5"/>
      <c r="H333" s="1"/>
      <c r="I333" s="4"/>
      <c r="J333" s="1"/>
      <c r="K333" s="4"/>
      <c r="L333" s="6"/>
      <c r="M333" s="4"/>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ht="12.75" customHeight="1">
      <c r="A334" s="1"/>
      <c r="B334" s="2"/>
      <c r="C334" s="1"/>
      <c r="D334" s="3"/>
      <c r="E334" s="4"/>
      <c r="F334" s="1"/>
      <c r="G334" s="5"/>
      <c r="H334" s="1"/>
      <c r="I334" s="4"/>
      <c r="J334" s="1"/>
      <c r="K334" s="4"/>
      <c r="L334" s="6"/>
      <c r="M334" s="4"/>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ht="12.75" customHeight="1">
      <c r="A335" s="1"/>
      <c r="B335" s="2"/>
      <c r="C335" s="1"/>
      <c r="D335" s="3"/>
      <c r="E335" s="4"/>
      <c r="F335" s="1"/>
      <c r="G335" s="5"/>
      <c r="H335" s="1"/>
      <c r="I335" s="4"/>
      <c r="J335" s="1"/>
      <c r="K335" s="4"/>
      <c r="L335" s="6"/>
      <c r="M335" s="4"/>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ht="12.75" customHeight="1">
      <c r="A336" s="1"/>
      <c r="B336" s="2"/>
      <c r="C336" s="1"/>
      <c r="D336" s="3"/>
      <c r="E336" s="4"/>
      <c r="F336" s="1"/>
      <c r="G336" s="5"/>
      <c r="H336" s="1"/>
      <c r="I336" s="4"/>
      <c r="J336" s="1"/>
      <c r="K336" s="4"/>
      <c r="L336" s="6"/>
      <c r="M336" s="4"/>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ht="12.75" customHeight="1">
      <c r="A337" s="1"/>
      <c r="B337" s="2"/>
      <c r="C337" s="1"/>
      <c r="D337" s="3"/>
      <c r="E337" s="4"/>
      <c r="F337" s="1"/>
      <c r="G337" s="5"/>
      <c r="H337" s="1"/>
      <c r="I337" s="4"/>
      <c r="J337" s="1"/>
      <c r="K337" s="4"/>
      <c r="L337" s="6"/>
      <c r="M337" s="4"/>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ht="12.75" customHeight="1">
      <c r="A338" s="1"/>
      <c r="B338" s="2"/>
      <c r="C338" s="1"/>
      <c r="D338" s="3"/>
      <c r="E338" s="4"/>
      <c r="F338" s="1"/>
      <c r="G338" s="5"/>
      <c r="H338" s="1"/>
      <c r="I338" s="4"/>
      <c r="J338" s="1"/>
      <c r="K338" s="4"/>
      <c r="L338" s="6"/>
      <c r="M338" s="4"/>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ht="12.75" customHeight="1">
      <c r="A339" s="1"/>
      <c r="B339" s="2"/>
      <c r="C339" s="1"/>
      <c r="D339" s="3"/>
      <c r="E339" s="4"/>
      <c r="F339" s="1"/>
      <c r="G339" s="5"/>
      <c r="H339" s="1"/>
      <c r="I339" s="4"/>
      <c r="J339" s="1"/>
      <c r="K339" s="4"/>
      <c r="L339" s="6"/>
      <c r="M339" s="4"/>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ht="12.75" customHeight="1">
      <c r="A340" s="1"/>
      <c r="B340" s="2"/>
      <c r="C340" s="1"/>
      <c r="D340" s="3"/>
      <c r="E340" s="4"/>
      <c r="F340" s="1"/>
      <c r="G340" s="5"/>
      <c r="H340" s="1"/>
      <c r="I340" s="4"/>
      <c r="J340" s="1"/>
      <c r="K340" s="4"/>
      <c r="L340" s="6"/>
      <c r="M340" s="4"/>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ht="12.75" customHeight="1">
      <c r="A341" s="1"/>
      <c r="B341" s="2"/>
      <c r="C341" s="1"/>
      <c r="D341" s="3"/>
      <c r="E341" s="4"/>
      <c r="F341" s="1"/>
      <c r="G341" s="5"/>
      <c r="H341" s="1"/>
      <c r="I341" s="4"/>
      <c r="J341" s="1"/>
      <c r="K341" s="4"/>
      <c r="L341" s="6"/>
      <c r="M341" s="4"/>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ht="12.75" customHeight="1">
      <c r="A342" s="1"/>
      <c r="B342" s="2"/>
      <c r="C342" s="1"/>
      <c r="D342" s="3"/>
      <c r="E342" s="4"/>
      <c r="F342" s="1"/>
      <c r="G342" s="5"/>
      <c r="H342" s="1"/>
      <c r="I342" s="4"/>
      <c r="J342" s="1"/>
      <c r="K342" s="4"/>
      <c r="L342" s="6"/>
      <c r="M342" s="4"/>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ht="12.75" customHeight="1">
      <c r="A343" s="1"/>
      <c r="B343" s="2"/>
      <c r="C343" s="1"/>
      <c r="D343" s="3"/>
      <c r="E343" s="4"/>
      <c r="F343" s="1"/>
      <c r="G343" s="5"/>
      <c r="H343" s="1"/>
      <c r="I343" s="4"/>
      <c r="J343" s="1"/>
      <c r="K343" s="4"/>
      <c r="L343" s="6"/>
      <c r="M343" s="4"/>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ht="12.75" customHeight="1">
      <c r="A344" s="1"/>
      <c r="B344" s="2"/>
      <c r="C344" s="1"/>
      <c r="D344" s="3"/>
      <c r="E344" s="4"/>
      <c r="F344" s="1"/>
      <c r="G344" s="5"/>
      <c r="H344" s="1"/>
      <c r="I344" s="4"/>
      <c r="J344" s="1"/>
      <c r="K344" s="4"/>
      <c r="L344" s="6"/>
      <c r="M344" s="4"/>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ht="12.75" customHeight="1">
      <c r="A345" s="1"/>
      <c r="B345" s="2"/>
      <c r="C345" s="1"/>
      <c r="D345" s="3"/>
      <c r="E345" s="4"/>
      <c r="F345" s="1"/>
      <c r="G345" s="5"/>
      <c r="H345" s="1"/>
      <c r="I345" s="4"/>
      <c r="J345" s="1"/>
      <c r="K345" s="4"/>
      <c r="L345" s="6"/>
      <c r="M345" s="4"/>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ht="12.75" customHeight="1">
      <c r="A346" s="1"/>
      <c r="B346" s="2"/>
      <c r="C346" s="1"/>
      <c r="D346" s="3"/>
      <c r="E346" s="4"/>
      <c r="F346" s="1"/>
      <c r="G346" s="5"/>
      <c r="H346" s="1"/>
      <c r="I346" s="4"/>
      <c r="J346" s="1"/>
      <c r="K346" s="4"/>
      <c r="L346" s="6"/>
      <c r="M346" s="4"/>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ht="12.75" customHeight="1">
      <c r="A347" s="1"/>
      <c r="B347" s="2"/>
      <c r="C347" s="1"/>
      <c r="D347" s="3"/>
      <c r="E347" s="4"/>
      <c r="F347" s="1"/>
      <c r="G347" s="5"/>
      <c r="H347" s="1"/>
      <c r="I347" s="4"/>
      <c r="J347" s="1"/>
      <c r="K347" s="4"/>
      <c r="L347" s="6"/>
      <c r="M347" s="4"/>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ht="12.75" customHeight="1">
      <c r="A348" s="1"/>
      <c r="B348" s="2"/>
      <c r="C348" s="1"/>
      <c r="D348" s="3"/>
      <c r="E348" s="4"/>
      <c r="F348" s="1"/>
      <c r="G348" s="5"/>
      <c r="H348" s="1"/>
      <c r="I348" s="4"/>
      <c r="J348" s="1"/>
      <c r="K348" s="4"/>
      <c r="L348" s="6"/>
      <c r="M348" s="4"/>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ht="12.75" customHeight="1">
      <c r="A349" s="1"/>
      <c r="B349" s="2"/>
      <c r="C349" s="1"/>
      <c r="D349" s="3"/>
      <c r="E349" s="4"/>
      <c r="F349" s="1"/>
      <c r="G349" s="5"/>
      <c r="H349" s="1"/>
      <c r="I349" s="4"/>
      <c r="J349" s="1"/>
      <c r="K349" s="4"/>
      <c r="L349" s="6"/>
      <c r="M349" s="4"/>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ht="12.75" customHeight="1">
      <c r="A350" s="1"/>
      <c r="B350" s="2"/>
      <c r="C350" s="1"/>
      <c r="D350" s="3"/>
      <c r="E350" s="4"/>
      <c r="F350" s="1"/>
      <c r="G350" s="5"/>
      <c r="H350" s="1"/>
      <c r="I350" s="4"/>
      <c r="J350" s="1"/>
      <c r="K350" s="4"/>
      <c r="L350" s="6"/>
      <c r="M350" s="4"/>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ht="12.75" customHeight="1">
      <c r="A351" s="1"/>
      <c r="B351" s="2"/>
      <c r="C351" s="1"/>
      <c r="D351" s="3"/>
      <c r="E351" s="4"/>
      <c r="F351" s="1"/>
      <c r="G351" s="5"/>
      <c r="H351" s="1"/>
      <c r="I351" s="4"/>
      <c r="J351" s="1"/>
      <c r="K351" s="4"/>
      <c r="L351" s="6"/>
      <c r="M351" s="4"/>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ht="12.75" customHeight="1">
      <c r="A352" s="1"/>
      <c r="B352" s="2"/>
      <c r="C352" s="1"/>
      <c r="D352" s="3"/>
      <c r="E352" s="4"/>
      <c r="F352" s="1"/>
      <c r="G352" s="5"/>
      <c r="H352" s="1"/>
      <c r="I352" s="4"/>
      <c r="J352" s="1"/>
      <c r="K352" s="4"/>
      <c r="L352" s="6"/>
      <c r="M352" s="4"/>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ht="12.75" customHeight="1">
      <c r="A353" s="1"/>
      <c r="B353" s="2"/>
      <c r="C353" s="1"/>
      <c r="D353" s="3"/>
      <c r="E353" s="4"/>
      <c r="F353" s="1"/>
      <c r="G353" s="5"/>
      <c r="H353" s="1"/>
      <c r="I353" s="4"/>
      <c r="J353" s="1"/>
      <c r="K353" s="4"/>
      <c r="L353" s="6"/>
      <c r="M353" s="4"/>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ht="12.75" customHeight="1">
      <c r="A354" s="1"/>
      <c r="B354" s="2"/>
      <c r="C354" s="1"/>
      <c r="D354" s="3"/>
      <c r="E354" s="4"/>
      <c r="F354" s="1"/>
      <c r="G354" s="5"/>
      <c r="H354" s="1"/>
      <c r="I354" s="4"/>
      <c r="J354" s="1"/>
      <c r="K354" s="4"/>
      <c r="L354" s="6"/>
      <c r="M354" s="4"/>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ht="12.75" customHeight="1">
      <c r="A355" s="1"/>
      <c r="B355" s="2"/>
      <c r="C355" s="1"/>
      <c r="D355" s="3"/>
      <c r="E355" s="4"/>
      <c r="F355" s="1"/>
      <c r="G355" s="5"/>
      <c r="H355" s="1"/>
      <c r="I355" s="4"/>
      <c r="J355" s="1"/>
      <c r="K355" s="4"/>
      <c r="L355" s="6"/>
      <c r="M355" s="4"/>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ht="12.75" customHeight="1">
      <c r="A356" s="1"/>
      <c r="B356" s="2"/>
      <c r="C356" s="1"/>
      <c r="D356" s="3"/>
      <c r="E356" s="4"/>
      <c r="F356" s="1"/>
      <c r="G356" s="5"/>
      <c r="H356" s="1"/>
      <c r="I356" s="4"/>
      <c r="J356" s="1"/>
      <c r="K356" s="4"/>
      <c r="L356" s="6"/>
      <c r="M356" s="4"/>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ht="12.75" customHeight="1">
      <c r="A357" s="1"/>
      <c r="B357" s="2"/>
      <c r="C357" s="1"/>
      <c r="D357" s="3"/>
      <c r="E357" s="4"/>
      <c r="F357" s="1"/>
      <c r="G357" s="5"/>
      <c r="H357" s="1"/>
      <c r="I357" s="4"/>
      <c r="J357" s="1"/>
      <c r="K357" s="4"/>
      <c r="L357" s="6"/>
      <c r="M357" s="4"/>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ht="12.75" customHeight="1">
      <c r="A358" s="1"/>
      <c r="B358" s="2"/>
      <c r="C358" s="1"/>
      <c r="D358" s="3"/>
      <c r="E358" s="4"/>
      <c r="F358" s="1"/>
      <c r="G358" s="5"/>
      <c r="H358" s="1"/>
      <c r="I358" s="4"/>
      <c r="J358" s="1"/>
      <c r="K358" s="4"/>
      <c r="L358" s="6"/>
      <c r="M358" s="4"/>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ht="12.75" customHeight="1">
      <c r="A359" s="1"/>
      <c r="B359" s="2"/>
      <c r="C359" s="1"/>
      <c r="D359" s="3"/>
      <c r="E359" s="4"/>
      <c r="F359" s="1"/>
      <c r="G359" s="5"/>
      <c r="H359" s="1"/>
      <c r="I359" s="4"/>
      <c r="J359" s="1"/>
      <c r="K359" s="4"/>
      <c r="L359" s="6"/>
      <c r="M359" s="4"/>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ht="12.75" customHeight="1">
      <c r="A360" s="1"/>
      <c r="B360" s="2"/>
      <c r="C360" s="1"/>
      <c r="D360" s="3"/>
      <c r="E360" s="4"/>
      <c r="F360" s="1"/>
      <c r="G360" s="5"/>
      <c r="H360" s="1"/>
      <c r="I360" s="4"/>
      <c r="J360" s="1"/>
      <c r="K360" s="4"/>
      <c r="L360" s="6"/>
      <c r="M360" s="4"/>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ht="12.75" customHeight="1">
      <c r="A361" s="1"/>
      <c r="B361" s="2"/>
      <c r="C361" s="1"/>
      <c r="D361" s="3"/>
      <c r="E361" s="4"/>
      <c r="F361" s="1"/>
      <c r="G361" s="5"/>
      <c r="H361" s="1"/>
      <c r="I361" s="4"/>
      <c r="J361" s="1"/>
      <c r="K361" s="4"/>
      <c r="L361" s="6"/>
      <c r="M361" s="4"/>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ht="12.75" customHeight="1">
      <c r="A362" s="1"/>
      <c r="B362" s="2"/>
      <c r="C362" s="1"/>
      <c r="D362" s="3"/>
      <c r="E362" s="4"/>
      <c r="F362" s="1"/>
      <c r="G362" s="5"/>
      <c r="H362" s="1"/>
      <c r="I362" s="4"/>
      <c r="J362" s="1"/>
      <c r="K362" s="4"/>
      <c r="L362" s="6"/>
      <c r="M362" s="4"/>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ht="12.75" customHeight="1">
      <c r="A363" s="1"/>
      <c r="B363" s="2"/>
      <c r="C363" s="1"/>
      <c r="D363" s="3"/>
      <c r="E363" s="4"/>
      <c r="F363" s="1"/>
      <c r="G363" s="5"/>
      <c r="H363" s="1"/>
      <c r="I363" s="4"/>
      <c r="J363" s="1"/>
      <c r="K363" s="4"/>
      <c r="L363" s="6"/>
      <c r="M363" s="4"/>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ht="12.75" customHeight="1">
      <c r="A364" s="1"/>
      <c r="B364" s="2"/>
      <c r="C364" s="1"/>
      <c r="D364" s="3"/>
      <c r="E364" s="4"/>
      <c r="F364" s="1"/>
      <c r="G364" s="5"/>
      <c r="H364" s="1"/>
      <c r="I364" s="4"/>
      <c r="J364" s="1"/>
      <c r="K364" s="4"/>
      <c r="L364" s="6"/>
      <c r="M364" s="4"/>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ht="12.75" customHeight="1">
      <c r="A365" s="1"/>
      <c r="B365" s="2"/>
      <c r="C365" s="1"/>
      <c r="D365" s="3"/>
      <c r="E365" s="4"/>
      <c r="F365" s="1"/>
      <c r="G365" s="5"/>
      <c r="H365" s="1"/>
      <c r="I365" s="4"/>
      <c r="J365" s="1"/>
      <c r="K365" s="4"/>
      <c r="L365" s="6"/>
      <c r="M365" s="4"/>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ht="12.75" customHeight="1">
      <c r="A366" s="1"/>
      <c r="B366" s="2"/>
      <c r="C366" s="1"/>
      <c r="D366" s="3"/>
      <c r="E366" s="4"/>
      <c r="F366" s="1"/>
      <c r="G366" s="5"/>
      <c r="H366" s="1"/>
      <c r="I366" s="4"/>
      <c r="J366" s="1"/>
      <c r="K366" s="4"/>
      <c r="L366" s="6"/>
      <c r="M366" s="4"/>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ht="12.75" customHeight="1">
      <c r="A367" s="1"/>
      <c r="B367" s="2"/>
      <c r="C367" s="1"/>
      <c r="D367" s="3"/>
      <c r="E367" s="4"/>
      <c r="F367" s="1"/>
      <c r="G367" s="5"/>
      <c r="H367" s="1"/>
      <c r="I367" s="4"/>
      <c r="J367" s="1"/>
      <c r="K367" s="4"/>
      <c r="L367" s="6"/>
      <c r="M367" s="4"/>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ht="12.75" customHeight="1">
      <c r="A368" s="1"/>
      <c r="B368" s="2"/>
      <c r="C368" s="1"/>
      <c r="D368" s="3"/>
      <c r="E368" s="4"/>
      <c r="F368" s="1"/>
      <c r="G368" s="5"/>
      <c r="H368" s="1"/>
      <c r="I368" s="4"/>
      <c r="J368" s="1"/>
      <c r="K368" s="4"/>
      <c r="L368" s="6"/>
      <c r="M368" s="4"/>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ht="12.75" customHeight="1">
      <c r="A369" s="1"/>
      <c r="B369" s="2"/>
      <c r="C369" s="1"/>
      <c r="D369" s="3"/>
      <c r="E369" s="4"/>
      <c r="F369" s="1"/>
      <c r="G369" s="5"/>
      <c r="H369" s="1"/>
      <c r="I369" s="4"/>
      <c r="J369" s="1"/>
      <c r="K369" s="4"/>
      <c r="L369" s="6"/>
      <c r="M369" s="4"/>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ht="12.75" customHeight="1">
      <c r="A370" s="1"/>
      <c r="B370" s="2"/>
      <c r="C370" s="1"/>
      <c r="D370" s="3"/>
      <c r="E370" s="4"/>
      <c r="F370" s="1"/>
      <c r="G370" s="5"/>
      <c r="H370" s="1"/>
      <c r="I370" s="4"/>
      <c r="J370" s="1"/>
      <c r="K370" s="4"/>
      <c r="L370" s="6"/>
      <c r="M370" s="4"/>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ht="12.75" customHeight="1">
      <c r="A371" s="1"/>
      <c r="B371" s="2"/>
      <c r="C371" s="1"/>
      <c r="D371" s="3"/>
      <c r="E371" s="4"/>
      <c r="F371" s="1"/>
      <c r="G371" s="5"/>
      <c r="H371" s="1"/>
      <c r="I371" s="4"/>
      <c r="J371" s="1"/>
      <c r="K371" s="4"/>
      <c r="L371" s="6"/>
      <c r="M371" s="4"/>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ht="12.75" customHeight="1">
      <c r="A372" s="1"/>
      <c r="B372" s="2"/>
      <c r="C372" s="1"/>
      <c r="D372" s="3"/>
      <c r="E372" s="4"/>
      <c r="F372" s="1"/>
      <c r="G372" s="5"/>
      <c r="H372" s="1"/>
      <c r="I372" s="4"/>
      <c r="J372" s="1"/>
      <c r="K372" s="4"/>
      <c r="L372" s="6"/>
      <c r="M372" s="4"/>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ht="12.75" customHeight="1">
      <c r="A373" s="1"/>
      <c r="B373" s="2"/>
      <c r="C373" s="1"/>
      <c r="D373" s="3"/>
      <c r="E373" s="4"/>
      <c r="F373" s="1"/>
      <c r="G373" s="5"/>
      <c r="H373" s="1"/>
      <c r="I373" s="4"/>
      <c r="J373" s="1"/>
      <c r="K373" s="4"/>
      <c r="L373" s="6"/>
      <c r="M373" s="4"/>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ht="12.75" customHeight="1">
      <c r="A374" s="1"/>
      <c r="B374" s="2"/>
      <c r="C374" s="1"/>
      <c r="D374" s="3"/>
      <c r="E374" s="4"/>
      <c r="F374" s="1"/>
      <c r="G374" s="5"/>
      <c r="H374" s="1"/>
      <c r="I374" s="4"/>
      <c r="J374" s="1"/>
      <c r="K374" s="4"/>
      <c r="L374" s="6"/>
      <c r="M374" s="4"/>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ht="12.75" customHeight="1">
      <c r="A375" s="1"/>
      <c r="B375" s="2"/>
      <c r="C375" s="1"/>
      <c r="D375" s="3"/>
      <c r="E375" s="4"/>
      <c r="F375" s="1"/>
      <c r="G375" s="5"/>
      <c r="H375" s="1"/>
      <c r="I375" s="4"/>
      <c r="J375" s="1"/>
      <c r="K375" s="4"/>
      <c r="L375" s="6"/>
      <c r="M375" s="4"/>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ht="12.75" customHeight="1">
      <c r="A376" s="1"/>
      <c r="B376" s="2"/>
      <c r="C376" s="1"/>
      <c r="D376" s="3"/>
      <c r="E376" s="4"/>
      <c r="F376" s="1"/>
      <c r="G376" s="5"/>
      <c r="H376" s="1"/>
      <c r="I376" s="4"/>
      <c r="J376" s="1"/>
      <c r="K376" s="4"/>
      <c r="L376" s="6"/>
      <c r="M376" s="4"/>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ht="12.75" customHeight="1">
      <c r="A377" s="1"/>
      <c r="B377" s="2"/>
      <c r="C377" s="1"/>
      <c r="D377" s="3"/>
      <c r="E377" s="4"/>
      <c r="F377" s="1"/>
      <c r="G377" s="5"/>
      <c r="H377" s="1"/>
      <c r="I377" s="4"/>
      <c r="J377" s="1"/>
      <c r="K377" s="4"/>
      <c r="L377" s="6"/>
      <c r="M377" s="4"/>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ht="12.75" customHeight="1">
      <c r="A378" s="1"/>
      <c r="B378" s="2"/>
      <c r="C378" s="1"/>
      <c r="D378" s="3"/>
      <c r="E378" s="4"/>
      <c r="F378" s="1"/>
      <c r="G378" s="5"/>
      <c r="H378" s="1"/>
      <c r="I378" s="4"/>
      <c r="J378" s="1"/>
      <c r="K378" s="4"/>
      <c r="L378" s="6"/>
      <c r="M378" s="4"/>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ht="12.75" customHeight="1">
      <c r="A379" s="1"/>
      <c r="B379" s="2"/>
      <c r="C379" s="1"/>
      <c r="D379" s="3"/>
      <c r="E379" s="4"/>
      <c r="F379" s="1"/>
      <c r="G379" s="5"/>
      <c r="H379" s="1"/>
      <c r="I379" s="4"/>
      <c r="J379" s="1"/>
      <c r="K379" s="4"/>
      <c r="L379" s="6"/>
      <c r="M379" s="4"/>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ht="12.75" customHeight="1">
      <c r="A380" s="1"/>
      <c r="B380" s="2"/>
      <c r="C380" s="1"/>
      <c r="D380" s="3"/>
      <c r="E380" s="4"/>
      <c r="F380" s="1"/>
      <c r="G380" s="5"/>
      <c r="H380" s="1"/>
      <c r="I380" s="4"/>
      <c r="J380" s="1"/>
      <c r="K380" s="4"/>
      <c r="L380" s="6"/>
      <c r="M380" s="4"/>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ht="12.75" customHeight="1">
      <c r="A381" s="1"/>
      <c r="B381" s="2"/>
      <c r="C381" s="1"/>
      <c r="D381" s="3"/>
      <c r="E381" s="4"/>
      <c r="F381" s="1"/>
      <c r="G381" s="5"/>
      <c r="H381" s="1"/>
      <c r="I381" s="4"/>
      <c r="J381" s="1"/>
      <c r="K381" s="4"/>
      <c r="L381" s="6"/>
      <c r="M381" s="4"/>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ht="12.75" customHeight="1">
      <c r="A382" s="1"/>
      <c r="B382" s="2"/>
      <c r="C382" s="1"/>
      <c r="D382" s="3"/>
      <c r="E382" s="4"/>
      <c r="F382" s="1"/>
      <c r="G382" s="5"/>
      <c r="H382" s="1"/>
      <c r="I382" s="4"/>
      <c r="J382" s="1"/>
      <c r="K382" s="4"/>
      <c r="L382" s="6"/>
      <c r="M382" s="4"/>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ht="12.75" customHeight="1">
      <c r="A383" s="1"/>
      <c r="B383" s="2"/>
      <c r="C383" s="1"/>
      <c r="D383" s="3"/>
      <c r="E383" s="4"/>
      <c r="F383" s="1"/>
      <c r="G383" s="5"/>
      <c r="H383" s="1"/>
      <c r="I383" s="4"/>
      <c r="J383" s="1"/>
      <c r="K383" s="4"/>
      <c r="L383" s="6"/>
      <c r="M383" s="4"/>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ht="12.75" customHeight="1">
      <c r="A384" s="1"/>
      <c r="B384" s="2"/>
      <c r="C384" s="1"/>
      <c r="D384" s="3"/>
      <c r="E384" s="4"/>
      <c r="F384" s="1"/>
      <c r="G384" s="5"/>
      <c r="H384" s="1"/>
      <c r="I384" s="4"/>
      <c r="J384" s="1"/>
      <c r="K384" s="4"/>
      <c r="L384" s="6"/>
      <c r="M384" s="4"/>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ht="12.75" customHeight="1">
      <c r="A385" s="1"/>
      <c r="B385" s="2"/>
      <c r="C385" s="1"/>
      <c r="D385" s="3"/>
      <c r="E385" s="4"/>
      <c r="F385" s="1"/>
      <c r="G385" s="5"/>
      <c r="H385" s="1"/>
      <c r="I385" s="4"/>
      <c r="J385" s="1"/>
      <c r="K385" s="4"/>
      <c r="L385" s="6"/>
      <c r="M385" s="4"/>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ht="12.75" customHeight="1">
      <c r="A386" s="1"/>
      <c r="B386" s="2"/>
      <c r="C386" s="1"/>
      <c r="D386" s="3"/>
      <c r="E386" s="4"/>
      <c r="F386" s="1"/>
      <c r="G386" s="5"/>
      <c r="H386" s="1"/>
      <c r="I386" s="4"/>
      <c r="J386" s="1"/>
      <c r="K386" s="4"/>
      <c r="L386" s="6"/>
      <c r="M386" s="4"/>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ht="12.75" customHeight="1">
      <c r="A387" s="1"/>
      <c r="B387" s="2"/>
      <c r="C387" s="1"/>
      <c r="D387" s="3"/>
      <c r="E387" s="4"/>
      <c r="F387" s="1"/>
      <c r="G387" s="5"/>
      <c r="H387" s="1"/>
      <c r="I387" s="4"/>
      <c r="J387" s="1"/>
      <c r="K387" s="4"/>
      <c r="L387" s="6"/>
      <c r="M387" s="4"/>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ht="12.75" customHeight="1">
      <c r="A388" s="1"/>
      <c r="B388" s="2"/>
      <c r="C388" s="1"/>
      <c r="D388" s="3"/>
      <c r="E388" s="4"/>
      <c r="F388" s="1"/>
      <c r="G388" s="5"/>
      <c r="H388" s="1"/>
      <c r="I388" s="4"/>
      <c r="J388" s="1"/>
      <c r="K388" s="4"/>
      <c r="L388" s="6"/>
      <c r="M388" s="4"/>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ht="12.75" customHeight="1">
      <c r="A389" s="1"/>
      <c r="B389" s="2"/>
      <c r="C389" s="1"/>
      <c r="D389" s="3"/>
      <c r="E389" s="4"/>
      <c r="F389" s="1"/>
      <c r="G389" s="5"/>
      <c r="H389" s="1"/>
      <c r="I389" s="4"/>
      <c r="J389" s="1"/>
      <c r="K389" s="4"/>
      <c r="L389" s="6"/>
      <c r="M389" s="4"/>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ht="12.75" customHeight="1">
      <c r="A390" s="1"/>
      <c r="B390" s="2"/>
      <c r="C390" s="1"/>
      <c r="D390" s="3"/>
      <c r="E390" s="4"/>
      <c r="F390" s="1"/>
      <c r="G390" s="5"/>
      <c r="H390" s="1"/>
      <c r="I390" s="4"/>
      <c r="J390" s="1"/>
      <c r="K390" s="4"/>
      <c r="L390" s="6"/>
      <c r="M390" s="4"/>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ht="12.75" customHeight="1">
      <c r="A391" s="1"/>
      <c r="B391" s="2"/>
      <c r="C391" s="1"/>
      <c r="D391" s="3"/>
      <c r="E391" s="4"/>
      <c r="F391" s="1"/>
      <c r="G391" s="5"/>
      <c r="H391" s="1"/>
      <c r="I391" s="4"/>
      <c r="J391" s="1"/>
      <c r="K391" s="4"/>
      <c r="L391" s="6"/>
      <c r="M391" s="4"/>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ht="12.75" customHeight="1">
      <c r="A392" s="1"/>
      <c r="B392" s="2"/>
      <c r="C392" s="1"/>
      <c r="D392" s="3"/>
      <c r="E392" s="4"/>
      <c r="F392" s="1"/>
      <c r="G392" s="5"/>
      <c r="H392" s="1"/>
      <c r="I392" s="4"/>
      <c r="J392" s="1"/>
      <c r="K392" s="4"/>
      <c r="L392" s="6"/>
      <c r="M392" s="4"/>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ht="12.75" customHeight="1">
      <c r="A393" s="1"/>
      <c r="B393" s="2"/>
      <c r="C393" s="1"/>
      <c r="D393" s="3"/>
      <c r="E393" s="4"/>
      <c r="F393" s="1"/>
      <c r="G393" s="5"/>
      <c r="H393" s="1"/>
      <c r="I393" s="4"/>
      <c r="J393" s="1"/>
      <c r="K393" s="4"/>
      <c r="L393" s="6"/>
      <c r="M393" s="4"/>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spans="1:48" ht="12.75" customHeight="1">
      <c r="A394" s="1"/>
      <c r="B394" s="2"/>
      <c r="C394" s="1"/>
      <c r="D394" s="3"/>
      <c r="E394" s="4"/>
      <c r="F394" s="1"/>
      <c r="G394" s="5"/>
      <c r="H394" s="1"/>
      <c r="I394" s="4"/>
      <c r="J394" s="1"/>
      <c r="K394" s="4"/>
      <c r="L394" s="6"/>
      <c r="M394" s="4"/>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row r="395" spans="1:48" ht="12.75" customHeight="1">
      <c r="A395" s="1"/>
      <c r="B395" s="2"/>
      <c r="C395" s="1"/>
      <c r="D395" s="3"/>
      <c r="E395" s="4"/>
      <c r="F395" s="1"/>
      <c r="G395" s="5"/>
      <c r="H395" s="1"/>
      <c r="I395" s="4"/>
      <c r="J395" s="1"/>
      <c r="K395" s="4"/>
      <c r="L395" s="6"/>
      <c r="M395" s="4"/>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row>
    <row r="396" spans="1:48" ht="12.75" customHeight="1">
      <c r="A396" s="1"/>
      <c r="B396" s="2"/>
      <c r="C396" s="1"/>
      <c r="D396" s="3"/>
      <c r="E396" s="4"/>
      <c r="F396" s="1"/>
      <c r="G396" s="5"/>
      <c r="H396" s="1"/>
      <c r="I396" s="4"/>
      <c r="J396" s="1"/>
      <c r="K396" s="4"/>
      <c r="L396" s="6"/>
      <c r="M396" s="4"/>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row>
    <row r="397" spans="1:48" ht="12.75" customHeight="1">
      <c r="A397" s="1"/>
      <c r="B397" s="2"/>
      <c r="C397" s="1"/>
      <c r="D397" s="3"/>
      <c r="E397" s="4"/>
      <c r="F397" s="1"/>
      <c r="G397" s="5"/>
      <c r="H397" s="1"/>
      <c r="I397" s="4"/>
      <c r="J397" s="1"/>
      <c r="K397" s="4"/>
      <c r="L397" s="6"/>
      <c r="M397" s="4"/>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row>
    <row r="398" spans="1:48" ht="12.75" customHeight="1">
      <c r="A398" s="1"/>
      <c r="B398" s="2"/>
      <c r="C398" s="1"/>
      <c r="D398" s="3"/>
      <c r="E398" s="4"/>
      <c r="F398" s="1"/>
      <c r="G398" s="5"/>
      <c r="H398" s="1"/>
      <c r="I398" s="4"/>
      <c r="J398" s="1"/>
      <c r="K398" s="4"/>
      <c r="L398" s="6"/>
      <c r="M398" s="4"/>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row>
    <row r="399" spans="1:48" ht="12.75" customHeight="1">
      <c r="A399" s="1"/>
      <c r="B399" s="2"/>
      <c r="C399" s="1"/>
      <c r="D399" s="3"/>
      <c r="E399" s="4"/>
      <c r="F399" s="1"/>
      <c r="G399" s="5"/>
      <c r="H399" s="1"/>
      <c r="I399" s="4"/>
      <c r="J399" s="1"/>
      <c r="K399" s="4"/>
      <c r="L399" s="6"/>
      <c r="M399" s="4"/>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row>
    <row r="400" spans="1:48" ht="12.75" customHeight="1">
      <c r="A400" s="1"/>
      <c r="B400" s="2"/>
      <c r="C400" s="1"/>
      <c r="D400" s="3"/>
      <c r="E400" s="4"/>
      <c r="F400" s="1"/>
      <c r="G400" s="5"/>
      <c r="H400" s="1"/>
      <c r="I400" s="4"/>
      <c r="J400" s="1"/>
      <c r="K400" s="4"/>
      <c r="L400" s="6"/>
      <c r="M400" s="4"/>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row>
    <row r="401" spans="1:48" ht="12.75" customHeight="1">
      <c r="A401" s="1"/>
      <c r="B401" s="2"/>
      <c r="C401" s="1"/>
      <c r="D401" s="3"/>
      <c r="E401" s="4"/>
      <c r="F401" s="1"/>
      <c r="G401" s="5"/>
      <c r="H401" s="1"/>
      <c r="I401" s="4"/>
      <c r="J401" s="1"/>
      <c r="K401" s="4"/>
      <c r="L401" s="6"/>
      <c r="M401" s="4"/>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row>
    <row r="402" spans="1:48" ht="12.75" customHeight="1">
      <c r="A402" s="1"/>
      <c r="B402" s="2"/>
      <c r="C402" s="1"/>
      <c r="D402" s="3"/>
      <c r="E402" s="4"/>
      <c r="F402" s="1"/>
      <c r="G402" s="5"/>
      <c r="H402" s="1"/>
      <c r="I402" s="4"/>
      <c r="J402" s="1"/>
      <c r="K402" s="4"/>
      <c r="L402" s="6"/>
      <c r="M402" s="4"/>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row>
    <row r="403" spans="1:48" ht="12.75" customHeight="1">
      <c r="A403" s="1"/>
      <c r="B403" s="2"/>
      <c r="C403" s="1"/>
      <c r="D403" s="3"/>
      <c r="E403" s="4"/>
      <c r="F403" s="1"/>
      <c r="G403" s="5"/>
      <c r="H403" s="1"/>
      <c r="I403" s="4"/>
      <c r="J403" s="1"/>
      <c r="K403" s="4"/>
      <c r="L403" s="6"/>
      <c r="M403" s="4"/>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row>
    <row r="404" spans="1:48" ht="12.75" customHeight="1">
      <c r="A404" s="1"/>
      <c r="B404" s="2"/>
      <c r="C404" s="1"/>
      <c r="D404" s="3"/>
      <c r="E404" s="4"/>
      <c r="F404" s="1"/>
      <c r="G404" s="5"/>
      <c r="H404" s="1"/>
      <c r="I404" s="4"/>
      <c r="J404" s="1"/>
      <c r="K404" s="4"/>
      <c r="L404" s="6"/>
      <c r="M404" s="4"/>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row>
    <row r="405" spans="1:48" ht="12.75" customHeight="1">
      <c r="A405" s="1"/>
      <c r="B405" s="2"/>
      <c r="C405" s="1"/>
      <c r="D405" s="3"/>
      <c r="E405" s="4"/>
      <c r="F405" s="1"/>
      <c r="G405" s="5"/>
      <c r="H405" s="1"/>
      <c r="I405" s="4"/>
      <c r="J405" s="1"/>
      <c r="K405" s="4"/>
      <c r="L405" s="6"/>
      <c r="M405" s="4"/>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row>
    <row r="406" spans="1:48" ht="12.75" customHeight="1">
      <c r="A406" s="1"/>
      <c r="B406" s="2"/>
      <c r="C406" s="1"/>
      <c r="D406" s="3"/>
      <c r="E406" s="4"/>
      <c r="F406" s="1"/>
      <c r="G406" s="5"/>
      <c r="H406" s="1"/>
      <c r="I406" s="4"/>
      <c r="J406" s="1"/>
      <c r="K406" s="4"/>
      <c r="L406" s="6"/>
      <c r="M406" s="4"/>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row>
    <row r="407" spans="1:48" ht="12.75" customHeight="1">
      <c r="A407" s="1"/>
      <c r="B407" s="2"/>
      <c r="C407" s="1"/>
      <c r="D407" s="3"/>
      <c r="E407" s="4"/>
      <c r="F407" s="1"/>
      <c r="G407" s="5"/>
      <c r="H407" s="1"/>
      <c r="I407" s="4"/>
      <c r="J407" s="1"/>
      <c r="K407" s="4"/>
      <c r="L407" s="6"/>
      <c r="M407" s="4"/>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row>
    <row r="408" spans="1:48" ht="12.75" customHeight="1">
      <c r="A408" s="1"/>
      <c r="B408" s="2"/>
      <c r="C408" s="1"/>
      <c r="D408" s="3"/>
      <c r="E408" s="4"/>
      <c r="F408" s="1"/>
      <c r="G408" s="5"/>
      <c r="H408" s="1"/>
      <c r="I408" s="4"/>
      <c r="J408" s="1"/>
      <c r="K408" s="4"/>
      <c r="L408" s="6"/>
      <c r="M408" s="4"/>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row>
    <row r="409" spans="1:48" ht="12.75" customHeight="1">
      <c r="A409" s="1"/>
      <c r="B409" s="2"/>
      <c r="C409" s="1"/>
      <c r="D409" s="3"/>
      <c r="E409" s="4"/>
      <c r="F409" s="1"/>
      <c r="G409" s="5"/>
      <c r="H409" s="1"/>
      <c r="I409" s="4"/>
      <c r="J409" s="1"/>
      <c r="K409" s="4"/>
      <c r="L409" s="6"/>
      <c r="M409" s="4"/>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row>
    <row r="410" spans="1:48" ht="12.75" customHeight="1">
      <c r="A410" s="1"/>
      <c r="B410" s="2"/>
      <c r="C410" s="1"/>
      <c r="D410" s="3"/>
      <c r="E410" s="4"/>
      <c r="F410" s="1"/>
      <c r="G410" s="5"/>
      <c r="H410" s="1"/>
      <c r="I410" s="4"/>
      <c r="J410" s="1"/>
      <c r="K410" s="4"/>
      <c r="L410" s="6"/>
      <c r="M410" s="4"/>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row>
    <row r="411" spans="1:48" ht="12.75" customHeight="1">
      <c r="A411" s="1"/>
      <c r="B411" s="2"/>
      <c r="C411" s="1"/>
      <c r="D411" s="3"/>
      <c r="E411" s="4"/>
      <c r="F411" s="1"/>
      <c r="G411" s="5"/>
      <c r="H411" s="1"/>
      <c r="I411" s="4"/>
      <c r="J411" s="1"/>
      <c r="K411" s="4"/>
      <c r="L411" s="6"/>
      <c r="M411" s="4"/>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row>
    <row r="412" spans="1:48" ht="12.75" customHeight="1">
      <c r="A412" s="1"/>
      <c r="B412" s="2"/>
      <c r="C412" s="1"/>
      <c r="D412" s="3"/>
      <c r="E412" s="4"/>
      <c r="F412" s="1"/>
      <c r="G412" s="5"/>
      <c r="H412" s="1"/>
      <c r="I412" s="4"/>
      <c r="J412" s="1"/>
      <c r="K412" s="4"/>
      <c r="L412" s="6"/>
      <c r="M412" s="4"/>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row>
    <row r="413" spans="1:48" ht="12.75" customHeight="1">
      <c r="A413" s="1"/>
      <c r="B413" s="2"/>
      <c r="C413" s="1"/>
      <c r="D413" s="3"/>
      <c r="E413" s="4"/>
      <c r="F413" s="1"/>
      <c r="G413" s="5"/>
      <c r="H413" s="1"/>
      <c r="I413" s="4"/>
      <c r="J413" s="1"/>
      <c r="K413" s="4"/>
      <c r="L413" s="6"/>
      <c r="M413" s="4"/>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row>
    <row r="414" spans="1:48" ht="12.75" customHeight="1">
      <c r="A414" s="1"/>
      <c r="B414" s="2"/>
      <c r="C414" s="1"/>
      <c r="D414" s="3"/>
      <c r="E414" s="4"/>
      <c r="F414" s="1"/>
      <c r="G414" s="5"/>
      <c r="H414" s="1"/>
      <c r="I414" s="4"/>
      <c r="J414" s="1"/>
      <c r="K414" s="4"/>
      <c r="L414" s="6"/>
      <c r="M414" s="4"/>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row>
    <row r="415" spans="1:48" ht="12.75" customHeight="1">
      <c r="A415" s="1"/>
      <c r="B415" s="2"/>
      <c r="C415" s="1"/>
      <c r="D415" s="3"/>
      <c r="E415" s="4"/>
      <c r="F415" s="1"/>
      <c r="G415" s="5"/>
      <c r="H415" s="1"/>
      <c r="I415" s="4"/>
      <c r="J415" s="1"/>
      <c r="K415" s="4"/>
      <c r="L415" s="6"/>
      <c r="M415" s="4"/>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row>
    <row r="416" spans="1:48" ht="12.75" customHeight="1">
      <c r="A416" s="1"/>
      <c r="B416" s="2"/>
      <c r="C416" s="1"/>
      <c r="D416" s="3"/>
      <c r="E416" s="4"/>
      <c r="F416" s="1"/>
      <c r="G416" s="5"/>
      <c r="H416" s="1"/>
      <c r="I416" s="4"/>
      <c r="J416" s="1"/>
      <c r="K416" s="4"/>
      <c r="L416" s="6"/>
      <c r="M416" s="4"/>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row>
    <row r="417" spans="1:48" ht="12.75" customHeight="1">
      <c r="A417" s="1"/>
      <c r="B417" s="2"/>
      <c r="C417" s="1"/>
      <c r="D417" s="3"/>
      <c r="E417" s="4"/>
      <c r="F417" s="1"/>
      <c r="G417" s="5"/>
      <c r="H417" s="1"/>
      <c r="I417" s="4"/>
      <c r="J417" s="1"/>
      <c r="K417" s="4"/>
      <c r="L417" s="6"/>
      <c r="M417" s="4"/>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row>
    <row r="418" spans="1:48" ht="12.75" customHeight="1">
      <c r="A418" s="1"/>
      <c r="B418" s="2"/>
      <c r="C418" s="1"/>
      <c r="D418" s="3"/>
      <c r="E418" s="4"/>
      <c r="F418" s="1"/>
      <c r="G418" s="5"/>
      <c r="H418" s="1"/>
      <c r="I418" s="4"/>
      <c r="J418" s="1"/>
      <c r="K418" s="4"/>
      <c r="L418" s="6"/>
      <c r="M418" s="4"/>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row>
    <row r="419" spans="1:48" ht="12.75" customHeight="1">
      <c r="A419" s="1"/>
      <c r="B419" s="2"/>
      <c r="C419" s="1"/>
      <c r="D419" s="3"/>
      <c r="E419" s="4"/>
      <c r="F419" s="1"/>
      <c r="G419" s="5"/>
      <c r="H419" s="1"/>
      <c r="I419" s="4"/>
      <c r="J419" s="1"/>
      <c r="K419" s="4"/>
      <c r="L419" s="6"/>
      <c r="M419" s="4"/>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row>
    <row r="420" spans="1:48" ht="12.75" customHeight="1">
      <c r="A420" s="1"/>
      <c r="B420" s="2"/>
      <c r="C420" s="1"/>
      <c r="D420" s="3"/>
      <c r="E420" s="4"/>
      <c r="F420" s="1"/>
      <c r="G420" s="5"/>
      <c r="H420" s="1"/>
      <c r="I420" s="4"/>
      <c r="J420" s="1"/>
      <c r="K420" s="4"/>
      <c r="L420" s="6"/>
      <c r="M420" s="4"/>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row>
    <row r="421" spans="1:48" ht="12.75" customHeight="1">
      <c r="A421" s="1"/>
      <c r="B421" s="2"/>
      <c r="C421" s="1"/>
      <c r="D421" s="3"/>
      <c r="E421" s="4"/>
      <c r="F421" s="1"/>
      <c r="G421" s="5"/>
      <c r="H421" s="1"/>
      <c r="I421" s="4"/>
      <c r="J421" s="1"/>
      <c r="K421" s="4"/>
      <c r="L421" s="6"/>
      <c r="M421" s="4"/>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row>
    <row r="422" spans="1:48" ht="12.75" customHeight="1">
      <c r="A422" s="1"/>
      <c r="B422" s="2"/>
      <c r="C422" s="1"/>
      <c r="D422" s="3"/>
      <c r="E422" s="4"/>
      <c r="F422" s="1"/>
      <c r="G422" s="5"/>
      <c r="H422" s="1"/>
      <c r="I422" s="4"/>
      <c r="J422" s="1"/>
      <c r="K422" s="4"/>
      <c r="L422" s="6"/>
      <c r="M422" s="4"/>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row>
    <row r="423" spans="1:48" ht="12.75" customHeight="1">
      <c r="A423" s="1"/>
      <c r="B423" s="2"/>
      <c r="C423" s="1"/>
      <c r="D423" s="3"/>
      <c r="E423" s="4"/>
      <c r="F423" s="1"/>
      <c r="G423" s="5"/>
      <c r="H423" s="1"/>
      <c r="I423" s="4"/>
      <c r="J423" s="1"/>
      <c r="K423" s="4"/>
      <c r="L423" s="6"/>
      <c r="M423" s="4"/>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row>
    <row r="424" spans="1:48" ht="12.75" customHeight="1">
      <c r="A424" s="1"/>
      <c r="B424" s="2"/>
      <c r="C424" s="1"/>
      <c r="D424" s="3"/>
      <c r="E424" s="4"/>
      <c r="F424" s="1"/>
      <c r="G424" s="5"/>
      <c r="H424" s="1"/>
      <c r="I424" s="4"/>
      <c r="J424" s="1"/>
      <c r="K424" s="4"/>
      <c r="L424" s="6"/>
      <c r="M424" s="4"/>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row>
    <row r="425" spans="1:48" ht="12.75" customHeight="1">
      <c r="A425" s="1"/>
      <c r="B425" s="2"/>
      <c r="C425" s="1"/>
      <c r="D425" s="3"/>
      <c r="E425" s="4"/>
      <c r="F425" s="1"/>
      <c r="G425" s="5"/>
      <c r="H425" s="1"/>
      <c r="I425" s="4"/>
      <c r="J425" s="1"/>
      <c r="K425" s="4"/>
      <c r="L425" s="6"/>
      <c r="M425" s="4"/>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row>
    <row r="426" spans="1:48" ht="12.75" customHeight="1">
      <c r="A426" s="1"/>
      <c r="B426" s="2"/>
      <c r="C426" s="1"/>
      <c r="D426" s="3"/>
      <c r="E426" s="4"/>
      <c r="F426" s="1"/>
      <c r="G426" s="5"/>
      <c r="H426" s="1"/>
      <c r="I426" s="4"/>
      <c r="J426" s="1"/>
      <c r="K426" s="4"/>
      <c r="L426" s="6"/>
      <c r="M426" s="4"/>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row>
    <row r="427" spans="1:48" ht="12.75" customHeight="1">
      <c r="A427" s="1"/>
      <c r="B427" s="2"/>
      <c r="C427" s="1"/>
      <c r="D427" s="3"/>
      <c r="E427" s="4"/>
      <c r="F427" s="1"/>
      <c r="G427" s="5"/>
      <c r="H427" s="1"/>
      <c r="I427" s="4"/>
      <c r="J427" s="1"/>
      <c r="K427" s="4"/>
      <c r="L427" s="6"/>
      <c r="M427" s="4"/>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spans="1:48" ht="12.75" customHeight="1">
      <c r="A428" s="1"/>
      <c r="B428" s="2"/>
      <c r="C428" s="1"/>
      <c r="D428" s="3"/>
      <c r="E428" s="4"/>
      <c r="F428" s="1"/>
      <c r="G428" s="5"/>
      <c r="H428" s="1"/>
      <c r="I428" s="4"/>
      <c r="J428" s="1"/>
      <c r="K428" s="4"/>
      <c r="L428" s="6"/>
      <c r="M428" s="4"/>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spans="1:48" ht="12.75" customHeight="1">
      <c r="A429" s="1"/>
      <c r="B429" s="2"/>
      <c r="C429" s="1"/>
      <c r="D429" s="3"/>
      <c r="E429" s="4"/>
      <c r="F429" s="1"/>
      <c r="G429" s="5"/>
      <c r="H429" s="1"/>
      <c r="I429" s="4"/>
      <c r="J429" s="1"/>
      <c r="K429" s="4"/>
      <c r="L429" s="6"/>
      <c r="M429" s="4"/>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row>
    <row r="430" spans="1:48" ht="12.75" customHeight="1">
      <c r="A430" s="1"/>
      <c r="B430" s="2"/>
      <c r="C430" s="1"/>
      <c r="D430" s="3"/>
      <c r="E430" s="4"/>
      <c r="F430" s="1"/>
      <c r="G430" s="5"/>
      <c r="H430" s="1"/>
      <c r="I430" s="4"/>
      <c r="J430" s="1"/>
      <c r="K430" s="4"/>
      <c r="L430" s="6"/>
      <c r="M430" s="4"/>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row>
    <row r="431" spans="1:48" ht="12.75" customHeight="1">
      <c r="A431" s="1"/>
      <c r="B431" s="2"/>
      <c r="C431" s="1"/>
      <c r="D431" s="3"/>
      <c r="E431" s="4"/>
      <c r="F431" s="1"/>
      <c r="G431" s="5"/>
      <c r="H431" s="1"/>
      <c r="I431" s="4"/>
      <c r="J431" s="1"/>
      <c r="K431" s="4"/>
      <c r="L431" s="6"/>
      <c r="M431" s="4"/>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row>
    <row r="432" spans="1:48" ht="12.75" customHeight="1">
      <c r="A432" s="1"/>
      <c r="B432" s="2"/>
      <c r="C432" s="1"/>
      <c r="D432" s="3"/>
      <c r="E432" s="4"/>
      <c r="F432" s="1"/>
      <c r="G432" s="5"/>
      <c r="H432" s="1"/>
      <c r="I432" s="4"/>
      <c r="J432" s="1"/>
      <c r="K432" s="4"/>
      <c r="L432" s="6"/>
      <c r="M432" s="4"/>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row>
    <row r="433" spans="1:48" ht="12.75" customHeight="1">
      <c r="A433" s="1"/>
      <c r="B433" s="2"/>
      <c r="C433" s="1"/>
      <c r="D433" s="3"/>
      <c r="E433" s="4"/>
      <c r="F433" s="1"/>
      <c r="G433" s="5"/>
      <c r="H433" s="1"/>
      <c r="I433" s="4"/>
      <c r="J433" s="1"/>
      <c r="K433" s="4"/>
      <c r="L433" s="6"/>
      <c r="M433" s="4"/>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row>
    <row r="434" spans="1:48" ht="12.75" customHeight="1">
      <c r="A434" s="1"/>
      <c r="B434" s="2"/>
      <c r="C434" s="1"/>
      <c r="D434" s="3"/>
      <c r="E434" s="4"/>
      <c r="F434" s="1"/>
      <c r="G434" s="5"/>
      <c r="H434" s="1"/>
      <c r="I434" s="4"/>
      <c r="J434" s="1"/>
      <c r="K434" s="4"/>
      <c r="L434" s="6"/>
      <c r="M434" s="4"/>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spans="1:48" ht="12.75" customHeight="1">
      <c r="A435" s="1"/>
      <c r="B435" s="2"/>
      <c r="C435" s="1"/>
      <c r="D435" s="3"/>
      <c r="E435" s="4"/>
      <c r="F435" s="1"/>
      <c r="G435" s="5"/>
      <c r="H435" s="1"/>
      <c r="I435" s="4"/>
      <c r="J435" s="1"/>
      <c r="K435" s="4"/>
      <c r="L435" s="6"/>
      <c r="M435" s="4"/>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row>
    <row r="436" spans="1:48" ht="12.75" customHeight="1">
      <c r="A436" s="1"/>
      <c r="B436" s="2"/>
      <c r="C436" s="1"/>
      <c r="D436" s="3"/>
      <c r="E436" s="4"/>
      <c r="F436" s="1"/>
      <c r="G436" s="5"/>
      <c r="H436" s="1"/>
      <c r="I436" s="4"/>
      <c r="J436" s="1"/>
      <c r="K436" s="4"/>
      <c r="L436" s="6"/>
      <c r="M436" s="4"/>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row>
    <row r="437" spans="1:48" ht="12.75" customHeight="1">
      <c r="A437" s="1"/>
      <c r="B437" s="2"/>
      <c r="C437" s="1"/>
      <c r="D437" s="3"/>
      <c r="E437" s="4"/>
      <c r="F437" s="1"/>
      <c r="G437" s="5"/>
      <c r="H437" s="1"/>
      <c r="I437" s="4"/>
      <c r="J437" s="1"/>
      <c r="K437" s="4"/>
      <c r="L437" s="6"/>
      <c r="M437" s="4"/>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row>
    <row r="438" spans="1:48" ht="12.75" customHeight="1">
      <c r="A438" s="1"/>
      <c r="B438" s="2"/>
      <c r="C438" s="1"/>
      <c r="D438" s="3"/>
      <c r="E438" s="4"/>
      <c r="F438" s="1"/>
      <c r="G438" s="5"/>
      <c r="H438" s="1"/>
      <c r="I438" s="4"/>
      <c r="J438" s="1"/>
      <c r="K438" s="4"/>
      <c r="L438" s="6"/>
      <c r="M438" s="4"/>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row>
    <row r="439" spans="1:48" ht="12.75" customHeight="1">
      <c r="A439" s="1"/>
      <c r="B439" s="2"/>
      <c r="C439" s="1"/>
      <c r="D439" s="3"/>
      <c r="E439" s="4"/>
      <c r="F439" s="1"/>
      <c r="G439" s="5"/>
      <c r="H439" s="1"/>
      <c r="I439" s="4"/>
      <c r="J439" s="1"/>
      <c r="K439" s="4"/>
      <c r="L439" s="6"/>
      <c r="M439" s="4"/>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row>
    <row r="440" spans="1:48" ht="12.75" customHeight="1">
      <c r="A440" s="1"/>
      <c r="B440" s="2"/>
      <c r="C440" s="1"/>
      <c r="D440" s="3"/>
      <c r="E440" s="4"/>
      <c r="F440" s="1"/>
      <c r="G440" s="5"/>
      <c r="H440" s="1"/>
      <c r="I440" s="4"/>
      <c r="J440" s="1"/>
      <c r="K440" s="4"/>
      <c r="L440" s="6"/>
      <c r="M440" s="4"/>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row>
    <row r="441" spans="1:48" ht="12.75" customHeight="1">
      <c r="A441" s="1"/>
      <c r="B441" s="2"/>
      <c r="C441" s="1"/>
      <c r="D441" s="3"/>
      <c r="E441" s="4"/>
      <c r="F441" s="1"/>
      <c r="G441" s="5"/>
      <c r="H441" s="1"/>
      <c r="I441" s="4"/>
      <c r="J441" s="1"/>
      <c r="K441" s="4"/>
      <c r="L441" s="6"/>
      <c r="M441" s="4"/>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row>
    <row r="442" spans="1:48" ht="12.75" customHeight="1">
      <c r="A442" s="1"/>
      <c r="B442" s="2"/>
      <c r="C442" s="1"/>
      <c r="D442" s="3"/>
      <c r="E442" s="4"/>
      <c r="F442" s="1"/>
      <c r="G442" s="5"/>
      <c r="H442" s="1"/>
      <c r="I442" s="4"/>
      <c r="J442" s="1"/>
      <c r="K442" s="4"/>
      <c r="L442" s="6"/>
      <c r="M442" s="4"/>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row>
    <row r="443" spans="1:48" ht="12.75" customHeight="1">
      <c r="A443" s="1"/>
      <c r="B443" s="2"/>
      <c r="C443" s="1"/>
      <c r="D443" s="3"/>
      <c r="E443" s="4"/>
      <c r="F443" s="1"/>
      <c r="G443" s="5"/>
      <c r="H443" s="1"/>
      <c r="I443" s="4"/>
      <c r="J443" s="1"/>
      <c r="K443" s="4"/>
      <c r="L443" s="6"/>
      <c r="M443" s="4"/>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row>
    <row r="444" spans="1:48" ht="12.75" customHeight="1">
      <c r="A444" s="1"/>
      <c r="B444" s="2"/>
      <c r="C444" s="1"/>
      <c r="D444" s="3"/>
      <c r="E444" s="4"/>
      <c r="F444" s="1"/>
      <c r="G444" s="5"/>
      <c r="H444" s="1"/>
      <c r="I444" s="4"/>
      <c r="J444" s="1"/>
      <c r="K444" s="4"/>
      <c r="L444" s="6"/>
      <c r="M444" s="4"/>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row>
    <row r="445" spans="1:48" ht="12.75" customHeight="1">
      <c r="A445" s="1"/>
      <c r="B445" s="2"/>
      <c r="C445" s="1"/>
      <c r="D445" s="3"/>
      <c r="E445" s="4"/>
      <c r="F445" s="1"/>
      <c r="G445" s="5"/>
      <c r="H445" s="1"/>
      <c r="I445" s="4"/>
      <c r="J445" s="1"/>
      <c r="K445" s="4"/>
      <c r="L445" s="6"/>
      <c r="M445" s="4"/>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row>
    <row r="446" spans="1:48" ht="12.75" customHeight="1">
      <c r="A446" s="1"/>
      <c r="B446" s="2"/>
      <c r="C446" s="1"/>
      <c r="D446" s="3"/>
      <c r="E446" s="4"/>
      <c r="F446" s="1"/>
      <c r="G446" s="5"/>
      <c r="H446" s="1"/>
      <c r="I446" s="4"/>
      <c r="J446" s="1"/>
      <c r="K446" s="4"/>
      <c r="L446" s="6"/>
      <c r="M446" s="4"/>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row>
    <row r="447" spans="1:48" ht="12.75" customHeight="1">
      <c r="A447" s="1"/>
      <c r="B447" s="2"/>
      <c r="C447" s="1"/>
      <c r="D447" s="3"/>
      <c r="E447" s="4"/>
      <c r="F447" s="1"/>
      <c r="G447" s="5"/>
      <c r="H447" s="1"/>
      <c r="I447" s="4"/>
      <c r="J447" s="1"/>
      <c r="K447" s="4"/>
      <c r="L447" s="6"/>
      <c r="M447" s="4"/>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row>
    <row r="448" spans="1:48" ht="12.75" customHeight="1">
      <c r="A448" s="1"/>
      <c r="B448" s="2"/>
      <c r="C448" s="1"/>
      <c r="D448" s="3"/>
      <c r="E448" s="4"/>
      <c r="F448" s="1"/>
      <c r="G448" s="5"/>
      <c r="H448" s="1"/>
      <c r="I448" s="4"/>
      <c r="J448" s="1"/>
      <c r="K448" s="4"/>
      <c r="L448" s="6"/>
      <c r="M448" s="4"/>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row>
    <row r="449" spans="1:48" ht="12.75" customHeight="1">
      <c r="A449" s="1"/>
      <c r="B449" s="2"/>
      <c r="C449" s="1"/>
      <c r="D449" s="3"/>
      <c r="E449" s="4"/>
      <c r="F449" s="1"/>
      <c r="G449" s="5"/>
      <c r="H449" s="1"/>
      <c r="I449" s="4"/>
      <c r="J449" s="1"/>
      <c r="K449" s="4"/>
      <c r="L449" s="6"/>
      <c r="M449" s="4"/>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row>
    <row r="450" spans="1:48" ht="12.75" customHeight="1">
      <c r="A450" s="1"/>
      <c r="B450" s="2"/>
      <c r="C450" s="1"/>
      <c r="D450" s="3"/>
      <c r="E450" s="4"/>
      <c r="F450" s="1"/>
      <c r="G450" s="5"/>
      <c r="H450" s="1"/>
      <c r="I450" s="4"/>
      <c r="J450" s="1"/>
      <c r="K450" s="4"/>
      <c r="L450" s="6"/>
      <c r="M450" s="4"/>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row>
    <row r="451" spans="1:48" ht="12.75" customHeight="1">
      <c r="A451" s="1"/>
      <c r="B451" s="2"/>
      <c r="C451" s="1"/>
      <c r="D451" s="3"/>
      <c r="E451" s="4"/>
      <c r="F451" s="1"/>
      <c r="G451" s="5"/>
      <c r="H451" s="1"/>
      <c r="I451" s="4"/>
      <c r="J451" s="1"/>
      <c r="K451" s="4"/>
      <c r="L451" s="6"/>
      <c r="M451" s="4"/>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row>
    <row r="452" spans="1:48" ht="12.75" customHeight="1">
      <c r="A452" s="1"/>
      <c r="B452" s="2"/>
      <c r="C452" s="1"/>
      <c r="D452" s="3"/>
      <c r="E452" s="4"/>
      <c r="F452" s="1"/>
      <c r="G452" s="5"/>
      <c r="H452" s="1"/>
      <c r="I452" s="4"/>
      <c r="J452" s="1"/>
      <c r="K452" s="4"/>
      <c r="L452" s="6"/>
      <c r="M452" s="4"/>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row>
    <row r="453" spans="1:48" ht="12.75" customHeight="1">
      <c r="A453" s="1"/>
      <c r="B453" s="2"/>
      <c r="C453" s="1"/>
      <c r="D453" s="3"/>
      <c r="E453" s="4"/>
      <c r="F453" s="1"/>
      <c r="G453" s="5"/>
      <c r="H453" s="1"/>
      <c r="I453" s="4"/>
      <c r="J453" s="1"/>
      <c r="K453" s="4"/>
      <c r="L453" s="6"/>
      <c r="M453" s="4"/>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row>
    <row r="454" spans="1:48" ht="12.75" customHeight="1">
      <c r="A454" s="1"/>
      <c r="B454" s="2"/>
      <c r="C454" s="1"/>
      <c r="D454" s="3"/>
      <c r="E454" s="4"/>
      <c r="F454" s="1"/>
      <c r="G454" s="5"/>
      <c r="H454" s="1"/>
      <c r="I454" s="4"/>
      <c r="J454" s="1"/>
      <c r="K454" s="4"/>
      <c r="L454" s="6"/>
      <c r="M454" s="4"/>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row>
    <row r="455" spans="1:48" ht="12.75" customHeight="1">
      <c r="A455" s="1"/>
      <c r="B455" s="2"/>
      <c r="C455" s="1"/>
      <c r="D455" s="3"/>
      <c r="E455" s="4"/>
      <c r="F455" s="1"/>
      <c r="G455" s="5"/>
      <c r="H455" s="1"/>
      <c r="I455" s="4"/>
      <c r="J455" s="1"/>
      <c r="K455" s="4"/>
      <c r="L455" s="6"/>
      <c r="M455" s="4"/>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row>
    <row r="456" spans="1:48" ht="12.75" customHeight="1">
      <c r="A456" s="1"/>
      <c r="B456" s="2"/>
      <c r="C456" s="1"/>
      <c r="D456" s="3"/>
      <c r="E456" s="4"/>
      <c r="F456" s="1"/>
      <c r="G456" s="5"/>
      <c r="H456" s="1"/>
      <c r="I456" s="4"/>
      <c r="J456" s="1"/>
      <c r="K456" s="4"/>
      <c r="L456" s="6"/>
      <c r="M456" s="4"/>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row>
    <row r="457" spans="1:48" ht="12.75" customHeight="1">
      <c r="A457" s="1"/>
      <c r="B457" s="2"/>
      <c r="C457" s="1"/>
      <c r="D457" s="3"/>
      <c r="E457" s="4"/>
      <c r="F457" s="1"/>
      <c r="G457" s="5"/>
      <c r="H457" s="1"/>
      <c r="I457" s="4"/>
      <c r="J457" s="1"/>
      <c r="K457" s="4"/>
      <c r="L457" s="6"/>
      <c r="M457" s="4"/>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row>
    <row r="458" spans="1:48" ht="12.75" customHeight="1">
      <c r="A458" s="1"/>
      <c r="B458" s="2"/>
      <c r="C458" s="1"/>
      <c r="D458" s="3"/>
      <c r="E458" s="4"/>
      <c r="F458" s="1"/>
      <c r="G458" s="5"/>
      <c r="H458" s="1"/>
      <c r="I458" s="4"/>
      <c r="J458" s="1"/>
      <c r="K458" s="4"/>
      <c r="L458" s="6"/>
      <c r="M458" s="4"/>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row>
    <row r="459" spans="1:48" ht="12.75" customHeight="1">
      <c r="A459" s="1"/>
      <c r="B459" s="2"/>
      <c r="C459" s="1"/>
      <c r="D459" s="3"/>
      <c r="E459" s="4"/>
      <c r="F459" s="1"/>
      <c r="G459" s="5"/>
      <c r="H459" s="1"/>
      <c r="I459" s="4"/>
      <c r="J459" s="1"/>
      <c r="K459" s="4"/>
      <c r="L459" s="6"/>
      <c r="M459" s="4"/>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row>
    <row r="460" spans="1:48" ht="12.75" customHeight="1">
      <c r="A460" s="1"/>
      <c r="B460" s="2"/>
      <c r="C460" s="1"/>
      <c r="D460" s="3"/>
      <c r="E460" s="4"/>
      <c r="F460" s="1"/>
      <c r="G460" s="5"/>
      <c r="H460" s="1"/>
      <c r="I460" s="4"/>
      <c r="J460" s="1"/>
      <c r="K460" s="4"/>
      <c r="L460" s="6"/>
      <c r="M460" s="4"/>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row>
    <row r="461" spans="1:48" ht="12.75" customHeight="1">
      <c r="A461" s="1"/>
      <c r="B461" s="2"/>
      <c r="C461" s="1"/>
      <c r="D461" s="3"/>
      <c r="E461" s="4"/>
      <c r="F461" s="1"/>
      <c r="G461" s="5"/>
      <c r="H461" s="1"/>
      <c r="I461" s="4"/>
      <c r="J461" s="1"/>
      <c r="K461" s="4"/>
      <c r="L461" s="6"/>
      <c r="M461" s="4"/>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row>
    <row r="462" spans="1:48" ht="12.75" customHeight="1">
      <c r="A462" s="1"/>
      <c r="B462" s="2"/>
      <c r="C462" s="1"/>
      <c r="D462" s="3"/>
      <c r="E462" s="4"/>
      <c r="F462" s="1"/>
      <c r="G462" s="5"/>
      <c r="H462" s="1"/>
      <c r="I462" s="4"/>
      <c r="J462" s="1"/>
      <c r="K462" s="4"/>
      <c r="L462" s="6"/>
      <c r="M462" s="4"/>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row>
    <row r="463" spans="1:48" ht="12.75" customHeight="1">
      <c r="A463" s="1"/>
      <c r="B463" s="2"/>
      <c r="C463" s="1"/>
      <c r="D463" s="3"/>
      <c r="E463" s="4"/>
      <c r="F463" s="1"/>
      <c r="G463" s="5"/>
      <c r="H463" s="1"/>
      <c r="I463" s="4"/>
      <c r="J463" s="1"/>
      <c r="K463" s="4"/>
      <c r="L463" s="6"/>
      <c r="M463" s="4"/>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row>
    <row r="464" spans="1:48" ht="12.75" customHeight="1">
      <c r="A464" s="1"/>
      <c r="B464" s="2"/>
      <c r="C464" s="1"/>
      <c r="D464" s="3"/>
      <c r="E464" s="4"/>
      <c r="F464" s="1"/>
      <c r="G464" s="5"/>
      <c r="H464" s="1"/>
      <c r="I464" s="4"/>
      <c r="J464" s="1"/>
      <c r="K464" s="4"/>
      <c r="L464" s="6"/>
      <c r="M464" s="4"/>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row>
    <row r="465" spans="1:48" ht="12.75" customHeight="1">
      <c r="A465" s="1"/>
      <c r="B465" s="2"/>
      <c r="C465" s="1"/>
      <c r="D465" s="3"/>
      <c r="E465" s="4"/>
      <c r="F465" s="1"/>
      <c r="G465" s="5"/>
      <c r="H465" s="1"/>
      <c r="I465" s="4"/>
      <c r="J465" s="1"/>
      <c r="K465" s="4"/>
      <c r="L465" s="6"/>
      <c r="M465" s="4"/>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row>
    <row r="466" spans="1:48" ht="12.75" customHeight="1">
      <c r="A466" s="1"/>
      <c r="B466" s="2"/>
      <c r="C466" s="1"/>
      <c r="D466" s="3"/>
      <c r="E466" s="4"/>
      <c r="F466" s="1"/>
      <c r="G466" s="5"/>
      <c r="H466" s="1"/>
      <c r="I466" s="4"/>
      <c r="J466" s="1"/>
      <c r="K466" s="4"/>
      <c r="L466" s="6"/>
      <c r="M466" s="4"/>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row>
    <row r="467" spans="1:48" ht="12.75" customHeight="1">
      <c r="A467" s="1"/>
      <c r="B467" s="2"/>
      <c r="C467" s="1"/>
      <c r="D467" s="3"/>
      <c r="E467" s="4"/>
      <c r="F467" s="1"/>
      <c r="G467" s="5"/>
      <c r="H467" s="1"/>
      <c r="I467" s="4"/>
      <c r="J467" s="1"/>
      <c r="K467" s="4"/>
      <c r="L467" s="6"/>
      <c r="M467" s="4"/>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row>
    <row r="468" spans="1:48" ht="12.75" customHeight="1">
      <c r="A468" s="1"/>
      <c r="B468" s="2"/>
      <c r="C468" s="1"/>
      <c r="D468" s="3"/>
      <c r="E468" s="4"/>
      <c r="F468" s="1"/>
      <c r="G468" s="5"/>
      <c r="H468" s="1"/>
      <c r="I468" s="4"/>
      <c r="J468" s="1"/>
      <c r="K468" s="4"/>
      <c r="L468" s="6"/>
      <c r="M468" s="4"/>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row>
    <row r="469" spans="1:48" ht="12.75" customHeight="1">
      <c r="A469" s="1"/>
      <c r="B469" s="2"/>
      <c r="C469" s="1"/>
      <c r="D469" s="3"/>
      <c r="E469" s="4"/>
      <c r="F469" s="1"/>
      <c r="G469" s="5"/>
      <c r="H469" s="1"/>
      <c r="I469" s="4"/>
      <c r="J469" s="1"/>
      <c r="K469" s="4"/>
      <c r="L469" s="6"/>
      <c r="M469" s="4"/>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row>
    <row r="470" spans="1:48" ht="12.75" customHeight="1">
      <c r="A470" s="1"/>
      <c r="B470" s="2"/>
      <c r="C470" s="1"/>
      <c r="D470" s="3"/>
      <c r="E470" s="4"/>
      <c r="F470" s="1"/>
      <c r="G470" s="5"/>
      <c r="H470" s="1"/>
      <c r="I470" s="4"/>
      <c r="J470" s="1"/>
      <c r="K470" s="4"/>
      <c r="L470" s="6"/>
      <c r="M470" s="4"/>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row>
    <row r="471" spans="1:48" ht="12.75" customHeight="1">
      <c r="A471" s="1"/>
      <c r="B471" s="2"/>
      <c r="C471" s="1"/>
      <c r="D471" s="3"/>
      <c r="E471" s="4"/>
      <c r="F471" s="1"/>
      <c r="G471" s="5"/>
      <c r="H471" s="1"/>
      <c r="I471" s="4"/>
      <c r="J471" s="1"/>
      <c r="K471" s="4"/>
      <c r="L471" s="6"/>
      <c r="M471" s="4"/>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row>
    <row r="472" spans="1:48" ht="12.75" customHeight="1">
      <c r="A472" s="1"/>
      <c r="B472" s="2"/>
      <c r="C472" s="1"/>
      <c r="D472" s="3"/>
      <c r="E472" s="4"/>
      <c r="F472" s="1"/>
      <c r="G472" s="5"/>
      <c r="H472" s="1"/>
      <c r="I472" s="4"/>
      <c r="J472" s="1"/>
      <c r="K472" s="4"/>
      <c r="L472" s="6"/>
      <c r="M472" s="4"/>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row>
    <row r="473" spans="1:48" ht="12.75" customHeight="1">
      <c r="A473" s="1"/>
      <c r="B473" s="2"/>
      <c r="C473" s="1"/>
      <c r="D473" s="3"/>
      <c r="E473" s="4"/>
      <c r="F473" s="1"/>
      <c r="G473" s="5"/>
      <c r="H473" s="1"/>
      <c r="I473" s="4"/>
      <c r="J473" s="1"/>
      <c r="K473" s="4"/>
      <c r="L473" s="6"/>
      <c r="M473" s="4"/>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row>
    <row r="474" spans="1:48" ht="12.75" customHeight="1">
      <c r="A474" s="1"/>
      <c r="B474" s="2"/>
      <c r="C474" s="1"/>
      <c r="D474" s="3"/>
      <c r="E474" s="4"/>
      <c r="F474" s="1"/>
      <c r="G474" s="5"/>
      <c r="H474" s="1"/>
      <c r="I474" s="4"/>
      <c r="J474" s="1"/>
      <c r="K474" s="4"/>
      <c r="L474" s="6"/>
      <c r="M474" s="4"/>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row>
    <row r="475" spans="1:48" ht="12.75" customHeight="1">
      <c r="A475" s="1"/>
      <c r="B475" s="2"/>
      <c r="C475" s="1"/>
      <c r="D475" s="3"/>
      <c r="E475" s="4"/>
      <c r="F475" s="1"/>
      <c r="G475" s="5"/>
      <c r="H475" s="1"/>
      <c r="I475" s="4"/>
      <c r="J475" s="1"/>
      <c r="K475" s="4"/>
      <c r="L475" s="6"/>
      <c r="M475" s="4"/>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row>
    <row r="476" spans="1:48" ht="12.75" customHeight="1">
      <c r="A476" s="1"/>
      <c r="B476" s="2"/>
      <c r="C476" s="1"/>
      <c r="D476" s="3"/>
      <c r="E476" s="4"/>
      <c r="F476" s="1"/>
      <c r="G476" s="5"/>
      <c r="H476" s="1"/>
      <c r="I476" s="4"/>
      <c r="J476" s="1"/>
      <c r="K476" s="4"/>
      <c r="L476" s="6"/>
      <c r="M476" s="4"/>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row>
    <row r="477" spans="1:48" ht="12.75" customHeight="1">
      <c r="A477" s="1"/>
      <c r="B477" s="2"/>
      <c r="C477" s="1"/>
      <c r="D477" s="3"/>
      <c r="E477" s="4"/>
      <c r="F477" s="1"/>
      <c r="G477" s="5"/>
      <c r="H477" s="1"/>
      <c r="I477" s="4"/>
      <c r="J477" s="1"/>
      <c r="K477" s="4"/>
      <c r="L477" s="6"/>
      <c r="M477" s="4"/>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row>
    <row r="478" spans="1:48" ht="12.75" customHeight="1">
      <c r="A478" s="1"/>
      <c r="B478" s="2"/>
      <c r="C478" s="1"/>
      <c r="D478" s="3"/>
      <c r="E478" s="4"/>
      <c r="F478" s="1"/>
      <c r="G478" s="5"/>
      <c r="H478" s="1"/>
      <c r="I478" s="4"/>
      <c r="J478" s="1"/>
      <c r="K478" s="4"/>
      <c r="L478" s="6"/>
      <c r="M478" s="4"/>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row>
    <row r="479" spans="1:48" ht="12.75" customHeight="1">
      <c r="A479" s="1"/>
      <c r="B479" s="2"/>
      <c r="C479" s="1"/>
      <c r="D479" s="3"/>
      <c r="E479" s="4"/>
      <c r="F479" s="1"/>
      <c r="G479" s="5"/>
      <c r="H479" s="1"/>
      <c r="I479" s="4"/>
      <c r="J479" s="1"/>
      <c r="K479" s="4"/>
      <c r="L479" s="6"/>
      <c r="M479" s="4"/>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row>
    <row r="480" spans="1:48" ht="12.75" customHeight="1">
      <c r="A480" s="1"/>
      <c r="B480" s="2"/>
      <c r="C480" s="1"/>
      <c r="D480" s="3"/>
      <c r="E480" s="4"/>
      <c r="F480" s="1"/>
      <c r="G480" s="5"/>
      <c r="H480" s="1"/>
      <c r="I480" s="4"/>
      <c r="J480" s="1"/>
      <c r="K480" s="4"/>
      <c r="L480" s="6"/>
      <c r="M480" s="4"/>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row>
    <row r="481" spans="1:48" ht="12.75" customHeight="1">
      <c r="A481" s="1"/>
      <c r="B481" s="2"/>
      <c r="C481" s="1"/>
      <c r="D481" s="3"/>
      <c r="E481" s="4"/>
      <c r="F481" s="1"/>
      <c r="G481" s="5"/>
      <c r="H481" s="1"/>
      <c r="I481" s="4"/>
      <c r="J481" s="1"/>
      <c r="K481" s="4"/>
      <c r="L481" s="6"/>
      <c r="M481" s="4"/>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row>
    <row r="482" spans="1:48" ht="12.75" customHeight="1">
      <c r="A482" s="1"/>
      <c r="B482" s="2"/>
      <c r="C482" s="1"/>
      <c r="D482" s="3"/>
      <c r="E482" s="4"/>
      <c r="F482" s="1"/>
      <c r="G482" s="5"/>
      <c r="H482" s="1"/>
      <c r="I482" s="4"/>
      <c r="J482" s="1"/>
      <c r="K482" s="4"/>
      <c r="L482" s="6"/>
      <c r="M482" s="4"/>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row>
    <row r="483" spans="1:48" ht="12.75" customHeight="1">
      <c r="A483" s="1"/>
      <c r="B483" s="2"/>
      <c r="C483" s="1"/>
      <c r="D483" s="3"/>
      <c r="E483" s="4"/>
      <c r="F483" s="1"/>
      <c r="G483" s="5"/>
      <c r="H483" s="1"/>
      <c r="I483" s="4"/>
      <c r="J483" s="1"/>
      <c r="K483" s="4"/>
      <c r="L483" s="6"/>
      <c r="M483" s="4"/>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row>
    <row r="484" spans="1:48" ht="12.75" customHeight="1">
      <c r="A484" s="1"/>
      <c r="B484" s="2"/>
      <c r="C484" s="1"/>
      <c r="D484" s="3"/>
      <c r="E484" s="4"/>
      <c r="F484" s="1"/>
      <c r="G484" s="5"/>
      <c r="H484" s="1"/>
      <c r="I484" s="4"/>
      <c r="J484" s="1"/>
      <c r="K484" s="4"/>
      <c r="L484" s="6"/>
      <c r="M484" s="4"/>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row>
    <row r="485" spans="1:48" ht="12.75" customHeight="1">
      <c r="A485" s="1"/>
      <c r="B485" s="2"/>
      <c r="C485" s="1"/>
      <c r="D485" s="3"/>
      <c r="E485" s="4"/>
      <c r="F485" s="1"/>
      <c r="G485" s="5"/>
      <c r="H485" s="1"/>
      <c r="I485" s="4"/>
      <c r="J485" s="1"/>
      <c r="K485" s="4"/>
      <c r="L485" s="6"/>
      <c r="M485" s="4"/>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row>
    <row r="486" spans="1:48" ht="12.75" customHeight="1">
      <c r="A486" s="1"/>
      <c r="B486" s="2"/>
      <c r="C486" s="1"/>
      <c r="D486" s="3"/>
      <c r="E486" s="4"/>
      <c r="F486" s="1"/>
      <c r="G486" s="5"/>
      <c r="H486" s="1"/>
      <c r="I486" s="4"/>
      <c r="J486" s="1"/>
      <c r="K486" s="4"/>
      <c r="L486" s="6"/>
      <c r="M486" s="4"/>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row>
    <row r="487" spans="1:48" ht="12.75" customHeight="1">
      <c r="A487" s="1"/>
      <c r="B487" s="2"/>
      <c r="C487" s="1"/>
      <c r="D487" s="3"/>
      <c r="E487" s="4"/>
      <c r="F487" s="1"/>
      <c r="G487" s="5"/>
      <c r="H487" s="1"/>
      <c r="I487" s="4"/>
      <c r="J487" s="1"/>
      <c r="K487" s="4"/>
      <c r="L487" s="6"/>
      <c r="M487" s="4"/>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row>
    <row r="488" spans="1:48" ht="12.75" customHeight="1">
      <c r="A488" s="1"/>
      <c r="B488" s="2"/>
      <c r="C488" s="1"/>
      <c r="D488" s="3"/>
      <c r="E488" s="4"/>
      <c r="F488" s="1"/>
      <c r="G488" s="5"/>
      <c r="H488" s="1"/>
      <c r="I488" s="4"/>
      <c r="J488" s="1"/>
      <c r="K488" s="4"/>
      <c r="L488" s="6"/>
      <c r="M488" s="4"/>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row>
    <row r="489" spans="1:48" ht="12.75" customHeight="1">
      <c r="A489" s="1"/>
      <c r="B489" s="2"/>
      <c r="C489" s="1"/>
      <c r="D489" s="3"/>
      <c r="E489" s="4"/>
      <c r="F489" s="1"/>
      <c r="G489" s="5"/>
      <c r="H489" s="1"/>
      <c r="I489" s="4"/>
      <c r="J489" s="1"/>
      <c r="K489" s="4"/>
      <c r="L489" s="6"/>
      <c r="M489" s="4"/>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row>
    <row r="490" spans="1:48" ht="12.75" customHeight="1">
      <c r="A490" s="1"/>
      <c r="B490" s="2"/>
      <c r="C490" s="1"/>
      <c r="D490" s="3"/>
      <c r="E490" s="4"/>
      <c r="F490" s="1"/>
      <c r="G490" s="5"/>
      <c r="H490" s="1"/>
      <c r="I490" s="4"/>
      <c r="J490" s="1"/>
      <c r="K490" s="4"/>
      <c r="L490" s="6"/>
      <c r="M490" s="4"/>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row>
    <row r="491" spans="1:48" ht="12.75" customHeight="1">
      <c r="A491" s="1"/>
      <c r="B491" s="2"/>
      <c r="C491" s="1"/>
      <c r="D491" s="3"/>
      <c r="E491" s="4"/>
      <c r="F491" s="1"/>
      <c r="G491" s="5"/>
      <c r="H491" s="1"/>
      <c r="I491" s="4"/>
      <c r="J491" s="1"/>
      <c r="K491" s="4"/>
      <c r="L491" s="6"/>
      <c r="M491" s="4"/>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row>
    <row r="492" spans="1:48" ht="12.75" customHeight="1">
      <c r="A492" s="1"/>
      <c r="B492" s="2"/>
      <c r="C492" s="1"/>
      <c r="D492" s="3"/>
      <c r="E492" s="4"/>
      <c r="F492" s="1"/>
      <c r="G492" s="5"/>
      <c r="H492" s="1"/>
      <c r="I492" s="4"/>
      <c r="J492" s="1"/>
      <c r="K492" s="4"/>
      <c r="L492" s="6"/>
      <c r="M492" s="4"/>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row>
    <row r="493" spans="1:48" ht="12.75" customHeight="1">
      <c r="A493" s="1"/>
      <c r="B493" s="2"/>
      <c r="C493" s="1"/>
      <c r="D493" s="3"/>
      <c r="E493" s="4"/>
      <c r="F493" s="1"/>
      <c r="G493" s="5"/>
      <c r="H493" s="1"/>
      <c r="I493" s="4"/>
      <c r="J493" s="1"/>
      <c r="K493" s="4"/>
      <c r="L493" s="6"/>
      <c r="M493" s="4"/>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row>
    <row r="494" spans="1:48" ht="12.75" customHeight="1">
      <c r="A494" s="1"/>
      <c r="B494" s="2"/>
      <c r="C494" s="1"/>
      <c r="D494" s="3"/>
      <c r="E494" s="4"/>
      <c r="F494" s="1"/>
      <c r="G494" s="5"/>
      <c r="H494" s="1"/>
      <c r="I494" s="4"/>
      <c r="J494" s="1"/>
      <c r="K494" s="4"/>
      <c r="L494" s="6"/>
      <c r="M494" s="4"/>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row>
    <row r="495" spans="1:48" ht="12.75" customHeight="1">
      <c r="A495" s="1"/>
      <c r="B495" s="2"/>
      <c r="C495" s="1"/>
      <c r="D495" s="3"/>
      <c r="E495" s="4"/>
      <c r="F495" s="1"/>
      <c r="G495" s="5"/>
      <c r="H495" s="1"/>
      <c r="I495" s="4"/>
      <c r="J495" s="1"/>
      <c r="K495" s="4"/>
      <c r="L495" s="6"/>
      <c r="M495" s="4"/>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row>
    <row r="496" spans="1:48" ht="12.75" customHeight="1">
      <c r="A496" s="1"/>
      <c r="B496" s="2"/>
      <c r="C496" s="1"/>
      <c r="D496" s="3"/>
      <c r="E496" s="4"/>
      <c r="F496" s="1"/>
      <c r="G496" s="5"/>
      <c r="H496" s="1"/>
      <c r="I496" s="4"/>
      <c r="J496" s="1"/>
      <c r="K496" s="4"/>
      <c r="L496" s="6"/>
      <c r="M496" s="4"/>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row>
    <row r="497" spans="1:48" ht="12.75" customHeight="1">
      <c r="A497" s="1"/>
      <c r="B497" s="2"/>
      <c r="C497" s="1"/>
      <c r="D497" s="3"/>
      <c r="E497" s="4"/>
      <c r="F497" s="1"/>
      <c r="G497" s="5"/>
      <c r="H497" s="1"/>
      <c r="I497" s="4"/>
      <c r="J497" s="1"/>
      <c r="K497" s="4"/>
      <c r="L497" s="6"/>
      <c r="M497" s="4"/>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row>
    <row r="498" spans="1:48" ht="12.75" customHeight="1">
      <c r="A498" s="1"/>
      <c r="B498" s="2"/>
      <c r="C498" s="1"/>
      <c r="D498" s="3"/>
      <c r="E498" s="4"/>
      <c r="F498" s="1"/>
      <c r="G498" s="5"/>
      <c r="H498" s="1"/>
      <c r="I498" s="4"/>
      <c r="J498" s="1"/>
      <c r="K498" s="4"/>
      <c r="L498" s="6"/>
      <c r="M498" s="4"/>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row>
    <row r="499" spans="1:48" ht="12.75" customHeight="1">
      <c r="A499" s="1"/>
      <c r="B499" s="2"/>
      <c r="C499" s="1"/>
      <c r="D499" s="3"/>
      <c r="E499" s="4"/>
      <c r="F499" s="1"/>
      <c r="G499" s="5"/>
      <c r="H499" s="1"/>
      <c r="I499" s="4"/>
      <c r="J499" s="1"/>
      <c r="K499" s="4"/>
      <c r="L499" s="6"/>
      <c r="M499" s="4"/>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row>
    <row r="500" spans="1:48" ht="12.75" customHeight="1">
      <c r="A500" s="1"/>
      <c r="B500" s="2"/>
      <c r="C500" s="1"/>
      <c r="D500" s="3"/>
      <c r="E500" s="4"/>
      <c r="F500" s="1"/>
      <c r="G500" s="5"/>
      <c r="H500" s="1"/>
      <c r="I500" s="4"/>
      <c r="J500" s="1"/>
      <c r="K500" s="4"/>
      <c r="L500" s="6"/>
      <c r="M500" s="4"/>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row>
    <row r="501" spans="1:48" ht="12.75" customHeight="1">
      <c r="A501" s="1"/>
      <c r="B501" s="2"/>
      <c r="C501" s="1"/>
      <c r="D501" s="3"/>
      <c r="E501" s="4"/>
      <c r="F501" s="1"/>
      <c r="G501" s="5"/>
      <c r="H501" s="1"/>
      <c r="I501" s="4"/>
      <c r="J501" s="1"/>
      <c r="K501" s="4"/>
      <c r="L501" s="6"/>
      <c r="M501" s="4"/>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row>
    <row r="502" spans="1:48" ht="12.75" customHeight="1">
      <c r="A502" s="1"/>
      <c r="B502" s="2"/>
      <c r="C502" s="1"/>
      <c r="D502" s="3"/>
      <c r="E502" s="4"/>
      <c r="F502" s="1"/>
      <c r="G502" s="5"/>
      <c r="H502" s="1"/>
      <c r="I502" s="4"/>
      <c r="J502" s="1"/>
      <c r="K502" s="4"/>
      <c r="L502" s="6"/>
      <c r="M502" s="4"/>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row>
    <row r="503" spans="1:48" ht="12.75" customHeight="1">
      <c r="A503" s="1"/>
      <c r="B503" s="2"/>
      <c r="C503" s="1"/>
      <c r="D503" s="3"/>
      <c r="E503" s="4"/>
      <c r="F503" s="1"/>
      <c r="G503" s="5"/>
      <c r="H503" s="1"/>
      <c r="I503" s="4"/>
      <c r="J503" s="1"/>
      <c r="K503" s="4"/>
      <c r="L503" s="6"/>
      <c r="M503" s="4"/>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row>
    <row r="504" spans="1:48" ht="12.75" customHeight="1">
      <c r="A504" s="1"/>
      <c r="B504" s="2"/>
      <c r="C504" s="1"/>
      <c r="D504" s="3"/>
      <c r="E504" s="4"/>
      <c r="F504" s="1"/>
      <c r="G504" s="5"/>
      <c r="H504" s="1"/>
      <c r="I504" s="4"/>
      <c r="J504" s="1"/>
      <c r="K504" s="4"/>
      <c r="L504" s="6"/>
      <c r="M504" s="4"/>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row>
    <row r="505" spans="1:48" ht="12.75" customHeight="1">
      <c r="A505" s="1"/>
      <c r="B505" s="2"/>
      <c r="C505" s="1"/>
      <c r="D505" s="3"/>
      <c r="E505" s="4"/>
      <c r="F505" s="1"/>
      <c r="G505" s="5"/>
      <c r="H505" s="1"/>
      <c r="I505" s="4"/>
      <c r="J505" s="1"/>
      <c r="K505" s="4"/>
      <c r="L505" s="6"/>
      <c r="M505" s="4"/>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row>
    <row r="506" spans="1:48" ht="12.75" customHeight="1">
      <c r="A506" s="1"/>
      <c r="B506" s="2"/>
      <c r="C506" s="1"/>
      <c r="D506" s="3"/>
      <c r="E506" s="4"/>
      <c r="F506" s="1"/>
      <c r="G506" s="5"/>
      <c r="H506" s="1"/>
      <c r="I506" s="4"/>
      <c r="J506" s="1"/>
      <c r="K506" s="4"/>
      <c r="L506" s="6"/>
      <c r="M506" s="4"/>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row>
    <row r="507" spans="1:48" ht="12.75" customHeight="1">
      <c r="A507" s="1"/>
      <c r="B507" s="2"/>
      <c r="C507" s="1"/>
      <c r="D507" s="3"/>
      <c r="E507" s="4"/>
      <c r="F507" s="1"/>
      <c r="G507" s="5"/>
      <c r="H507" s="1"/>
      <c r="I507" s="4"/>
      <c r="J507" s="1"/>
      <c r="K507" s="4"/>
      <c r="L507" s="6"/>
      <c r="M507" s="4"/>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row>
    <row r="508" spans="1:48" ht="12.75" customHeight="1">
      <c r="A508" s="1"/>
      <c r="B508" s="2"/>
      <c r="C508" s="1"/>
      <c r="D508" s="3"/>
      <c r="E508" s="4"/>
      <c r="F508" s="1"/>
      <c r="G508" s="5"/>
      <c r="H508" s="1"/>
      <c r="I508" s="4"/>
      <c r="J508" s="1"/>
      <c r="K508" s="4"/>
      <c r="L508" s="6"/>
      <c r="M508" s="4"/>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row>
    <row r="509" spans="1:48" ht="12.75" customHeight="1">
      <c r="A509" s="1"/>
      <c r="B509" s="2"/>
      <c r="C509" s="1"/>
      <c r="D509" s="3"/>
      <c r="E509" s="4"/>
      <c r="F509" s="1"/>
      <c r="G509" s="5"/>
      <c r="H509" s="1"/>
      <c r="I509" s="4"/>
      <c r="J509" s="1"/>
      <c r="K509" s="4"/>
      <c r="L509" s="6"/>
      <c r="M509" s="4"/>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row>
    <row r="510" spans="1:48" ht="12.75" customHeight="1">
      <c r="A510" s="1"/>
      <c r="B510" s="2"/>
      <c r="C510" s="1"/>
      <c r="D510" s="3"/>
      <c r="E510" s="4"/>
      <c r="F510" s="1"/>
      <c r="G510" s="5"/>
      <c r="H510" s="1"/>
      <c r="I510" s="4"/>
      <c r="J510" s="1"/>
      <c r="K510" s="4"/>
      <c r="L510" s="6"/>
      <c r="M510" s="4"/>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row>
    <row r="511" spans="1:48" ht="12.75" customHeight="1">
      <c r="A511" s="1"/>
      <c r="B511" s="2"/>
      <c r="C511" s="1"/>
      <c r="D511" s="3"/>
      <c r="E511" s="4"/>
      <c r="F511" s="1"/>
      <c r="G511" s="5"/>
      <c r="H511" s="1"/>
      <c r="I511" s="4"/>
      <c r="J511" s="1"/>
      <c r="K511" s="4"/>
      <c r="L511" s="6"/>
      <c r="M511" s="4"/>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row>
    <row r="512" spans="1:48" ht="12.75" customHeight="1">
      <c r="A512" s="1"/>
      <c r="B512" s="2"/>
      <c r="C512" s="1"/>
      <c r="D512" s="3"/>
      <c r="E512" s="4"/>
      <c r="F512" s="1"/>
      <c r="G512" s="5"/>
      <c r="H512" s="1"/>
      <c r="I512" s="4"/>
      <c r="J512" s="1"/>
      <c r="K512" s="4"/>
      <c r="L512" s="6"/>
      <c r="M512" s="4"/>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row>
    <row r="513" spans="1:48" ht="12.75" customHeight="1">
      <c r="A513" s="1"/>
      <c r="B513" s="2"/>
      <c r="C513" s="1"/>
      <c r="D513" s="3"/>
      <c r="E513" s="4"/>
      <c r="F513" s="1"/>
      <c r="G513" s="5"/>
      <c r="H513" s="1"/>
      <c r="I513" s="4"/>
      <c r="J513" s="1"/>
      <c r="K513" s="4"/>
      <c r="L513" s="6"/>
      <c r="M513" s="4"/>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row>
    <row r="514" spans="1:48" ht="12.75" customHeight="1">
      <c r="A514" s="1"/>
      <c r="B514" s="2"/>
      <c r="C514" s="1"/>
      <c r="D514" s="3"/>
      <c r="E514" s="4"/>
      <c r="F514" s="1"/>
      <c r="G514" s="5"/>
      <c r="H514" s="1"/>
      <c r="I514" s="4"/>
      <c r="J514" s="1"/>
      <c r="K514" s="4"/>
      <c r="L514" s="6"/>
      <c r="M514" s="4"/>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row>
    <row r="515" spans="1:48" ht="12.75" customHeight="1">
      <c r="A515" s="1"/>
      <c r="B515" s="2"/>
      <c r="C515" s="1"/>
      <c r="D515" s="3"/>
      <c r="E515" s="4"/>
      <c r="F515" s="1"/>
      <c r="G515" s="5"/>
      <c r="H515" s="1"/>
      <c r="I515" s="4"/>
      <c r="J515" s="1"/>
      <c r="K515" s="4"/>
      <c r="L515" s="6"/>
      <c r="M515" s="4"/>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row>
    <row r="516" spans="1:48" ht="12.75" customHeight="1">
      <c r="A516" s="1"/>
      <c r="B516" s="2"/>
      <c r="C516" s="1"/>
      <c r="D516" s="3"/>
      <c r="E516" s="4"/>
      <c r="F516" s="1"/>
      <c r="G516" s="5"/>
      <c r="H516" s="1"/>
      <c r="I516" s="4"/>
      <c r="J516" s="1"/>
      <c r="K516" s="4"/>
      <c r="L516" s="6"/>
      <c r="M516" s="4"/>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row>
    <row r="517" spans="1:48" ht="12.75" customHeight="1">
      <c r="A517" s="1"/>
      <c r="B517" s="2"/>
      <c r="C517" s="1"/>
      <c r="D517" s="3"/>
      <c r="E517" s="4"/>
      <c r="F517" s="1"/>
      <c r="G517" s="5"/>
      <c r="H517" s="1"/>
      <c r="I517" s="4"/>
      <c r="J517" s="1"/>
      <c r="K517" s="4"/>
      <c r="L517" s="6"/>
      <c r="M517" s="4"/>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row>
    <row r="518" spans="1:48" ht="12.75" customHeight="1">
      <c r="A518" s="1"/>
      <c r="B518" s="2"/>
      <c r="C518" s="1"/>
      <c r="D518" s="3"/>
      <c r="E518" s="4"/>
      <c r="F518" s="1"/>
      <c r="G518" s="5"/>
      <c r="H518" s="1"/>
      <c r="I518" s="4"/>
      <c r="J518" s="1"/>
      <c r="K518" s="4"/>
      <c r="L518" s="6"/>
      <c r="M518" s="4"/>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row>
    <row r="519" spans="1:48" ht="12.75" customHeight="1">
      <c r="A519" s="1"/>
      <c r="B519" s="2"/>
      <c r="C519" s="1"/>
      <c r="D519" s="3"/>
      <c r="E519" s="4"/>
      <c r="F519" s="1"/>
      <c r="G519" s="5"/>
      <c r="H519" s="1"/>
      <c r="I519" s="4"/>
      <c r="J519" s="1"/>
      <c r="K519" s="4"/>
      <c r="L519" s="6"/>
      <c r="M519" s="4"/>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row>
    <row r="520" spans="1:48" ht="12.75" customHeight="1">
      <c r="A520" s="1"/>
      <c r="B520" s="2"/>
      <c r="C520" s="1"/>
      <c r="D520" s="3"/>
      <c r="E520" s="4"/>
      <c r="F520" s="1"/>
      <c r="G520" s="5"/>
      <c r="H520" s="1"/>
      <c r="I520" s="4"/>
      <c r="J520" s="1"/>
      <c r="K520" s="4"/>
      <c r="L520" s="6"/>
      <c r="M520" s="4"/>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row>
    <row r="521" spans="1:48" ht="12.75" customHeight="1">
      <c r="A521" s="1"/>
      <c r="B521" s="2"/>
      <c r="C521" s="1"/>
      <c r="D521" s="3"/>
      <c r="E521" s="4"/>
      <c r="F521" s="1"/>
      <c r="G521" s="5"/>
      <c r="H521" s="1"/>
      <c r="I521" s="4"/>
      <c r="J521" s="1"/>
      <c r="K521" s="4"/>
      <c r="L521" s="6"/>
      <c r="M521" s="4"/>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row>
    <row r="522" spans="1:48" ht="12.75" customHeight="1">
      <c r="A522" s="1"/>
      <c r="B522" s="2"/>
      <c r="C522" s="1"/>
      <c r="D522" s="3"/>
      <c r="E522" s="4"/>
      <c r="F522" s="1"/>
      <c r="G522" s="5"/>
      <c r="H522" s="1"/>
      <c r="I522" s="4"/>
      <c r="J522" s="1"/>
      <c r="K522" s="4"/>
      <c r="L522" s="6"/>
      <c r="M522" s="4"/>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row>
    <row r="523" spans="1:48" ht="12.75" customHeight="1">
      <c r="A523" s="1"/>
      <c r="B523" s="2"/>
      <c r="C523" s="1"/>
      <c r="D523" s="3"/>
      <c r="E523" s="4"/>
      <c r="F523" s="1"/>
      <c r="G523" s="5"/>
      <c r="H523" s="1"/>
      <c r="I523" s="4"/>
      <c r="J523" s="1"/>
      <c r="K523" s="4"/>
      <c r="L523" s="6"/>
      <c r="M523" s="4"/>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row>
    <row r="524" spans="1:48" ht="12.75" customHeight="1">
      <c r="A524" s="1"/>
      <c r="B524" s="2"/>
      <c r="C524" s="1"/>
      <c r="D524" s="3"/>
      <c r="E524" s="4"/>
      <c r="F524" s="1"/>
      <c r="G524" s="5"/>
      <c r="H524" s="1"/>
      <c r="I524" s="4"/>
      <c r="J524" s="1"/>
      <c r="K524" s="4"/>
      <c r="L524" s="6"/>
      <c r="M524" s="4"/>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row>
    <row r="525" spans="1:48" ht="12.75" customHeight="1">
      <c r="A525" s="1"/>
      <c r="B525" s="2"/>
      <c r="C525" s="1"/>
      <c r="D525" s="3"/>
      <c r="E525" s="4"/>
      <c r="F525" s="1"/>
      <c r="G525" s="5"/>
      <c r="H525" s="1"/>
      <c r="I525" s="4"/>
      <c r="J525" s="1"/>
      <c r="K525" s="4"/>
      <c r="L525" s="6"/>
      <c r="M525" s="4"/>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row>
    <row r="526" spans="1:48" ht="12.75" customHeight="1">
      <c r="A526" s="1"/>
      <c r="B526" s="2"/>
      <c r="C526" s="1"/>
      <c r="D526" s="3"/>
      <c r="E526" s="4"/>
      <c r="F526" s="1"/>
      <c r="G526" s="5"/>
      <c r="H526" s="1"/>
      <c r="I526" s="4"/>
      <c r="J526" s="1"/>
      <c r="K526" s="4"/>
      <c r="L526" s="6"/>
      <c r="M526" s="4"/>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row>
    <row r="527" spans="1:48" ht="12.75" customHeight="1">
      <c r="A527" s="1"/>
      <c r="B527" s="2"/>
      <c r="C527" s="1"/>
      <c r="D527" s="3"/>
      <c r="E527" s="4"/>
      <c r="F527" s="1"/>
      <c r="G527" s="5"/>
      <c r="H527" s="1"/>
      <c r="I527" s="4"/>
      <c r="J527" s="1"/>
      <c r="K527" s="4"/>
      <c r="L527" s="6"/>
      <c r="M527" s="4"/>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row>
    <row r="528" spans="1:48" ht="12.75" customHeight="1">
      <c r="A528" s="1"/>
      <c r="B528" s="2"/>
      <c r="C528" s="1"/>
      <c r="D528" s="3"/>
      <c r="E528" s="4"/>
      <c r="F528" s="1"/>
      <c r="G528" s="5"/>
      <c r="H528" s="1"/>
      <c r="I528" s="4"/>
      <c r="J528" s="1"/>
      <c r="K528" s="4"/>
      <c r="L528" s="6"/>
      <c r="M528" s="4"/>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row>
    <row r="529" spans="1:48" ht="12.75" customHeight="1">
      <c r="A529" s="1"/>
      <c r="B529" s="2"/>
      <c r="C529" s="1"/>
      <c r="D529" s="3"/>
      <c r="E529" s="4"/>
      <c r="F529" s="1"/>
      <c r="G529" s="5"/>
      <c r="H529" s="1"/>
      <c r="I529" s="4"/>
      <c r="J529" s="1"/>
      <c r="K529" s="4"/>
      <c r="L529" s="6"/>
      <c r="M529" s="4"/>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row>
    <row r="530" spans="1:48" ht="12.75" customHeight="1">
      <c r="A530" s="1"/>
      <c r="B530" s="2"/>
      <c r="C530" s="1"/>
      <c r="D530" s="3"/>
      <c r="E530" s="4"/>
      <c r="F530" s="1"/>
      <c r="G530" s="5"/>
      <c r="H530" s="1"/>
      <c r="I530" s="4"/>
      <c r="J530" s="1"/>
      <c r="K530" s="4"/>
      <c r="L530" s="6"/>
      <c r="M530" s="4"/>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row>
    <row r="531" spans="1:48" ht="12.75" customHeight="1">
      <c r="A531" s="1"/>
      <c r="B531" s="2"/>
      <c r="C531" s="1"/>
      <c r="D531" s="3"/>
      <c r="E531" s="4"/>
      <c r="F531" s="1"/>
      <c r="G531" s="5"/>
      <c r="H531" s="1"/>
      <c r="I531" s="4"/>
      <c r="J531" s="1"/>
      <c r="K531" s="4"/>
      <c r="L531" s="6"/>
      <c r="M531" s="4"/>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row>
    <row r="532" spans="1:48" ht="12.75" customHeight="1">
      <c r="A532" s="1"/>
      <c r="B532" s="2"/>
      <c r="C532" s="1"/>
      <c r="D532" s="3"/>
      <c r="E532" s="4"/>
      <c r="F532" s="1"/>
      <c r="G532" s="5"/>
      <c r="H532" s="1"/>
      <c r="I532" s="4"/>
      <c r="J532" s="1"/>
      <c r="K532" s="4"/>
      <c r="L532" s="6"/>
      <c r="M532" s="4"/>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row>
    <row r="533" spans="1:48" ht="12.75" customHeight="1">
      <c r="A533" s="1"/>
      <c r="B533" s="2"/>
      <c r="C533" s="1"/>
      <c r="D533" s="3"/>
      <c r="E533" s="4"/>
      <c r="F533" s="1"/>
      <c r="G533" s="5"/>
      <c r="H533" s="1"/>
      <c r="I533" s="4"/>
      <c r="J533" s="1"/>
      <c r="K533" s="4"/>
      <c r="L533" s="6"/>
      <c r="M533" s="4"/>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row>
    <row r="534" spans="1:48" ht="12.75" customHeight="1">
      <c r="A534" s="1"/>
      <c r="B534" s="2"/>
      <c r="C534" s="1"/>
      <c r="D534" s="3"/>
      <c r="E534" s="4"/>
      <c r="F534" s="1"/>
      <c r="G534" s="5"/>
      <c r="H534" s="1"/>
      <c r="I534" s="4"/>
      <c r="J534" s="1"/>
      <c r="K534" s="4"/>
      <c r="L534" s="6"/>
      <c r="M534" s="4"/>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row>
    <row r="535" spans="1:48" ht="12.75" customHeight="1">
      <c r="A535" s="1"/>
      <c r="B535" s="2"/>
      <c r="C535" s="1"/>
      <c r="D535" s="3"/>
      <c r="E535" s="4"/>
      <c r="F535" s="1"/>
      <c r="G535" s="5"/>
      <c r="H535" s="1"/>
      <c r="I535" s="4"/>
      <c r="J535" s="1"/>
      <c r="K535" s="4"/>
      <c r="L535" s="6"/>
      <c r="M535" s="4"/>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row>
    <row r="536" spans="1:48" ht="12.75" customHeight="1">
      <c r="A536" s="1"/>
      <c r="B536" s="2"/>
      <c r="C536" s="1"/>
      <c r="D536" s="3"/>
      <c r="E536" s="4"/>
      <c r="F536" s="1"/>
      <c r="G536" s="5"/>
      <c r="H536" s="1"/>
      <c r="I536" s="4"/>
      <c r="J536" s="1"/>
      <c r="K536" s="4"/>
      <c r="L536" s="6"/>
      <c r="M536" s="4"/>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row>
    <row r="537" spans="1:48" ht="12.75" customHeight="1">
      <c r="A537" s="1"/>
      <c r="B537" s="2"/>
      <c r="C537" s="1"/>
      <c r="D537" s="3"/>
      <c r="E537" s="4"/>
      <c r="F537" s="1"/>
      <c r="G537" s="5"/>
      <c r="H537" s="1"/>
      <c r="I537" s="4"/>
      <c r="J537" s="1"/>
      <c r="K537" s="4"/>
      <c r="L537" s="6"/>
      <c r="M537" s="4"/>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row>
    <row r="538" spans="1:48" ht="12.75" customHeight="1">
      <c r="A538" s="1"/>
      <c r="B538" s="2"/>
      <c r="C538" s="1"/>
      <c r="D538" s="3"/>
      <c r="E538" s="4"/>
      <c r="F538" s="1"/>
      <c r="G538" s="5"/>
      <c r="H538" s="1"/>
      <c r="I538" s="4"/>
      <c r="J538" s="1"/>
      <c r="K538" s="4"/>
      <c r="L538" s="6"/>
      <c r="M538" s="4"/>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row>
    <row r="539" spans="1:48" ht="12.75" customHeight="1">
      <c r="A539" s="1"/>
      <c r="B539" s="2"/>
      <c r="C539" s="1"/>
      <c r="D539" s="3"/>
      <c r="E539" s="4"/>
      <c r="F539" s="1"/>
      <c r="G539" s="5"/>
      <c r="H539" s="1"/>
      <c r="I539" s="4"/>
      <c r="J539" s="1"/>
      <c r="K539" s="4"/>
      <c r="L539" s="6"/>
      <c r="M539" s="4"/>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row>
    <row r="540" spans="1:48" ht="12.75" customHeight="1">
      <c r="A540" s="1"/>
      <c r="B540" s="2"/>
      <c r="C540" s="1"/>
      <c r="D540" s="3"/>
      <c r="E540" s="4"/>
      <c r="F540" s="1"/>
      <c r="G540" s="5"/>
      <c r="H540" s="1"/>
      <c r="I540" s="4"/>
      <c r="J540" s="1"/>
      <c r="K540" s="4"/>
      <c r="L540" s="6"/>
      <c r="M540" s="4"/>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row>
    <row r="541" spans="1:48" ht="12.75" customHeight="1">
      <c r="A541" s="1"/>
      <c r="B541" s="2"/>
      <c r="C541" s="1"/>
      <c r="D541" s="3"/>
      <c r="E541" s="4"/>
      <c r="F541" s="1"/>
      <c r="G541" s="5"/>
      <c r="H541" s="1"/>
      <c r="I541" s="4"/>
      <c r="J541" s="1"/>
      <c r="K541" s="4"/>
      <c r="L541" s="6"/>
      <c r="M541" s="4"/>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row>
    <row r="542" spans="1:48" ht="12.75" customHeight="1">
      <c r="A542" s="1"/>
      <c r="B542" s="2"/>
      <c r="C542" s="1"/>
      <c r="D542" s="3"/>
      <c r="E542" s="4"/>
      <c r="F542" s="1"/>
      <c r="G542" s="5"/>
      <c r="H542" s="1"/>
      <c r="I542" s="4"/>
      <c r="J542" s="1"/>
      <c r="K542" s="4"/>
      <c r="L542" s="6"/>
      <c r="M542" s="4"/>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row>
    <row r="543" spans="1:48" ht="12.75" customHeight="1">
      <c r="A543" s="1"/>
      <c r="B543" s="2"/>
      <c r="C543" s="1"/>
      <c r="D543" s="3"/>
      <c r="E543" s="4"/>
      <c r="F543" s="1"/>
      <c r="G543" s="5"/>
      <c r="H543" s="1"/>
      <c r="I543" s="4"/>
      <c r="J543" s="1"/>
      <c r="K543" s="4"/>
      <c r="L543" s="6"/>
      <c r="M543" s="4"/>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row>
    <row r="544" spans="1:48" ht="12.75" customHeight="1">
      <c r="A544" s="1"/>
      <c r="B544" s="2"/>
      <c r="C544" s="1"/>
      <c r="D544" s="3"/>
      <c r="E544" s="4"/>
      <c r="F544" s="1"/>
      <c r="G544" s="5"/>
      <c r="H544" s="1"/>
      <c r="I544" s="4"/>
      <c r="J544" s="1"/>
      <c r="K544" s="4"/>
      <c r="L544" s="6"/>
      <c r="M544" s="4"/>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row>
    <row r="545" spans="1:48" ht="12.75" customHeight="1">
      <c r="A545" s="1"/>
      <c r="B545" s="2"/>
      <c r="C545" s="1"/>
      <c r="D545" s="3"/>
      <c r="E545" s="4"/>
      <c r="F545" s="1"/>
      <c r="G545" s="5"/>
      <c r="H545" s="1"/>
      <c r="I545" s="4"/>
      <c r="J545" s="1"/>
      <c r="K545" s="4"/>
      <c r="L545" s="6"/>
      <c r="M545" s="4"/>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row>
    <row r="546" spans="1:48" ht="12.75" customHeight="1">
      <c r="A546" s="1"/>
      <c r="B546" s="2"/>
      <c r="C546" s="1"/>
      <c r="D546" s="3"/>
      <c r="E546" s="4"/>
      <c r="F546" s="1"/>
      <c r="G546" s="5"/>
      <c r="H546" s="1"/>
      <c r="I546" s="4"/>
      <c r="J546" s="1"/>
      <c r="K546" s="4"/>
      <c r="L546" s="6"/>
      <c r="M546" s="4"/>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row>
    <row r="547" spans="1:48" ht="12.75" customHeight="1">
      <c r="A547" s="1"/>
      <c r="B547" s="2"/>
      <c r="C547" s="1"/>
      <c r="D547" s="3"/>
      <c r="E547" s="4"/>
      <c r="F547" s="1"/>
      <c r="G547" s="5"/>
      <c r="H547" s="1"/>
      <c r="I547" s="4"/>
      <c r="J547" s="1"/>
      <c r="K547" s="4"/>
      <c r="L547" s="6"/>
      <c r="M547" s="4"/>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row>
    <row r="548" spans="1:48" ht="12.75" customHeight="1">
      <c r="A548" s="1"/>
      <c r="B548" s="2"/>
      <c r="C548" s="1"/>
      <c r="D548" s="3"/>
      <c r="E548" s="4"/>
      <c r="F548" s="1"/>
      <c r="G548" s="5"/>
      <c r="H548" s="1"/>
      <c r="I548" s="4"/>
      <c r="J548" s="1"/>
      <c r="K548" s="4"/>
      <c r="L548" s="6"/>
      <c r="M548" s="4"/>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row>
    <row r="549" spans="1:48" ht="12.75" customHeight="1">
      <c r="A549" s="1"/>
      <c r="B549" s="2"/>
      <c r="C549" s="1"/>
      <c r="D549" s="3"/>
      <c r="E549" s="4"/>
      <c r="F549" s="1"/>
      <c r="G549" s="5"/>
      <c r="H549" s="1"/>
      <c r="I549" s="4"/>
      <c r="J549" s="1"/>
      <c r="K549" s="4"/>
      <c r="L549" s="6"/>
      <c r="M549" s="4"/>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row>
    <row r="550" spans="1:48" ht="12.75" customHeight="1">
      <c r="A550" s="1"/>
      <c r="B550" s="2"/>
      <c r="C550" s="1"/>
      <c r="D550" s="3"/>
      <c r="E550" s="4"/>
      <c r="F550" s="1"/>
      <c r="G550" s="5"/>
      <c r="H550" s="1"/>
      <c r="I550" s="4"/>
      <c r="J550" s="1"/>
      <c r="K550" s="4"/>
      <c r="L550" s="6"/>
      <c r="M550" s="4"/>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row>
    <row r="551" spans="1:48" ht="12.75" customHeight="1">
      <c r="A551" s="1"/>
      <c r="B551" s="2"/>
      <c r="C551" s="1"/>
      <c r="D551" s="3"/>
      <c r="E551" s="4"/>
      <c r="F551" s="1"/>
      <c r="G551" s="5"/>
      <c r="H551" s="1"/>
      <c r="I551" s="4"/>
      <c r="J551" s="1"/>
      <c r="K551" s="4"/>
      <c r="L551" s="6"/>
      <c r="M551" s="4"/>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row>
    <row r="552" spans="1:48" ht="12.75" customHeight="1">
      <c r="A552" s="1"/>
      <c r="B552" s="2"/>
      <c r="C552" s="1"/>
      <c r="D552" s="3"/>
      <c r="E552" s="4"/>
      <c r="F552" s="1"/>
      <c r="G552" s="5"/>
      <c r="H552" s="1"/>
      <c r="I552" s="4"/>
      <c r="J552" s="1"/>
      <c r="K552" s="4"/>
      <c r="L552" s="6"/>
      <c r="M552" s="4"/>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row>
    <row r="553" spans="1:48" ht="12.75" customHeight="1">
      <c r="A553" s="1"/>
      <c r="B553" s="2"/>
      <c r="C553" s="1"/>
      <c r="D553" s="3"/>
      <c r="E553" s="4"/>
      <c r="F553" s="1"/>
      <c r="G553" s="5"/>
      <c r="H553" s="1"/>
      <c r="I553" s="4"/>
      <c r="J553" s="1"/>
      <c r="K553" s="4"/>
      <c r="L553" s="6"/>
      <c r="M553" s="4"/>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row>
    <row r="554" spans="1:48" ht="12.75" customHeight="1">
      <c r="A554" s="1"/>
      <c r="B554" s="2"/>
      <c r="C554" s="1"/>
      <c r="D554" s="3"/>
      <c r="E554" s="4"/>
      <c r="F554" s="1"/>
      <c r="G554" s="5"/>
      <c r="H554" s="1"/>
      <c r="I554" s="4"/>
      <c r="J554" s="1"/>
      <c r="K554" s="4"/>
      <c r="L554" s="6"/>
      <c r="M554" s="4"/>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row>
    <row r="555" spans="1:48" ht="12.75" customHeight="1">
      <c r="A555" s="1"/>
      <c r="B555" s="2"/>
      <c r="C555" s="1"/>
      <c r="D555" s="3"/>
      <c r="E555" s="4"/>
      <c r="F555" s="1"/>
      <c r="G555" s="5"/>
      <c r="H555" s="1"/>
      <c r="I555" s="4"/>
      <c r="J555" s="1"/>
      <c r="K555" s="4"/>
      <c r="L555" s="6"/>
      <c r="M555" s="4"/>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row>
    <row r="556" spans="1:48" ht="12.75" customHeight="1">
      <c r="A556" s="1"/>
      <c r="B556" s="2"/>
      <c r="C556" s="1"/>
      <c r="D556" s="3"/>
      <c r="E556" s="4"/>
      <c r="F556" s="1"/>
      <c r="G556" s="5"/>
      <c r="H556" s="1"/>
      <c r="I556" s="4"/>
      <c r="J556" s="1"/>
      <c r="K556" s="4"/>
      <c r="L556" s="6"/>
      <c r="M556" s="4"/>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row>
    <row r="557" spans="1:48" ht="12.75" customHeight="1">
      <c r="A557" s="1"/>
      <c r="B557" s="2"/>
      <c r="C557" s="1"/>
      <c r="D557" s="3"/>
      <c r="E557" s="4"/>
      <c r="F557" s="1"/>
      <c r="G557" s="5"/>
      <c r="H557" s="1"/>
      <c r="I557" s="4"/>
      <c r="J557" s="1"/>
      <c r="K557" s="4"/>
      <c r="L557" s="6"/>
      <c r="M557" s="4"/>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row>
    <row r="558" spans="1:48" ht="12.75" customHeight="1">
      <c r="A558" s="1"/>
      <c r="B558" s="2"/>
      <c r="C558" s="1"/>
      <c r="D558" s="3"/>
      <c r="E558" s="4"/>
      <c r="F558" s="1"/>
      <c r="G558" s="5"/>
      <c r="H558" s="1"/>
      <c r="I558" s="4"/>
      <c r="J558" s="1"/>
      <c r="K558" s="4"/>
      <c r="L558" s="6"/>
      <c r="M558" s="4"/>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row>
    <row r="559" spans="1:48" ht="12.75" customHeight="1">
      <c r="A559" s="1"/>
      <c r="B559" s="2"/>
      <c r="C559" s="1"/>
      <c r="D559" s="3"/>
      <c r="E559" s="4"/>
      <c r="F559" s="1"/>
      <c r="G559" s="5"/>
      <c r="H559" s="1"/>
      <c r="I559" s="4"/>
      <c r="J559" s="1"/>
      <c r="K559" s="4"/>
      <c r="L559" s="6"/>
      <c r="M559" s="4"/>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row>
    <row r="560" spans="1:48" ht="12.75" customHeight="1">
      <c r="A560" s="1"/>
      <c r="B560" s="2"/>
      <c r="C560" s="1"/>
      <c r="D560" s="3"/>
      <c r="E560" s="4"/>
      <c r="F560" s="1"/>
      <c r="G560" s="5"/>
      <c r="H560" s="1"/>
      <c r="I560" s="4"/>
      <c r="J560" s="1"/>
      <c r="K560" s="4"/>
      <c r="L560" s="6"/>
      <c r="M560" s="4"/>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row>
    <row r="561" spans="1:48" ht="12.75" customHeight="1">
      <c r="A561" s="1"/>
      <c r="B561" s="2"/>
      <c r="C561" s="1"/>
      <c r="D561" s="3"/>
      <c r="E561" s="4"/>
      <c r="F561" s="1"/>
      <c r="G561" s="5"/>
      <c r="H561" s="1"/>
      <c r="I561" s="4"/>
      <c r="J561" s="1"/>
      <c r="K561" s="4"/>
      <c r="L561" s="6"/>
      <c r="M561" s="4"/>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row>
    <row r="562" spans="1:48" ht="12.75" customHeight="1">
      <c r="A562" s="1"/>
      <c r="B562" s="2"/>
      <c r="C562" s="1"/>
      <c r="D562" s="3"/>
      <c r="E562" s="4"/>
      <c r="F562" s="1"/>
      <c r="G562" s="5"/>
      <c r="H562" s="1"/>
      <c r="I562" s="4"/>
      <c r="J562" s="1"/>
      <c r="K562" s="4"/>
      <c r="L562" s="6"/>
      <c r="M562" s="4"/>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row>
    <row r="563" spans="1:48" ht="12.75" customHeight="1">
      <c r="A563" s="1"/>
      <c r="B563" s="2"/>
      <c r="C563" s="1"/>
      <c r="D563" s="3"/>
      <c r="E563" s="4"/>
      <c r="F563" s="1"/>
      <c r="G563" s="5"/>
      <c r="H563" s="1"/>
      <c r="I563" s="4"/>
      <c r="J563" s="1"/>
      <c r="K563" s="4"/>
      <c r="L563" s="6"/>
      <c r="M563" s="4"/>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row>
    <row r="564" spans="1:48" ht="12.75" customHeight="1">
      <c r="A564" s="1"/>
      <c r="B564" s="2"/>
      <c r="C564" s="1"/>
      <c r="D564" s="3"/>
      <c r="E564" s="4"/>
      <c r="F564" s="1"/>
      <c r="G564" s="5"/>
      <c r="H564" s="1"/>
      <c r="I564" s="4"/>
      <c r="J564" s="1"/>
      <c r="K564" s="4"/>
      <c r="L564" s="6"/>
      <c r="M564" s="4"/>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row>
    <row r="565" spans="1:48" ht="12.75" customHeight="1">
      <c r="A565" s="1"/>
      <c r="B565" s="2"/>
      <c r="C565" s="1"/>
      <c r="D565" s="3"/>
      <c r="E565" s="4"/>
      <c r="F565" s="1"/>
      <c r="G565" s="5"/>
      <c r="H565" s="1"/>
      <c r="I565" s="4"/>
      <c r="J565" s="1"/>
      <c r="K565" s="4"/>
      <c r="L565" s="6"/>
      <c r="M565" s="4"/>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row>
    <row r="566" spans="1:48" ht="12.75" customHeight="1">
      <c r="A566" s="1"/>
      <c r="B566" s="2"/>
      <c r="C566" s="1"/>
      <c r="D566" s="3"/>
      <c r="E566" s="4"/>
      <c r="F566" s="1"/>
      <c r="G566" s="5"/>
      <c r="H566" s="1"/>
      <c r="I566" s="4"/>
      <c r="J566" s="1"/>
      <c r="K566" s="4"/>
      <c r="L566" s="6"/>
      <c r="M566" s="4"/>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row>
    <row r="567" spans="1:48" ht="12.75" customHeight="1">
      <c r="A567" s="1"/>
      <c r="B567" s="2"/>
      <c r="C567" s="1"/>
      <c r="D567" s="3"/>
      <c r="E567" s="4"/>
      <c r="F567" s="1"/>
      <c r="G567" s="5"/>
      <c r="H567" s="1"/>
      <c r="I567" s="4"/>
      <c r="J567" s="1"/>
      <c r="K567" s="4"/>
      <c r="L567" s="6"/>
      <c r="M567" s="4"/>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row>
    <row r="568" spans="1:48" ht="12.75" customHeight="1">
      <c r="A568" s="1"/>
      <c r="B568" s="2"/>
      <c r="C568" s="1"/>
      <c r="D568" s="3"/>
      <c r="E568" s="4"/>
      <c r="F568" s="1"/>
      <c r="G568" s="5"/>
      <c r="H568" s="1"/>
      <c r="I568" s="4"/>
      <c r="J568" s="1"/>
      <c r="K568" s="4"/>
      <c r="L568" s="6"/>
      <c r="M568" s="4"/>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row>
    <row r="569" spans="1:48" ht="12.75" customHeight="1">
      <c r="A569" s="1"/>
      <c r="B569" s="2"/>
      <c r="C569" s="1"/>
      <c r="D569" s="3"/>
      <c r="E569" s="4"/>
      <c r="F569" s="1"/>
      <c r="G569" s="5"/>
      <c r="H569" s="1"/>
      <c r="I569" s="4"/>
      <c r="J569" s="1"/>
      <c r="K569" s="4"/>
      <c r="L569" s="6"/>
      <c r="M569" s="4"/>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row>
    <row r="570" spans="1:48" ht="12.75" customHeight="1">
      <c r="A570" s="1"/>
      <c r="B570" s="2"/>
      <c r="C570" s="1"/>
      <c r="D570" s="3"/>
      <c r="E570" s="4"/>
      <c r="F570" s="1"/>
      <c r="G570" s="5"/>
      <c r="H570" s="1"/>
      <c r="I570" s="4"/>
      <c r="J570" s="1"/>
      <c r="K570" s="4"/>
      <c r="L570" s="6"/>
      <c r="M570" s="4"/>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row>
    <row r="571" spans="1:48" ht="12.75" customHeight="1">
      <c r="A571" s="1"/>
      <c r="B571" s="2"/>
      <c r="C571" s="1"/>
      <c r="D571" s="3"/>
      <c r="E571" s="4"/>
      <c r="F571" s="1"/>
      <c r="G571" s="5"/>
      <c r="H571" s="1"/>
      <c r="I571" s="4"/>
      <c r="J571" s="1"/>
      <c r="K571" s="4"/>
      <c r="L571" s="6"/>
      <c r="M571" s="4"/>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row>
    <row r="572" spans="1:48" ht="12.75" customHeight="1">
      <c r="A572" s="1"/>
      <c r="B572" s="2"/>
      <c r="C572" s="1"/>
      <c r="D572" s="3"/>
      <c r="E572" s="4"/>
      <c r="F572" s="1"/>
      <c r="G572" s="5"/>
      <c r="H572" s="1"/>
      <c r="I572" s="4"/>
      <c r="J572" s="1"/>
      <c r="K572" s="4"/>
      <c r="L572" s="6"/>
      <c r="M572" s="4"/>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row>
    <row r="573" spans="1:48" ht="12.75" customHeight="1">
      <c r="A573" s="1"/>
      <c r="B573" s="2"/>
      <c r="C573" s="1"/>
      <c r="D573" s="3"/>
      <c r="E573" s="4"/>
      <c r="F573" s="1"/>
      <c r="G573" s="5"/>
      <c r="H573" s="1"/>
      <c r="I573" s="4"/>
      <c r="J573" s="1"/>
      <c r="K573" s="4"/>
      <c r="L573" s="6"/>
      <c r="M573" s="4"/>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row>
    <row r="574" spans="1:48" ht="12.75" customHeight="1">
      <c r="A574" s="1"/>
      <c r="B574" s="2"/>
      <c r="C574" s="1"/>
      <c r="D574" s="3"/>
      <c r="E574" s="4"/>
      <c r="F574" s="1"/>
      <c r="G574" s="5"/>
      <c r="H574" s="1"/>
      <c r="I574" s="4"/>
      <c r="J574" s="1"/>
      <c r="K574" s="4"/>
      <c r="L574" s="6"/>
      <c r="M574" s="4"/>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row>
    <row r="575" spans="1:48" ht="12.75" customHeight="1">
      <c r="A575" s="1"/>
      <c r="B575" s="2"/>
      <c r="C575" s="1"/>
      <c r="D575" s="3"/>
      <c r="E575" s="4"/>
      <c r="F575" s="1"/>
      <c r="G575" s="5"/>
      <c r="H575" s="1"/>
      <c r="I575" s="4"/>
      <c r="J575" s="1"/>
      <c r="K575" s="4"/>
      <c r="L575" s="6"/>
      <c r="M575" s="4"/>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row>
    <row r="576" spans="1:48" ht="12.75" customHeight="1">
      <c r="A576" s="1"/>
      <c r="B576" s="2"/>
      <c r="C576" s="1"/>
      <c r="D576" s="3"/>
      <c r="E576" s="4"/>
      <c r="F576" s="1"/>
      <c r="G576" s="5"/>
      <c r="H576" s="1"/>
      <c r="I576" s="4"/>
      <c r="J576" s="1"/>
      <c r="K576" s="4"/>
      <c r="L576" s="6"/>
      <c r="M576" s="4"/>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row>
    <row r="577" spans="1:48" ht="12.75" customHeight="1">
      <c r="A577" s="1"/>
      <c r="B577" s="2"/>
      <c r="C577" s="1"/>
      <c r="D577" s="3"/>
      <c r="E577" s="4"/>
      <c r="F577" s="1"/>
      <c r="G577" s="5"/>
      <c r="H577" s="1"/>
      <c r="I577" s="4"/>
      <c r="J577" s="1"/>
      <c r="K577" s="4"/>
      <c r="L577" s="6"/>
      <c r="M577" s="4"/>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row>
    <row r="578" spans="1:48" ht="12.75" customHeight="1">
      <c r="A578" s="1"/>
      <c r="B578" s="2"/>
      <c r="C578" s="1"/>
      <c r="D578" s="3"/>
      <c r="E578" s="4"/>
      <c r="F578" s="1"/>
      <c r="G578" s="5"/>
      <c r="H578" s="1"/>
      <c r="I578" s="4"/>
      <c r="J578" s="1"/>
      <c r="K578" s="4"/>
      <c r="L578" s="6"/>
      <c r="M578" s="4"/>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row>
    <row r="579" spans="1:48" ht="12.75" customHeight="1">
      <c r="A579" s="1"/>
      <c r="B579" s="2"/>
      <c r="C579" s="1"/>
      <c r="D579" s="3"/>
      <c r="E579" s="4"/>
      <c r="F579" s="1"/>
      <c r="G579" s="5"/>
      <c r="H579" s="1"/>
      <c r="I579" s="4"/>
      <c r="J579" s="1"/>
      <c r="K579" s="4"/>
      <c r="L579" s="6"/>
      <c r="M579" s="4"/>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row>
    <row r="580" spans="1:48" ht="12.75" customHeight="1">
      <c r="A580" s="1"/>
      <c r="B580" s="2"/>
      <c r="C580" s="1"/>
      <c r="D580" s="3"/>
      <c r="E580" s="4"/>
      <c r="F580" s="1"/>
      <c r="G580" s="5"/>
      <c r="H580" s="1"/>
      <c r="I580" s="4"/>
      <c r="J580" s="1"/>
      <c r="K580" s="4"/>
      <c r="L580" s="6"/>
      <c r="M580" s="4"/>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row>
    <row r="581" spans="1:48" ht="12.75" customHeight="1">
      <c r="A581" s="1"/>
      <c r="B581" s="2"/>
      <c r="C581" s="1"/>
      <c r="D581" s="3"/>
      <c r="E581" s="4"/>
      <c r="F581" s="1"/>
      <c r="G581" s="5"/>
      <c r="H581" s="1"/>
      <c r="I581" s="4"/>
      <c r="J581" s="1"/>
      <c r="K581" s="4"/>
      <c r="L581" s="6"/>
      <c r="M581" s="4"/>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row>
    <row r="582" spans="1:48" ht="12.75" customHeight="1">
      <c r="A582" s="1"/>
      <c r="B582" s="2"/>
      <c r="C582" s="1"/>
      <c r="D582" s="3"/>
      <c r="E582" s="4"/>
      <c r="F582" s="1"/>
      <c r="G582" s="5"/>
      <c r="H582" s="1"/>
      <c r="I582" s="4"/>
      <c r="J582" s="1"/>
      <c r="K582" s="4"/>
      <c r="L582" s="6"/>
      <c r="M582" s="4"/>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row>
    <row r="583" spans="1:48" ht="12.75" customHeight="1">
      <c r="A583" s="1"/>
      <c r="B583" s="2"/>
      <c r="C583" s="1"/>
      <c r="D583" s="3"/>
      <c r="E583" s="4"/>
      <c r="F583" s="1"/>
      <c r="G583" s="5"/>
      <c r="H583" s="1"/>
      <c r="I583" s="4"/>
      <c r="J583" s="1"/>
      <c r="K583" s="4"/>
      <c r="L583" s="6"/>
      <c r="M583" s="4"/>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row>
    <row r="584" spans="1:48" ht="12.75" customHeight="1">
      <c r="A584" s="1"/>
      <c r="B584" s="2"/>
      <c r="C584" s="1"/>
      <c r="D584" s="3"/>
      <c r="E584" s="4"/>
      <c r="F584" s="1"/>
      <c r="G584" s="5"/>
      <c r="H584" s="1"/>
      <c r="I584" s="4"/>
      <c r="J584" s="1"/>
      <c r="K584" s="4"/>
      <c r="L584" s="6"/>
      <c r="M584" s="4"/>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row>
    <row r="585" spans="1:48" ht="12.75" customHeight="1">
      <c r="A585" s="1"/>
      <c r="B585" s="2"/>
      <c r="C585" s="1"/>
      <c r="D585" s="3"/>
      <c r="E585" s="4"/>
      <c r="F585" s="1"/>
      <c r="G585" s="5"/>
      <c r="H585" s="1"/>
      <c r="I585" s="4"/>
      <c r="J585" s="1"/>
      <c r="K585" s="4"/>
      <c r="L585" s="6"/>
      <c r="M585" s="4"/>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row>
    <row r="586" spans="1:48" ht="12.75" customHeight="1">
      <c r="A586" s="1"/>
      <c r="B586" s="2"/>
      <c r="C586" s="1"/>
      <c r="D586" s="3"/>
      <c r="E586" s="4"/>
      <c r="F586" s="1"/>
      <c r="G586" s="5"/>
      <c r="H586" s="1"/>
      <c r="I586" s="4"/>
      <c r="J586" s="1"/>
      <c r="K586" s="4"/>
      <c r="L586" s="6"/>
      <c r="M586" s="4"/>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row>
    <row r="587" spans="1:48" ht="12.75" customHeight="1">
      <c r="A587" s="1"/>
      <c r="B587" s="2"/>
      <c r="C587" s="1"/>
      <c r="D587" s="3"/>
      <c r="E587" s="4"/>
      <c r="F587" s="1"/>
      <c r="G587" s="5"/>
      <c r="H587" s="1"/>
      <c r="I587" s="4"/>
      <c r="J587" s="1"/>
      <c r="K587" s="4"/>
      <c r="L587" s="6"/>
      <c r="M587" s="4"/>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row>
    <row r="588" spans="1:48" ht="12.75" customHeight="1">
      <c r="A588" s="1"/>
      <c r="B588" s="2"/>
      <c r="C588" s="1"/>
      <c r="D588" s="3"/>
      <c r="E588" s="4"/>
      <c r="F588" s="1"/>
      <c r="G588" s="5"/>
      <c r="H588" s="1"/>
      <c r="I588" s="4"/>
      <c r="J588" s="1"/>
      <c r="K588" s="4"/>
      <c r="L588" s="6"/>
      <c r="M588" s="4"/>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row>
    <row r="589" spans="1:48" ht="12.75" customHeight="1">
      <c r="A589" s="1"/>
      <c r="B589" s="2"/>
      <c r="C589" s="1"/>
      <c r="D589" s="3"/>
      <c r="E589" s="4"/>
      <c r="F589" s="1"/>
      <c r="G589" s="5"/>
      <c r="H589" s="1"/>
      <c r="I589" s="4"/>
      <c r="J589" s="1"/>
      <c r="K589" s="4"/>
      <c r="L589" s="6"/>
      <c r="M589" s="4"/>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row>
    <row r="590" spans="1:48" ht="12.75" customHeight="1">
      <c r="A590" s="1"/>
      <c r="B590" s="2"/>
      <c r="C590" s="1"/>
      <c r="D590" s="3"/>
      <c r="E590" s="4"/>
      <c r="F590" s="1"/>
      <c r="G590" s="5"/>
      <c r="H590" s="1"/>
      <c r="I590" s="4"/>
      <c r="J590" s="1"/>
      <c r="K590" s="4"/>
      <c r="L590" s="6"/>
      <c r="M590" s="4"/>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row>
    <row r="591" spans="1:48" ht="12.75" customHeight="1">
      <c r="A591" s="1"/>
      <c r="B591" s="2"/>
      <c r="C591" s="1"/>
      <c r="D591" s="3"/>
      <c r="E591" s="4"/>
      <c r="F591" s="1"/>
      <c r="G591" s="5"/>
      <c r="H591" s="1"/>
      <c r="I591" s="4"/>
      <c r="J591" s="1"/>
      <c r="K591" s="4"/>
      <c r="L591" s="6"/>
      <c r="M591" s="4"/>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row>
    <row r="592" spans="1:48" ht="12.75" customHeight="1">
      <c r="A592" s="1"/>
      <c r="B592" s="2"/>
      <c r="C592" s="1"/>
      <c r="D592" s="3"/>
      <c r="E592" s="4"/>
      <c r="F592" s="1"/>
      <c r="G592" s="5"/>
      <c r="H592" s="1"/>
      <c r="I592" s="4"/>
      <c r="J592" s="1"/>
      <c r="K592" s="4"/>
      <c r="L592" s="6"/>
      <c r="M592" s="4"/>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row>
    <row r="593" spans="1:48" ht="12.75" customHeight="1">
      <c r="A593" s="1"/>
      <c r="B593" s="2"/>
      <c r="C593" s="1"/>
      <c r="D593" s="3"/>
      <c r="E593" s="4"/>
      <c r="F593" s="1"/>
      <c r="G593" s="5"/>
      <c r="H593" s="1"/>
      <c r="I593" s="4"/>
      <c r="J593" s="1"/>
      <c r="K593" s="4"/>
      <c r="L593" s="6"/>
      <c r="M593" s="4"/>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row>
    <row r="594" spans="1:48" ht="12.75" customHeight="1">
      <c r="A594" s="1"/>
      <c r="B594" s="2"/>
      <c r="C594" s="1"/>
      <c r="D594" s="3"/>
      <c r="E594" s="4"/>
      <c r="F594" s="1"/>
      <c r="G594" s="5"/>
      <c r="H594" s="1"/>
      <c r="I594" s="4"/>
      <c r="J594" s="1"/>
      <c r="K594" s="4"/>
      <c r="L594" s="6"/>
      <c r="M594" s="4"/>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row>
    <row r="595" spans="1:48" ht="12.75" customHeight="1">
      <c r="A595" s="1"/>
      <c r="B595" s="2"/>
      <c r="C595" s="1"/>
      <c r="D595" s="3"/>
      <c r="E595" s="4"/>
      <c r="F595" s="1"/>
      <c r="G595" s="5"/>
      <c r="H595" s="1"/>
      <c r="I595" s="4"/>
      <c r="J595" s="1"/>
      <c r="K595" s="4"/>
      <c r="L595" s="6"/>
      <c r="M595" s="4"/>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row>
    <row r="596" spans="1:48" ht="12.75" customHeight="1">
      <c r="A596" s="1"/>
      <c r="B596" s="2"/>
      <c r="C596" s="1"/>
      <c r="D596" s="3"/>
      <c r="E596" s="4"/>
      <c r="F596" s="1"/>
      <c r="G596" s="5"/>
      <c r="H596" s="1"/>
      <c r="I596" s="4"/>
      <c r="J596" s="1"/>
      <c r="K596" s="4"/>
      <c r="L596" s="6"/>
      <c r="M596" s="4"/>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row>
    <row r="597" spans="1:48" ht="12.75" customHeight="1">
      <c r="A597" s="1"/>
      <c r="B597" s="2"/>
      <c r="C597" s="1"/>
      <c r="D597" s="3"/>
      <c r="E597" s="4"/>
      <c r="F597" s="1"/>
      <c r="G597" s="5"/>
      <c r="H597" s="1"/>
      <c r="I597" s="4"/>
      <c r="J597" s="1"/>
      <c r="K597" s="4"/>
      <c r="L597" s="6"/>
      <c r="M597" s="4"/>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row>
    <row r="598" spans="1:48" ht="12.75" customHeight="1">
      <c r="A598" s="1"/>
      <c r="B598" s="2"/>
      <c r="C598" s="1"/>
      <c r="D598" s="3"/>
      <c r="E598" s="4"/>
      <c r="F598" s="1"/>
      <c r="G598" s="5"/>
      <c r="H598" s="1"/>
      <c r="I598" s="4"/>
      <c r="J598" s="1"/>
      <c r="K598" s="4"/>
      <c r="L598" s="6"/>
      <c r="M598" s="4"/>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row>
    <row r="599" spans="1:48" ht="12.75" customHeight="1">
      <c r="A599" s="1"/>
      <c r="B599" s="2"/>
      <c r="C599" s="1"/>
      <c r="D599" s="3"/>
      <c r="E599" s="4"/>
      <c r="F599" s="1"/>
      <c r="G599" s="5"/>
      <c r="H599" s="1"/>
      <c r="I599" s="4"/>
      <c r="J599" s="1"/>
      <c r="K599" s="4"/>
      <c r="L599" s="6"/>
      <c r="M599" s="4"/>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row>
    <row r="600" spans="1:48" ht="12.75" customHeight="1">
      <c r="A600" s="1"/>
      <c r="B600" s="2"/>
      <c r="C600" s="1"/>
      <c r="D600" s="3"/>
      <c r="E600" s="4"/>
      <c r="F600" s="1"/>
      <c r="G600" s="5"/>
      <c r="H600" s="1"/>
      <c r="I600" s="4"/>
      <c r="J600" s="1"/>
      <c r="K600" s="4"/>
      <c r="L600" s="6"/>
      <c r="M600" s="4"/>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row>
    <row r="601" spans="1:48" ht="12.75" customHeight="1">
      <c r="A601" s="1"/>
      <c r="B601" s="2"/>
      <c r="C601" s="1"/>
      <c r="D601" s="3"/>
      <c r="E601" s="4"/>
      <c r="F601" s="1"/>
      <c r="G601" s="5"/>
      <c r="H601" s="1"/>
      <c r="I601" s="4"/>
      <c r="J601" s="1"/>
      <c r="K601" s="4"/>
      <c r="L601" s="6"/>
      <c r="M601" s="4"/>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row>
    <row r="602" spans="1:48" ht="12.75" customHeight="1">
      <c r="A602" s="1"/>
      <c r="B602" s="2"/>
      <c r="C602" s="1"/>
      <c r="D602" s="3"/>
      <c r="E602" s="4"/>
      <c r="F602" s="1"/>
      <c r="G602" s="5"/>
      <c r="H602" s="1"/>
      <c r="I602" s="4"/>
      <c r="J602" s="1"/>
      <c r="K602" s="4"/>
      <c r="L602" s="6"/>
      <c r="M602" s="4"/>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row>
    <row r="603" spans="1:48" ht="12.75" customHeight="1">
      <c r="A603" s="1"/>
      <c r="B603" s="2"/>
      <c r="C603" s="1"/>
      <c r="D603" s="3"/>
      <c r="E603" s="4"/>
      <c r="F603" s="1"/>
      <c r="G603" s="5"/>
      <c r="H603" s="1"/>
      <c r="I603" s="4"/>
      <c r="J603" s="1"/>
      <c r="K603" s="4"/>
      <c r="L603" s="6"/>
      <c r="M603" s="4"/>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row>
    <row r="604" spans="1:48" ht="12.75" customHeight="1">
      <c r="A604" s="1"/>
      <c r="B604" s="2"/>
      <c r="C604" s="1"/>
      <c r="D604" s="3"/>
      <c r="E604" s="4"/>
      <c r="F604" s="1"/>
      <c r="G604" s="5"/>
      <c r="H604" s="1"/>
      <c r="I604" s="4"/>
      <c r="J604" s="1"/>
      <c r="K604" s="4"/>
      <c r="L604" s="6"/>
      <c r="M604" s="4"/>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row>
    <row r="605" spans="1:48" ht="12.75" customHeight="1">
      <c r="A605" s="1"/>
      <c r="B605" s="2"/>
      <c r="C605" s="1"/>
      <c r="D605" s="3"/>
      <c r="E605" s="4"/>
      <c r="F605" s="1"/>
      <c r="G605" s="5"/>
      <c r="H605" s="1"/>
      <c r="I605" s="4"/>
      <c r="J605" s="1"/>
      <c r="K605" s="4"/>
      <c r="L605" s="6"/>
      <c r="M605" s="4"/>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row>
    <row r="606" spans="1:48" ht="12.75" customHeight="1">
      <c r="A606" s="1"/>
      <c r="B606" s="2"/>
      <c r="C606" s="1"/>
      <c r="D606" s="3"/>
      <c r="E606" s="4"/>
      <c r="F606" s="1"/>
      <c r="G606" s="5"/>
      <c r="H606" s="1"/>
      <c r="I606" s="4"/>
      <c r="J606" s="1"/>
      <c r="K606" s="4"/>
      <c r="L606" s="6"/>
      <c r="M606" s="4"/>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row>
    <row r="607" spans="1:48" ht="12.75" customHeight="1">
      <c r="A607" s="1"/>
      <c r="B607" s="2"/>
      <c r="C607" s="1"/>
      <c r="D607" s="3"/>
      <c r="E607" s="4"/>
      <c r="F607" s="1"/>
      <c r="G607" s="5"/>
      <c r="H607" s="1"/>
      <c r="I607" s="4"/>
      <c r="J607" s="1"/>
      <c r="K607" s="4"/>
      <c r="L607" s="6"/>
      <c r="M607" s="4"/>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row>
    <row r="608" spans="1:48" ht="12.75" customHeight="1">
      <c r="A608" s="1"/>
      <c r="B608" s="2"/>
      <c r="C608" s="1"/>
      <c r="D608" s="3"/>
      <c r="E608" s="4"/>
      <c r="F608" s="1"/>
      <c r="G608" s="5"/>
      <c r="H608" s="1"/>
      <c r="I608" s="4"/>
      <c r="J608" s="1"/>
      <c r="K608" s="4"/>
      <c r="L608" s="6"/>
      <c r="M608" s="4"/>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row>
    <row r="609" spans="1:48" ht="12.75" customHeight="1">
      <c r="A609" s="1"/>
      <c r="B609" s="2"/>
      <c r="C609" s="1"/>
      <c r="D609" s="3"/>
      <c r="E609" s="4"/>
      <c r="F609" s="1"/>
      <c r="G609" s="5"/>
      <c r="H609" s="1"/>
      <c r="I609" s="4"/>
      <c r="J609" s="1"/>
      <c r="K609" s="4"/>
      <c r="L609" s="6"/>
      <c r="M609" s="4"/>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row>
    <row r="610" spans="1:48" ht="12.75" customHeight="1">
      <c r="A610" s="1"/>
      <c r="B610" s="2"/>
      <c r="C610" s="1"/>
      <c r="D610" s="3"/>
      <c r="E610" s="4"/>
      <c r="F610" s="1"/>
      <c r="G610" s="5"/>
      <c r="H610" s="1"/>
      <c r="I610" s="4"/>
      <c r="J610" s="1"/>
      <c r="K610" s="4"/>
      <c r="L610" s="6"/>
      <c r="M610" s="4"/>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row>
    <row r="611" spans="1:48" ht="12.75" customHeight="1">
      <c r="A611" s="1"/>
      <c r="B611" s="2"/>
      <c r="C611" s="1"/>
      <c r="D611" s="3"/>
      <c r="E611" s="4"/>
      <c r="F611" s="1"/>
      <c r="G611" s="5"/>
      <c r="H611" s="1"/>
      <c r="I611" s="4"/>
      <c r="J611" s="1"/>
      <c r="K611" s="4"/>
      <c r="L611" s="6"/>
      <c r="M611" s="4"/>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row>
    <row r="612" spans="1:48" ht="12.75" customHeight="1">
      <c r="A612" s="1"/>
      <c r="B612" s="2"/>
      <c r="C612" s="1"/>
      <c r="D612" s="3"/>
      <c r="E612" s="4"/>
      <c r="F612" s="1"/>
      <c r="G612" s="5"/>
      <c r="H612" s="1"/>
      <c r="I612" s="4"/>
      <c r="J612" s="1"/>
      <c r="K612" s="4"/>
      <c r="L612" s="6"/>
      <c r="M612" s="4"/>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row>
    <row r="613" spans="1:48" ht="12.75" customHeight="1">
      <c r="A613" s="1"/>
      <c r="B613" s="2"/>
      <c r="C613" s="1"/>
      <c r="D613" s="3"/>
      <c r="E613" s="4"/>
      <c r="F613" s="1"/>
      <c r="G613" s="5"/>
      <c r="H613" s="1"/>
      <c r="I613" s="4"/>
      <c r="J613" s="1"/>
      <c r="K613" s="4"/>
      <c r="L613" s="6"/>
      <c r="M613" s="4"/>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row>
    <row r="614" spans="1:48" ht="12.75" customHeight="1">
      <c r="A614" s="1"/>
      <c r="B614" s="2"/>
      <c r="C614" s="1"/>
      <c r="D614" s="3"/>
      <c r="E614" s="4"/>
      <c r="F614" s="1"/>
      <c r="G614" s="5"/>
      <c r="H614" s="1"/>
      <c r="I614" s="4"/>
      <c r="J614" s="1"/>
      <c r="K614" s="4"/>
      <c r="L614" s="6"/>
      <c r="M614" s="4"/>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row>
    <row r="615" spans="1:48" ht="12.75" customHeight="1">
      <c r="A615" s="1"/>
      <c r="B615" s="2"/>
      <c r="C615" s="1"/>
      <c r="D615" s="3"/>
      <c r="E615" s="4"/>
      <c r="F615" s="1"/>
      <c r="G615" s="5"/>
      <c r="H615" s="1"/>
      <c r="I615" s="4"/>
      <c r="J615" s="1"/>
      <c r="K615" s="4"/>
      <c r="L615" s="6"/>
      <c r="M615" s="4"/>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row>
    <row r="616" spans="1:48" ht="12.75" customHeight="1">
      <c r="A616" s="1"/>
      <c r="B616" s="2"/>
      <c r="C616" s="1"/>
      <c r="D616" s="3"/>
      <c r="E616" s="4"/>
      <c r="F616" s="1"/>
      <c r="G616" s="5"/>
      <c r="H616" s="1"/>
      <c r="I616" s="4"/>
      <c r="J616" s="1"/>
      <c r="K616" s="4"/>
      <c r="L616" s="6"/>
      <c r="M616" s="4"/>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row>
    <row r="617" spans="1:48" ht="12.75" customHeight="1">
      <c r="A617" s="1"/>
      <c r="B617" s="2"/>
      <c r="C617" s="1"/>
      <c r="D617" s="3"/>
      <c r="E617" s="4"/>
      <c r="F617" s="1"/>
      <c r="G617" s="5"/>
      <c r="H617" s="1"/>
      <c r="I617" s="4"/>
      <c r="J617" s="1"/>
      <c r="K617" s="4"/>
      <c r="L617" s="6"/>
      <c r="M617" s="4"/>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row>
    <row r="618" spans="1:48" ht="12.75" customHeight="1">
      <c r="A618" s="1"/>
      <c r="B618" s="2"/>
      <c r="C618" s="1"/>
      <c r="D618" s="3"/>
      <c r="E618" s="4"/>
      <c r="F618" s="1"/>
      <c r="G618" s="5"/>
      <c r="H618" s="1"/>
      <c r="I618" s="4"/>
      <c r="J618" s="1"/>
      <c r="K618" s="4"/>
      <c r="L618" s="6"/>
      <c r="M618" s="4"/>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row>
    <row r="619" spans="1:48" ht="12.75" customHeight="1">
      <c r="A619" s="1"/>
      <c r="B619" s="2"/>
      <c r="C619" s="1"/>
      <c r="D619" s="3"/>
      <c r="E619" s="4"/>
      <c r="F619" s="1"/>
      <c r="G619" s="5"/>
      <c r="H619" s="1"/>
      <c r="I619" s="4"/>
      <c r="J619" s="1"/>
      <c r="K619" s="4"/>
      <c r="L619" s="6"/>
      <c r="M619" s="4"/>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row>
    <row r="620" spans="1:48" ht="12.75" customHeight="1">
      <c r="A620" s="1"/>
      <c r="B620" s="2"/>
      <c r="C620" s="1"/>
      <c r="D620" s="3"/>
      <c r="E620" s="4"/>
      <c r="F620" s="1"/>
      <c r="G620" s="5"/>
      <c r="H620" s="1"/>
      <c r="I620" s="4"/>
      <c r="J620" s="1"/>
      <c r="K620" s="4"/>
      <c r="L620" s="6"/>
      <c r="M620" s="4"/>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row>
    <row r="621" spans="1:48" ht="12.75" customHeight="1">
      <c r="A621" s="1"/>
      <c r="B621" s="2"/>
      <c r="C621" s="1"/>
      <c r="D621" s="3"/>
      <c r="E621" s="4"/>
      <c r="F621" s="1"/>
      <c r="G621" s="5"/>
      <c r="H621" s="1"/>
      <c r="I621" s="4"/>
      <c r="J621" s="1"/>
      <c r="K621" s="4"/>
      <c r="L621" s="6"/>
      <c r="M621" s="4"/>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row>
    <row r="622" spans="1:48" ht="12.75" customHeight="1">
      <c r="A622" s="1"/>
      <c r="B622" s="2"/>
      <c r="C622" s="1"/>
      <c r="D622" s="3"/>
      <c r="E622" s="4"/>
      <c r="F622" s="1"/>
      <c r="G622" s="5"/>
      <c r="H622" s="1"/>
      <c r="I622" s="4"/>
      <c r="J622" s="1"/>
      <c r="K622" s="4"/>
      <c r="L622" s="6"/>
      <c r="M622" s="4"/>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row>
    <row r="623" spans="1:48" ht="12.75" customHeight="1">
      <c r="A623" s="1"/>
      <c r="B623" s="2"/>
      <c r="C623" s="1"/>
      <c r="D623" s="3"/>
      <c r="E623" s="4"/>
      <c r="F623" s="1"/>
      <c r="G623" s="5"/>
      <c r="H623" s="1"/>
      <c r="I623" s="4"/>
      <c r="J623" s="1"/>
      <c r="K623" s="4"/>
      <c r="L623" s="6"/>
      <c r="M623" s="4"/>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row>
    <row r="624" spans="1:48" ht="12.75" customHeight="1">
      <c r="A624" s="1"/>
      <c r="B624" s="2"/>
      <c r="C624" s="1"/>
      <c r="D624" s="3"/>
      <c r="E624" s="4"/>
      <c r="F624" s="1"/>
      <c r="G624" s="5"/>
      <c r="H624" s="1"/>
      <c r="I624" s="4"/>
      <c r="J624" s="1"/>
      <c r="K624" s="4"/>
      <c r="L624" s="6"/>
      <c r="M624" s="4"/>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row>
    <row r="625" spans="1:48" ht="12.75" customHeight="1">
      <c r="A625" s="1"/>
      <c r="B625" s="2"/>
      <c r="C625" s="1"/>
      <c r="D625" s="3"/>
      <c r="E625" s="4"/>
      <c r="F625" s="1"/>
      <c r="G625" s="5"/>
      <c r="H625" s="1"/>
      <c r="I625" s="4"/>
      <c r="J625" s="1"/>
      <c r="K625" s="4"/>
      <c r="L625" s="6"/>
      <c r="M625" s="4"/>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row>
    <row r="626" spans="1:48" ht="12.75" customHeight="1">
      <c r="A626" s="1"/>
      <c r="B626" s="2"/>
      <c r="C626" s="1"/>
      <c r="D626" s="3"/>
      <c r="E626" s="4"/>
      <c r="F626" s="1"/>
      <c r="G626" s="5"/>
      <c r="H626" s="1"/>
      <c r="I626" s="4"/>
      <c r="J626" s="1"/>
      <c r="K626" s="4"/>
      <c r="L626" s="6"/>
      <c r="M626" s="4"/>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row>
    <row r="627" spans="1:48" ht="12.75" customHeight="1">
      <c r="A627" s="1"/>
      <c r="B627" s="2"/>
      <c r="C627" s="1"/>
      <c r="D627" s="3"/>
      <c r="E627" s="4"/>
      <c r="F627" s="1"/>
      <c r="G627" s="5"/>
      <c r="H627" s="1"/>
      <c r="I627" s="4"/>
      <c r="J627" s="1"/>
      <c r="K627" s="4"/>
      <c r="L627" s="6"/>
      <c r="M627" s="4"/>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row>
    <row r="628" spans="1:48" ht="12.75" customHeight="1">
      <c r="A628" s="1"/>
      <c r="B628" s="2"/>
      <c r="C628" s="1"/>
      <c r="D628" s="3"/>
      <c r="E628" s="4"/>
      <c r="F628" s="1"/>
      <c r="G628" s="5"/>
      <c r="H628" s="1"/>
      <c r="I628" s="4"/>
      <c r="J628" s="1"/>
      <c r="K628" s="4"/>
      <c r="L628" s="6"/>
      <c r="M628" s="4"/>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row>
    <row r="629" spans="1:48" ht="12.75" customHeight="1">
      <c r="A629" s="1"/>
      <c r="B629" s="2"/>
      <c r="C629" s="1"/>
      <c r="D629" s="3"/>
      <c r="E629" s="4"/>
      <c r="F629" s="1"/>
      <c r="G629" s="5"/>
      <c r="H629" s="1"/>
      <c r="I629" s="4"/>
      <c r="J629" s="1"/>
      <c r="K629" s="4"/>
      <c r="L629" s="6"/>
      <c r="M629" s="4"/>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row>
    <row r="630" spans="1:48" ht="12.75" customHeight="1">
      <c r="A630" s="1"/>
      <c r="B630" s="2"/>
      <c r="C630" s="1"/>
      <c r="D630" s="3"/>
      <c r="E630" s="4"/>
      <c r="F630" s="1"/>
      <c r="G630" s="5"/>
      <c r="H630" s="1"/>
      <c r="I630" s="4"/>
      <c r="J630" s="1"/>
      <c r="K630" s="4"/>
      <c r="L630" s="6"/>
      <c r="M630" s="4"/>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row>
    <row r="631" spans="1:48" ht="12.75" customHeight="1">
      <c r="A631" s="1"/>
      <c r="B631" s="2"/>
      <c r="C631" s="1"/>
      <c r="D631" s="3"/>
      <c r="E631" s="4"/>
      <c r="F631" s="1"/>
      <c r="G631" s="5"/>
      <c r="H631" s="1"/>
      <c r="I631" s="4"/>
      <c r="J631" s="1"/>
      <c r="K631" s="4"/>
      <c r="L631" s="6"/>
      <c r="M631" s="4"/>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row>
    <row r="632" spans="1:48" ht="12.75" customHeight="1">
      <c r="A632" s="1"/>
      <c r="B632" s="2"/>
      <c r="C632" s="1"/>
      <c r="D632" s="3"/>
      <c r="E632" s="4"/>
      <c r="F632" s="1"/>
      <c r="G632" s="5"/>
      <c r="H632" s="1"/>
      <c r="I632" s="4"/>
      <c r="J632" s="1"/>
      <c r="K632" s="4"/>
      <c r="L632" s="6"/>
      <c r="M632" s="4"/>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row>
    <row r="633" spans="1:48" ht="12.75" customHeight="1">
      <c r="A633" s="1"/>
      <c r="B633" s="2"/>
      <c r="C633" s="1"/>
      <c r="D633" s="3"/>
      <c r="E633" s="4"/>
      <c r="F633" s="1"/>
      <c r="G633" s="5"/>
      <c r="H633" s="1"/>
      <c r="I633" s="4"/>
      <c r="J633" s="1"/>
      <c r="K633" s="4"/>
      <c r="L633" s="6"/>
      <c r="M633" s="4"/>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row>
    <row r="634" spans="1:48" ht="12.75" customHeight="1">
      <c r="A634" s="1"/>
      <c r="B634" s="2"/>
      <c r="C634" s="1"/>
      <c r="D634" s="3"/>
      <c r="E634" s="4"/>
      <c r="F634" s="1"/>
      <c r="G634" s="5"/>
      <c r="H634" s="1"/>
      <c r="I634" s="4"/>
      <c r="J634" s="1"/>
      <c r="K634" s="4"/>
      <c r="L634" s="6"/>
      <c r="M634" s="4"/>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row>
    <row r="635" spans="1:48" ht="12.75" customHeight="1">
      <c r="A635" s="1"/>
      <c r="B635" s="2"/>
      <c r="C635" s="1"/>
      <c r="D635" s="3"/>
      <c r="E635" s="4"/>
      <c r="F635" s="1"/>
      <c r="G635" s="5"/>
      <c r="H635" s="1"/>
      <c r="I635" s="4"/>
      <c r="J635" s="1"/>
      <c r="K635" s="4"/>
      <c r="L635" s="6"/>
      <c r="M635" s="4"/>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row>
    <row r="636" spans="1:48" ht="12.75" customHeight="1">
      <c r="A636" s="1"/>
      <c r="B636" s="2"/>
      <c r="C636" s="1"/>
      <c r="D636" s="3"/>
      <c r="E636" s="4"/>
      <c r="F636" s="1"/>
      <c r="G636" s="5"/>
      <c r="H636" s="1"/>
      <c r="I636" s="4"/>
      <c r="J636" s="1"/>
      <c r="K636" s="4"/>
      <c r="L636" s="6"/>
      <c r="M636" s="4"/>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row>
    <row r="637" spans="1:48" ht="12.75" customHeight="1">
      <c r="A637" s="1"/>
      <c r="B637" s="2"/>
      <c r="C637" s="1"/>
      <c r="D637" s="3"/>
      <c r="E637" s="4"/>
      <c r="F637" s="1"/>
      <c r="G637" s="5"/>
      <c r="H637" s="1"/>
      <c r="I637" s="4"/>
      <c r="J637" s="1"/>
      <c r="K637" s="4"/>
      <c r="L637" s="6"/>
      <c r="M637" s="4"/>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row>
    <row r="638" spans="1:48" ht="12.75" customHeight="1">
      <c r="A638" s="1"/>
      <c r="B638" s="2"/>
      <c r="C638" s="1"/>
      <c r="D638" s="3"/>
      <c r="E638" s="4"/>
      <c r="F638" s="1"/>
      <c r="G638" s="5"/>
      <c r="H638" s="1"/>
      <c r="I638" s="4"/>
      <c r="J638" s="1"/>
      <c r="K638" s="4"/>
      <c r="L638" s="6"/>
      <c r="M638" s="4"/>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row>
    <row r="639" spans="1:48" ht="12.75" customHeight="1">
      <c r="A639" s="1"/>
      <c r="B639" s="2"/>
      <c r="C639" s="1"/>
      <c r="D639" s="3"/>
      <c r="E639" s="4"/>
      <c r="F639" s="1"/>
      <c r="G639" s="5"/>
      <c r="H639" s="1"/>
      <c r="I639" s="4"/>
      <c r="J639" s="1"/>
      <c r="K639" s="4"/>
      <c r="L639" s="6"/>
      <c r="M639" s="4"/>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row>
    <row r="640" spans="1:48" ht="12.75" customHeight="1">
      <c r="A640" s="1"/>
      <c r="B640" s="2"/>
      <c r="C640" s="1"/>
      <c r="D640" s="3"/>
      <c r="E640" s="4"/>
      <c r="F640" s="1"/>
      <c r="G640" s="5"/>
      <c r="H640" s="1"/>
      <c r="I640" s="4"/>
      <c r="J640" s="1"/>
      <c r="K640" s="4"/>
      <c r="L640" s="6"/>
      <c r="M640" s="4"/>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row>
    <row r="641" spans="1:48" ht="12.75" customHeight="1">
      <c r="A641" s="1"/>
      <c r="B641" s="2"/>
      <c r="C641" s="1"/>
      <c r="D641" s="3"/>
      <c r="E641" s="4"/>
      <c r="F641" s="1"/>
      <c r="G641" s="5"/>
      <c r="H641" s="1"/>
      <c r="I641" s="4"/>
      <c r="J641" s="1"/>
      <c r="K641" s="4"/>
      <c r="L641" s="6"/>
      <c r="M641" s="4"/>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row>
    <row r="642" spans="1:48" ht="12.75" customHeight="1">
      <c r="A642" s="1"/>
      <c r="B642" s="2"/>
      <c r="C642" s="1"/>
      <c r="D642" s="3"/>
      <c r="E642" s="4"/>
      <c r="F642" s="1"/>
      <c r="G642" s="5"/>
      <c r="H642" s="1"/>
      <c r="I642" s="4"/>
      <c r="J642" s="1"/>
      <c r="K642" s="4"/>
      <c r="L642" s="6"/>
      <c r="M642" s="4"/>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row>
    <row r="643" spans="1:48" ht="12.75" customHeight="1">
      <c r="A643" s="1"/>
      <c r="B643" s="2"/>
      <c r="C643" s="1"/>
      <c r="D643" s="3"/>
      <c r="E643" s="4"/>
      <c r="F643" s="1"/>
      <c r="G643" s="5"/>
      <c r="H643" s="1"/>
      <c r="I643" s="4"/>
      <c r="J643" s="1"/>
      <c r="K643" s="4"/>
      <c r="L643" s="6"/>
      <c r="M643" s="4"/>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row>
    <row r="644" spans="1:48" ht="12.75" customHeight="1">
      <c r="A644" s="1"/>
      <c r="B644" s="2"/>
      <c r="C644" s="1"/>
      <c r="D644" s="3"/>
      <c r="E644" s="4"/>
      <c r="F644" s="1"/>
      <c r="G644" s="5"/>
      <c r="H644" s="1"/>
      <c r="I644" s="4"/>
      <c r="J644" s="1"/>
      <c r="K644" s="4"/>
      <c r="L644" s="6"/>
      <c r="M644" s="4"/>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row>
    <row r="645" spans="1:48" ht="12.75" customHeight="1">
      <c r="A645" s="1"/>
      <c r="B645" s="2"/>
      <c r="C645" s="1"/>
      <c r="D645" s="3"/>
      <c r="E645" s="4"/>
      <c r="F645" s="1"/>
      <c r="G645" s="5"/>
      <c r="H645" s="1"/>
      <c r="I645" s="4"/>
      <c r="J645" s="1"/>
      <c r="K645" s="4"/>
      <c r="L645" s="6"/>
      <c r="M645" s="4"/>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row>
    <row r="646" spans="1:48" ht="12.75" customHeight="1">
      <c r="A646" s="1"/>
      <c r="B646" s="2"/>
      <c r="C646" s="1"/>
      <c r="D646" s="3"/>
      <c r="E646" s="4"/>
      <c r="F646" s="1"/>
      <c r="G646" s="5"/>
      <c r="H646" s="1"/>
      <c r="I646" s="4"/>
      <c r="J646" s="1"/>
      <c r="K646" s="4"/>
      <c r="L646" s="6"/>
      <c r="M646" s="4"/>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row>
    <row r="647" spans="1:48" ht="12.75" customHeight="1">
      <c r="A647" s="1"/>
      <c r="B647" s="2"/>
      <c r="C647" s="1"/>
      <c r="D647" s="3"/>
      <c r="E647" s="4"/>
      <c r="F647" s="1"/>
      <c r="G647" s="5"/>
      <c r="H647" s="1"/>
      <c r="I647" s="4"/>
      <c r="J647" s="1"/>
      <c r="K647" s="4"/>
      <c r="L647" s="6"/>
      <c r="M647" s="4"/>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row>
    <row r="648" spans="1:48" ht="12.75" customHeight="1">
      <c r="A648" s="1"/>
      <c r="B648" s="2"/>
      <c r="C648" s="1"/>
      <c r="D648" s="3"/>
      <c r="E648" s="4"/>
      <c r="F648" s="1"/>
      <c r="G648" s="5"/>
      <c r="H648" s="1"/>
      <c r="I648" s="4"/>
      <c r="J648" s="1"/>
      <c r="K648" s="4"/>
      <c r="L648" s="6"/>
      <c r="M648" s="4"/>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row>
    <row r="649" spans="1:48" ht="12.75" customHeight="1">
      <c r="A649" s="1"/>
      <c r="B649" s="2"/>
      <c r="C649" s="1"/>
      <c r="D649" s="3"/>
      <c r="E649" s="4"/>
      <c r="F649" s="1"/>
      <c r="G649" s="5"/>
      <c r="H649" s="1"/>
      <c r="I649" s="4"/>
      <c r="J649" s="1"/>
      <c r="K649" s="4"/>
      <c r="L649" s="6"/>
      <c r="M649" s="4"/>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row>
    <row r="650" spans="1:48" ht="12.75" customHeight="1">
      <c r="A650" s="1"/>
      <c r="B650" s="2"/>
      <c r="C650" s="1"/>
      <c r="D650" s="3"/>
      <c r="E650" s="4"/>
      <c r="F650" s="1"/>
      <c r="G650" s="5"/>
      <c r="H650" s="1"/>
      <c r="I650" s="4"/>
      <c r="J650" s="1"/>
      <c r="K650" s="4"/>
      <c r="L650" s="6"/>
      <c r="M650" s="4"/>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row>
    <row r="651" spans="1:48" ht="12.75" customHeight="1">
      <c r="A651" s="1"/>
      <c r="B651" s="2"/>
      <c r="C651" s="1"/>
      <c r="D651" s="3"/>
      <c r="E651" s="4"/>
      <c r="F651" s="1"/>
      <c r="G651" s="5"/>
      <c r="H651" s="1"/>
      <c r="I651" s="4"/>
      <c r="J651" s="1"/>
      <c r="K651" s="4"/>
      <c r="L651" s="6"/>
      <c r="M651" s="4"/>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row>
    <row r="652" spans="1:48" ht="12.75" customHeight="1">
      <c r="A652" s="1"/>
      <c r="B652" s="2"/>
      <c r="C652" s="1"/>
      <c r="D652" s="3"/>
      <c r="E652" s="4"/>
      <c r="F652" s="1"/>
      <c r="G652" s="5"/>
      <c r="H652" s="1"/>
      <c r="I652" s="4"/>
      <c r="J652" s="1"/>
      <c r="K652" s="4"/>
      <c r="L652" s="6"/>
      <c r="M652" s="4"/>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row>
    <row r="653" spans="1:48" ht="12.75" customHeight="1">
      <c r="A653" s="1"/>
      <c r="B653" s="2"/>
      <c r="C653" s="1"/>
      <c r="D653" s="3"/>
      <c r="E653" s="4"/>
      <c r="F653" s="1"/>
      <c r="G653" s="5"/>
      <c r="H653" s="1"/>
      <c r="I653" s="4"/>
      <c r="J653" s="1"/>
      <c r="K653" s="4"/>
      <c r="L653" s="6"/>
      <c r="M653" s="4"/>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row>
    <row r="654" spans="1:48" ht="12.75" customHeight="1">
      <c r="A654" s="1"/>
      <c r="B654" s="2"/>
      <c r="C654" s="1"/>
      <c r="D654" s="3"/>
      <c r="E654" s="4"/>
      <c r="F654" s="1"/>
      <c r="G654" s="5"/>
      <c r="H654" s="1"/>
      <c r="I654" s="4"/>
      <c r="J654" s="1"/>
      <c r="K654" s="4"/>
      <c r="L654" s="6"/>
      <c r="M654" s="4"/>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row>
    <row r="655" spans="1:48" ht="12.75" customHeight="1">
      <c r="A655" s="1"/>
      <c r="B655" s="2"/>
      <c r="C655" s="1"/>
      <c r="D655" s="3"/>
      <c r="E655" s="4"/>
      <c r="F655" s="1"/>
      <c r="G655" s="5"/>
      <c r="H655" s="1"/>
      <c r="I655" s="4"/>
      <c r="J655" s="1"/>
      <c r="K655" s="4"/>
      <c r="L655" s="6"/>
      <c r="M655" s="4"/>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row>
    <row r="656" spans="1:48" ht="12.75" customHeight="1">
      <c r="A656" s="1"/>
      <c r="B656" s="2"/>
      <c r="C656" s="1"/>
      <c r="D656" s="3"/>
      <c r="E656" s="4"/>
      <c r="F656" s="1"/>
      <c r="G656" s="5"/>
      <c r="H656" s="1"/>
      <c r="I656" s="4"/>
      <c r="J656" s="1"/>
      <c r="K656" s="4"/>
      <c r="L656" s="6"/>
      <c r="M656" s="4"/>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row>
    <row r="657" spans="1:48" ht="12.75" customHeight="1">
      <c r="A657" s="1"/>
      <c r="B657" s="2"/>
      <c r="C657" s="1"/>
      <c r="D657" s="3"/>
      <c r="E657" s="4"/>
      <c r="F657" s="1"/>
      <c r="G657" s="5"/>
      <c r="H657" s="1"/>
      <c r="I657" s="4"/>
      <c r="J657" s="1"/>
      <c r="K657" s="4"/>
      <c r="L657" s="6"/>
      <c r="M657" s="4"/>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row>
    <row r="658" spans="1:48" ht="12.75" customHeight="1">
      <c r="A658" s="1"/>
      <c r="B658" s="2"/>
      <c r="C658" s="1"/>
      <c r="D658" s="3"/>
      <c r="E658" s="4"/>
      <c r="F658" s="1"/>
      <c r="G658" s="5"/>
      <c r="H658" s="1"/>
      <c r="I658" s="4"/>
      <c r="J658" s="1"/>
      <c r="K658" s="4"/>
      <c r="L658" s="6"/>
      <c r="M658" s="4"/>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row>
    <row r="659" spans="1:48" ht="12.75" customHeight="1">
      <c r="A659" s="1"/>
      <c r="B659" s="2"/>
      <c r="C659" s="1"/>
      <c r="D659" s="3"/>
      <c r="E659" s="4"/>
      <c r="F659" s="1"/>
      <c r="G659" s="5"/>
      <c r="H659" s="1"/>
      <c r="I659" s="4"/>
      <c r="J659" s="1"/>
      <c r="K659" s="4"/>
      <c r="L659" s="6"/>
      <c r="M659" s="4"/>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row>
    <row r="660" spans="1:48" ht="12.75" customHeight="1">
      <c r="A660" s="1"/>
      <c r="B660" s="2"/>
      <c r="C660" s="1"/>
      <c r="D660" s="3"/>
      <c r="E660" s="4"/>
      <c r="F660" s="1"/>
      <c r="G660" s="5"/>
      <c r="H660" s="1"/>
      <c r="I660" s="4"/>
      <c r="J660" s="1"/>
      <c r="K660" s="4"/>
      <c r="L660" s="6"/>
      <c r="M660" s="4"/>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row>
    <row r="661" spans="1:48" ht="12.75" customHeight="1">
      <c r="A661" s="1"/>
      <c r="B661" s="2"/>
      <c r="C661" s="1"/>
      <c r="D661" s="3"/>
      <c r="E661" s="4"/>
      <c r="F661" s="1"/>
      <c r="G661" s="5"/>
      <c r="H661" s="1"/>
      <c r="I661" s="4"/>
      <c r="J661" s="1"/>
      <c r="K661" s="4"/>
      <c r="L661" s="6"/>
      <c r="M661" s="4"/>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row>
    <row r="662" spans="1:48" ht="12.75" customHeight="1">
      <c r="A662" s="1"/>
      <c r="B662" s="2"/>
      <c r="C662" s="1"/>
      <c r="D662" s="3"/>
      <c r="E662" s="4"/>
      <c r="F662" s="1"/>
      <c r="G662" s="5"/>
      <c r="H662" s="1"/>
      <c r="I662" s="4"/>
      <c r="J662" s="1"/>
      <c r="K662" s="4"/>
      <c r="L662" s="6"/>
      <c r="M662" s="4"/>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row>
    <row r="663" spans="1:48" ht="12.75" customHeight="1">
      <c r="A663" s="1"/>
      <c r="B663" s="2"/>
      <c r="C663" s="1"/>
      <c r="D663" s="3"/>
      <c r="E663" s="4"/>
      <c r="F663" s="1"/>
      <c r="G663" s="5"/>
      <c r="H663" s="1"/>
      <c r="I663" s="4"/>
      <c r="J663" s="1"/>
      <c r="K663" s="4"/>
      <c r="L663" s="6"/>
      <c r="M663" s="4"/>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row>
    <row r="664" spans="1:48" ht="12.75" customHeight="1">
      <c r="A664" s="1"/>
      <c r="B664" s="2"/>
      <c r="C664" s="1"/>
      <c r="D664" s="3"/>
      <c r="E664" s="4"/>
      <c r="F664" s="1"/>
      <c r="G664" s="5"/>
      <c r="H664" s="1"/>
      <c r="I664" s="4"/>
      <c r="J664" s="1"/>
      <c r="K664" s="4"/>
      <c r="L664" s="6"/>
      <c r="M664" s="4"/>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row>
    <row r="665" spans="1:48" ht="12.75" customHeight="1">
      <c r="A665" s="1"/>
      <c r="B665" s="2"/>
      <c r="C665" s="1"/>
      <c r="D665" s="3"/>
      <c r="E665" s="4"/>
      <c r="F665" s="1"/>
      <c r="G665" s="5"/>
      <c r="H665" s="1"/>
      <c r="I665" s="4"/>
      <c r="J665" s="1"/>
      <c r="K665" s="4"/>
      <c r="L665" s="6"/>
      <c r="M665" s="4"/>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row>
    <row r="666" spans="1:48" ht="12.75" customHeight="1">
      <c r="A666" s="1"/>
      <c r="B666" s="2"/>
      <c r="C666" s="1"/>
      <c r="D666" s="3"/>
      <c r="E666" s="4"/>
      <c r="F666" s="1"/>
      <c r="G666" s="5"/>
      <c r="H666" s="1"/>
      <c r="I666" s="4"/>
      <c r="J666" s="1"/>
      <c r="K666" s="4"/>
      <c r="L666" s="6"/>
      <c r="M666" s="4"/>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row>
    <row r="667" spans="1:48" ht="12.75" customHeight="1">
      <c r="A667" s="1"/>
      <c r="B667" s="2"/>
      <c r="C667" s="1"/>
      <c r="D667" s="3"/>
      <c r="E667" s="4"/>
      <c r="F667" s="1"/>
      <c r="G667" s="5"/>
      <c r="H667" s="1"/>
      <c r="I667" s="4"/>
      <c r="J667" s="1"/>
      <c r="K667" s="4"/>
      <c r="L667" s="6"/>
      <c r="M667" s="4"/>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row>
    <row r="668" spans="1:48" ht="12.75" customHeight="1">
      <c r="A668" s="1"/>
      <c r="B668" s="2"/>
      <c r="C668" s="1"/>
      <c r="D668" s="3"/>
      <c r="E668" s="4"/>
      <c r="F668" s="1"/>
      <c r="G668" s="5"/>
      <c r="H668" s="1"/>
      <c r="I668" s="4"/>
      <c r="J668" s="1"/>
      <c r="K668" s="4"/>
      <c r="L668" s="6"/>
      <c r="M668" s="4"/>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row>
    <row r="669" spans="1:48" ht="12.75" customHeight="1">
      <c r="A669" s="1"/>
      <c r="B669" s="2"/>
      <c r="C669" s="1"/>
      <c r="D669" s="3"/>
      <c r="E669" s="4"/>
      <c r="F669" s="1"/>
      <c r="G669" s="5"/>
      <c r="H669" s="1"/>
      <c r="I669" s="4"/>
      <c r="J669" s="1"/>
      <c r="K669" s="4"/>
      <c r="L669" s="6"/>
      <c r="M669" s="4"/>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row>
    <row r="670" spans="1:48" ht="12.75" customHeight="1">
      <c r="A670" s="1"/>
      <c r="B670" s="2"/>
      <c r="C670" s="1"/>
      <c r="D670" s="3"/>
      <c r="E670" s="4"/>
      <c r="F670" s="1"/>
      <c r="G670" s="5"/>
      <c r="H670" s="1"/>
      <c r="I670" s="4"/>
      <c r="J670" s="1"/>
      <c r="K670" s="4"/>
      <c r="L670" s="6"/>
      <c r="M670" s="4"/>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row>
    <row r="671" spans="1:48" ht="12.75" customHeight="1">
      <c r="A671" s="1"/>
      <c r="B671" s="2"/>
      <c r="C671" s="1"/>
      <c r="D671" s="3"/>
      <c r="E671" s="4"/>
      <c r="F671" s="1"/>
      <c r="G671" s="5"/>
      <c r="H671" s="1"/>
      <c r="I671" s="4"/>
      <c r="J671" s="1"/>
      <c r="K671" s="4"/>
      <c r="L671" s="6"/>
      <c r="M671" s="4"/>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row>
    <row r="672" spans="1:48" ht="12.75" customHeight="1">
      <c r="A672" s="1"/>
      <c r="B672" s="2"/>
      <c r="C672" s="1"/>
      <c r="D672" s="3"/>
      <c r="E672" s="4"/>
      <c r="F672" s="1"/>
      <c r="G672" s="5"/>
      <c r="H672" s="1"/>
      <c r="I672" s="4"/>
      <c r="J672" s="1"/>
      <c r="K672" s="4"/>
      <c r="L672" s="6"/>
      <c r="M672" s="4"/>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row>
    <row r="673" spans="1:48" ht="12.75" customHeight="1">
      <c r="A673" s="1"/>
      <c r="B673" s="2"/>
      <c r="C673" s="1"/>
      <c r="D673" s="3"/>
      <c r="E673" s="4"/>
      <c r="F673" s="1"/>
      <c r="G673" s="5"/>
      <c r="H673" s="1"/>
      <c r="I673" s="4"/>
      <c r="J673" s="1"/>
      <c r="K673" s="4"/>
      <c r="L673" s="6"/>
      <c r="M673" s="4"/>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row>
    <row r="674" spans="1:48" ht="12.75" customHeight="1">
      <c r="A674" s="1"/>
      <c r="B674" s="2"/>
      <c r="C674" s="1"/>
      <c r="D674" s="3"/>
      <c r="E674" s="4"/>
      <c r="F674" s="1"/>
      <c r="G674" s="5"/>
      <c r="H674" s="1"/>
      <c r="I674" s="4"/>
      <c r="J674" s="1"/>
      <c r="K674" s="4"/>
      <c r="L674" s="6"/>
      <c r="M674" s="4"/>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row>
    <row r="675" spans="1:48" ht="12.75" customHeight="1">
      <c r="A675" s="1"/>
      <c r="B675" s="2"/>
      <c r="C675" s="1"/>
      <c r="D675" s="3"/>
      <c r="E675" s="4"/>
      <c r="F675" s="1"/>
      <c r="G675" s="5"/>
      <c r="H675" s="1"/>
      <c r="I675" s="4"/>
      <c r="J675" s="1"/>
      <c r="K675" s="4"/>
      <c r="L675" s="6"/>
      <c r="M675" s="4"/>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row>
    <row r="676" spans="1:48" ht="12.75" customHeight="1">
      <c r="A676" s="1"/>
      <c r="B676" s="2"/>
      <c r="C676" s="1"/>
      <c r="D676" s="3"/>
      <c r="E676" s="4"/>
      <c r="F676" s="1"/>
      <c r="G676" s="5"/>
      <c r="H676" s="1"/>
      <c r="I676" s="4"/>
      <c r="J676" s="1"/>
      <c r="K676" s="4"/>
      <c r="L676" s="6"/>
      <c r="M676" s="4"/>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row>
    <row r="677" spans="1:48" ht="12.75" customHeight="1">
      <c r="A677" s="1"/>
      <c r="B677" s="2"/>
      <c r="C677" s="1"/>
      <c r="D677" s="3"/>
      <c r="E677" s="4"/>
      <c r="F677" s="1"/>
      <c r="G677" s="5"/>
      <c r="H677" s="1"/>
      <c r="I677" s="4"/>
      <c r="J677" s="1"/>
      <c r="K677" s="4"/>
      <c r="L677" s="6"/>
      <c r="M677" s="4"/>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row>
    <row r="678" spans="1:48" ht="12.75" customHeight="1">
      <c r="A678" s="1"/>
      <c r="B678" s="2"/>
      <c r="C678" s="1"/>
      <c r="D678" s="3"/>
      <c r="E678" s="4"/>
      <c r="F678" s="1"/>
      <c r="G678" s="5"/>
      <c r="H678" s="1"/>
      <c r="I678" s="4"/>
      <c r="J678" s="1"/>
      <c r="K678" s="4"/>
      <c r="L678" s="6"/>
      <c r="M678" s="4"/>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row>
    <row r="679" spans="1:48" ht="12.75" customHeight="1">
      <c r="A679" s="1"/>
      <c r="B679" s="2"/>
      <c r="C679" s="1"/>
      <c r="D679" s="3"/>
      <c r="E679" s="4"/>
      <c r="F679" s="1"/>
      <c r="G679" s="5"/>
      <c r="H679" s="1"/>
      <c r="I679" s="4"/>
      <c r="J679" s="1"/>
      <c r="K679" s="4"/>
      <c r="L679" s="6"/>
      <c r="M679" s="4"/>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row>
    <row r="680" spans="1:48" ht="12.75" customHeight="1">
      <c r="A680" s="1"/>
      <c r="B680" s="2"/>
      <c r="C680" s="1"/>
      <c r="D680" s="3"/>
      <c r="E680" s="4"/>
      <c r="F680" s="1"/>
      <c r="G680" s="5"/>
      <c r="H680" s="1"/>
      <c r="I680" s="4"/>
      <c r="J680" s="1"/>
      <c r="K680" s="4"/>
      <c r="L680" s="6"/>
      <c r="M680" s="4"/>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row>
    <row r="681" spans="1:48" ht="12.75" customHeight="1">
      <c r="A681" s="1"/>
      <c r="B681" s="2"/>
      <c r="C681" s="1"/>
      <c r="D681" s="3"/>
      <c r="E681" s="4"/>
      <c r="F681" s="1"/>
      <c r="G681" s="5"/>
      <c r="H681" s="1"/>
      <c r="I681" s="4"/>
      <c r="J681" s="1"/>
      <c r="K681" s="4"/>
      <c r="L681" s="6"/>
      <c r="M681" s="4"/>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row>
    <row r="682" spans="1:48" ht="12.75" customHeight="1">
      <c r="A682" s="1"/>
      <c r="B682" s="2"/>
      <c r="C682" s="1"/>
      <c r="D682" s="3"/>
      <c r="E682" s="4"/>
      <c r="F682" s="1"/>
      <c r="G682" s="5"/>
      <c r="H682" s="1"/>
      <c r="I682" s="4"/>
      <c r="J682" s="1"/>
      <c r="K682" s="4"/>
      <c r="L682" s="6"/>
      <c r="M682" s="4"/>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row>
    <row r="683" spans="1:48" ht="12.75" customHeight="1">
      <c r="A683" s="1"/>
      <c r="B683" s="2"/>
      <c r="C683" s="1"/>
      <c r="D683" s="3"/>
      <c r="E683" s="4"/>
      <c r="F683" s="1"/>
      <c r="G683" s="5"/>
      <c r="H683" s="1"/>
      <c r="I683" s="4"/>
      <c r="J683" s="1"/>
      <c r="K683" s="4"/>
      <c r="L683" s="6"/>
      <c r="M683" s="4"/>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row>
    <row r="684" spans="1:48" ht="12.75" customHeight="1">
      <c r="A684" s="1"/>
      <c r="B684" s="2"/>
      <c r="C684" s="1"/>
      <c r="D684" s="3"/>
      <c r="E684" s="4"/>
      <c r="F684" s="1"/>
      <c r="G684" s="5"/>
      <c r="H684" s="1"/>
      <c r="I684" s="4"/>
      <c r="J684" s="1"/>
      <c r="K684" s="4"/>
      <c r="L684" s="6"/>
      <c r="M684" s="4"/>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row>
    <row r="685" spans="1:48" ht="12.75" customHeight="1">
      <c r="A685" s="1"/>
      <c r="B685" s="2"/>
      <c r="C685" s="1"/>
      <c r="D685" s="3"/>
      <c r="E685" s="4"/>
      <c r="F685" s="1"/>
      <c r="G685" s="5"/>
      <c r="H685" s="1"/>
      <c r="I685" s="4"/>
      <c r="J685" s="1"/>
      <c r="K685" s="4"/>
      <c r="L685" s="6"/>
      <c r="M685" s="4"/>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row>
    <row r="686" spans="1:48" ht="12.75" customHeight="1">
      <c r="A686" s="1"/>
      <c r="B686" s="2"/>
      <c r="C686" s="1"/>
      <c r="D686" s="3"/>
      <c r="E686" s="4"/>
      <c r="F686" s="1"/>
      <c r="G686" s="5"/>
      <c r="H686" s="1"/>
      <c r="I686" s="4"/>
      <c r="J686" s="1"/>
      <c r="K686" s="4"/>
      <c r="L686" s="6"/>
      <c r="M686" s="4"/>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row>
    <row r="687" spans="1:48" ht="12.75" customHeight="1">
      <c r="A687" s="1"/>
      <c r="B687" s="2"/>
      <c r="C687" s="1"/>
      <c r="D687" s="3"/>
      <c r="E687" s="4"/>
      <c r="F687" s="1"/>
      <c r="G687" s="5"/>
      <c r="H687" s="1"/>
      <c r="I687" s="4"/>
      <c r="J687" s="1"/>
      <c r="K687" s="4"/>
      <c r="L687" s="6"/>
      <c r="M687" s="4"/>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row>
    <row r="688" spans="1:48" ht="12.75" customHeight="1">
      <c r="A688" s="1"/>
      <c r="B688" s="2"/>
      <c r="C688" s="1"/>
      <c r="D688" s="3"/>
      <c r="E688" s="4"/>
      <c r="F688" s="1"/>
      <c r="G688" s="5"/>
      <c r="H688" s="1"/>
      <c r="I688" s="4"/>
      <c r="J688" s="1"/>
      <c r="K688" s="4"/>
      <c r="L688" s="6"/>
      <c r="M688" s="4"/>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row>
    <row r="689" spans="1:48" ht="12.75" customHeight="1">
      <c r="A689" s="1"/>
      <c r="B689" s="2"/>
      <c r="C689" s="1"/>
      <c r="D689" s="3"/>
      <c r="E689" s="4"/>
      <c r="F689" s="1"/>
      <c r="G689" s="5"/>
      <c r="H689" s="1"/>
      <c r="I689" s="4"/>
      <c r="J689" s="1"/>
      <c r="K689" s="4"/>
      <c r="L689" s="6"/>
      <c r="M689" s="4"/>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row>
    <row r="690" spans="1:48" ht="12.75" customHeight="1">
      <c r="A690" s="1"/>
      <c r="B690" s="2"/>
      <c r="C690" s="1"/>
      <c r="D690" s="3"/>
      <c r="E690" s="4"/>
      <c r="F690" s="1"/>
      <c r="G690" s="5"/>
      <c r="H690" s="1"/>
      <c r="I690" s="4"/>
      <c r="J690" s="1"/>
      <c r="K690" s="4"/>
      <c r="L690" s="6"/>
      <c r="M690" s="4"/>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row>
    <row r="691" spans="1:48" ht="12.75" customHeight="1">
      <c r="A691" s="1"/>
      <c r="B691" s="2"/>
      <c r="C691" s="1"/>
      <c r="D691" s="3"/>
      <c r="E691" s="4"/>
      <c r="F691" s="1"/>
      <c r="G691" s="5"/>
      <c r="H691" s="1"/>
      <c r="I691" s="4"/>
      <c r="J691" s="1"/>
      <c r="K691" s="4"/>
      <c r="L691" s="6"/>
      <c r="M691" s="4"/>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row>
    <row r="692" spans="1:48" ht="12.75" customHeight="1">
      <c r="A692" s="1"/>
      <c r="B692" s="2"/>
      <c r="C692" s="1"/>
      <c r="D692" s="3"/>
      <c r="E692" s="4"/>
      <c r="F692" s="1"/>
      <c r="G692" s="5"/>
      <c r="H692" s="1"/>
      <c r="I692" s="4"/>
      <c r="J692" s="1"/>
      <c r="K692" s="4"/>
      <c r="L692" s="6"/>
      <c r="M692" s="4"/>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row>
    <row r="693" spans="1:48" ht="12.75" customHeight="1">
      <c r="A693" s="1"/>
      <c r="B693" s="2"/>
      <c r="C693" s="1"/>
      <c r="D693" s="3"/>
      <c r="E693" s="4"/>
      <c r="F693" s="1"/>
      <c r="G693" s="5"/>
      <c r="H693" s="1"/>
      <c r="I693" s="4"/>
      <c r="J693" s="1"/>
      <c r="K693" s="4"/>
      <c r="L693" s="6"/>
      <c r="M693" s="4"/>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row>
    <row r="694" spans="1:48" ht="12.75" customHeight="1">
      <c r="A694" s="1"/>
      <c r="B694" s="2"/>
      <c r="C694" s="1"/>
      <c r="D694" s="3"/>
      <c r="E694" s="4"/>
      <c r="F694" s="1"/>
      <c r="G694" s="5"/>
      <c r="H694" s="1"/>
      <c r="I694" s="4"/>
      <c r="J694" s="1"/>
      <c r="K694" s="4"/>
      <c r="L694" s="6"/>
      <c r="M694" s="4"/>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row>
    <row r="695" spans="1:48" ht="12.75" customHeight="1">
      <c r="A695" s="1"/>
      <c r="B695" s="2"/>
      <c r="C695" s="1"/>
      <c r="D695" s="3"/>
      <c r="E695" s="4"/>
      <c r="F695" s="1"/>
      <c r="G695" s="5"/>
      <c r="H695" s="1"/>
      <c r="I695" s="4"/>
      <c r="J695" s="1"/>
      <c r="K695" s="4"/>
      <c r="L695" s="6"/>
      <c r="M695" s="4"/>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row>
    <row r="696" spans="1:48" ht="12.75" customHeight="1">
      <c r="A696" s="1"/>
      <c r="B696" s="2"/>
      <c r="C696" s="1"/>
      <c r="D696" s="3"/>
      <c r="E696" s="4"/>
      <c r="F696" s="1"/>
      <c r="G696" s="5"/>
      <c r="H696" s="1"/>
      <c r="I696" s="4"/>
      <c r="J696" s="1"/>
      <c r="K696" s="4"/>
      <c r="L696" s="6"/>
      <c r="M696" s="4"/>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row>
    <row r="697" spans="1:48" ht="12.75" customHeight="1">
      <c r="A697" s="1"/>
      <c r="B697" s="2"/>
      <c r="C697" s="1"/>
      <c r="D697" s="3"/>
      <c r="E697" s="4"/>
      <c r="F697" s="1"/>
      <c r="G697" s="5"/>
      <c r="H697" s="1"/>
      <c r="I697" s="4"/>
      <c r="J697" s="1"/>
      <c r="K697" s="4"/>
      <c r="L697" s="6"/>
      <c r="M697" s="4"/>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row>
    <row r="698" spans="1:48" ht="12.75" customHeight="1">
      <c r="A698" s="1"/>
      <c r="B698" s="2"/>
      <c r="C698" s="1"/>
      <c r="D698" s="3"/>
      <c r="E698" s="4"/>
      <c r="F698" s="1"/>
      <c r="G698" s="5"/>
      <c r="H698" s="1"/>
      <c r="I698" s="4"/>
      <c r="J698" s="1"/>
      <c r="K698" s="4"/>
      <c r="L698" s="6"/>
      <c r="M698" s="4"/>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row>
    <row r="699" spans="1:48" ht="12.75" customHeight="1">
      <c r="A699" s="1"/>
      <c r="B699" s="2"/>
      <c r="C699" s="1"/>
      <c r="D699" s="3"/>
      <c r="E699" s="4"/>
      <c r="F699" s="1"/>
      <c r="G699" s="5"/>
      <c r="H699" s="1"/>
      <c r="I699" s="4"/>
      <c r="J699" s="1"/>
      <c r="K699" s="4"/>
      <c r="L699" s="6"/>
      <c r="M699" s="4"/>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row>
    <row r="700" spans="1:48" ht="12.75" customHeight="1">
      <c r="A700" s="1"/>
      <c r="B700" s="2"/>
      <c r="C700" s="1"/>
      <c r="D700" s="3"/>
      <c r="E700" s="4"/>
      <c r="F700" s="1"/>
      <c r="G700" s="5"/>
      <c r="H700" s="1"/>
      <c r="I700" s="4"/>
      <c r="J700" s="1"/>
      <c r="K700" s="4"/>
      <c r="L700" s="6"/>
      <c r="M700" s="4"/>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row>
    <row r="701" spans="1:48" ht="12.75" customHeight="1">
      <c r="A701" s="1"/>
      <c r="B701" s="2"/>
      <c r="C701" s="1"/>
      <c r="D701" s="3"/>
      <c r="E701" s="4"/>
      <c r="F701" s="1"/>
      <c r="G701" s="5"/>
      <c r="H701" s="1"/>
      <c r="I701" s="4"/>
      <c r="J701" s="1"/>
      <c r="K701" s="4"/>
      <c r="L701" s="6"/>
      <c r="M701" s="4"/>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row>
    <row r="702" spans="1:48" ht="12.75" customHeight="1">
      <c r="A702" s="1"/>
      <c r="B702" s="2"/>
      <c r="C702" s="1"/>
      <c r="D702" s="3"/>
      <c r="E702" s="4"/>
      <c r="F702" s="1"/>
      <c r="G702" s="5"/>
      <c r="H702" s="1"/>
      <c r="I702" s="4"/>
      <c r="J702" s="1"/>
      <c r="K702" s="4"/>
      <c r="L702" s="6"/>
      <c r="M702" s="4"/>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row>
    <row r="703" spans="1:48" ht="12.75" customHeight="1">
      <c r="A703" s="1"/>
      <c r="B703" s="2"/>
      <c r="C703" s="1"/>
      <c r="D703" s="3"/>
      <c r="E703" s="4"/>
      <c r="F703" s="1"/>
      <c r="G703" s="5"/>
      <c r="H703" s="1"/>
      <c r="I703" s="4"/>
      <c r="J703" s="1"/>
      <c r="K703" s="4"/>
      <c r="L703" s="6"/>
      <c r="M703" s="4"/>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row>
    <row r="704" spans="1:48" ht="12.75" customHeight="1">
      <c r="A704" s="1"/>
      <c r="B704" s="2"/>
      <c r="C704" s="1"/>
      <c r="D704" s="3"/>
      <c r="E704" s="4"/>
      <c r="F704" s="1"/>
      <c r="G704" s="5"/>
      <c r="H704" s="1"/>
      <c r="I704" s="4"/>
      <c r="J704" s="1"/>
      <c r="K704" s="4"/>
      <c r="L704" s="6"/>
      <c r="M704" s="4"/>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row>
    <row r="705" spans="1:48" ht="12.75" customHeight="1">
      <c r="A705" s="1"/>
      <c r="B705" s="2"/>
      <c r="C705" s="1"/>
      <c r="D705" s="3"/>
      <c r="E705" s="4"/>
      <c r="F705" s="1"/>
      <c r="G705" s="5"/>
      <c r="H705" s="1"/>
      <c r="I705" s="4"/>
      <c r="J705" s="1"/>
      <c r="K705" s="4"/>
      <c r="L705" s="6"/>
      <c r="M705" s="4"/>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row>
    <row r="706" spans="1:48" ht="12.75" customHeight="1">
      <c r="A706" s="1"/>
      <c r="B706" s="2"/>
      <c r="C706" s="1"/>
      <c r="D706" s="3"/>
      <c r="E706" s="4"/>
      <c r="F706" s="1"/>
      <c r="G706" s="5"/>
      <c r="H706" s="1"/>
      <c r="I706" s="4"/>
      <c r="J706" s="1"/>
      <c r="K706" s="4"/>
      <c r="L706" s="6"/>
      <c r="M706" s="4"/>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row>
    <row r="707" spans="1:48" ht="12.75" customHeight="1">
      <c r="A707" s="1"/>
      <c r="B707" s="2"/>
      <c r="C707" s="1"/>
      <c r="D707" s="3"/>
      <c r="E707" s="4"/>
      <c r="F707" s="1"/>
      <c r="G707" s="5"/>
      <c r="H707" s="1"/>
      <c r="I707" s="4"/>
      <c r="J707" s="1"/>
      <c r="K707" s="4"/>
      <c r="L707" s="6"/>
      <c r="M707" s="4"/>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row>
    <row r="708" spans="1:48" ht="12.75" customHeight="1">
      <c r="A708" s="1"/>
      <c r="B708" s="2"/>
      <c r="C708" s="1"/>
      <c r="D708" s="3"/>
      <c r="E708" s="4"/>
      <c r="F708" s="1"/>
      <c r="G708" s="5"/>
      <c r="H708" s="1"/>
      <c r="I708" s="4"/>
      <c r="J708" s="1"/>
      <c r="K708" s="4"/>
      <c r="L708" s="6"/>
      <c r="M708" s="4"/>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row>
    <row r="709" spans="1:48" ht="12.75" customHeight="1">
      <c r="A709" s="1"/>
      <c r="B709" s="2"/>
      <c r="C709" s="1"/>
      <c r="D709" s="3"/>
      <c r="E709" s="4"/>
      <c r="F709" s="1"/>
      <c r="G709" s="5"/>
      <c r="H709" s="1"/>
      <c r="I709" s="4"/>
      <c r="J709" s="1"/>
      <c r="K709" s="4"/>
      <c r="L709" s="6"/>
      <c r="M709" s="4"/>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row>
    <row r="710" spans="1:48" ht="12.75" customHeight="1">
      <c r="A710" s="1"/>
      <c r="B710" s="2"/>
      <c r="C710" s="1"/>
      <c r="D710" s="3"/>
      <c r="E710" s="4"/>
      <c r="F710" s="1"/>
      <c r="G710" s="5"/>
      <c r="H710" s="1"/>
      <c r="I710" s="4"/>
      <c r="J710" s="1"/>
      <c r="K710" s="4"/>
      <c r="L710" s="6"/>
      <c r="M710" s="4"/>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row>
    <row r="711" spans="1:48" ht="12.75" customHeight="1">
      <c r="A711" s="1"/>
      <c r="B711" s="2"/>
      <c r="C711" s="1"/>
      <c r="D711" s="3"/>
      <c r="E711" s="4"/>
      <c r="F711" s="1"/>
      <c r="G711" s="5"/>
      <c r="H711" s="1"/>
      <c r="I711" s="4"/>
      <c r="J711" s="1"/>
      <c r="K711" s="4"/>
      <c r="L711" s="6"/>
      <c r="M711" s="4"/>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row>
    <row r="712" spans="1:48" ht="12.75" customHeight="1">
      <c r="A712" s="1"/>
      <c r="B712" s="2"/>
      <c r="C712" s="1"/>
      <c r="D712" s="3"/>
      <c r="E712" s="4"/>
      <c r="F712" s="1"/>
      <c r="G712" s="5"/>
      <c r="H712" s="1"/>
      <c r="I712" s="4"/>
      <c r="J712" s="1"/>
      <c r="K712" s="4"/>
      <c r="L712" s="6"/>
      <c r="M712" s="4"/>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row>
    <row r="713" spans="1:48" ht="12.75" customHeight="1">
      <c r="A713" s="1"/>
      <c r="B713" s="2"/>
      <c r="C713" s="1"/>
      <c r="D713" s="3"/>
      <c r="E713" s="4"/>
      <c r="F713" s="1"/>
      <c r="G713" s="5"/>
      <c r="H713" s="1"/>
      <c r="I713" s="4"/>
      <c r="J713" s="1"/>
      <c r="K713" s="4"/>
      <c r="L713" s="6"/>
      <c r="M713" s="4"/>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row>
    <row r="714" spans="1:48" ht="12.75" customHeight="1">
      <c r="A714" s="1"/>
      <c r="B714" s="2"/>
      <c r="C714" s="1"/>
      <c r="D714" s="3"/>
      <c r="E714" s="4"/>
      <c r="F714" s="1"/>
      <c r="G714" s="5"/>
      <c r="H714" s="1"/>
      <c r="I714" s="4"/>
      <c r="J714" s="1"/>
      <c r="K714" s="4"/>
      <c r="L714" s="6"/>
      <c r="M714" s="4"/>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row>
    <row r="715" spans="1:48" ht="12.75" customHeight="1">
      <c r="A715" s="1"/>
      <c r="B715" s="2"/>
      <c r="C715" s="1"/>
      <c r="D715" s="3"/>
      <c r="E715" s="4"/>
      <c r="F715" s="1"/>
      <c r="G715" s="5"/>
      <c r="H715" s="1"/>
      <c r="I715" s="4"/>
      <c r="J715" s="1"/>
      <c r="K715" s="4"/>
      <c r="L715" s="6"/>
      <c r="M715" s="4"/>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row>
    <row r="716" spans="1:48" ht="12.75" customHeight="1">
      <c r="A716" s="1"/>
      <c r="B716" s="2"/>
      <c r="C716" s="1"/>
      <c r="D716" s="3"/>
      <c r="E716" s="4"/>
      <c r="F716" s="1"/>
      <c r="G716" s="5"/>
      <c r="H716" s="1"/>
      <c r="I716" s="4"/>
      <c r="J716" s="1"/>
      <c r="K716" s="4"/>
      <c r="L716" s="6"/>
      <c r="M716" s="4"/>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row>
    <row r="717" spans="1:48" ht="12.75" customHeight="1">
      <c r="A717" s="1"/>
      <c r="B717" s="2"/>
      <c r="C717" s="1"/>
      <c r="D717" s="3"/>
      <c r="E717" s="4"/>
      <c r="F717" s="1"/>
      <c r="G717" s="5"/>
      <c r="H717" s="1"/>
      <c r="I717" s="4"/>
      <c r="J717" s="1"/>
      <c r="K717" s="4"/>
      <c r="L717" s="6"/>
      <c r="M717" s="4"/>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row>
    <row r="718" spans="1:48" ht="12.75" customHeight="1">
      <c r="A718" s="1"/>
      <c r="B718" s="2"/>
      <c r="C718" s="1"/>
      <c r="D718" s="3"/>
      <c r="E718" s="4"/>
      <c r="F718" s="1"/>
      <c r="G718" s="5"/>
      <c r="H718" s="1"/>
      <c r="I718" s="4"/>
      <c r="J718" s="1"/>
      <c r="K718" s="4"/>
      <c r="L718" s="6"/>
      <c r="M718" s="4"/>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row>
    <row r="719" spans="1:48" ht="12.75" customHeight="1">
      <c r="A719" s="1"/>
      <c r="B719" s="2"/>
      <c r="C719" s="1"/>
      <c r="D719" s="3"/>
      <c r="E719" s="4"/>
      <c r="F719" s="1"/>
      <c r="G719" s="5"/>
      <c r="H719" s="1"/>
      <c r="I719" s="4"/>
      <c r="J719" s="1"/>
      <c r="K719" s="4"/>
      <c r="L719" s="6"/>
      <c r="M719" s="4"/>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row>
    <row r="720" spans="1:48" ht="12.75" customHeight="1">
      <c r="A720" s="1"/>
      <c r="B720" s="2"/>
      <c r="C720" s="1"/>
      <c r="D720" s="3"/>
      <c r="E720" s="4"/>
      <c r="F720" s="1"/>
      <c r="G720" s="5"/>
      <c r="H720" s="1"/>
      <c r="I720" s="4"/>
      <c r="J720" s="1"/>
      <c r="K720" s="4"/>
      <c r="L720" s="6"/>
      <c r="M720" s="4"/>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row>
    <row r="721" spans="1:48" ht="12.75" customHeight="1">
      <c r="A721" s="1"/>
      <c r="B721" s="2"/>
      <c r="C721" s="1"/>
      <c r="D721" s="3"/>
      <c r="E721" s="4"/>
      <c r="F721" s="1"/>
      <c r="G721" s="5"/>
      <c r="H721" s="1"/>
      <c r="I721" s="4"/>
      <c r="J721" s="1"/>
      <c r="K721" s="4"/>
      <c r="L721" s="6"/>
      <c r="M721" s="4"/>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row>
    <row r="722" spans="1:48" ht="12.75" customHeight="1">
      <c r="A722" s="1"/>
      <c r="B722" s="2"/>
      <c r="C722" s="1"/>
      <c r="D722" s="3"/>
      <c r="E722" s="4"/>
      <c r="F722" s="1"/>
      <c r="G722" s="5"/>
      <c r="H722" s="1"/>
      <c r="I722" s="4"/>
      <c r="J722" s="1"/>
      <c r="K722" s="4"/>
      <c r="L722" s="6"/>
      <c r="M722" s="4"/>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row>
    <row r="723" spans="1:48" ht="12.75" customHeight="1">
      <c r="A723" s="1"/>
      <c r="B723" s="2"/>
      <c r="C723" s="1"/>
      <c r="D723" s="3"/>
      <c r="E723" s="4"/>
      <c r="F723" s="1"/>
      <c r="G723" s="5"/>
      <c r="H723" s="1"/>
      <c r="I723" s="4"/>
      <c r="J723" s="1"/>
      <c r="K723" s="4"/>
      <c r="L723" s="6"/>
      <c r="M723" s="4"/>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row>
    <row r="724" spans="1:48" ht="12.75" customHeight="1">
      <c r="A724" s="1"/>
      <c r="B724" s="2"/>
      <c r="C724" s="1"/>
      <c r="D724" s="3"/>
      <c r="E724" s="4"/>
      <c r="F724" s="1"/>
      <c r="G724" s="5"/>
      <c r="H724" s="1"/>
      <c r="I724" s="4"/>
      <c r="J724" s="1"/>
      <c r="K724" s="4"/>
      <c r="L724" s="6"/>
      <c r="M724" s="4"/>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row>
    <row r="725" spans="1:48" ht="12.75" customHeight="1">
      <c r="A725" s="1"/>
      <c r="B725" s="2"/>
      <c r="C725" s="1"/>
      <c r="D725" s="3"/>
      <c r="E725" s="4"/>
      <c r="F725" s="1"/>
      <c r="G725" s="5"/>
      <c r="H725" s="1"/>
      <c r="I725" s="4"/>
      <c r="J725" s="1"/>
      <c r="K725" s="4"/>
      <c r="L725" s="6"/>
      <c r="M725" s="4"/>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row>
    <row r="726" spans="1:48" ht="12.75" customHeight="1">
      <c r="A726" s="1"/>
      <c r="B726" s="2"/>
      <c r="C726" s="1"/>
      <c r="D726" s="3"/>
      <c r="E726" s="4"/>
      <c r="F726" s="1"/>
      <c r="G726" s="5"/>
      <c r="H726" s="1"/>
      <c r="I726" s="4"/>
      <c r="J726" s="1"/>
      <c r="K726" s="4"/>
      <c r="L726" s="6"/>
      <c r="M726" s="4"/>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row>
    <row r="727" spans="1:48" ht="12.75" customHeight="1">
      <c r="A727" s="1"/>
      <c r="B727" s="2"/>
      <c r="C727" s="1"/>
      <c r="D727" s="3"/>
      <c r="E727" s="4"/>
      <c r="F727" s="1"/>
      <c r="G727" s="5"/>
      <c r="H727" s="1"/>
      <c r="I727" s="4"/>
      <c r="J727" s="1"/>
      <c r="K727" s="4"/>
      <c r="L727" s="6"/>
      <c r="M727" s="4"/>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row>
    <row r="728" spans="1:48" ht="12.75" customHeight="1">
      <c r="A728" s="1"/>
      <c r="B728" s="2"/>
      <c r="C728" s="1"/>
      <c r="D728" s="3"/>
      <c r="E728" s="4"/>
      <c r="F728" s="1"/>
      <c r="G728" s="5"/>
      <c r="H728" s="1"/>
      <c r="I728" s="4"/>
      <c r="J728" s="1"/>
      <c r="K728" s="4"/>
      <c r="L728" s="6"/>
      <c r="M728" s="4"/>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row>
    <row r="729" spans="1:48" ht="12.75" customHeight="1">
      <c r="A729" s="1"/>
      <c r="B729" s="2"/>
      <c r="C729" s="1"/>
      <c r="D729" s="3"/>
      <c r="E729" s="4"/>
      <c r="F729" s="1"/>
      <c r="G729" s="5"/>
      <c r="H729" s="1"/>
      <c r="I729" s="4"/>
      <c r="J729" s="1"/>
      <c r="K729" s="4"/>
      <c r="L729" s="6"/>
      <c r="M729" s="4"/>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row>
    <row r="730" spans="1:48" ht="12.75" customHeight="1">
      <c r="A730" s="1"/>
      <c r="B730" s="2"/>
      <c r="C730" s="1"/>
      <c r="D730" s="3"/>
      <c r="E730" s="4"/>
      <c r="F730" s="1"/>
      <c r="G730" s="5"/>
      <c r="H730" s="1"/>
      <c r="I730" s="4"/>
      <c r="J730" s="1"/>
      <c r="K730" s="4"/>
      <c r="L730" s="6"/>
      <c r="M730" s="4"/>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row>
    <row r="731" spans="1:48" ht="12.75" customHeight="1">
      <c r="A731" s="1"/>
      <c r="B731" s="2"/>
      <c r="C731" s="1"/>
      <c r="D731" s="3"/>
      <c r="E731" s="4"/>
      <c r="F731" s="1"/>
      <c r="G731" s="5"/>
      <c r="H731" s="1"/>
      <c r="I731" s="4"/>
      <c r="J731" s="1"/>
      <c r="K731" s="4"/>
      <c r="L731" s="6"/>
      <c r="M731" s="4"/>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row>
    <row r="732" spans="1:48" ht="12.75" customHeight="1">
      <c r="A732" s="1"/>
      <c r="B732" s="2"/>
      <c r="C732" s="1"/>
      <c r="D732" s="3"/>
      <c r="E732" s="4"/>
      <c r="F732" s="1"/>
      <c r="G732" s="5"/>
      <c r="H732" s="1"/>
      <c r="I732" s="4"/>
      <c r="J732" s="1"/>
      <c r="K732" s="4"/>
      <c r="L732" s="6"/>
      <c r="M732" s="4"/>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row>
    <row r="733" spans="1:48" ht="12.75" customHeight="1">
      <c r="A733" s="1"/>
      <c r="B733" s="2"/>
      <c r="C733" s="1"/>
      <c r="D733" s="3"/>
      <c r="E733" s="4"/>
      <c r="F733" s="1"/>
      <c r="G733" s="5"/>
      <c r="H733" s="1"/>
      <c r="I733" s="4"/>
      <c r="J733" s="1"/>
      <c r="K733" s="4"/>
      <c r="L733" s="6"/>
      <c r="M733" s="4"/>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row>
    <row r="734" spans="1:48" ht="12.75" customHeight="1">
      <c r="A734" s="1"/>
      <c r="B734" s="2"/>
      <c r="C734" s="1"/>
      <c r="D734" s="3"/>
      <c r="E734" s="4"/>
      <c r="F734" s="1"/>
      <c r="G734" s="5"/>
      <c r="H734" s="1"/>
      <c r="I734" s="4"/>
      <c r="J734" s="1"/>
      <c r="K734" s="4"/>
      <c r="L734" s="6"/>
      <c r="M734" s="4"/>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row>
    <row r="735" spans="1:48" ht="12.75" customHeight="1">
      <c r="A735" s="1"/>
      <c r="B735" s="2"/>
      <c r="C735" s="1"/>
      <c r="D735" s="3"/>
      <c r="E735" s="4"/>
      <c r="F735" s="1"/>
      <c r="G735" s="5"/>
      <c r="H735" s="1"/>
      <c r="I735" s="4"/>
      <c r="J735" s="1"/>
      <c r="K735" s="4"/>
      <c r="L735" s="6"/>
      <c r="M735" s="4"/>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row>
    <row r="736" spans="1:48" ht="12.75" customHeight="1">
      <c r="A736" s="1"/>
      <c r="B736" s="2"/>
      <c r="C736" s="1"/>
      <c r="D736" s="3"/>
      <c r="E736" s="4"/>
      <c r="F736" s="1"/>
      <c r="G736" s="5"/>
      <c r="H736" s="1"/>
      <c r="I736" s="4"/>
      <c r="J736" s="1"/>
      <c r="K736" s="4"/>
      <c r="L736" s="6"/>
      <c r="M736" s="4"/>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row>
    <row r="737" spans="1:48" ht="12.75" customHeight="1">
      <c r="A737" s="1"/>
      <c r="B737" s="2"/>
      <c r="C737" s="1"/>
      <c r="D737" s="3"/>
      <c r="E737" s="4"/>
      <c r="F737" s="1"/>
      <c r="G737" s="5"/>
      <c r="H737" s="1"/>
      <c r="I737" s="4"/>
      <c r="J737" s="1"/>
      <c r="K737" s="4"/>
      <c r="L737" s="6"/>
      <c r="M737" s="4"/>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row>
    <row r="738" spans="1:48" ht="12.75" customHeight="1">
      <c r="A738" s="1"/>
      <c r="B738" s="2"/>
      <c r="C738" s="1"/>
      <c r="D738" s="3"/>
      <c r="E738" s="4"/>
      <c r="F738" s="1"/>
      <c r="G738" s="5"/>
      <c r="H738" s="1"/>
      <c r="I738" s="4"/>
      <c r="J738" s="1"/>
      <c r="K738" s="4"/>
      <c r="L738" s="6"/>
      <c r="M738" s="4"/>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row>
    <row r="739" spans="1:48" ht="12.75" customHeight="1">
      <c r="A739" s="1"/>
      <c r="B739" s="2"/>
      <c r="C739" s="1"/>
      <c r="D739" s="3"/>
      <c r="E739" s="4"/>
      <c r="F739" s="1"/>
      <c r="G739" s="5"/>
      <c r="H739" s="1"/>
      <c r="I739" s="4"/>
      <c r="J739" s="1"/>
      <c r="K739" s="4"/>
      <c r="L739" s="6"/>
      <c r="M739" s="4"/>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row>
    <row r="740" spans="1:48" ht="12.75" customHeight="1">
      <c r="A740" s="1"/>
      <c r="B740" s="2"/>
      <c r="C740" s="1"/>
      <c r="D740" s="3"/>
      <c r="E740" s="4"/>
      <c r="F740" s="1"/>
      <c r="G740" s="5"/>
      <c r="H740" s="1"/>
      <c r="I740" s="4"/>
      <c r="J740" s="1"/>
      <c r="K740" s="4"/>
      <c r="L740" s="6"/>
      <c r="M740" s="4"/>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row>
    <row r="741" spans="1:48" ht="12.75" customHeight="1">
      <c r="A741" s="1"/>
      <c r="B741" s="2"/>
      <c r="C741" s="1"/>
      <c r="D741" s="3"/>
      <c r="E741" s="4"/>
      <c r="F741" s="1"/>
      <c r="G741" s="5"/>
      <c r="H741" s="1"/>
      <c r="I741" s="4"/>
      <c r="J741" s="1"/>
      <c r="K741" s="4"/>
      <c r="L741" s="6"/>
      <c r="M741" s="4"/>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row>
    <row r="742" spans="1:48" ht="12.75" customHeight="1">
      <c r="A742" s="1"/>
      <c r="B742" s="2"/>
      <c r="C742" s="1"/>
      <c r="D742" s="3"/>
      <c r="E742" s="4"/>
      <c r="F742" s="1"/>
      <c r="G742" s="5"/>
      <c r="H742" s="1"/>
      <c r="I742" s="4"/>
      <c r="J742" s="1"/>
      <c r="K742" s="4"/>
      <c r="L742" s="6"/>
      <c r="M742" s="4"/>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row>
    <row r="743" spans="1:48" ht="12.75" customHeight="1">
      <c r="A743" s="1"/>
      <c r="B743" s="2"/>
      <c r="C743" s="1"/>
      <c r="D743" s="3"/>
      <c r="E743" s="4"/>
      <c r="F743" s="1"/>
      <c r="G743" s="5"/>
      <c r="H743" s="1"/>
      <c r="I743" s="4"/>
      <c r="J743" s="1"/>
      <c r="K743" s="4"/>
      <c r="L743" s="6"/>
      <c r="M743" s="4"/>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row>
    <row r="744" spans="1:48" ht="12.75" customHeight="1">
      <c r="A744" s="1"/>
      <c r="B744" s="2"/>
      <c r="C744" s="1"/>
      <c r="D744" s="3"/>
      <c r="E744" s="4"/>
      <c r="F744" s="1"/>
      <c r="G744" s="5"/>
      <c r="H744" s="1"/>
      <c r="I744" s="4"/>
      <c r="J744" s="1"/>
      <c r="K744" s="4"/>
      <c r="L744" s="6"/>
      <c r="M744" s="4"/>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row>
    <row r="745" spans="1:48" ht="12.75" customHeight="1">
      <c r="A745" s="1"/>
      <c r="B745" s="2"/>
      <c r="C745" s="1"/>
      <c r="D745" s="3"/>
      <c r="E745" s="4"/>
      <c r="F745" s="1"/>
      <c r="G745" s="5"/>
      <c r="H745" s="1"/>
      <c r="I745" s="4"/>
      <c r="J745" s="1"/>
      <c r="K745" s="4"/>
      <c r="L745" s="6"/>
      <c r="M745" s="4"/>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row>
    <row r="746" spans="1:48" ht="12.75" customHeight="1">
      <c r="A746" s="1"/>
      <c r="B746" s="2"/>
      <c r="C746" s="1"/>
      <c r="D746" s="3"/>
      <c r="E746" s="4"/>
      <c r="F746" s="1"/>
      <c r="G746" s="5"/>
      <c r="H746" s="1"/>
      <c r="I746" s="4"/>
      <c r="J746" s="1"/>
      <c r="K746" s="4"/>
      <c r="L746" s="6"/>
      <c r="M746" s="4"/>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row>
    <row r="747" spans="1:48" ht="12.75" customHeight="1">
      <c r="A747" s="1"/>
      <c r="B747" s="2"/>
      <c r="C747" s="1"/>
      <c r="D747" s="3"/>
      <c r="E747" s="4"/>
      <c r="F747" s="1"/>
      <c r="G747" s="5"/>
      <c r="H747" s="1"/>
      <c r="I747" s="4"/>
      <c r="J747" s="1"/>
      <c r="K747" s="4"/>
      <c r="L747" s="6"/>
      <c r="M747" s="4"/>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row>
    <row r="748" spans="1:48" ht="12.75" customHeight="1">
      <c r="A748" s="1"/>
      <c r="B748" s="2"/>
      <c r="C748" s="1"/>
      <c r="D748" s="3"/>
      <c r="E748" s="4"/>
      <c r="F748" s="1"/>
      <c r="G748" s="5"/>
      <c r="H748" s="1"/>
      <c r="I748" s="4"/>
      <c r="J748" s="1"/>
      <c r="K748" s="4"/>
      <c r="L748" s="6"/>
      <c r="M748" s="4"/>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row>
    <row r="749" spans="1:48" ht="12.75" customHeight="1">
      <c r="A749" s="1"/>
      <c r="B749" s="2"/>
      <c r="C749" s="1"/>
      <c r="D749" s="3"/>
      <c r="E749" s="4"/>
      <c r="F749" s="1"/>
      <c r="G749" s="5"/>
      <c r="H749" s="1"/>
      <c r="I749" s="4"/>
      <c r="J749" s="1"/>
      <c r="K749" s="4"/>
      <c r="L749" s="6"/>
      <c r="M749" s="4"/>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row>
    <row r="750" spans="1:48" ht="12.75" customHeight="1">
      <c r="A750" s="1"/>
      <c r="B750" s="2"/>
      <c r="C750" s="1"/>
      <c r="D750" s="3"/>
      <c r="E750" s="4"/>
      <c r="F750" s="1"/>
      <c r="G750" s="5"/>
      <c r="H750" s="1"/>
      <c r="I750" s="4"/>
      <c r="J750" s="1"/>
      <c r="K750" s="4"/>
      <c r="L750" s="6"/>
      <c r="M750" s="4"/>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row>
    <row r="751" spans="1:48" ht="12.75" customHeight="1">
      <c r="A751" s="1"/>
      <c r="B751" s="2"/>
      <c r="C751" s="1"/>
      <c r="D751" s="3"/>
      <c r="E751" s="4"/>
      <c r="F751" s="1"/>
      <c r="G751" s="5"/>
      <c r="H751" s="1"/>
      <c r="I751" s="4"/>
      <c r="J751" s="1"/>
      <c r="K751" s="4"/>
      <c r="L751" s="6"/>
      <c r="M751" s="4"/>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row>
    <row r="752" spans="1:48" ht="12.75" customHeight="1">
      <c r="A752" s="1"/>
      <c r="B752" s="2"/>
      <c r="C752" s="1"/>
      <c r="D752" s="3"/>
      <c r="E752" s="4"/>
      <c r="F752" s="1"/>
      <c r="G752" s="5"/>
      <c r="H752" s="1"/>
      <c r="I752" s="4"/>
      <c r="J752" s="1"/>
      <c r="K752" s="4"/>
      <c r="L752" s="6"/>
      <c r="M752" s="4"/>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row>
    <row r="753" spans="1:48" ht="12.75" customHeight="1">
      <c r="A753" s="1"/>
      <c r="B753" s="2"/>
      <c r="C753" s="1"/>
      <c r="D753" s="3"/>
      <c r="E753" s="4"/>
      <c r="F753" s="1"/>
      <c r="G753" s="5"/>
      <c r="H753" s="1"/>
      <c r="I753" s="4"/>
      <c r="J753" s="1"/>
      <c r="K753" s="4"/>
      <c r="L753" s="6"/>
      <c r="M753" s="4"/>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row>
    <row r="754" spans="1:48" ht="12.75" customHeight="1">
      <c r="A754" s="1"/>
      <c r="B754" s="2"/>
      <c r="C754" s="1"/>
      <c r="D754" s="3"/>
      <c r="E754" s="4"/>
      <c r="F754" s="1"/>
      <c r="G754" s="5"/>
      <c r="H754" s="1"/>
      <c r="I754" s="4"/>
      <c r="J754" s="1"/>
      <c r="K754" s="4"/>
      <c r="L754" s="6"/>
      <c r="M754" s="4"/>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row>
    <row r="755" spans="1:48" ht="12.75" customHeight="1">
      <c r="A755" s="1"/>
      <c r="B755" s="2"/>
      <c r="C755" s="1"/>
      <c r="D755" s="3"/>
      <c r="E755" s="4"/>
      <c r="F755" s="1"/>
      <c r="G755" s="5"/>
      <c r="H755" s="1"/>
      <c r="I755" s="4"/>
      <c r="J755" s="1"/>
      <c r="K755" s="4"/>
      <c r="L755" s="6"/>
      <c r="M755" s="4"/>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row>
    <row r="756" spans="1:48" ht="12.75" customHeight="1">
      <c r="A756" s="1"/>
      <c r="B756" s="2"/>
      <c r="C756" s="1"/>
      <c r="D756" s="3"/>
      <c r="E756" s="4"/>
      <c r="F756" s="1"/>
      <c r="G756" s="5"/>
      <c r="H756" s="1"/>
      <c r="I756" s="4"/>
      <c r="J756" s="1"/>
      <c r="K756" s="4"/>
      <c r="L756" s="6"/>
      <c r="M756" s="4"/>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row>
    <row r="757" spans="1:48" ht="12.75" customHeight="1">
      <c r="A757" s="1"/>
      <c r="B757" s="2"/>
      <c r="C757" s="1"/>
      <c r="D757" s="3"/>
      <c r="E757" s="4"/>
      <c r="F757" s="1"/>
      <c r="G757" s="5"/>
      <c r="H757" s="1"/>
      <c r="I757" s="4"/>
      <c r="J757" s="1"/>
      <c r="K757" s="4"/>
      <c r="L757" s="6"/>
      <c r="M757" s="4"/>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row>
    <row r="758" spans="1:48" ht="12.75" customHeight="1">
      <c r="A758" s="1"/>
      <c r="B758" s="2"/>
      <c r="C758" s="1"/>
      <c r="D758" s="3"/>
      <c r="E758" s="4"/>
      <c r="F758" s="1"/>
      <c r="G758" s="5"/>
      <c r="H758" s="1"/>
      <c r="I758" s="4"/>
      <c r="J758" s="1"/>
      <c r="K758" s="4"/>
      <c r="L758" s="6"/>
      <c r="M758" s="4"/>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row>
    <row r="759" spans="1:48" ht="12.75" customHeight="1">
      <c r="A759" s="1"/>
      <c r="B759" s="2"/>
      <c r="C759" s="1"/>
      <c r="D759" s="3"/>
      <c r="E759" s="4"/>
      <c r="F759" s="1"/>
      <c r="G759" s="5"/>
      <c r="H759" s="1"/>
      <c r="I759" s="4"/>
      <c r="J759" s="1"/>
      <c r="K759" s="4"/>
      <c r="L759" s="6"/>
      <c r="M759" s="4"/>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row>
    <row r="760" spans="1:48" ht="12.75" customHeight="1">
      <c r="A760" s="1"/>
      <c r="B760" s="2"/>
      <c r="C760" s="1"/>
      <c r="D760" s="3"/>
      <c r="E760" s="4"/>
      <c r="F760" s="1"/>
      <c r="G760" s="5"/>
      <c r="H760" s="1"/>
      <c r="I760" s="4"/>
      <c r="J760" s="1"/>
      <c r="K760" s="4"/>
      <c r="L760" s="6"/>
      <c r="M760" s="4"/>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row>
    <row r="761" spans="1:48" ht="12.75" customHeight="1">
      <c r="A761" s="1"/>
      <c r="B761" s="2"/>
      <c r="C761" s="1"/>
      <c r="D761" s="3"/>
      <c r="E761" s="4"/>
      <c r="F761" s="1"/>
      <c r="G761" s="5"/>
      <c r="H761" s="1"/>
      <c r="I761" s="4"/>
      <c r="J761" s="1"/>
      <c r="K761" s="4"/>
      <c r="L761" s="6"/>
      <c r="M761" s="4"/>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row>
    <row r="762" spans="1:48" ht="12.75" customHeight="1">
      <c r="A762" s="1"/>
      <c r="B762" s="2"/>
      <c r="C762" s="1"/>
      <c r="D762" s="3"/>
      <c r="E762" s="4"/>
      <c r="F762" s="1"/>
      <c r="G762" s="5"/>
      <c r="H762" s="1"/>
      <c r="I762" s="4"/>
      <c r="J762" s="1"/>
      <c r="K762" s="4"/>
      <c r="L762" s="6"/>
      <c r="M762" s="4"/>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row>
    <row r="763" spans="1:48" ht="12.75" customHeight="1">
      <c r="A763" s="1"/>
      <c r="B763" s="2"/>
      <c r="C763" s="1"/>
      <c r="D763" s="3"/>
      <c r="E763" s="4"/>
      <c r="F763" s="1"/>
      <c r="G763" s="5"/>
      <c r="H763" s="1"/>
      <c r="I763" s="4"/>
      <c r="J763" s="1"/>
      <c r="K763" s="4"/>
      <c r="L763" s="6"/>
      <c r="M763" s="4"/>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row>
    <row r="764" spans="1:48" ht="12.75" customHeight="1">
      <c r="A764" s="1"/>
      <c r="B764" s="2"/>
      <c r="C764" s="1"/>
      <c r="D764" s="3"/>
      <c r="E764" s="4"/>
      <c r="F764" s="1"/>
      <c r="G764" s="5"/>
      <c r="H764" s="1"/>
      <c r="I764" s="4"/>
      <c r="J764" s="1"/>
      <c r="K764" s="4"/>
      <c r="L764" s="6"/>
      <c r="M764" s="4"/>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row>
    <row r="765" spans="1:48" ht="12.75" customHeight="1">
      <c r="A765" s="1"/>
      <c r="B765" s="2"/>
      <c r="C765" s="1"/>
      <c r="D765" s="3"/>
      <c r="E765" s="4"/>
      <c r="F765" s="1"/>
      <c r="G765" s="5"/>
      <c r="H765" s="1"/>
      <c r="I765" s="4"/>
      <c r="J765" s="1"/>
      <c r="K765" s="4"/>
      <c r="L765" s="6"/>
      <c r="M765" s="4"/>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row>
    <row r="766" spans="1:48" ht="12.75" customHeight="1">
      <c r="A766" s="1"/>
      <c r="B766" s="2"/>
      <c r="C766" s="1"/>
      <c r="D766" s="3"/>
      <c r="E766" s="4"/>
      <c r="F766" s="1"/>
      <c r="G766" s="5"/>
      <c r="H766" s="1"/>
      <c r="I766" s="4"/>
      <c r="J766" s="1"/>
      <c r="K766" s="4"/>
      <c r="L766" s="6"/>
      <c r="M766" s="4"/>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row>
    <row r="767" spans="1:48" ht="12.75" customHeight="1">
      <c r="A767" s="1"/>
      <c r="B767" s="2"/>
      <c r="C767" s="1"/>
      <c r="D767" s="3"/>
      <c r="E767" s="4"/>
      <c r="F767" s="1"/>
      <c r="G767" s="5"/>
      <c r="H767" s="1"/>
      <c r="I767" s="4"/>
      <c r="J767" s="1"/>
      <c r="K767" s="4"/>
      <c r="L767" s="6"/>
      <c r="M767" s="4"/>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row>
    <row r="768" spans="1:48" ht="12.75" customHeight="1">
      <c r="A768" s="1"/>
      <c r="B768" s="2"/>
      <c r="C768" s="1"/>
      <c r="D768" s="3"/>
      <c r="E768" s="4"/>
      <c r="F768" s="1"/>
      <c r="G768" s="5"/>
      <c r="H768" s="1"/>
      <c r="I768" s="4"/>
      <c r="J768" s="1"/>
      <c r="K768" s="4"/>
      <c r="L768" s="6"/>
      <c r="M768" s="4"/>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row>
    <row r="769" spans="1:48" ht="12.75" customHeight="1">
      <c r="A769" s="1"/>
      <c r="B769" s="2"/>
      <c r="C769" s="1"/>
      <c r="D769" s="3"/>
      <c r="E769" s="4"/>
      <c r="F769" s="1"/>
      <c r="G769" s="5"/>
      <c r="H769" s="1"/>
      <c r="I769" s="4"/>
      <c r="J769" s="1"/>
      <c r="K769" s="4"/>
      <c r="L769" s="6"/>
      <c r="M769" s="4"/>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row>
    <row r="770" spans="1:48" ht="12.75" customHeight="1">
      <c r="A770" s="1"/>
      <c r="B770" s="2"/>
      <c r="C770" s="1"/>
      <c r="D770" s="3"/>
      <c r="E770" s="4"/>
      <c r="F770" s="1"/>
      <c r="G770" s="5"/>
      <c r="H770" s="1"/>
      <c r="I770" s="4"/>
      <c r="J770" s="1"/>
      <c r="K770" s="4"/>
      <c r="L770" s="6"/>
      <c r="M770" s="4"/>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row>
    <row r="771" spans="1:48" ht="12.75" customHeight="1">
      <c r="A771" s="1"/>
      <c r="B771" s="2"/>
      <c r="C771" s="1"/>
      <c r="D771" s="3"/>
      <c r="E771" s="4"/>
      <c r="F771" s="1"/>
      <c r="G771" s="5"/>
      <c r="H771" s="1"/>
      <c r="I771" s="4"/>
      <c r="J771" s="1"/>
      <c r="K771" s="4"/>
      <c r="L771" s="6"/>
      <c r="M771" s="4"/>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row>
    <row r="772" spans="1:48" ht="12.75" customHeight="1">
      <c r="A772" s="1"/>
      <c r="B772" s="2"/>
      <c r="C772" s="1"/>
      <c r="D772" s="3"/>
      <c r="E772" s="4"/>
      <c r="F772" s="1"/>
      <c r="G772" s="5"/>
      <c r="H772" s="1"/>
      <c r="I772" s="4"/>
      <c r="J772" s="1"/>
      <c r="K772" s="4"/>
      <c r="L772" s="6"/>
      <c r="M772" s="4"/>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row>
    <row r="773" spans="1:48" ht="12.75" customHeight="1">
      <c r="A773" s="1"/>
      <c r="B773" s="2"/>
      <c r="C773" s="1"/>
      <c r="D773" s="3"/>
      <c r="E773" s="4"/>
      <c r="F773" s="1"/>
      <c r="G773" s="5"/>
      <c r="H773" s="1"/>
      <c r="I773" s="4"/>
      <c r="J773" s="1"/>
      <c r="K773" s="4"/>
      <c r="L773" s="6"/>
      <c r="M773" s="4"/>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row>
    <row r="774" spans="1:48" ht="12.75" customHeight="1">
      <c r="A774" s="1"/>
      <c r="B774" s="2"/>
      <c r="C774" s="1"/>
      <c r="D774" s="3"/>
      <c r="E774" s="4"/>
      <c r="F774" s="1"/>
      <c r="G774" s="5"/>
      <c r="H774" s="1"/>
      <c r="I774" s="4"/>
      <c r="J774" s="1"/>
      <c r="K774" s="4"/>
      <c r="L774" s="6"/>
      <c r="M774" s="4"/>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row>
    <row r="775" spans="1:48" ht="12.75" customHeight="1">
      <c r="A775" s="1"/>
      <c r="B775" s="2"/>
      <c r="C775" s="1"/>
      <c r="D775" s="3"/>
      <c r="E775" s="4"/>
      <c r="F775" s="1"/>
      <c r="G775" s="5"/>
      <c r="H775" s="1"/>
      <c r="I775" s="4"/>
      <c r="J775" s="1"/>
      <c r="K775" s="4"/>
      <c r="L775" s="6"/>
      <c r="M775" s="4"/>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row>
    <row r="776" spans="1:48" ht="12.75" customHeight="1">
      <c r="A776" s="1"/>
      <c r="B776" s="2"/>
      <c r="C776" s="1"/>
      <c r="D776" s="3"/>
      <c r="E776" s="4"/>
      <c r="F776" s="1"/>
      <c r="G776" s="5"/>
      <c r="H776" s="1"/>
      <c r="I776" s="4"/>
      <c r="J776" s="1"/>
      <c r="K776" s="4"/>
      <c r="L776" s="6"/>
      <c r="M776" s="4"/>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row>
    <row r="777" spans="1:48" ht="12.75" customHeight="1">
      <c r="A777" s="1"/>
      <c r="B777" s="2"/>
      <c r="C777" s="1"/>
      <c r="D777" s="3"/>
      <c r="E777" s="4"/>
      <c r="F777" s="1"/>
      <c r="G777" s="5"/>
      <c r="H777" s="1"/>
      <c r="I777" s="4"/>
      <c r="J777" s="1"/>
      <c r="K777" s="4"/>
      <c r="L777" s="6"/>
      <c r="M777" s="4"/>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row>
    <row r="778" spans="1:48" ht="12.75" customHeight="1">
      <c r="A778" s="1"/>
      <c r="B778" s="2"/>
      <c r="C778" s="1"/>
      <c r="D778" s="3"/>
      <c r="E778" s="4"/>
      <c r="F778" s="1"/>
      <c r="G778" s="5"/>
      <c r="H778" s="1"/>
      <c r="I778" s="4"/>
      <c r="J778" s="1"/>
      <c r="K778" s="4"/>
      <c r="L778" s="6"/>
      <c r="M778" s="4"/>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row>
    <row r="779" spans="1:48" ht="12.75" customHeight="1">
      <c r="A779" s="1"/>
      <c r="B779" s="2"/>
      <c r="C779" s="1"/>
      <c r="D779" s="3"/>
      <c r="E779" s="4"/>
      <c r="F779" s="1"/>
      <c r="G779" s="5"/>
      <c r="H779" s="1"/>
      <c r="I779" s="4"/>
      <c r="J779" s="1"/>
      <c r="K779" s="4"/>
      <c r="L779" s="6"/>
      <c r="M779" s="4"/>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row>
    <row r="780" spans="1:48" ht="12.75" customHeight="1">
      <c r="A780" s="1"/>
      <c r="B780" s="2"/>
      <c r="C780" s="1"/>
      <c r="D780" s="3"/>
      <c r="E780" s="4"/>
      <c r="F780" s="1"/>
      <c r="G780" s="5"/>
      <c r="H780" s="1"/>
      <c r="I780" s="4"/>
      <c r="J780" s="1"/>
      <c r="K780" s="4"/>
      <c r="L780" s="6"/>
      <c r="M780" s="4"/>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row>
    <row r="781" spans="1:48" ht="12.75" customHeight="1">
      <c r="A781" s="1"/>
      <c r="B781" s="2"/>
      <c r="C781" s="1"/>
      <c r="D781" s="3"/>
      <c r="E781" s="4"/>
      <c r="F781" s="1"/>
      <c r="G781" s="5"/>
      <c r="H781" s="1"/>
      <c r="I781" s="4"/>
      <c r="J781" s="1"/>
      <c r="K781" s="4"/>
      <c r="L781" s="6"/>
      <c r="M781" s="4"/>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row>
    <row r="782" spans="1:48" ht="12.75" customHeight="1">
      <c r="A782" s="1"/>
      <c r="B782" s="2"/>
      <c r="C782" s="1"/>
      <c r="D782" s="3"/>
      <c r="E782" s="4"/>
      <c r="F782" s="1"/>
      <c r="G782" s="5"/>
      <c r="H782" s="1"/>
      <c r="I782" s="4"/>
      <c r="J782" s="1"/>
      <c r="K782" s="4"/>
      <c r="L782" s="6"/>
      <c r="M782" s="4"/>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row>
    <row r="783" spans="1:48" ht="12.75" customHeight="1">
      <c r="A783" s="1"/>
      <c r="B783" s="2"/>
      <c r="C783" s="1"/>
      <c r="D783" s="3"/>
      <c r="E783" s="4"/>
      <c r="F783" s="1"/>
      <c r="G783" s="5"/>
      <c r="H783" s="1"/>
      <c r="I783" s="4"/>
      <c r="J783" s="1"/>
      <c r="K783" s="4"/>
      <c r="L783" s="6"/>
      <c r="M783" s="4"/>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row>
    <row r="784" spans="1:48" ht="12.75" customHeight="1">
      <c r="A784" s="1"/>
      <c r="B784" s="2"/>
      <c r="C784" s="1"/>
      <c r="D784" s="3"/>
      <c r="E784" s="4"/>
      <c r="F784" s="1"/>
      <c r="G784" s="5"/>
      <c r="H784" s="1"/>
      <c r="I784" s="4"/>
      <c r="J784" s="1"/>
      <c r="K784" s="4"/>
      <c r="L784" s="6"/>
      <c r="M784" s="4"/>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row>
    <row r="785" spans="1:48" ht="12.75" customHeight="1">
      <c r="A785" s="1"/>
      <c r="B785" s="2"/>
      <c r="C785" s="1"/>
      <c r="D785" s="3"/>
      <c r="E785" s="4"/>
      <c r="F785" s="1"/>
      <c r="G785" s="5"/>
      <c r="H785" s="1"/>
      <c r="I785" s="4"/>
      <c r="J785" s="1"/>
      <c r="K785" s="4"/>
      <c r="L785" s="6"/>
      <c r="M785" s="4"/>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row>
    <row r="786" spans="1:48" ht="12.75" customHeight="1">
      <c r="A786" s="1"/>
      <c r="B786" s="2"/>
      <c r="C786" s="1"/>
      <c r="D786" s="3"/>
      <c r="E786" s="4"/>
      <c r="F786" s="1"/>
      <c r="G786" s="5"/>
      <c r="H786" s="1"/>
      <c r="I786" s="4"/>
      <c r="J786" s="1"/>
      <c r="K786" s="4"/>
      <c r="L786" s="6"/>
      <c r="M786" s="4"/>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row>
    <row r="787" spans="1:48" ht="12.75" customHeight="1">
      <c r="A787" s="1"/>
      <c r="B787" s="2"/>
      <c r="C787" s="1"/>
      <c r="D787" s="3"/>
      <c r="E787" s="4"/>
      <c r="F787" s="1"/>
      <c r="G787" s="5"/>
      <c r="H787" s="1"/>
      <c r="I787" s="4"/>
      <c r="J787" s="1"/>
      <c r="K787" s="4"/>
      <c r="L787" s="6"/>
      <c r="M787" s="4"/>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row>
    <row r="788" spans="1:48" ht="12.75" customHeight="1">
      <c r="A788" s="1"/>
      <c r="B788" s="2"/>
      <c r="C788" s="1"/>
      <c r="D788" s="3"/>
      <c r="E788" s="4"/>
      <c r="F788" s="1"/>
      <c r="G788" s="5"/>
      <c r="H788" s="1"/>
      <c r="I788" s="4"/>
      <c r="J788" s="1"/>
      <c r="K788" s="4"/>
      <c r="L788" s="6"/>
      <c r="M788" s="4"/>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row>
    <row r="789" spans="1:48" ht="12.75" customHeight="1">
      <c r="A789" s="1"/>
      <c r="B789" s="2"/>
      <c r="C789" s="1"/>
      <c r="D789" s="3"/>
      <c r="E789" s="4"/>
      <c r="F789" s="1"/>
      <c r="G789" s="5"/>
      <c r="H789" s="1"/>
      <c r="I789" s="4"/>
      <c r="J789" s="1"/>
      <c r="K789" s="4"/>
      <c r="L789" s="6"/>
      <c r="M789" s="4"/>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row>
    <row r="790" spans="1:48" ht="12.75" customHeight="1">
      <c r="A790" s="1"/>
      <c r="B790" s="2"/>
      <c r="C790" s="1"/>
      <c r="D790" s="3"/>
      <c r="E790" s="4"/>
      <c r="F790" s="1"/>
      <c r="G790" s="5"/>
      <c r="H790" s="1"/>
      <c r="I790" s="4"/>
      <c r="J790" s="1"/>
      <c r="K790" s="4"/>
      <c r="L790" s="6"/>
      <c r="M790" s="4"/>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row>
    <row r="791" spans="1:48" ht="12.75" customHeight="1">
      <c r="A791" s="1"/>
      <c r="B791" s="2"/>
      <c r="C791" s="1"/>
      <c r="D791" s="3"/>
      <c r="E791" s="4"/>
      <c r="F791" s="1"/>
      <c r="G791" s="5"/>
      <c r="H791" s="1"/>
      <c r="I791" s="4"/>
      <c r="J791" s="1"/>
      <c r="K791" s="4"/>
      <c r="L791" s="6"/>
      <c r="M791" s="4"/>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row>
    <row r="792" spans="1:48" ht="12.75" customHeight="1">
      <c r="A792" s="1"/>
      <c r="B792" s="2"/>
      <c r="C792" s="1"/>
      <c r="D792" s="3"/>
      <c r="E792" s="4"/>
      <c r="F792" s="1"/>
      <c r="G792" s="5"/>
      <c r="H792" s="1"/>
      <c r="I792" s="4"/>
      <c r="J792" s="1"/>
      <c r="K792" s="4"/>
      <c r="L792" s="6"/>
      <c r="M792" s="4"/>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row>
    <row r="793" spans="1:48" ht="12.75" customHeight="1">
      <c r="A793" s="1"/>
      <c r="B793" s="2"/>
      <c r="C793" s="1"/>
      <c r="D793" s="3"/>
      <c r="E793" s="4"/>
      <c r="F793" s="1"/>
      <c r="G793" s="5"/>
      <c r="H793" s="1"/>
      <c r="I793" s="4"/>
      <c r="J793" s="1"/>
      <c r="K793" s="4"/>
      <c r="L793" s="6"/>
      <c r="M793" s="4"/>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row>
    <row r="794" spans="1:48" ht="12.75" customHeight="1">
      <c r="A794" s="1"/>
      <c r="B794" s="2"/>
      <c r="C794" s="1"/>
      <c r="D794" s="3"/>
      <c r="E794" s="4"/>
      <c r="F794" s="1"/>
      <c r="G794" s="5"/>
      <c r="H794" s="1"/>
      <c r="I794" s="4"/>
      <c r="J794" s="1"/>
      <c r="K794" s="4"/>
      <c r="L794" s="6"/>
      <c r="M794" s="4"/>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row>
    <row r="795" spans="1:48" ht="12.75" customHeight="1">
      <c r="A795" s="1"/>
      <c r="B795" s="2"/>
      <c r="C795" s="1"/>
      <c r="D795" s="3"/>
      <c r="E795" s="4"/>
      <c r="F795" s="1"/>
      <c r="G795" s="5"/>
      <c r="H795" s="1"/>
      <c r="I795" s="4"/>
      <c r="J795" s="1"/>
      <c r="K795" s="4"/>
      <c r="L795" s="6"/>
      <c r="M795" s="4"/>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row>
    <row r="796" spans="1:48" ht="12.75" customHeight="1">
      <c r="A796" s="1"/>
      <c r="B796" s="2"/>
      <c r="C796" s="1"/>
      <c r="D796" s="3"/>
      <c r="E796" s="4"/>
      <c r="F796" s="1"/>
      <c r="G796" s="5"/>
      <c r="H796" s="1"/>
      <c r="I796" s="4"/>
      <c r="J796" s="1"/>
      <c r="K796" s="4"/>
      <c r="L796" s="6"/>
      <c r="M796" s="4"/>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row>
    <row r="797" spans="1:48" ht="12.75" customHeight="1">
      <c r="A797" s="1"/>
      <c r="B797" s="2"/>
      <c r="C797" s="1"/>
      <c r="D797" s="3"/>
      <c r="E797" s="4"/>
      <c r="F797" s="1"/>
      <c r="G797" s="5"/>
      <c r="H797" s="1"/>
      <c r="I797" s="4"/>
      <c r="J797" s="1"/>
      <c r="K797" s="4"/>
      <c r="L797" s="6"/>
      <c r="M797" s="4"/>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row>
    <row r="798" spans="1:48" ht="12.75" customHeight="1">
      <c r="A798" s="1"/>
      <c r="B798" s="2"/>
      <c r="C798" s="1"/>
      <c r="D798" s="3"/>
      <c r="E798" s="4"/>
      <c r="F798" s="1"/>
      <c r="G798" s="5"/>
      <c r="H798" s="1"/>
      <c r="I798" s="4"/>
      <c r="J798" s="1"/>
      <c r="K798" s="4"/>
      <c r="L798" s="6"/>
      <c r="M798" s="4"/>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row>
    <row r="799" spans="1:48" ht="12.75" customHeight="1">
      <c r="A799" s="1"/>
      <c r="B799" s="2"/>
      <c r="C799" s="1"/>
      <c r="D799" s="3"/>
      <c r="E799" s="4"/>
      <c r="F799" s="1"/>
      <c r="G799" s="5"/>
      <c r="H799" s="1"/>
      <c r="I799" s="4"/>
      <c r="J799" s="1"/>
      <c r="K799" s="4"/>
      <c r="L799" s="6"/>
      <c r="M799" s="4"/>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row>
    <row r="800" spans="1:48" ht="12.75" customHeight="1">
      <c r="A800" s="1"/>
      <c r="B800" s="2"/>
      <c r="C800" s="1"/>
      <c r="D800" s="3"/>
      <c r="E800" s="4"/>
      <c r="F800" s="1"/>
      <c r="G800" s="5"/>
      <c r="H800" s="1"/>
      <c r="I800" s="4"/>
      <c r="J800" s="1"/>
      <c r="K800" s="4"/>
      <c r="L800" s="6"/>
      <c r="M800" s="4"/>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row>
    <row r="801" spans="1:48" ht="12.75" customHeight="1">
      <c r="A801" s="1"/>
      <c r="B801" s="2"/>
      <c r="C801" s="1"/>
      <c r="D801" s="3"/>
      <c r="E801" s="4"/>
      <c r="F801" s="1"/>
      <c r="G801" s="5"/>
      <c r="H801" s="1"/>
      <c r="I801" s="4"/>
      <c r="J801" s="1"/>
      <c r="K801" s="4"/>
      <c r="L801" s="6"/>
      <c r="M801" s="4"/>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row>
    <row r="802" spans="1:48" ht="12.75" customHeight="1">
      <c r="A802" s="1"/>
      <c r="B802" s="2"/>
      <c r="C802" s="1"/>
      <c r="D802" s="3"/>
      <c r="E802" s="4"/>
      <c r="F802" s="1"/>
      <c r="G802" s="5"/>
      <c r="H802" s="1"/>
      <c r="I802" s="4"/>
      <c r="J802" s="1"/>
      <c r="K802" s="4"/>
      <c r="L802" s="6"/>
      <c r="M802" s="4"/>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row>
    <row r="803" spans="1:48" ht="12.75" customHeight="1">
      <c r="A803" s="1"/>
      <c r="B803" s="2"/>
      <c r="C803" s="1"/>
      <c r="D803" s="3"/>
      <c r="E803" s="4"/>
      <c r="F803" s="1"/>
      <c r="G803" s="5"/>
      <c r="H803" s="1"/>
      <c r="I803" s="4"/>
      <c r="J803" s="1"/>
      <c r="K803" s="4"/>
      <c r="L803" s="6"/>
      <c r="M803" s="4"/>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row>
    <row r="804" spans="1:48" ht="12.75" customHeight="1">
      <c r="A804" s="1"/>
      <c r="B804" s="2"/>
      <c r="C804" s="1"/>
      <c r="D804" s="3"/>
      <c r="E804" s="4"/>
      <c r="F804" s="1"/>
      <c r="G804" s="5"/>
      <c r="H804" s="1"/>
      <c r="I804" s="4"/>
      <c r="J804" s="1"/>
      <c r="K804" s="4"/>
      <c r="L804" s="6"/>
      <c r="M804" s="4"/>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row>
    <row r="805" spans="1:48" ht="12.75" customHeight="1">
      <c r="A805" s="1"/>
      <c r="B805" s="2"/>
      <c r="C805" s="1"/>
      <c r="D805" s="3"/>
      <c r="E805" s="4"/>
      <c r="F805" s="1"/>
      <c r="G805" s="5"/>
      <c r="H805" s="1"/>
      <c r="I805" s="4"/>
      <c r="J805" s="1"/>
      <c r="K805" s="4"/>
      <c r="L805" s="6"/>
      <c r="M805" s="4"/>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row>
    <row r="806" spans="1:48" ht="12.75" customHeight="1">
      <c r="A806" s="1"/>
      <c r="B806" s="2"/>
      <c r="C806" s="1"/>
      <c r="D806" s="3"/>
      <c r="E806" s="4"/>
      <c r="F806" s="1"/>
      <c r="G806" s="5"/>
      <c r="H806" s="1"/>
      <c r="I806" s="4"/>
      <c r="J806" s="1"/>
      <c r="K806" s="4"/>
      <c r="L806" s="6"/>
      <c r="M806" s="4"/>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row>
    <row r="807" spans="1:48" ht="12.75" customHeight="1">
      <c r="A807" s="1"/>
      <c r="B807" s="2"/>
      <c r="C807" s="1"/>
      <c r="D807" s="3"/>
      <c r="E807" s="4"/>
      <c r="F807" s="1"/>
      <c r="G807" s="5"/>
      <c r="H807" s="1"/>
      <c r="I807" s="4"/>
      <c r="J807" s="1"/>
      <c r="K807" s="4"/>
      <c r="L807" s="6"/>
      <c r="M807" s="4"/>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row>
    <row r="808" spans="1:48" ht="12.75" customHeight="1">
      <c r="A808" s="1"/>
      <c r="B808" s="2"/>
      <c r="C808" s="1"/>
      <c r="D808" s="3"/>
      <c r="E808" s="4"/>
      <c r="F808" s="1"/>
      <c r="G808" s="5"/>
      <c r="H808" s="1"/>
      <c r="I808" s="4"/>
      <c r="J808" s="1"/>
      <c r="K808" s="4"/>
      <c r="L808" s="6"/>
      <c r="M808" s="4"/>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row>
    <row r="809" spans="1:48" ht="12.75" customHeight="1">
      <c r="A809" s="1"/>
      <c r="B809" s="2"/>
      <c r="C809" s="1"/>
      <c r="D809" s="3"/>
      <c r="E809" s="4"/>
      <c r="F809" s="1"/>
      <c r="G809" s="5"/>
      <c r="H809" s="1"/>
      <c r="I809" s="4"/>
      <c r="J809" s="1"/>
      <c r="K809" s="4"/>
      <c r="L809" s="6"/>
      <c r="M809" s="4"/>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row>
    <row r="810" spans="1:48" ht="12.75" customHeight="1">
      <c r="A810" s="1"/>
      <c r="B810" s="2"/>
      <c r="C810" s="1"/>
      <c r="D810" s="3"/>
      <c r="E810" s="4"/>
      <c r="F810" s="1"/>
      <c r="G810" s="5"/>
      <c r="H810" s="1"/>
      <c r="I810" s="4"/>
      <c r="J810" s="1"/>
      <c r="K810" s="4"/>
      <c r="L810" s="6"/>
      <c r="M810" s="4"/>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row>
    <row r="811" spans="1:48" ht="12.75" customHeight="1">
      <c r="A811" s="1"/>
      <c r="B811" s="2"/>
      <c r="C811" s="1"/>
      <c r="D811" s="3"/>
      <c r="E811" s="4"/>
      <c r="F811" s="1"/>
      <c r="G811" s="5"/>
      <c r="H811" s="1"/>
      <c r="I811" s="4"/>
      <c r="J811" s="1"/>
      <c r="K811" s="4"/>
      <c r="L811" s="6"/>
      <c r="M811" s="4"/>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row>
    <row r="812" spans="1:48" ht="12.75" customHeight="1">
      <c r="A812" s="1"/>
      <c r="B812" s="2"/>
      <c r="C812" s="1"/>
      <c r="D812" s="3"/>
      <c r="E812" s="4"/>
      <c r="F812" s="1"/>
      <c r="G812" s="5"/>
      <c r="H812" s="1"/>
      <c r="I812" s="4"/>
      <c r="J812" s="1"/>
      <c r="K812" s="4"/>
      <c r="L812" s="6"/>
      <c r="M812" s="4"/>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row>
    <row r="813" spans="1:48" ht="12.75" customHeight="1">
      <c r="A813" s="1"/>
      <c r="B813" s="2"/>
      <c r="C813" s="1"/>
      <c r="D813" s="3"/>
      <c r="E813" s="4"/>
      <c r="F813" s="1"/>
      <c r="G813" s="5"/>
      <c r="H813" s="1"/>
      <c r="I813" s="4"/>
      <c r="J813" s="1"/>
      <c r="K813" s="4"/>
      <c r="L813" s="6"/>
      <c r="M813" s="4"/>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row>
    <row r="814" spans="1:48" ht="12.75" customHeight="1">
      <c r="A814" s="1"/>
      <c r="B814" s="2"/>
      <c r="C814" s="1"/>
      <c r="D814" s="3"/>
      <c r="E814" s="4"/>
      <c r="F814" s="1"/>
      <c r="G814" s="5"/>
      <c r="H814" s="1"/>
      <c r="I814" s="4"/>
      <c r="J814" s="1"/>
      <c r="K814" s="4"/>
      <c r="L814" s="6"/>
      <c r="M814" s="4"/>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row>
    <row r="815" spans="1:48" ht="12.75" customHeight="1">
      <c r="A815" s="1"/>
      <c r="B815" s="2"/>
      <c r="C815" s="1"/>
      <c r="D815" s="3"/>
      <c r="E815" s="4"/>
      <c r="F815" s="1"/>
      <c r="G815" s="5"/>
      <c r="H815" s="1"/>
      <c r="I815" s="4"/>
      <c r="J815" s="1"/>
      <c r="K815" s="4"/>
      <c r="L815" s="6"/>
      <c r="M815" s="4"/>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row>
    <row r="816" spans="1:48" ht="12.75" customHeight="1">
      <c r="A816" s="1"/>
      <c r="B816" s="2"/>
      <c r="C816" s="1"/>
      <c r="D816" s="3"/>
      <c r="E816" s="4"/>
      <c r="F816" s="1"/>
      <c r="G816" s="5"/>
      <c r="H816" s="1"/>
      <c r="I816" s="4"/>
      <c r="J816" s="1"/>
      <c r="K816" s="4"/>
      <c r="L816" s="6"/>
      <c r="M816" s="4"/>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row>
    <row r="817" spans="1:48" ht="12.75" customHeight="1">
      <c r="A817" s="1"/>
      <c r="B817" s="2"/>
      <c r="C817" s="1"/>
      <c r="D817" s="3"/>
      <c r="E817" s="4"/>
      <c r="F817" s="1"/>
      <c r="G817" s="5"/>
      <c r="H817" s="1"/>
      <c r="I817" s="4"/>
      <c r="J817" s="1"/>
      <c r="K817" s="4"/>
      <c r="L817" s="6"/>
      <c r="M817" s="4"/>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row>
    <row r="818" spans="1:48" ht="12.75" customHeight="1">
      <c r="A818" s="1"/>
      <c r="B818" s="2"/>
      <c r="C818" s="1"/>
      <c r="D818" s="3"/>
      <c r="E818" s="4"/>
      <c r="F818" s="1"/>
      <c r="G818" s="5"/>
      <c r="H818" s="1"/>
      <c r="I818" s="4"/>
      <c r="J818" s="1"/>
      <c r="K818" s="4"/>
      <c r="L818" s="6"/>
      <c r="M818" s="4"/>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row>
    <row r="819" spans="1:48" ht="12.75" customHeight="1">
      <c r="A819" s="1"/>
      <c r="B819" s="2"/>
      <c r="C819" s="1"/>
      <c r="D819" s="3"/>
      <c r="E819" s="4"/>
      <c r="F819" s="1"/>
      <c r="G819" s="5"/>
      <c r="H819" s="1"/>
      <c r="I819" s="4"/>
      <c r="J819" s="1"/>
      <c r="K819" s="4"/>
      <c r="L819" s="6"/>
      <c r="M819" s="4"/>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row>
    <row r="820" spans="1:48" ht="12.75" customHeight="1">
      <c r="A820" s="1"/>
      <c r="B820" s="2"/>
      <c r="C820" s="1"/>
      <c r="D820" s="3"/>
      <c r="E820" s="4"/>
      <c r="F820" s="1"/>
      <c r="G820" s="5"/>
      <c r="H820" s="1"/>
      <c r="I820" s="4"/>
      <c r="J820" s="1"/>
      <c r="K820" s="4"/>
      <c r="L820" s="6"/>
      <c r="M820" s="4"/>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row>
    <row r="821" spans="1:48" ht="12.75" customHeight="1">
      <c r="A821" s="1"/>
      <c r="B821" s="2"/>
      <c r="C821" s="1"/>
      <c r="D821" s="3"/>
      <c r="E821" s="4"/>
      <c r="F821" s="1"/>
      <c r="G821" s="5"/>
      <c r="H821" s="1"/>
      <c r="I821" s="4"/>
      <c r="J821" s="1"/>
      <c r="K821" s="4"/>
      <c r="L821" s="6"/>
      <c r="M821" s="4"/>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row>
    <row r="822" spans="1:48" ht="12.75" customHeight="1">
      <c r="A822" s="1"/>
      <c r="B822" s="2"/>
      <c r="C822" s="1"/>
      <c r="D822" s="3"/>
      <c r="E822" s="4"/>
      <c r="F822" s="1"/>
      <c r="G822" s="5"/>
      <c r="H822" s="1"/>
      <c r="I822" s="4"/>
      <c r="J822" s="1"/>
      <c r="K822" s="4"/>
      <c r="L822" s="6"/>
      <c r="M822" s="4"/>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row>
    <row r="823" spans="1:48" ht="12.75" customHeight="1">
      <c r="A823" s="1"/>
      <c r="B823" s="2"/>
      <c r="C823" s="1"/>
      <c r="D823" s="3"/>
      <c r="E823" s="4"/>
      <c r="F823" s="1"/>
      <c r="G823" s="5"/>
      <c r="H823" s="1"/>
      <c r="I823" s="4"/>
      <c r="J823" s="1"/>
      <c r="K823" s="4"/>
      <c r="L823" s="6"/>
      <c r="M823" s="4"/>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row>
    <row r="824" spans="1:48" ht="12.75" customHeight="1">
      <c r="A824" s="1"/>
      <c r="B824" s="2"/>
      <c r="C824" s="1"/>
      <c r="D824" s="3"/>
      <c r="E824" s="4"/>
      <c r="F824" s="1"/>
      <c r="G824" s="5"/>
      <c r="H824" s="1"/>
      <c r="I824" s="4"/>
      <c r="J824" s="1"/>
      <c r="K824" s="4"/>
      <c r="L824" s="6"/>
      <c r="M824" s="4"/>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row>
    <row r="825" spans="1:48" ht="12.75" customHeight="1">
      <c r="A825" s="1"/>
      <c r="B825" s="2"/>
      <c r="C825" s="1"/>
      <c r="D825" s="3"/>
      <c r="E825" s="4"/>
      <c r="F825" s="1"/>
      <c r="G825" s="5"/>
      <c r="H825" s="1"/>
      <c r="I825" s="4"/>
      <c r="J825" s="1"/>
      <c r="K825" s="4"/>
      <c r="L825" s="6"/>
      <c r="M825" s="4"/>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row>
    <row r="826" spans="1:48" ht="12.75" customHeight="1">
      <c r="A826" s="1"/>
      <c r="B826" s="2"/>
      <c r="C826" s="1"/>
      <c r="D826" s="3"/>
      <c r="E826" s="4"/>
      <c r="F826" s="1"/>
      <c r="G826" s="5"/>
      <c r="H826" s="1"/>
      <c r="I826" s="4"/>
      <c r="J826" s="1"/>
      <c r="K826" s="4"/>
      <c r="L826" s="6"/>
      <c r="M826" s="4"/>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row>
    <row r="827" spans="1:48" ht="12.75" customHeight="1">
      <c r="A827" s="1"/>
      <c r="B827" s="2"/>
      <c r="C827" s="1"/>
      <c r="D827" s="3"/>
      <c r="E827" s="4"/>
      <c r="F827" s="1"/>
      <c r="G827" s="5"/>
      <c r="H827" s="1"/>
      <c r="I827" s="4"/>
      <c r="J827" s="1"/>
      <c r="K827" s="4"/>
      <c r="L827" s="6"/>
      <c r="M827" s="4"/>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row>
    <row r="828" spans="1:48" ht="12.75" customHeight="1">
      <c r="A828" s="1"/>
      <c r="B828" s="2"/>
      <c r="C828" s="1"/>
      <c r="D828" s="3"/>
      <c r="E828" s="4"/>
      <c r="F828" s="1"/>
      <c r="G828" s="5"/>
      <c r="H828" s="1"/>
      <c r="I828" s="4"/>
      <c r="J828" s="1"/>
      <c r="K828" s="4"/>
      <c r="L828" s="6"/>
      <c r="M828" s="4"/>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row>
    <row r="829" spans="1:48" ht="12.75" customHeight="1">
      <c r="A829" s="1"/>
      <c r="B829" s="2"/>
      <c r="C829" s="1"/>
      <c r="D829" s="3"/>
      <c r="E829" s="4"/>
      <c r="F829" s="1"/>
      <c r="G829" s="5"/>
      <c r="H829" s="1"/>
      <c r="I829" s="4"/>
      <c r="J829" s="1"/>
      <c r="K829" s="4"/>
      <c r="L829" s="6"/>
      <c r="M829" s="4"/>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row>
    <row r="830" spans="1:48" ht="12.75" customHeight="1">
      <c r="A830" s="1"/>
      <c r="B830" s="2"/>
      <c r="C830" s="1"/>
      <c r="D830" s="3"/>
      <c r="E830" s="4"/>
      <c r="F830" s="1"/>
      <c r="G830" s="5"/>
      <c r="H830" s="1"/>
      <c r="I830" s="4"/>
      <c r="J830" s="1"/>
      <c r="K830" s="4"/>
      <c r="L830" s="6"/>
      <c r="M830" s="4"/>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row>
    <row r="831" spans="1:48" ht="12.75" customHeight="1">
      <c r="A831" s="1"/>
      <c r="B831" s="2"/>
      <c r="C831" s="1"/>
      <c r="D831" s="3"/>
      <c r="E831" s="4"/>
      <c r="F831" s="1"/>
      <c r="G831" s="5"/>
      <c r="H831" s="1"/>
      <c r="I831" s="4"/>
      <c r="J831" s="1"/>
      <c r="K831" s="4"/>
      <c r="L831" s="6"/>
      <c r="M831" s="4"/>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row>
    <row r="832" spans="1:48" ht="12.75" customHeight="1">
      <c r="A832" s="1"/>
      <c r="B832" s="2"/>
      <c r="C832" s="1"/>
      <c r="D832" s="3"/>
      <c r="E832" s="4"/>
      <c r="F832" s="1"/>
      <c r="G832" s="5"/>
      <c r="H832" s="1"/>
      <c r="I832" s="4"/>
      <c r="J832" s="1"/>
      <c r="K832" s="4"/>
      <c r="L832" s="6"/>
      <c r="M832" s="4"/>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row>
    <row r="833" spans="1:48" ht="12.75" customHeight="1">
      <c r="A833" s="1"/>
      <c r="B833" s="2"/>
      <c r="C833" s="1"/>
      <c r="D833" s="3"/>
      <c r="E833" s="4"/>
      <c r="F833" s="1"/>
      <c r="G833" s="5"/>
      <c r="H833" s="1"/>
      <c r="I833" s="4"/>
      <c r="J833" s="1"/>
      <c r="K833" s="4"/>
      <c r="L833" s="6"/>
      <c r="M833" s="4"/>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row>
    <row r="834" spans="1:48" ht="12.75" customHeight="1">
      <c r="A834" s="1"/>
      <c r="B834" s="2"/>
      <c r="C834" s="1"/>
      <c r="D834" s="3"/>
      <c r="E834" s="4"/>
      <c r="F834" s="1"/>
      <c r="G834" s="5"/>
      <c r="H834" s="1"/>
      <c r="I834" s="4"/>
      <c r="J834" s="1"/>
      <c r="K834" s="4"/>
      <c r="L834" s="6"/>
      <c r="M834" s="4"/>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row>
    <row r="835" spans="1:48" ht="12.75" customHeight="1">
      <c r="A835" s="1"/>
      <c r="B835" s="2"/>
      <c r="C835" s="1"/>
      <c r="D835" s="3"/>
      <c r="E835" s="4"/>
      <c r="F835" s="1"/>
      <c r="G835" s="5"/>
      <c r="H835" s="1"/>
      <c r="I835" s="4"/>
      <c r="J835" s="1"/>
      <c r="K835" s="4"/>
      <c r="L835" s="6"/>
      <c r="M835" s="4"/>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row>
    <row r="836" spans="1:48" ht="12.75" customHeight="1">
      <c r="A836" s="1"/>
      <c r="B836" s="2"/>
      <c r="C836" s="1"/>
      <c r="D836" s="3"/>
      <c r="E836" s="4"/>
      <c r="F836" s="1"/>
      <c r="G836" s="5"/>
      <c r="H836" s="1"/>
      <c r="I836" s="4"/>
      <c r="J836" s="1"/>
      <c r="K836" s="4"/>
      <c r="L836" s="6"/>
      <c r="M836" s="4"/>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row>
    <row r="837" spans="1:48" ht="12.75" customHeight="1">
      <c r="A837" s="1"/>
      <c r="B837" s="2"/>
      <c r="C837" s="1"/>
      <c r="D837" s="3"/>
      <c r="E837" s="4"/>
      <c r="F837" s="1"/>
      <c r="G837" s="5"/>
      <c r="H837" s="1"/>
      <c r="I837" s="4"/>
      <c r="J837" s="1"/>
      <c r="K837" s="4"/>
      <c r="L837" s="6"/>
      <c r="M837" s="4"/>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row>
    <row r="838" spans="1:48" ht="12.75" customHeight="1">
      <c r="A838" s="1"/>
      <c r="B838" s="2"/>
      <c r="C838" s="1"/>
      <c r="D838" s="3"/>
      <c r="E838" s="4"/>
      <c r="F838" s="1"/>
      <c r="G838" s="5"/>
      <c r="H838" s="1"/>
      <c r="I838" s="4"/>
      <c r="J838" s="1"/>
      <c r="K838" s="4"/>
      <c r="L838" s="6"/>
      <c r="M838" s="4"/>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row>
    <row r="839" spans="1:48" ht="12.75" customHeight="1">
      <c r="A839" s="1"/>
      <c r="B839" s="2"/>
      <c r="C839" s="1"/>
      <c r="D839" s="3"/>
      <c r="E839" s="4"/>
      <c r="F839" s="1"/>
      <c r="G839" s="5"/>
      <c r="H839" s="1"/>
      <c r="I839" s="4"/>
      <c r="J839" s="1"/>
      <c r="K839" s="4"/>
      <c r="L839" s="6"/>
      <c r="M839" s="4"/>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row>
    <row r="840" spans="1:48" ht="12.75" customHeight="1">
      <c r="A840" s="1"/>
      <c r="B840" s="2"/>
      <c r="C840" s="1"/>
      <c r="D840" s="3"/>
      <c r="E840" s="4"/>
      <c r="F840" s="1"/>
      <c r="G840" s="5"/>
      <c r="H840" s="1"/>
      <c r="I840" s="4"/>
      <c r="J840" s="1"/>
      <c r="K840" s="4"/>
      <c r="L840" s="6"/>
      <c r="M840" s="4"/>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row>
    <row r="841" spans="1:48" ht="12.75" customHeight="1">
      <c r="A841" s="1"/>
      <c r="B841" s="2"/>
      <c r="C841" s="1"/>
      <c r="D841" s="3"/>
      <c r="E841" s="4"/>
      <c r="F841" s="1"/>
      <c r="G841" s="5"/>
      <c r="H841" s="1"/>
      <c r="I841" s="4"/>
      <c r="J841" s="1"/>
      <c r="K841" s="4"/>
      <c r="L841" s="6"/>
      <c r="M841" s="4"/>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row>
    <row r="842" spans="1:48" ht="12.75" customHeight="1">
      <c r="A842" s="1"/>
      <c r="B842" s="2"/>
      <c r="C842" s="1"/>
      <c r="D842" s="3"/>
      <c r="E842" s="4"/>
      <c r="F842" s="1"/>
      <c r="G842" s="5"/>
      <c r="H842" s="1"/>
      <c r="I842" s="4"/>
      <c r="J842" s="1"/>
      <c r="K842" s="4"/>
      <c r="L842" s="6"/>
      <c r="M842" s="4"/>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row>
    <row r="843" spans="1:48" ht="12.75" customHeight="1">
      <c r="A843" s="1"/>
      <c r="B843" s="2"/>
      <c r="C843" s="1"/>
      <c r="D843" s="3"/>
      <c r="E843" s="4"/>
      <c r="F843" s="1"/>
      <c r="G843" s="5"/>
      <c r="H843" s="1"/>
      <c r="I843" s="4"/>
      <c r="J843" s="1"/>
      <c r="K843" s="4"/>
      <c r="L843" s="6"/>
      <c r="M843" s="4"/>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row>
    <row r="844" spans="1:48" ht="12.75" customHeight="1">
      <c r="A844" s="1"/>
      <c r="B844" s="2"/>
      <c r="C844" s="1"/>
      <c r="D844" s="3"/>
      <c r="E844" s="4"/>
      <c r="F844" s="1"/>
      <c r="G844" s="5"/>
      <c r="H844" s="1"/>
      <c r="I844" s="4"/>
      <c r="J844" s="1"/>
      <c r="K844" s="4"/>
      <c r="L844" s="6"/>
      <c r="M844" s="4"/>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row>
    <row r="845" spans="1:48" ht="12.75" customHeight="1">
      <c r="A845" s="1"/>
      <c r="B845" s="2"/>
      <c r="C845" s="1"/>
      <c r="D845" s="3"/>
      <c r="E845" s="4"/>
      <c r="F845" s="1"/>
      <c r="G845" s="5"/>
      <c r="H845" s="1"/>
      <c r="I845" s="4"/>
      <c r="J845" s="1"/>
      <c r="K845" s="4"/>
      <c r="L845" s="6"/>
      <c r="M845" s="4"/>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row>
    <row r="846" spans="1:48" ht="12.75" customHeight="1">
      <c r="A846" s="1"/>
      <c r="B846" s="2"/>
      <c r="C846" s="1"/>
      <c r="D846" s="3"/>
      <c r="E846" s="4"/>
      <c r="F846" s="1"/>
      <c r="G846" s="5"/>
      <c r="H846" s="1"/>
      <c r="I846" s="4"/>
      <c r="J846" s="1"/>
      <c r="K846" s="4"/>
      <c r="L846" s="6"/>
      <c r="M846" s="4"/>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row>
    <row r="847" spans="1:48" ht="12.75" customHeight="1">
      <c r="A847" s="1"/>
      <c r="B847" s="2"/>
      <c r="C847" s="1"/>
      <c r="D847" s="3"/>
      <c r="E847" s="4"/>
      <c r="F847" s="1"/>
      <c r="G847" s="5"/>
      <c r="H847" s="1"/>
      <c r="I847" s="4"/>
      <c r="J847" s="1"/>
      <c r="K847" s="4"/>
      <c r="L847" s="6"/>
      <c r="M847" s="4"/>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row>
    <row r="848" spans="1:48" ht="12.75" customHeight="1">
      <c r="A848" s="1"/>
      <c r="B848" s="2"/>
      <c r="C848" s="1"/>
      <c r="D848" s="3"/>
      <c r="E848" s="4"/>
      <c r="F848" s="1"/>
      <c r="G848" s="5"/>
      <c r="H848" s="1"/>
      <c r="I848" s="4"/>
      <c r="J848" s="1"/>
      <c r="K848" s="4"/>
      <c r="L848" s="6"/>
      <c r="M848" s="4"/>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row>
    <row r="849" spans="1:48" ht="12.75" customHeight="1">
      <c r="A849" s="1"/>
      <c r="B849" s="2"/>
      <c r="C849" s="1"/>
      <c r="D849" s="3"/>
      <c r="E849" s="4"/>
      <c r="F849" s="1"/>
      <c r="G849" s="5"/>
      <c r="H849" s="1"/>
      <c r="I849" s="4"/>
      <c r="J849" s="1"/>
      <c r="K849" s="4"/>
      <c r="L849" s="6"/>
      <c r="M849" s="4"/>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row>
    <row r="850" spans="1:48" ht="12.75" customHeight="1">
      <c r="A850" s="1"/>
      <c r="B850" s="2"/>
      <c r="C850" s="1"/>
      <c r="D850" s="3"/>
      <c r="E850" s="4"/>
      <c r="F850" s="1"/>
      <c r="G850" s="5"/>
      <c r="H850" s="1"/>
      <c r="I850" s="4"/>
      <c r="J850" s="1"/>
      <c r="K850" s="4"/>
      <c r="L850" s="6"/>
      <c r="M850" s="4"/>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row>
    <row r="851" spans="1:48" ht="12.75" customHeight="1">
      <c r="A851" s="1"/>
      <c r="B851" s="2"/>
      <c r="C851" s="1"/>
      <c r="D851" s="3"/>
      <c r="E851" s="4"/>
      <c r="F851" s="1"/>
      <c r="G851" s="5"/>
      <c r="H851" s="1"/>
      <c r="I851" s="4"/>
      <c r="J851" s="1"/>
      <c r="K851" s="4"/>
      <c r="L851" s="6"/>
      <c r="M851" s="4"/>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row>
    <row r="852" spans="1:48" ht="12.75" customHeight="1">
      <c r="A852" s="1"/>
      <c r="B852" s="2"/>
      <c r="C852" s="1"/>
      <c r="D852" s="3"/>
      <c r="E852" s="4"/>
      <c r="F852" s="1"/>
      <c r="G852" s="5"/>
      <c r="H852" s="1"/>
      <c r="I852" s="4"/>
      <c r="J852" s="1"/>
      <c r="K852" s="4"/>
      <c r="L852" s="6"/>
      <c r="M852" s="4"/>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row>
    <row r="853" spans="1:48" ht="12.75" customHeight="1">
      <c r="A853" s="1"/>
      <c r="B853" s="2"/>
      <c r="C853" s="1"/>
      <c r="D853" s="3"/>
      <c r="E853" s="4"/>
      <c r="F853" s="1"/>
      <c r="G853" s="5"/>
      <c r="H853" s="1"/>
      <c r="I853" s="4"/>
      <c r="J853" s="1"/>
      <c r="K853" s="4"/>
      <c r="L853" s="6"/>
      <c r="M853" s="4"/>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row>
    <row r="854" spans="1:48" ht="12.75" customHeight="1">
      <c r="A854" s="1"/>
      <c r="B854" s="2"/>
      <c r="C854" s="1"/>
      <c r="D854" s="3"/>
      <c r="E854" s="4"/>
      <c r="F854" s="1"/>
      <c r="G854" s="5"/>
      <c r="H854" s="1"/>
      <c r="I854" s="4"/>
      <c r="J854" s="1"/>
      <c r="K854" s="4"/>
      <c r="L854" s="6"/>
      <c r="M854" s="4"/>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row>
    <row r="855" spans="1:48" ht="12.75" customHeight="1">
      <c r="A855" s="1"/>
      <c r="B855" s="2"/>
      <c r="C855" s="1"/>
      <c r="D855" s="3"/>
      <c r="E855" s="4"/>
      <c r="F855" s="1"/>
      <c r="G855" s="5"/>
      <c r="H855" s="1"/>
      <c r="I855" s="4"/>
      <c r="J855" s="1"/>
      <c r="K855" s="4"/>
      <c r="L855" s="6"/>
      <c r="M855" s="4"/>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row>
    <row r="856" spans="1:48" ht="12.75" customHeight="1">
      <c r="A856" s="1"/>
      <c r="B856" s="2"/>
      <c r="C856" s="1"/>
      <c r="D856" s="3"/>
      <c r="E856" s="4"/>
      <c r="F856" s="1"/>
      <c r="G856" s="5"/>
      <c r="H856" s="1"/>
      <c r="I856" s="4"/>
      <c r="J856" s="1"/>
      <c r="K856" s="4"/>
      <c r="L856" s="6"/>
      <c r="M856" s="4"/>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row>
    <row r="857" spans="1:48" ht="12.75" customHeight="1">
      <c r="A857" s="1"/>
      <c r="B857" s="2"/>
      <c r="C857" s="1"/>
      <c r="D857" s="3"/>
      <c r="E857" s="4"/>
      <c r="F857" s="1"/>
      <c r="G857" s="5"/>
      <c r="H857" s="1"/>
      <c r="I857" s="4"/>
      <c r="J857" s="1"/>
      <c r="K857" s="4"/>
      <c r="L857" s="6"/>
      <c r="M857" s="4"/>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row>
    <row r="858" spans="1:48" ht="12.75" customHeight="1">
      <c r="A858" s="1"/>
      <c r="B858" s="2"/>
      <c r="C858" s="1"/>
      <c r="D858" s="3"/>
      <c r="E858" s="4"/>
      <c r="F858" s="1"/>
      <c r="G858" s="5"/>
      <c r="H858" s="1"/>
      <c r="I858" s="4"/>
      <c r="J858" s="1"/>
      <c r="K858" s="4"/>
      <c r="L858" s="6"/>
      <c r="M858" s="4"/>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row>
    <row r="859" spans="1:48" ht="12.75" customHeight="1">
      <c r="A859" s="1"/>
      <c r="B859" s="2"/>
      <c r="C859" s="1"/>
      <c r="D859" s="3"/>
      <c r="E859" s="4"/>
      <c r="F859" s="1"/>
      <c r="G859" s="5"/>
      <c r="H859" s="1"/>
      <c r="I859" s="4"/>
      <c r="J859" s="1"/>
      <c r="K859" s="4"/>
      <c r="L859" s="6"/>
      <c r="M859" s="4"/>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row>
    <row r="860" spans="1:48" ht="12.75" customHeight="1">
      <c r="A860" s="1"/>
      <c r="B860" s="2"/>
      <c r="C860" s="1"/>
      <c r="D860" s="3"/>
      <c r="E860" s="4"/>
      <c r="F860" s="1"/>
      <c r="G860" s="5"/>
      <c r="H860" s="1"/>
      <c r="I860" s="4"/>
      <c r="J860" s="1"/>
      <c r="K860" s="4"/>
      <c r="L860" s="6"/>
      <c r="M860" s="4"/>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row>
    <row r="861" spans="1:48" ht="12.75" customHeight="1">
      <c r="A861" s="1"/>
      <c r="B861" s="2"/>
      <c r="C861" s="1"/>
      <c r="D861" s="3"/>
      <c r="E861" s="4"/>
      <c r="F861" s="1"/>
      <c r="G861" s="5"/>
      <c r="H861" s="1"/>
      <c r="I861" s="4"/>
      <c r="J861" s="1"/>
      <c r="K861" s="4"/>
      <c r="L861" s="6"/>
      <c r="M861" s="4"/>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row>
    <row r="862" spans="1:48" ht="12.75" customHeight="1">
      <c r="A862" s="1"/>
      <c r="B862" s="2"/>
      <c r="C862" s="1"/>
      <c r="D862" s="3"/>
      <c r="E862" s="4"/>
      <c r="F862" s="1"/>
      <c r="G862" s="5"/>
      <c r="H862" s="1"/>
      <c r="I862" s="4"/>
      <c r="J862" s="1"/>
      <c r="K862" s="4"/>
      <c r="L862" s="6"/>
      <c r="M862" s="4"/>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row>
    <row r="863" spans="1:48" ht="12.75" customHeight="1">
      <c r="A863" s="1"/>
      <c r="B863" s="2"/>
      <c r="C863" s="1"/>
      <c r="D863" s="3"/>
      <c r="E863" s="4"/>
      <c r="F863" s="1"/>
      <c r="G863" s="5"/>
      <c r="H863" s="1"/>
      <c r="I863" s="4"/>
      <c r="J863" s="1"/>
      <c r="K863" s="4"/>
      <c r="L863" s="6"/>
      <c r="M863" s="4"/>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row>
    <row r="864" spans="1:48" ht="12.75" customHeight="1">
      <c r="A864" s="1"/>
      <c r="B864" s="2"/>
      <c r="C864" s="1"/>
      <c r="D864" s="3"/>
      <c r="E864" s="4"/>
      <c r="F864" s="1"/>
      <c r="G864" s="5"/>
      <c r="H864" s="1"/>
      <c r="I864" s="4"/>
      <c r="J864" s="1"/>
      <c r="K864" s="4"/>
      <c r="L864" s="6"/>
      <c r="M864" s="4"/>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row>
    <row r="865" spans="1:48" ht="12.75" customHeight="1">
      <c r="A865" s="1"/>
      <c r="B865" s="2"/>
      <c r="C865" s="1"/>
      <c r="D865" s="3"/>
      <c r="E865" s="4"/>
      <c r="F865" s="1"/>
      <c r="G865" s="5"/>
      <c r="H865" s="1"/>
      <c r="I865" s="4"/>
      <c r="J865" s="1"/>
      <c r="K865" s="4"/>
      <c r="L865" s="6"/>
      <c r="M865" s="4"/>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row>
    <row r="866" spans="1:48" ht="12.75" customHeight="1">
      <c r="A866" s="1"/>
      <c r="B866" s="2"/>
      <c r="C866" s="1"/>
      <c r="D866" s="3"/>
      <c r="E866" s="4"/>
      <c r="F866" s="1"/>
      <c r="G866" s="5"/>
      <c r="H866" s="1"/>
      <c r="I866" s="4"/>
      <c r="J866" s="1"/>
      <c r="K866" s="4"/>
      <c r="L866" s="6"/>
      <c r="M866" s="4"/>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row>
    <row r="867" spans="1:48" ht="12.75" customHeight="1">
      <c r="A867" s="1"/>
      <c r="B867" s="2"/>
      <c r="C867" s="1"/>
      <c r="D867" s="3"/>
      <c r="E867" s="4"/>
      <c r="F867" s="1"/>
      <c r="G867" s="5"/>
      <c r="H867" s="1"/>
      <c r="I867" s="4"/>
      <c r="J867" s="1"/>
      <c r="K867" s="4"/>
      <c r="L867" s="6"/>
      <c r="M867" s="4"/>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row>
    <row r="868" spans="1:48" ht="12.75" customHeight="1">
      <c r="A868" s="1"/>
      <c r="B868" s="2"/>
      <c r="C868" s="1"/>
      <c r="D868" s="3"/>
      <c r="E868" s="4"/>
      <c r="F868" s="1"/>
      <c r="G868" s="5"/>
      <c r="H868" s="1"/>
      <c r="I868" s="4"/>
      <c r="J868" s="1"/>
      <c r="K868" s="4"/>
      <c r="L868" s="6"/>
      <c r="M868" s="4"/>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row>
    <row r="869" spans="1:48" ht="12.75" customHeight="1">
      <c r="A869" s="1"/>
      <c r="B869" s="2"/>
      <c r="C869" s="1"/>
      <c r="D869" s="3"/>
      <c r="E869" s="4"/>
      <c r="F869" s="1"/>
      <c r="G869" s="5"/>
      <c r="H869" s="1"/>
      <c r="I869" s="4"/>
      <c r="J869" s="1"/>
      <c r="K869" s="4"/>
      <c r="L869" s="6"/>
      <c r="M869" s="4"/>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row>
    <row r="870" spans="1:48" ht="12.75" customHeight="1">
      <c r="A870" s="1"/>
      <c r="B870" s="2"/>
      <c r="C870" s="1"/>
      <c r="D870" s="3"/>
      <c r="E870" s="4"/>
      <c r="F870" s="1"/>
      <c r="G870" s="5"/>
      <c r="H870" s="1"/>
      <c r="I870" s="4"/>
      <c r="J870" s="1"/>
      <c r="K870" s="4"/>
      <c r="L870" s="6"/>
      <c r="M870" s="4"/>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row>
    <row r="871" spans="1:48" ht="12.75" customHeight="1">
      <c r="A871" s="1"/>
      <c r="B871" s="2"/>
      <c r="C871" s="1"/>
      <c r="D871" s="3"/>
      <c r="E871" s="4"/>
      <c r="F871" s="1"/>
      <c r="G871" s="5"/>
      <c r="H871" s="1"/>
      <c r="I871" s="4"/>
      <c r="J871" s="1"/>
      <c r="K871" s="4"/>
      <c r="L871" s="6"/>
      <c r="M871" s="4"/>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row>
    <row r="872" spans="1:48" ht="12.75" customHeight="1">
      <c r="A872" s="1"/>
      <c r="B872" s="2"/>
      <c r="C872" s="1"/>
      <c r="D872" s="3"/>
      <c r="E872" s="4"/>
      <c r="F872" s="1"/>
      <c r="G872" s="5"/>
      <c r="H872" s="1"/>
      <c r="I872" s="4"/>
      <c r="J872" s="1"/>
      <c r="K872" s="4"/>
      <c r="L872" s="6"/>
      <c r="M872" s="4"/>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row>
    <row r="873" spans="1:48" ht="12.75" customHeight="1">
      <c r="A873" s="1"/>
      <c r="B873" s="2"/>
      <c r="C873" s="1"/>
      <c r="D873" s="3"/>
      <c r="E873" s="4"/>
      <c r="F873" s="1"/>
      <c r="G873" s="5"/>
      <c r="H873" s="1"/>
      <c r="I873" s="4"/>
      <c r="J873" s="1"/>
      <c r="K873" s="4"/>
      <c r="L873" s="6"/>
      <c r="M873" s="4"/>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row>
    <row r="874" spans="1:48" ht="12.75" customHeight="1">
      <c r="A874" s="1"/>
      <c r="B874" s="2"/>
      <c r="C874" s="1"/>
      <c r="D874" s="3"/>
      <c r="E874" s="4"/>
      <c r="F874" s="1"/>
      <c r="G874" s="5"/>
      <c r="H874" s="1"/>
      <c r="I874" s="4"/>
      <c r="J874" s="1"/>
      <c r="K874" s="4"/>
      <c r="L874" s="6"/>
      <c r="M874" s="4"/>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row>
    <row r="875" spans="1:48" ht="12.75" customHeight="1">
      <c r="A875" s="1"/>
      <c r="B875" s="2"/>
      <c r="C875" s="1"/>
      <c r="D875" s="3"/>
      <c r="E875" s="4"/>
      <c r="F875" s="1"/>
      <c r="G875" s="5"/>
      <c r="H875" s="1"/>
      <c r="I875" s="4"/>
      <c r="J875" s="1"/>
      <c r="K875" s="4"/>
      <c r="L875" s="6"/>
      <c r="M875" s="4"/>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row>
    <row r="876" spans="1:48" ht="12.75" customHeight="1">
      <c r="A876" s="1"/>
      <c r="B876" s="2"/>
      <c r="C876" s="1"/>
      <c r="D876" s="3"/>
      <c r="E876" s="4"/>
      <c r="F876" s="1"/>
      <c r="G876" s="5"/>
      <c r="H876" s="1"/>
      <c r="I876" s="4"/>
      <c r="J876" s="1"/>
      <c r="K876" s="4"/>
      <c r="L876" s="6"/>
      <c r="M876" s="4"/>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row>
    <row r="877" spans="1:48" ht="12.75" customHeight="1">
      <c r="A877" s="1"/>
      <c r="B877" s="2"/>
      <c r="C877" s="1"/>
      <c r="D877" s="3"/>
      <c r="E877" s="4"/>
      <c r="F877" s="1"/>
      <c r="G877" s="5"/>
      <c r="H877" s="1"/>
      <c r="I877" s="4"/>
      <c r="J877" s="1"/>
      <c r="K877" s="4"/>
      <c r="L877" s="6"/>
      <c r="M877" s="4"/>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row>
    <row r="878" spans="1:48" ht="12.75" customHeight="1">
      <c r="A878" s="1"/>
      <c r="B878" s="2"/>
      <c r="C878" s="1"/>
      <c r="D878" s="3"/>
      <c r="E878" s="4"/>
      <c r="F878" s="1"/>
      <c r="G878" s="5"/>
      <c r="H878" s="1"/>
      <c r="I878" s="4"/>
      <c r="J878" s="1"/>
      <c r="K878" s="4"/>
      <c r="L878" s="6"/>
      <c r="M878" s="4"/>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row>
    <row r="879" spans="1:48" ht="12.75" customHeight="1">
      <c r="A879" s="1"/>
      <c r="B879" s="2"/>
      <c r="C879" s="1"/>
      <c r="D879" s="3"/>
      <c r="E879" s="4"/>
      <c r="F879" s="1"/>
      <c r="G879" s="5"/>
      <c r="H879" s="1"/>
      <c r="I879" s="4"/>
      <c r="J879" s="1"/>
      <c r="K879" s="4"/>
      <c r="L879" s="6"/>
      <c r="M879" s="4"/>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row>
    <row r="880" spans="1:48" ht="12.75" customHeight="1">
      <c r="A880" s="1"/>
      <c r="B880" s="2"/>
      <c r="C880" s="1"/>
      <c r="D880" s="3"/>
      <c r="E880" s="4"/>
      <c r="F880" s="1"/>
      <c r="G880" s="5"/>
      <c r="H880" s="1"/>
      <c r="I880" s="4"/>
      <c r="J880" s="1"/>
      <c r="K880" s="4"/>
      <c r="L880" s="6"/>
      <c r="M880" s="4"/>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row>
    <row r="881" spans="1:48" ht="12.75" customHeight="1">
      <c r="A881" s="1"/>
      <c r="B881" s="2"/>
      <c r="C881" s="1"/>
      <c r="D881" s="3"/>
      <c r="E881" s="4"/>
      <c r="F881" s="1"/>
      <c r="G881" s="5"/>
      <c r="H881" s="1"/>
      <c r="I881" s="4"/>
      <c r="J881" s="1"/>
      <c r="K881" s="4"/>
      <c r="L881" s="6"/>
      <c r="M881" s="4"/>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row>
    <row r="882" spans="1:48" ht="12.75" customHeight="1">
      <c r="A882" s="1"/>
      <c r="B882" s="2"/>
      <c r="C882" s="1"/>
      <c r="D882" s="3"/>
      <c r="E882" s="4"/>
      <c r="F882" s="1"/>
      <c r="G882" s="5"/>
      <c r="H882" s="1"/>
      <c r="I882" s="4"/>
      <c r="J882" s="1"/>
      <c r="K882" s="4"/>
      <c r="L882" s="6"/>
      <c r="M882" s="4"/>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row>
    <row r="883" spans="1:48" ht="12.75" customHeight="1">
      <c r="A883" s="1"/>
      <c r="B883" s="2"/>
      <c r="C883" s="1"/>
      <c r="D883" s="3"/>
      <c r="E883" s="4"/>
      <c r="F883" s="1"/>
      <c r="G883" s="5"/>
      <c r="H883" s="1"/>
      <c r="I883" s="4"/>
      <c r="J883" s="1"/>
      <c r="K883" s="4"/>
      <c r="L883" s="6"/>
      <c r="M883" s="4"/>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row>
    <row r="884" spans="1:48" ht="12.75" customHeight="1">
      <c r="A884" s="1"/>
      <c r="B884" s="2"/>
      <c r="C884" s="1"/>
      <c r="D884" s="3"/>
      <c r="E884" s="4"/>
      <c r="F884" s="1"/>
      <c r="G884" s="5"/>
      <c r="H884" s="1"/>
      <c r="I884" s="4"/>
      <c r="J884" s="1"/>
      <c r="K884" s="4"/>
      <c r="L884" s="6"/>
      <c r="M884" s="4"/>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row>
    <row r="885" spans="1:48" ht="12.75" customHeight="1">
      <c r="A885" s="1"/>
      <c r="B885" s="2"/>
      <c r="C885" s="1"/>
      <c r="D885" s="3"/>
      <c r="E885" s="4"/>
      <c r="F885" s="1"/>
      <c r="G885" s="5"/>
      <c r="H885" s="1"/>
      <c r="I885" s="4"/>
      <c r="J885" s="1"/>
      <c r="K885" s="4"/>
      <c r="L885" s="6"/>
      <c r="M885" s="4"/>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row>
    <row r="886" spans="1:48" ht="12.75" customHeight="1">
      <c r="A886" s="1"/>
      <c r="B886" s="2"/>
      <c r="C886" s="1"/>
      <c r="D886" s="3"/>
      <c r="E886" s="4"/>
      <c r="F886" s="1"/>
      <c r="G886" s="5"/>
      <c r="H886" s="1"/>
      <c r="I886" s="4"/>
      <c r="J886" s="1"/>
      <c r="K886" s="4"/>
      <c r="L886" s="6"/>
      <c r="M886" s="4"/>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row>
    <row r="887" spans="1:48" ht="12.75" customHeight="1">
      <c r="A887" s="1"/>
      <c r="B887" s="2"/>
      <c r="C887" s="1"/>
      <c r="D887" s="3"/>
      <c r="E887" s="4"/>
      <c r="F887" s="1"/>
      <c r="G887" s="5"/>
      <c r="H887" s="1"/>
      <c r="I887" s="4"/>
      <c r="J887" s="1"/>
      <c r="K887" s="4"/>
      <c r="L887" s="6"/>
      <c r="M887" s="4"/>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row>
    <row r="888" spans="1:48" ht="12.75" customHeight="1">
      <c r="A888" s="1"/>
      <c r="B888" s="2"/>
      <c r="C888" s="1"/>
      <c r="D888" s="3"/>
      <c r="E888" s="4"/>
      <c r="F888" s="1"/>
      <c r="G888" s="5"/>
      <c r="H888" s="1"/>
      <c r="I888" s="4"/>
      <c r="J888" s="1"/>
      <c r="K888" s="4"/>
      <c r="L888" s="6"/>
      <c r="M888" s="4"/>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row>
    <row r="889" spans="1:48" ht="12.75" customHeight="1">
      <c r="A889" s="1"/>
      <c r="B889" s="2"/>
      <c r="C889" s="1"/>
      <c r="D889" s="3"/>
      <c r="E889" s="4"/>
      <c r="F889" s="1"/>
      <c r="G889" s="5"/>
      <c r="H889" s="1"/>
      <c r="I889" s="4"/>
      <c r="J889" s="1"/>
      <c r="K889" s="4"/>
      <c r="L889" s="6"/>
      <c r="M889" s="4"/>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row>
    <row r="890" spans="1:48" ht="12.75" customHeight="1">
      <c r="A890" s="1"/>
      <c r="B890" s="2"/>
      <c r="C890" s="1"/>
      <c r="D890" s="3"/>
      <c r="E890" s="4"/>
      <c r="F890" s="1"/>
      <c r="G890" s="5"/>
      <c r="H890" s="1"/>
      <c r="I890" s="4"/>
      <c r="J890" s="1"/>
      <c r="K890" s="4"/>
      <c r="L890" s="6"/>
      <c r="M890" s="4"/>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row>
    <row r="891" spans="1:48" ht="12.75" customHeight="1">
      <c r="A891" s="1"/>
      <c r="B891" s="2"/>
      <c r="C891" s="1"/>
      <c r="D891" s="3"/>
      <c r="E891" s="4"/>
      <c r="F891" s="1"/>
      <c r="G891" s="5"/>
      <c r="H891" s="1"/>
      <c r="I891" s="4"/>
      <c r="J891" s="1"/>
      <c r="K891" s="4"/>
      <c r="L891" s="6"/>
      <c r="M891" s="4"/>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row>
    <row r="892" spans="1:48" ht="12.75" customHeight="1">
      <c r="A892" s="1"/>
      <c r="B892" s="2"/>
      <c r="C892" s="1"/>
      <c r="D892" s="3"/>
      <c r="E892" s="4"/>
      <c r="F892" s="1"/>
      <c r="G892" s="5"/>
      <c r="H892" s="1"/>
      <c r="I892" s="4"/>
      <c r="J892" s="1"/>
      <c r="K892" s="4"/>
      <c r="L892" s="6"/>
      <c r="M892" s="4"/>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row>
    <row r="893" spans="1:48" ht="12.75" customHeight="1">
      <c r="A893" s="1"/>
      <c r="B893" s="2"/>
      <c r="C893" s="1"/>
      <c r="D893" s="3"/>
      <c r="E893" s="4"/>
      <c r="F893" s="1"/>
      <c r="G893" s="5"/>
      <c r="H893" s="1"/>
      <c r="I893" s="4"/>
      <c r="J893" s="1"/>
      <c r="K893" s="4"/>
      <c r="L893" s="6"/>
      <c r="M893" s="4"/>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row>
    <row r="894" spans="1:48" ht="12.75" customHeight="1">
      <c r="A894" s="1"/>
      <c r="B894" s="2"/>
      <c r="C894" s="1"/>
      <c r="D894" s="3"/>
      <c r="E894" s="4"/>
      <c r="F894" s="1"/>
      <c r="G894" s="5"/>
      <c r="H894" s="1"/>
      <c r="I894" s="4"/>
      <c r="J894" s="1"/>
      <c r="K894" s="4"/>
      <c r="L894" s="6"/>
      <c r="M894" s="4"/>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row>
    <row r="895" spans="1:48" ht="12.75" customHeight="1">
      <c r="A895" s="1"/>
      <c r="B895" s="2"/>
      <c r="C895" s="1"/>
      <c r="D895" s="3"/>
      <c r="E895" s="4"/>
      <c r="F895" s="1"/>
      <c r="G895" s="5"/>
      <c r="H895" s="1"/>
      <c r="I895" s="4"/>
      <c r="J895" s="1"/>
      <c r="K895" s="4"/>
      <c r="L895" s="6"/>
      <c r="M895" s="4"/>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row>
    <row r="896" spans="1:48" ht="12.75" customHeight="1">
      <c r="A896" s="1"/>
      <c r="B896" s="2"/>
      <c r="C896" s="1"/>
      <c r="D896" s="3"/>
      <c r="E896" s="4"/>
      <c r="F896" s="1"/>
      <c r="G896" s="5"/>
      <c r="H896" s="1"/>
      <c r="I896" s="4"/>
      <c r="J896" s="1"/>
      <c r="K896" s="4"/>
      <c r="L896" s="6"/>
      <c r="M896" s="4"/>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row>
    <row r="897" spans="1:48" ht="12.75" customHeight="1">
      <c r="A897" s="1"/>
      <c r="B897" s="2"/>
      <c r="C897" s="1"/>
      <c r="D897" s="3"/>
      <c r="E897" s="4"/>
      <c r="F897" s="1"/>
      <c r="G897" s="5"/>
      <c r="H897" s="1"/>
      <c r="I897" s="4"/>
      <c r="J897" s="1"/>
      <c r="K897" s="4"/>
      <c r="L897" s="6"/>
      <c r="M897" s="4"/>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row>
    <row r="898" spans="1:48" ht="12.75" customHeight="1">
      <c r="A898" s="1"/>
      <c r="B898" s="2"/>
      <c r="C898" s="1"/>
      <c r="D898" s="3"/>
      <c r="E898" s="4"/>
      <c r="F898" s="1"/>
      <c r="G898" s="5"/>
      <c r="H898" s="1"/>
      <c r="I898" s="4"/>
      <c r="J898" s="1"/>
      <c r="K898" s="4"/>
      <c r="L898" s="6"/>
      <c r="M898" s="4"/>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row>
    <row r="899" spans="1:48" ht="12.75" customHeight="1">
      <c r="A899" s="1"/>
      <c r="B899" s="2"/>
      <c r="C899" s="1"/>
      <c r="D899" s="3"/>
      <c r="E899" s="4"/>
      <c r="F899" s="1"/>
      <c r="G899" s="5"/>
      <c r="H899" s="1"/>
      <c r="I899" s="4"/>
      <c r="J899" s="1"/>
      <c r="K899" s="4"/>
      <c r="L899" s="6"/>
      <c r="M899" s="4"/>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row>
    <row r="900" spans="1:48" ht="12.75" customHeight="1">
      <c r="A900" s="1"/>
      <c r="B900" s="2"/>
      <c r="C900" s="1"/>
      <c r="D900" s="3"/>
      <c r="E900" s="4"/>
      <c r="F900" s="1"/>
      <c r="G900" s="5"/>
      <c r="H900" s="1"/>
      <c r="I900" s="4"/>
      <c r="J900" s="1"/>
      <c r="K900" s="4"/>
      <c r="L900" s="6"/>
      <c r="M900" s="4"/>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row>
    <row r="901" spans="1:48" ht="12.75" customHeight="1">
      <c r="A901" s="1"/>
      <c r="B901" s="2"/>
      <c r="C901" s="1"/>
      <c r="D901" s="3"/>
      <c r="E901" s="4"/>
      <c r="F901" s="1"/>
      <c r="G901" s="5"/>
      <c r="H901" s="1"/>
      <c r="I901" s="4"/>
      <c r="J901" s="1"/>
      <c r="K901" s="4"/>
      <c r="L901" s="6"/>
      <c r="M901" s="4"/>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row>
    <row r="902" spans="1:48" ht="12.75" customHeight="1">
      <c r="A902" s="1"/>
      <c r="B902" s="2"/>
      <c r="C902" s="1"/>
      <c r="D902" s="3"/>
      <c r="E902" s="4"/>
      <c r="F902" s="1"/>
      <c r="G902" s="5"/>
      <c r="H902" s="1"/>
      <c r="I902" s="4"/>
      <c r="J902" s="1"/>
      <c r="K902" s="4"/>
      <c r="L902" s="6"/>
      <c r="M902" s="4"/>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row>
    <row r="903" spans="1:48" ht="12.75" customHeight="1">
      <c r="A903" s="1"/>
      <c r="B903" s="2"/>
      <c r="C903" s="1"/>
      <c r="D903" s="3"/>
      <c r="E903" s="4"/>
      <c r="F903" s="1"/>
      <c r="G903" s="5"/>
      <c r="H903" s="1"/>
      <c r="I903" s="4"/>
      <c r="J903" s="1"/>
      <c r="K903" s="4"/>
      <c r="L903" s="6"/>
      <c r="M903" s="4"/>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row>
    <row r="904" spans="1:48" ht="12.75" customHeight="1">
      <c r="A904" s="1"/>
      <c r="B904" s="2"/>
      <c r="C904" s="1"/>
      <c r="D904" s="3"/>
      <c r="E904" s="4"/>
      <c r="F904" s="1"/>
      <c r="G904" s="5"/>
      <c r="H904" s="1"/>
      <c r="I904" s="4"/>
      <c r="J904" s="1"/>
      <c r="K904" s="4"/>
      <c r="L904" s="6"/>
      <c r="M904" s="4"/>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row>
    <row r="905" spans="1:48" ht="12.75" customHeight="1">
      <c r="A905" s="1"/>
      <c r="B905" s="2"/>
      <c r="C905" s="1"/>
      <c r="D905" s="3"/>
      <c r="E905" s="4"/>
      <c r="F905" s="1"/>
      <c r="G905" s="5"/>
      <c r="H905" s="1"/>
      <c r="I905" s="4"/>
      <c r="J905" s="1"/>
      <c r="K905" s="4"/>
      <c r="L905" s="6"/>
      <c r="M905" s="4"/>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row>
    <row r="906" spans="1:48" ht="12.75" customHeight="1">
      <c r="A906" s="1"/>
      <c r="B906" s="2"/>
      <c r="C906" s="1"/>
      <c r="D906" s="3"/>
      <c r="E906" s="4"/>
      <c r="F906" s="1"/>
      <c r="G906" s="5"/>
      <c r="H906" s="1"/>
      <c r="I906" s="4"/>
      <c r="J906" s="1"/>
      <c r="K906" s="4"/>
      <c r="L906" s="6"/>
      <c r="M906" s="4"/>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row>
    <row r="907" spans="1:48" ht="12.75" customHeight="1">
      <c r="A907" s="1"/>
      <c r="B907" s="2"/>
      <c r="C907" s="1"/>
      <c r="D907" s="3"/>
      <c r="E907" s="4"/>
      <c r="F907" s="1"/>
      <c r="G907" s="5"/>
      <c r="H907" s="1"/>
      <c r="I907" s="4"/>
      <c r="J907" s="1"/>
      <c r="K907" s="4"/>
      <c r="L907" s="6"/>
      <c r="M907" s="4"/>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row>
    <row r="908" spans="1:48" ht="12.75" customHeight="1">
      <c r="A908" s="1"/>
      <c r="B908" s="2"/>
      <c r="C908" s="1"/>
      <c r="D908" s="3"/>
      <c r="E908" s="4"/>
      <c r="F908" s="1"/>
      <c r="G908" s="5"/>
      <c r="H908" s="1"/>
      <c r="I908" s="4"/>
      <c r="J908" s="1"/>
      <c r="K908" s="4"/>
      <c r="L908" s="6"/>
      <c r="M908" s="4"/>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row>
    <row r="909" spans="1:48" ht="12.75" customHeight="1">
      <c r="A909" s="1"/>
      <c r="B909" s="2"/>
      <c r="C909" s="1"/>
      <c r="D909" s="3"/>
      <c r="E909" s="4"/>
      <c r="F909" s="1"/>
      <c r="G909" s="5"/>
      <c r="H909" s="1"/>
      <c r="I909" s="4"/>
      <c r="J909" s="1"/>
      <c r="K909" s="4"/>
      <c r="L909" s="6"/>
      <c r="M909" s="4"/>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row>
    <row r="910" spans="1:48" ht="12.75" customHeight="1">
      <c r="A910" s="1"/>
      <c r="B910" s="2"/>
      <c r="C910" s="1"/>
      <c r="D910" s="3"/>
      <c r="E910" s="4"/>
      <c r="F910" s="1"/>
      <c r="G910" s="5"/>
      <c r="H910" s="1"/>
      <c r="I910" s="4"/>
      <c r="J910" s="1"/>
      <c r="K910" s="4"/>
      <c r="L910" s="6"/>
      <c r="M910" s="4"/>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row>
    <row r="911" spans="1:48" ht="12.75" customHeight="1">
      <c r="A911" s="1"/>
      <c r="B911" s="2"/>
      <c r="C911" s="1"/>
      <c r="D911" s="3"/>
      <c r="E911" s="4"/>
      <c r="F911" s="1"/>
      <c r="G911" s="5"/>
      <c r="H911" s="1"/>
      <c r="I911" s="4"/>
      <c r="J911" s="1"/>
      <c r="K911" s="4"/>
      <c r="L911" s="6"/>
      <c r="M911" s="4"/>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row>
    <row r="912" spans="1:48" ht="12.75" customHeight="1">
      <c r="A912" s="1"/>
      <c r="B912" s="2"/>
      <c r="C912" s="1"/>
      <c r="D912" s="3"/>
      <c r="E912" s="4"/>
      <c r="F912" s="1"/>
      <c r="G912" s="5"/>
      <c r="H912" s="1"/>
      <c r="I912" s="4"/>
      <c r="J912" s="1"/>
      <c r="K912" s="4"/>
      <c r="L912" s="6"/>
      <c r="M912" s="4"/>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row>
    <row r="913" spans="1:48" ht="12.75" customHeight="1">
      <c r="A913" s="1"/>
      <c r="B913" s="2"/>
      <c r="C913" s="1"/>
      <c r="D913" s="3"/>
      <c r="E913" s="4"/>
      <c r="F913" s="1"/>
      <c r="G913" s="5"/>
      <c r="H913" s="1"/>
      <c r="I913" s="4"/>
      <c r="J913" s="1"/>
      <c r="K913" s="4"/>
      <c r="L913" s="6"/>
      <c r="M913" s="4"/>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row>
    <row r="914" spans="1:48" ht="12.75" customHeight="1">
      <c r="A914" s="1"/>
      <c r="B914" s="2"/>
      <c r="C914" s="1"/>
      <c r="D914" s="3"/>
      <c r="E914" s="4"/>
      <c r="F914" s="1"/>
      <c r="G914" s="5"/>
      <c r="H914" s="1"/>
      <c r="I914" s="4"/>
      <c r="J914" s="1"/>
      <c r="K914" s="4"/>
      <c r="L914" s="6"/>
      <c r="M914" s="4"/>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row>
    <row r="915" spans="1:48" ht="12.75" customHeight="1">
      <c r="A915" s="1"/>
      <c r="B915" s="2"/>
      <c r="C915" s="1"/>
      <c r="D915" s="3"/>
      <c r="E915" s="4"/>
      <c r="F915" s="1"/>
      <c r="G915" s="5"/>
      <c r="H915" s="1"/>
      <c r="I915" s="4"/>
      <c r="J915" s="1"/>
      <c r="K915" s="4"/>
      <c r="L915" s="6"/>
      <c r="M915" s="4"/>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row>
    <row r="916" spans="1:48" ht="12.75" customHeight="1">
      <c r="A916" s="1"/>
      <c r="B916" s="2"/>
      <c r="C916" s="1"/>
      <c r="D916" s="3"/>
      <c r="E916" s="4"/>
      <c r="F916" s="1"/>
      <c r="G916" s="5"/>
      <c r="H916" s="1"/>
      <c r="I916" s="4"/>
      <c r="J916" s="1"/>
      <c r="K916" s="4"/>
      <c r="L916" s="6"/>
      <c r="M916" s="4"/>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row>
    <row r="917" spans="1:48" ht="12.75" customHeight="1">
      <c r="A917" s="1"/>
      <c r="B917" s="2"/>
      <c r="C917" s="1"/>
      <c r="D917" s="3"/>
      <c r="E917" s="4"/>
      <c r="F917" s="1"/>
      <c r="G917" s="5"/>
      <c r="H917" s="1"/>
      <c r="I917" s="4"/>
      <c r="J917" s="1"/>
      <c r="K917" s="4"/>
      <c r="L917" s="6"/>
      <c r="M917" s="4"/>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row>
    <row r="918" spans="1:48" ht="12.75" customHeight="1">
      <c r="A918" s="1"/>
      <c r="B918" s="2"/>
      <c r="C918" s="1"/>
      <c r="D918" s="3"/>
      <c r="E918" s="4"/>
      <c r="F918" s="1"/>
      <c r="G918" s="5"/>
      <c r="H918" s="1"/>
      <c r="I918" s="4"/>
      <c r="J918" s="1"/>
      <c r="K918" s="4"/>
      <c r="L918" s="6"/>
      <c r="M918" s="4"/>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row>
    <row r="919" spans="1:48" ht="12.75" customHeight="1">
      <c r="A919" s="1"/>
      <c r="B919" s="2"/>
      <c r="C919" s="1"/>
      <c r="D919" s="3"/>
      <c r="E919" s="4"/>
      <c r="F919" s="1"/>
      <c r="G919" s="5"/>
      <c r="H919" s="1"/>
      <c r="I919" s="4"/>
      <c r="J919" s="1"/>
      <c r="K919" s="4"/>
      <c r="L919" s="6"/>
      <c r="M919" s="4"/>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row>
    <row r="920" spans="1:48" ht="12.75" customHeight="1">
      <c r="A920" s="1"/>
      <c r="B920" s="2"/>
      <c r="C920" s="1"/>
      <c r="D920" s="3"/>
      <c r="E920" s="4"/>
      <c r="F920" s="1"/>
      <c r="G920" s="5"/>
      <c r="H920" s="1"/>
      <c r="I920" s="4"/>
      <c r="J920" s="1"/>
      <c r="K920" s="4"/>
      <c r="L920" s="6"/>
      <c r="M920" s="4"/>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row>
    <row r="921" spans="1:48" ht="12.75" customHeight="1">
      <c r="A921" s="1"/>
      <c r="B921" s="2"/>
      <c r="C921" s="1"/>
      <c r="D921" s="3"/>
      <c r="E921" s="4"/>
      <c r="F921" s="1"/>
      <c r="G921" s="5"/>
      <c r="H921" s="1"/>
      <c r="I921" s="4"/>
      <c r="J921" s="1"/>
      <c r="K921" s="4"/>
      <c r="L921" s="6"/>
      <c r="M921" s="4"/>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row>
    <row r="922" spans="1:48" ht="12.75" customHeight="1">
      <c r="A922" s="1"/>
      <c r="B922" s="2"/>
      <c r="C922" s="1"/>
      <c r="D922" s="3"/>
      <c r="E922" s="4"/>
      <c r="F922" s="1"/>
      <c r="G922" s="5"/>
      <c r="H922" s="1"/>
      <c r="I922" s="4"/>
      <c r="J922" s="1"/>
      <c r="K922" s="4"/>
      <c r="L922" s="6"/>
      <c r="M922" s="4"/>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row>
    <row r="923" spans="1:48" ht="12.75" customHeight="1">
      <c r="A923" s="1"/>
      <c r="B923" s="2"/>
      <c r="C923" s="1"/>
      <c r="D923" s="3"/>
      <c r="E923" s="4"/>
      <c r="F923" s="1"/>
      <c r="G923" s="5"/>
      <c r="H923" s="1"/>
      <c r="I923" s="4"/>
      <c r="J923" s="1"/>
      <c r="K923" s="4"/>
      <c r="L923" s="6"/>
      <c r="M923" s="4"/>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row>
    <row r="924" spans="1:48" ht="12.75" customHeight="1">
      <c r="A924" s="1"/>
      <c r="B924" s="2"/>
      <c r="C924" s="1"/>
      <c r="D924" s="3"/>
      <c r="E924" s="4"/>
      <c r="F924" s="1"/>
      <c r="G924" s="5"/>
      <c r="H924" s="1"/>
      <c r="I924" s="4"/>
      <c r="J924" s="1"/>
      <c r="K924" s="4"/>
      <c r="L924" s="6"/>
      <c r="M924" s="4"/>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row>
    <row r="925" spans="1:48" ht="12.75" customHeight="1">
      <c r="A925" s="1"/>
      <c r="B925" s="2"/>
      <c r="C925" s="1"/>
      <c r="D925" s="3"/>
      <c r="E925" s="4"/>
      <c r="F925" s="1"/>
      <c r="G925" s="5"/>
      <c r="H925" s="1"/>
      <c r="I925" s="4"/>
      <c r="J925" s="1"/>
      <c r="K925" s="4"/>
      <c r="L925" s="6"/>
      <c r="M925" s="4"/>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row>
    <row r="926" spans="1:48" ht="12.75" customHeight="1">
      <c r="A926" s="1"/>
      <c r="B926" s="2"/>
      <c r="C926" s="1"/>
      <c r="D926" s="3"/>
      <c r="E926" s="4"/>
      <c r="F926" s="1"/>
      <c r="G926" s="5"/>
      <c r="H926" s="1"/>
      <c r="I926" s="4"/>
      <c r="J926" s="1"/>
      <c r="K926" s="4"/>
      <c r="L926" s="6"/>
      <c r="M926" s="4"/>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row>
    <row r="927" spans="1:48" ht="12.75" customHeight="1">
      <c r="A927" s="1"/>
      <c r="B927" s="2"/>
      <c r="C927" s="1"/>
      <c r="D927" s="3"/>
      <c r="E927" s="4"/>
      <c r="F927" s="1"/>
      <c r="G927" s="5"/>
      <c r="H927" s="1"/>
      <c r="I927" s="4"/>
      <c r="J927" s="1"/>
      <c r="K927" s="4"/>
      <c r="L927" s="6"/>
      <c r="M927" s="4"/>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row>
    <row r="928" spans="1:48" ht="12.75" customHeight="1">
      <c r="A928" s="1"/>
      <c r="B928" s="2"/>
      <c r="C928" s="1"/>
      <c r="D928" s="3"/>
      <c r="E928" s="4"/>
      <c r="F928" s="1"/>
      <c r="G928" s="5"/>
      <c r="H928" s="1"/>
      <c r="I928" s="4"/>
      <c r="J928" s="1"/>
      <c r="K928" s="4"/>
      <c r="L928" s="6"/>
      <c r="M928" s="4"/>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row>
    <row r="929" spans="1:48" ht="12.75" customHeight="1">
      <c r="A929" s="1"/>
      <c r="B929" s="2"/>
      <c r="C929" s="1"/>
      <c r="D929" s="3"/>
      <c r="E929" s="4"/>
      <c r="F929" s="1"/>
      <c r="G929" s="5"/>
      <c r="H929" s="1"/>
      <c r="I929" s="4"/>
      <c r="J929" s="1"/>
      <c r="K929" s="4"/>
      <c r="L929" s="6"/>
      <c r="M929" s="4"/>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row>
    <row r="930" spans="1:48" ht="12.75" customHeight="1">
      <c r="A930" s="1"/>
      <c r="B930" s="2"/>
      <c r="C930" s="1"/>
      <c r="D930" s="3"/>
      <c r="E930" s="4"/>
      <c r="F930" s="1"/>
      <c r="G930" s="5"/>
      <c r="H930" s="1"/>
      <c r="I930" s="4"/>
      <c r="J930" s="1"/>
      <c r="K930" s="4"/>
      <c r="L930" s="6"/>
      <c r="M930" s="4"/>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row>
    <row r="931" spans="1:48" ht="12.75" customHeight="1">
      <c r="A931" s="1"/>
      <c r="B931" s="2"/>
      <c r="C931" s="1"/>
      <c r="D931" s="3"/>
      <c r="E931" s="4"/>
      <c r="F931" s="1"/>
      <c r="G931" s="5"/>
      <c r="H931" s="1"/>
      <c r="I931" s="4"/>
      <c r="J931" s="1"/>
      <c r="K931" s="4"/>
      <c r="L931" s="6"/>
      <c r="M931" s="4"/>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row>
    <row r="932" spans="1:48" ht="12.75" customHeight="1">
      <c r="A932" s="1"/>
      <c r="B932" s="2"/>
      <c r="C932" s="1"/>
      <c r="D932" s="3"/>
      <c r="E932" s="4"/>
      <c r="F932" s="1"/>
      <c r="G932" s="5"/>
      <c r="H932" s="1"/>
      <c r="I932" s="4"/>
      <c r="J932" s="1"/>
      <c r="K932" s="4"/>
      <c r="L932" s="6"/>
      <c r="M932" s="4"/>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row>
    <row r="933" spans="1:48" ht="12.75" customHeight="1">
      <c r="A933" s="1"/>
      <c r="B933" s="2"/>
      <c r="C933" s="1"/>
      <c r="D933" s="3"/>
      <c r="E933" s="4"/>
      <c r="F933" s="1"/>
      <c r="G933" s="5"/>
      <c r="H933" s="1"/>
      <c r="I933" s="4"/>
      <c r="J933" s="1"/>
      <c r="K933" s="4"/>
      <c r="L933" s="6"/>
      <c r="M933" s="4"/>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row>
    <row r="934" spans="1:48" ht="12.75" customHeight="1">
      <c r="A934" s="1"/>
      <c r="B934" s="2"/>
      <c r="C934" s="1"/>
      <c r="D934" s="3"/>
      <c r="E934" s="4"/>
      <c r="F934" s="1"/>
      <c r="G934" s="5"/>
      <c r="H934" s="1"/>
      <c r="I934" s="4"/>
      <c r="J934" s="1"/>
      <c r="K934" s="4"/>
      <c r="L934" s="6"/>
      <c r="M934" s="4"/>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row>
    <row r="935" spans="1:48" ht="12.75" customHeight="1">
      <c r="A935" s="1"/>
      <c r="B935" s="2"/>
      <c r="C935" s="1"/>
      <c r="D935" s="3"/>
      <c r="E935" s="4"/>
      <c r="F935" s="1"/>
      <c r="G935" s="5"/>
      <c r="H935" s="1"/>
      <c r="I935" s="4"/>
      <c r="J935" s="1"/>
      <c r="K935" s="4"/>
      <c r="L935" s="6"/>
      <c r="M935" s="4"/>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row>
    <row r="936" spans="1:48" ht="12.75" customHeight="1">
      <c r="A936" s="1"/>
      <c r="B936" s="2"/>
      <c r="C936" s="1"/>
      <c r="D936" s="3"/>
      <c r="E936" s="4"/>
      <c r="F936" s="1"/>
      <c r="G936" s="5"/>
      <c r="H936" s="1"/>
      <c r="I936" s="4"/>
      <c r="J936" s="1"/>
      <c r="K936" s="4"/>
      <c r="L936" s="6"/>
      <c r="M936" s="4"/>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row>
    <row r="937" spans="1:48" ht="12.75" customHeight="1">
      <c r="A937" s="1"/>
      <c r="B937" s="2"/>
      <c r="C937" s="1"/>
      <c r="D937" s="3"/>
      <c r="E937" s="4"/>
      <c r="F937" s="1"/>
      <c r="G937" s="5"/>
      <c r="H937" s="1"/>
      <c r="I937" s="4"/>
      <c r="J937" s="1"/>
      <c r="K937" s="4"/>
      <c r="L937" s="6"/>
      <c r="M937" s="4"/>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row>
    <row r="938" spans="1:48" ht="12.75" customHeight="1">
      <c r="A938" s="1"/>
      <c r="B938" s="2"/>
      <c r="C938" s="1"/>
      <c r="D938" s="3"/>
      <c r="E938" s="4"/>
      <c r="F938" s="1"/>
      <c r="G938" s="5"/>
      <c r="H938" s="1"/>
      <c r="I938" s="4"/>
      <c r="J938" s="1"/>
      <c r="K938" s="4"/>
      <c r="L938" s="6"/>
      <c r="M938" s="4"/>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row>
    <row r="939" spans="1:48" ht="12.75" customHeight="1">
      <c r="A939" s="1"/>
      <c r="B939" s="2"/>
      <c r="C939" s="1"/>
      <c r="D939" s="3"/>
      <c r="E939" s="4"/>
      <c r="F939" s="1"/>
      <c r="G939" s="5"/>
      <c r="H939" s="1"/>
      <c r="I939" s="4"/>
      <c r="J939" s="1"/>
      <c r="K939" s="4"/>
      <c r="L939" s="6"/>
      <c r="M939" s="4"/>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row>
    <row r="940" spans="1:48" ht="12.75" customHeight="1">
      <c r="A940" s="1"/>
      <c r="B940" s="2"/>
      <c r="C940" s="1"/>
      <c r="D940" s="3"/>
      <c r="E940" s="4"/>
      <c r="F940" s="1"/>
      <c r="G940" s="5"/>
      <c r="H940" s="1"/>
      <c r="I940" s="4"/>
      <c r="J940" s="1"/>
      <c r="K940" s="4"/>
      <c r="L940" s="6"/>
      <c r="M940" s="4"/>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row>
    <row r="941" spans="1:48" ht="12.75" customHeight="1">
      <c r="A941" s="1"/>
      <c r="B941" s="2"/>
      <c r="C941" s="1"/>
      <c r="D941" s="3"/>
      <c r="E941" s="4"/>
      <c r="F941" s="1"/>
      <c r="G941" s="5"/>
      <c r="H941" s="1"/>
      <c r="I941" s="4"/>
      <c r="J941" s="1"/>
      <c r="K941" s="4"/>
      <c r="L941" s="6"/>
      <c r="M941" s="4"/>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row>
    <row r="942" spans="1:48" ht="12.75" customHeight="1">
      <c r="A942" s="1"/>
      <c r="B942" s="2"/>
      <c r="C942" s="1"/>
      <c r="D942" s="3"/>
      <c r="E942" s="4"/>
      <c r="F942" s="1"/>
      <c r="G942" s="5"/>
      <c r="H942" s="1"/>
      <c r="I942" s="4"/>
      <c r="J942" s="1"/>
      <c r="K942" s="4"/>
      <c r="L942" s="6"/>
      <c r="M942" s="4"/>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row>
    <row r="943" spans="1:48" ht="12.75" customHeight="1">
      <c r="A943" s="1"/>
      <c r="B943" s="2"/>
      <c r="C943" s="1"/>
      <c r="D943" s="3"/>
      <c r="E943" s="4"/>
      <c r="F943" s="1"/>
      <c r="G943" s="5"/>
      <c r="H943" s="1"/>
      <c r="I943" s="4"/>
      <c r="J943" s="1"/>
      <c r="K943" s="4"/>
      <c r="L943" s="6"/>
      <c r="M943" s="4"/>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row>
    <row r="944" spans="1:48" ht="12.75" customHeight="1">
      <c r="A944" s="1"/>
      <c r="B944" s="2"/>
      <c r="C944" s="1"/>
      <c r="D944" s="3"/>
      <c r="E944" s="4"/>
      <c r="F944" s="1"/>
      <c r="G944" s="5"/>
      <c r="H944" s="1"/>
      <c r="I944" s="4"/>
      <c r="J944" s="1"/>
      <c r="K944" s="4"/>
      <c r="L944" s="6"/>
      <c r="M944" s="4"/>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row>
    <row r="945" spans="1:48" ht="12.75" customHeight="1">
      <c r="A945" s="1"/>
      <c r="B945" s="2"/>
      <c r="C945" s="1"/>
      <c r="D945" s="3"/>
      <c r="E945" s="4"/>
      <c r="F945" s="1"/>
      <c r="G945" s="5"/>
      <c r="H945" s="1"/>
      <c r="I945" s="4"/>
      <c r="J945" s="1"/>
      <c r="K945" s="4"/>
      <c r="L945" s="6"/>
      <c r="M945" s="4"/>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row>
    <row r="946" spans="1:48" ht="12.75" customHeight="1">
      <c r="A946" s="1"/>
      <c r="B946" s="2"/>
      <c r="C946" s="1"/>
      <c r="D946" s="3"/>
      <c r="E946" s="4"/>
      <c r="F946" s="1"/>
      <c r="G946" s="5"/>
      <c r="H946" s="1"/>
      <c r="I946" s="4"/>
      <c r="J946" s="1"/>
      <c r="K946" s="4"/>
      <c r="L946" s="6"/>
      <c r="M946" s="4"/>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row>
    <row r="947" spans="1:48" ht="12.75" customHeight="1">
      <c r="A947" s="1"/>
      <c r="B947" s="2"/>
      <c r="C947" s="1"/>
      <c r="D947" s="3"/>
      <c r="E947" s="4"/>
      <c r="F947" s="1"/>
      <c r="G947" s="5"/>
      <c r="H947" s="1"/>
      <c r="I947" s="4"/>
      <c r="J947" s="1"/>
      <c r="K947" s="4"/>
      <c r="L947" s="6"/>
      <c r="M947" s="4"/>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row>
    <row r="948" spans="1:48" ht="12.75" customHeight="1">
      <c r="A948" s="1"/>
      <c r="B948" s="2"/>
      <c r="C948" s="1"/>
      <c r="D948" s="3"/>
      <c r="E948" s="4"/>
      <c r="F948" s="1"/>
      <c r="G948" s="5"/>
      <c r="H948" s="1"/>
      <c r="I948" s="4"/>
      <c r="J948" s="1"/>
      <c r="K948" s="4"/>
      <c r="L948" s="6"/>
      <c r="M948" s="4"/>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row>
    <row r="949" spans="1:48" ht="12.75" customHeight="1">
      <c r="A949" s="1"/>
      <c r="B949" s="2"/>
      <c r="C949" s="1"/>
      <c r="D949" s="3"/>
      <c r="E949" s="4"/>
      <c r="F949" s="1"/>
      <c r="G949" s="5"/>
      <c r="H949" s="1"/>
      <c r="I949" s="4"/>
      <c r="J949" s="1"/>
      <c r="K949" s="4"/>
      <c r="L949" s="6"/>
      <c r="M949" s="4"/>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row>
    <row r="950" spans="1:48" ht="12.75" customHeight="1">
      <c r="A950" s="1"/>
      <c r="B950" s="2"/>
      <c r="C950" s="1"/>
      <c r="D950" s="3"/>
      <c r="E950" s="4"/>
      <c r="F950" s="1"/>
      <c r="G950" s="5"/>
      <c r="H950" s="1"/>
      <c r="I950" s="4"/>
      <c r="J950" s="1"/>
      <c r="K950" s="4"/>
      <c r="L950" s="6"/>
      <c r="M950" s="4"/>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row>
    <row r="951" spans="1:48" ht="12.75" customHeight="1">
      <c r="A951" s="1"/>
      <c r="B951" s="2"/>
      <c r="C951" s="1"/>
      <c r="D951" s="3"/>
      <c r="E951" s="4"/>
      <c r="F951" s="1"/>
      <c r="G951" s="5"/>
      <c r="H951" s="1"/>
      <c r="I951" s="4"/>
      <c r="J951" s="1"/>
      <c r="K951" s="4"/>
      <c r="L951" s="6"/>
      <c r="M951" s="4"/>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row>
    <row r="952" spans="1:48" ht="12.75" customHeight="1">
      <c r="A952" s="1"/>
      <c r="B952" s="2"/>
      <c r="C952" s="1"/>
      <c r="D952" s="3"/>
      <c r="E952" s="4"/>
      <c r="F952" s="1"/>
      <c r="G952" s="5"/>
      <c r="H952" s="1"/>
      <c r="I952" s="4"/>
      <c r="J952" s="1"/>
      <c r="K952" s="4"/>
      <c r="L952" s="6"/>
      <c r="M952" s="4"/>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row>
    <row r="953" spans="1:48" ht="12.75" customHeight="1">
      <c r="A953" s="1"/>
      <c r="B953" s="2"/>
      <c r="C953" s="1"/>
      <c r="D953" s="3"/>
      <c r="E953" s="4"/>
      <c r="F953" s="1"/>
      <c r="G953" s="5"/>
      <c r="H953" s="1"/>
      <c r="I953" s="4"/>
      <c r="J953" s="1"/>
      <c r="K953" s="4"/>
      <c r="L953" s="6"/>
      <c r="M953" s="4"/>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row>
    <row r="954" spans="1:48" ht="12.75" customHeight="1">
      <c r="A954" s="1"/>
      <c r="B954" s="2"/>
      <c r="C954" s="1"/>
      <c r="D954" s="3"/>
      <c r="E954" s="4"/>
      <c r="F954" s="1"/>
      <c r="G954" s="5"/>
      <c r="H954" s="1"/>
      <c r="I954" s="4"/>
      <c r="J954" s="1"/>
      <c r="K954" s="4"/>
      <c r="L954" s="6"/>
      <c r="M954" s="4"/>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row>
    <row r="955" spans="1:48" ht="12.75" customHeight="1">
      <c r="A955" s="1"/>
      <c r="B955" s="2"/>
      <c r="C955" s="1"/>
      <c r="D955" s="3"/>
      <c r="E955" s="4"/>
      <c r="F955" s="1"/>
      <c r="G955" s="5"/>
      <c r="H955" s="1"/>
      <c r="I955" s="4"/>
      <c r="J955" s="1"/>
      <c r="K955" s="4"/>
      <c r="L955" s="6"/>
      <c r="M955" s="4"/>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row>
    <row r="956" spans="1:48" ht="12.75" customHeight="1">
      <c r="A956" s="1"/>
      <c r="B956" s="2"/>
      <c r="C956" s="1"/>
      <c r="D956" s="3"/>
      <c r="E956" s="4"/>
      <c r="F956" s="1"/>
      <c r="G956" s="5"/>
      <c r="H956" s="1"/>
      <c r="I956" s="4"/>
      <c r="J956" s="1"/>
      <c r="K956" s="4"/>
      <c r="L956" s="6"/>
      <c r="M956" s="4"/>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row>
    <row r="957" spans="1:48" ht="12.75" customHeight="1">
      <c r="A957" s="1"/>
      <c r="B957" s="2"/>
      <c r="C957" s="1"/>
      <c r="D957" s="3"/>
      <c r="E957" s="4"/>
      <c r="F957" s="1"/>
      <c r="G957" s="5"/>
      <c r="H957" s="1"/>
      <c r="I957" s="4"/>
      <c r="J957" s="1"/>
      <c r="K957" s="4"/>
      <c r="L957" s="6"/>
      <c r="M957" s="4"/>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row>
    <row r="958" spans="1:48" ht="12.75" customHeight="1">
      <c r="A958" s="1"/>
      <c r="B958" s="2"/>
      <c r="C958" s="1"/>
      <c r="D958" s="3"/>
      <c r="E958" s="4"/>
      <c r="F958" s="1"/>
      <c r="G958" s="5"/>
      <c r="H958" s="1"/>
      <c r="I958" s="4"/>
      <c r="J958" s="1"/>
      <c r="K958" s="4"/>
      <c r="L958" s="6"/>
      <c r="M958" s="4"/>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row>
    <row r="959" spans="1:48" ht="12.75" customHeight="1">
      <c r="A959" s="1"/>
      <c r="B959" s="2"/>
      <c r="C959" s="1"/>
      <c r="D959" s="3"/>
      <c r="E959" s="4"/>
      <c r="F959" s="1"/>
      <c r="G959" s="5"/>
      <c r="H959" s="1"/>
      <c r="I959" s="4"/>
      <c r="J959" s="1"/>
      <c r="K959" s="4"/>
      <c r="L959" s="6"/>
      <c r="M959" s="4"/>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row>
    <row r="960" spans="1:48" ht="12.75" customHeight="1">
      <c r="A960" s="1"/>
      <c r="B960" s="2"/>
      <c r="C960" s="1"/>
      <c r="D960" s="3"/>
      <c r="E960" s="4"/>
      <c r="F960" s="1"/>
      <c r="G960" s="5"/>
      <c r="H960" s="1"/>
      <c r="I960" s="4"/>
      <c r="J960" s="1"/>
      <c r="K960" s="4"/>
      <c r="L960" s="6"/>
      <c r="M960" s="4"/>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row>
    <row r="961" spans="1:48" ht="12.75" customHeight="1">
      <c r="A961" s="1"/>
      <c r="B961" s="2"/>
      <c r="C961" s="1"/>
      <c r="D961" s="3"/>
      <c r="E961" s="4"/>
      <c r="F961" s="1"/>
      <c r="G961" s="5"/>
      <c r="H961" s="1"/>
      <c r="I961" s="4"/>
      <c r="J961" s="1"/>
      <c r="K961" s="4"/>
      <c r="L961" s="6"/>
      <c r="M961" s="4"/>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row>
    <row r="962" spans="1:48" ht="12.75" customHeight="1">
      <c r="A962" s="1"/>
      <c r="B962" s="2"/>
      <c r="C962" s="1"/>
      <c r="D962" s="3"/>
      <c r="E962" s="4"/>
      <c r="F962" s="1"/>
      <c r="G962" s="5"/>
      <c r="H962" s="1"/>
      <c r="I962" s="4"/>
      <c r="J962" s="1"/>
      <c r="K962" s="4"/>
      <c r="L962" s="6"/>
      <c r="M962" s="4"/>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row>
    <row r="963" spans="1:48" ht="12.75" customHeight="1">
      <c r="A963" s="1"/>
      <c r="B963" s="2"/>
      <c r="C963" s="1"/>
      <c r="D963" s="3"/>
      <c r="E963" s="4"/>
      <c r="F963" s="1"/>
      <c r="G963" s="5"/>
      <c r="H963" s="1"/>
      <c r="I963" s="4"/>
      <c r="J963" s="1"/>
      <c r="K963" s="4"/>
      <c r="L963" s="6"/>
      <c r="M963" s="4"/>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row>
    <row r="964" spans="1:48" ht="12.75" customHeight="1">
      <c r="A964" s="1"/>
      <c r="B964" s="2"/>
      <c r="C964" s="1"/>
      <c r="D964" s="3"/>
      <c r="E964" s="4"/>
      <c r="F964" s="1"/>
      <c r="G964" s="5"/>
      <c r="H964" s="1"/>
      <c r="I964" s="4"/>
      <c r="J964" s="1"/>
      <c r="K964" s="4"/>
      <c r="L964" s="6"/>
      <c r="M964" s="4"/>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row>
    <row r="965" spans="1:48" ht="12.75" customHeight="1">
      <c r="A965" s="1"/>
      <c r="B965" s="2"/>
      <c r="C965" s="1"/>
      <c r="D965" s="3"/>
      <c r="E965" s="4"/>
      <c r="F965" s="1"/>
      <c r="G965" s="5"/>
      <c r="H965" s="1"/>
      <c r="I965" s="4"/>
      <c r="J965" s="1"/>
      <c r="K965" s="4"/>
      <c r="L965" s="6"/>
      <c r="M965" s="4"/>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row>
    <row r="966" spans="1:48" ht="12.75" customHeight="1">
      <c r="A966" s="1"/>
      <c r="B966" s="2"/>
      <c r="C966" s="1"/>
      <c r="D966" s="3"/>
      <c r="E966" s="4"/>
      <c r="F966" s="1"/>
      <c r="G966" s="5"/>
      <c r="H966" s="1"/>
      <c r="I966" s="4"/>
      <c r="J966" s="1"/>
      <c r="K966" s="4"/>
      <c r="L966" s="6"/>
      <c r="M966" s="4"/>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row>
    <row r="967" spans="1:48" ht="12.75" customHeight="1">
      <c r="A967" s="1"/>
      <c r="B967" s="2"/>
      <c r="C967" s="1"/>
      <c r="D967" s="3"/>
      <c r="E967" s="4"/>
      <c r="F967" s="1"/>
      <c r="G967" s="5"/>
      <c r="H967" s="1"/>
      <c r="I967" s="4"/>
      <c r="J967" s="1"/>
      <c r="K967" s="4"/>
      <c r="L967" s="6"/>
      <c r="M967" s="4"/>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row>
    <row r="968" spans="1:48" ht="12.75" customHeight="1">
      <c r="A968" s="1"/>
      <c r="B968" s="2"/>
      <c r="C968" s="1"/>
      <c r="D968" s="3"/>
      <c r="E968" s="4"/>
      <c r="F968" s="1"/>
      <c r="G968" s="5"/>
      <c r="H968" s="1"/>
      <c r="I968" s="4"/>
      <c r="J968" s="1"/>
      <c r="K968" s="4"/>
      <c r="L968" s="6"/>
      <c r="M968" s="4"/>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row>
    <row r="969" spans="1:48" ht="12.75" customHeight="1">
      <c r="A969" s="1"/>
      <c r="B969" s="2"/>
      <c r="C969" s="1"/>
      <c r="D969" s="3"/>
      <c r="E969" s="4"/>
      <c r="F969" s="1"/>
      <c r="G969" s="5"/>
      <c r="H969" s="1"/>
      <c r="I969" s="4"/>
      <c r="J969" s="1"/>
      <c r="K969" s="4"/>
      <c r="L969" s="6"/>
      <c r="M969" s="4"/>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row>
    <row r="970" spans="1:48" ht="12.75" customHeight="1">
      <c r="A970" s="1"/>
      <c r="B970" s="2"/>
      <c r="C970" s="1"/>
      <c r="D970" s="3"/>
      <c r="E970" s="4"/>
      <c r="F970" s="1"/>
      <c r="G970" s="5"/>
      <c r="H970" s="1"/>
      <c r="I970" s="4"/>
      <c r="J970" s="1"/>
      <c r="K970" s="4"/>
      <c r="L970" s="6"/>
      <c r="M970" s="4"/>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row>
    <row r="971" spans="1:48" ht="12.75" customHeight="1">
      <c r="A971" s="1"/>
      <c r="B971" s="2"/>
      <c r="C971" s="1"/>
      <c r="D971" s="3"/>
      <c r="E971" s="4"/>
      <c r="F971" s="1"/>
      <c r="G971" s="5"/>
      <c r="H971" s="1"/>
      <c r="I971" s="4"/>
      <c r="J971" s="1"/>
      <c r="K971" s="4"/>
      <c r="L971" s="6"/>
      <c r="M971" s="4"/>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row>
    <row r="972" spans="1:48" ht="12.75" customHeight="1">
      <c r="A972" s="1"/>
      <c r="B972" s="2"/>
      <c r="C972" s="1"/>
      <c r="D972" s="3"/>
      <c r="E972" s="4"/>
      <c r="F972" s="1"/>
      <c r="G972" s="5"/>
      <c r="H972" s="1"/>
      <c r="I972" s="4"/>
      <c r="J972" s="1"/>
      <c r="K972" s="4"/>
      <c r="L972" s="6"/>
      <c r="M972" s="4"/>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row>
    <row r="973" spans="1:48" ht="12.75" customHeight="1">
      <c r="A973" s="1"/>
      <c r="B973" s="2"/>
      <c r="C973" s="1"/>
      <c r="D973" s="3"/>
      <c r="E973" s="4"/>
      <c r="F973" s="1"/>
      <c r="G973" s="5"/>
      <c r="H973" s="1"/>
      <c r="I973" s="4"/>
      <c r="J973" s="1"/>
      <c r="K973" s="4"/>
      <c r="L973" s="6"/>
      <c r="M973" s="4"/>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row>
    <row r="974" spans="1:48" ht="12.75" customHeight="1">
      <c r="A974" s="1"/>
      <c r="B974" s="2"/>
      <c r="C974" s="1"/>
      <c r="D974" s="3"/>
      <c r="E974" s="4"/>
      <c r="F974" s="1"/>
      <c r="G974" s="5"/>
      <c r="H974" s="1"/>
      <c r="I974" s="4"/>
      <c r="J974" s="1"/>
      <c r="K974" s="4"/>
      <c r="L974" s="6"/>
      <c r="M974" s="4"/>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row>
    <row r="975" spans="1:48" ht="12.75" customHeight="1">
      <c r="A975" s="1"/>
      <c r="B975" s="2"/>
      <c r="C975" s="1"/>
      <c r="D975" s="3"/>
      <c r="E975" s="4"/>
      <c r="F975" s="1"/>
      <c r="G975" s="5"/>
      <c r="H975" s="1"/>
      <c r="I975" s="4"/>
      <c r="J975" s="1"/>
      <c r="K975" s="4"/>
      <c r="L975" s="6"/>
      <c r="M975" s="4"/>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row>
    <row r="976" spans="1:48" ht="12.75" customHeight="1">
      <c r="A976" s="1"/>
      <c r="B976" s="2"/>
      <c r="C976" s="1"/>
      <c r="D976" s="3"/>
      <c r="E976" s="4"/>
      <c r="F976" s="1"/>
      <c r="G976" s="5"/>
      <c r="H976" s="1"/>
      <c r="I976" s="4"/>
      <c r="J976" s="1"/>
      <c r="K976" s="4"/>
      <c r="L976" s="6"/>
      <c r="M976" s="4"/>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row>
    <row r="977" spans="1:48" ht="12.75" customHeight="1">
      <c r="A977" s="1"/>
      <c r="B977" s="2"/>
      <c r="C977" s="1"/>
      <c r="D977" s="3"/>
      <c r="E977" s="4"/>
      <c r="F977" s="1"/>
      <c r="G977" s="5"/>
      <c r="H977" s="1"/>
      <c r="I977" s="4"/>
      <c r="J977" s="1"/>
      <c r="K977" s="4"/>
      <c r="L977" s="6"/>
      <c r="M977" s="4"/>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row>
    <row r="978" spans="1:48" ht="12.75" customHeight="1">
      <c r="A978" s="1"/>
      <c r="B978" s="2"/>
      <c r="C978" s="1"/>
      <c r="D978" s="3"/>
      <c r="E978" s="4"/>
      <c r="F978" s="1"/>
      <c r="G978" s="5"/>
      <c r="H978" s="1"/>
      <c r="I978" s="4"/>
      <c r="J978" s="1"/>
      <c r="K978" s="4"/>
      <c r="L978" s="6"/>
      <c r="M978" s="4"/>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row>
    <row r="979" spans="1:48" ht="12.75" customHeight="1">
      <c r="A979" s="1"/>
      <c r="B979" s="2"/>
      <c r="C979" s="1"/>
      <c r="D979" s="3"/>
      <c r="E979" s="4"/>
      <c r="F979" s="1"/>
      <c r="G979" s="5"/>
      <c r="H979" s="1"/>
      <c r="I979" s="4"/>
      <c r="J979" s="1"/>
      <c r="K979" s="4"/>
      <c r="L979" s="6"/>
      <c r="M979" s="4"/>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row>
    <row r="980" spans="1:48" ht="12.75" customHeight="1">
      <c r="A980" s="1"/>
      <c r="B980" s="2"/>
      <c r="C980" s="1"/>
      <c r="D980" s="3"/>
      <c r="E980" s="4"/>
      <c r="F980" s="1"/>
      <c r="G980" s="5"/>
      <c r="H980" s="1"/>
      <c r="I980" s="4"/>
      <c r="J980" s="1"/>
      <c r="K980" s="4"/>
      <c r="L980" s="6"/>
      <c r="M980" s="4"/>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row>
    <row r="981" spans="1:48" ht="12.75" customHeight="1">
      <c r="A981" s="1"/>
      <c r="B981" s="2"/>
      <c r="C981" s="1"/>
      <c r="D981" s="3"/>
      <c r="E981" s="4"/>
      <c r="F981" s="1"/>
      <c r="G981" s="5"/>
      <c r="H981" s="1"/>
      <c r="I981" s="4"/>
      <c r="J981" s="1"/>
      <c r="K981" s="4"/>
      <c r="L981" s="6"/>
      <c r="M981" s="4"/>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row>
    <row r="982" spans="1:48" ht="12.75" customHeight="1">
      <c r="A982" s="1"/>
      <c r="B982" s="2"/>
      <c r="C982" s="1"/>
      <c r="D982" s="3"/>
      <c r="E982" s="4"/>
      <c r="F982" s="1"/>
      <c r="G982" s="5"/>
      <c r="H982" s="1"/>
      <c r="I982" s="4"/>
      <c r="J982" s="1"/>
      <c r="K982" s="4"/>
      <c r="L982" s="6"/>
      <c r="M982" s="4"/>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row>
    <row r="983" spans="1:48" ht="12.75" customHeight="1">
      <c r="A983" s="1"/>
      <c r="B983" s="2"/>
      <c r="C983" s="1"/>
      <c r="D983" s="3"/>
      <c r="E983" s="4"/>
      <c r="F983" s="1"/>
      <c r="G983" s="5"/>
      <c r="H983" s="1"/>
      <c r="I983" s="4"/>
      <c r="J983" s="1"/>
      <c r="K983" s="4"/>
      <c r="L983" s="6"/>
      <c r="M983" s="4"/>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row>
    <row r="984" spans="1:48" ht="12.75" customHeight="1">
      <c r="A984" s="1"/>
      <c r="B984" s="2"/>
      <c r="C984" s="1"/>
      <c r="D984" s="3"/>
      <c r="E984" s="4"/>
      <c r="F984" s="1"/>
      <c r="G984" s="5"/>
      <c r="H984" s="1"/>
      <c r="I984" s="4"/>
      <c r="J984" s="1"/>
      <c r="K984" s="4"/>
      <c r="L984" s="6"/>
      <c r="M984" s="4"/>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row>
    <row r="985" spans="1:48" ht="12.75" customHeight="1">
      <c r="A985" s="1"/>
      <c r="B985" s="2"/>
      <c r="C985" s="1"/>
      <c r="D985" s="3"/>
      <c r="E985" s="4"/>
      <c r="F985" s="1"/>
      <c r="G985" s="5"/>
      <c r="H985" s="1"/>
      <c r="I985" s="4"/>
      <c r="J985" s="1"/>
      <c r="K985" s="4"/>
      <c r="L985" s="6"/>
      <c r="M985" s="4"/>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row>
    <row r="986" spans="1:48" ht="12.75" customHeight="1">
      <c r="A986" s="1"/>
      <c r="B986" s="2"/>
      <c r="C986" s="1"/>
      <c r="D986" s="3"/>
      <c r="E986" s="4"/>
      <c r="F986" s="1"/>
      <c r="G986" s="5"/>
      <c r="H986" s="1"/>
      <c r="I986" s="4"/>
      <c r="J986" s="1"/>
      <c r="K986" s="4"/>
      <c r="L986" s="6"/>
      <c r="M986" s="4"/>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row>
    <row r="987" spans="1:48" ht="12.75" customHeight="1">
      <c r="A987" s="1"/>
      <c r="B987" s="2"/>
      <c r="C987" s="1"/>
      <c r="D987" s="3"/>
      <c r="E987" s="4"/>
      <c r="F987" s="1"/>
      <c r="G987" s="5"/>
      <c r="H987" s="1"/>
      <c r="I987" s="4"/>
      <c r="J987" s="1"/>
      <c r="K987" s="4"/>
      <c r="L987" s="6"/>
      <c r="M987" s="4"/>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row>
    <row r="988" spans="1:48" ht="12.75" customHeight="1">
      <c r="A988" s="1"/>
      <c r="B988" s="2"/>
      <c r="C988" s="1"/>
      <c r="D988" s="3"/>
      <c r="E988" s="4"/>
      <c r="F988" s="1"/>
      <c r="G988" s="5"/>
      <c r="H988" s="1"/>
      <c r="I988" s="4"/>
      <c r="J988" s="1"/>
      <c r="K988" s="4"/>
      <c r="L988" s="6"/>
      <c r="M988" s="4"/>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row>
    <row r="989" spans="1:48" ht="12.75" customHeight="1">
      <c r="A989" s="1"/>
      <c r="B989" s="2"/>
      <c r="C989" s="1"/>
      <c r="D989" s="3"/>
      <c r="E989" s="4"/>
      <c r="F989" s="1"/>
      <c r="G989" s="5"/>
      <c r="H989" s="1"/>
      <c r="I989" s="4"/>
      <c r="J989" s="1"/>
      <c r="K989" s="4"/>
      <c r="L989" s="6"/>
      <c r="M989" s="4"/>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row>
    <row r="990" spans="1:48" ht="12.75" customHeight="1">
      <c r="A990" s="1"/>
      <c r="B990" s="2"/>
      <c r="C990" s="1"/>
      <c r="D990" s="3"/>
      <c r="E990" s="4"/>
      <c r="F990" s="1"/>
      <c r="G990" s="5"/>
      <c r="H990" s="1"/>
      <c r="I990" s="4"/>
      <c r="J990" s="1"/>
      <c r="K990" s="4"/>
      <c r="L990" s="6"/>
      <c r="M990" s="4"/>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row>
    <row r="991" spans="1:48" ht="12.75" customHeight="1">
      <c r="A991" s="1"/>
      <c r="B991" s="2"/>
      <c r="C991" s="1"/>
      <c r="D991" s="3"/>
      <c r="E991" s="4"/>
      <c r="F991" s="1"/>
      <c r="G991" s="5"/>
      <c r="H991" s="1"/>
      <c r="I991" s="4"/>
      <c r="J991" s="1"/>
      <c r="K991" s="4"/>
      <c r="L991" s="6"/>
      <c r="M991" s="4"/>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row>
    <row r="992" spans="1:48" ht="12.75" customHeight="1">
      <c r="A992" s="1"/>
      <c r="B992" s="2"/>
      <c r="C992" s="1"/>
      <c r="D992" s="3"/>
      <c r="E992" s="4"/>
      <c r="F992" s="1"/>
      <c r="G992" s="5"/>
      <c r="H992" s="1"/>
      <c r="I992" s="4"/>
      <c r="J992" s="1"/>
      <c r="K992" s="4"/>
      <c r="L992" s="6"/>
      <c r="M992" s="4"/>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row>
    <row r="993" spans="1:48" ht="12.75" customHeight="1">
      <c r="A993" s="1"/>
      <c r="B993" s="2"/>
      <c r="C993" s="1"/>
      <c r="D993" s="3"/>
      <c r="E993" s="4"/>
      <c r="F993" s="1"/>
      <c r="G993" s="5"/>
      <c r="H993" s="1"/>
      <c r="I993" s="4"/>
      <c r="J993" s="1"/>
      <c r="K993" s="4"/>
      <c r="L993" s="6"/>
      <c r="M993" s="4"/>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row>
    <row r="994" spans="1:48" ht="12.75" customHeight="1">
      <c r="A994" s="1"/>
      <c r="B994" s="2"/>
      <c r="C994" s="1"/>
      <c r="D994" s="3"/>
      <c r="E994" s="4"/>
      <c r="F994" s="1"/>
      <c r="G994" s="5"/>
      <c r="H994" s="1"/>
      <c r="I994" s="4"/>
      <c r="J994" s="1"/>
      <c r="K994" s="4"/>
      <c r="L994" s="6"/>
      <c r="M994" s="4"/>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row>
    <row r="995" spans="1:48" ht="12.75" customHeight="1">
      <c r="A995" s="1"/>
      <c r="B995" s="2"/>
      <c r="C995" s="1"/>
      <c r="D995" s="3"/>
      <c r="E995" s="4"/>
      <c r="F995" s="1"/>
      <c r="G995" s="5"/>
      <c r="H995" s="1"/>
      <c r="I995" s="4"/>
      <c r="J995" s="1"/>
      <c r="K995" s="4"/>
      <c r="L995" s="6"/>
      <c r="M995" s="4"/>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row>
    <row r="996" spans="1:48" ht="12.75" customHeight="1">
      <c r="A996" s="1"/>
      <c r="B996" s="2"/>
      <c r="C996" s="1"/>
      <c r="D996" s="3"/>
      <c r="E996" s="4"/>
      <c r="F996" s="1"/>
      <c r="G996" s="5"/>
      <c r="H996" s="1"/>
      <c r="I996" s="4"/>
      <c r="J996" s="1"/>
      <c r="K996" s="4"/>
      <c r="L996" s="6"/>
      <c r="M996" s="4"/>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row>
    <row r="997" spans="1:48" ht="12.75" customHeight="1">
      <c r="A997" s="1"/>
      <c r="B997" s="2"/>
      <c r="C997" s="1"/>
      <c r="D997" s="3"/>
      <c r="E997" s="4"/>
      <c r="F997" s="1"/>
      <c r="G997" s="5"/>
      <c r="H997" s="1"/>
      <c r="I997" s="4"/>
      <c r="J997" s="1"/>
      <c r="K997" s="4"/>
      <c r="L997" s="6"/>
      <c r="M997" s="4"/>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row>
    <row r="998" spans="1:48" ht="12.75" customHeight="1">
      <c r="A998" s="1"/>
      <c r="B998" s="2"/>
      <c r="C998" s="1"/>
      <c r="D998" s="3"/>
      <c r="E998" s="4"/>
      <c r="F998" s="1"/>
      <c r="G998" s="5"/>
      <c r="H998" s="1"/>
      <c r="I998" s="4"/>
      <c r="J998" s="1"/>
      <c r="K998" s="4"/>
      <c r="L998" s="6"/>
      <c r="M998" s="4"/>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row>
    <row r="999" spans="1:48" ht="12.75" customHeight="1">
      <c r="A999" s="1"/>
      <c r="B999" s="2"/>
      <c r="C999" s="1"/>
      <c r="D999" s="3"/>
      <c r="E999" s="4"/>
      <c r="F999" s="1"/>
      <c r="G999" s="5"/>
      <c r="H999" s="1"/>
      <c r="I999" s="4"/>
      <c r="J999" s="1"/>
      <c r="K999" s="4"/>
      <c r="L999" s="6"/>
      <c r="M999" s="4"/>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row>
    <row r="1000" spans="1:48" ht="12.75" customHeight="1">
      <c r="A1000" s="1"/>
      <c r="B1000" s="2"/>
      <c r="C1000" s="1"/>
      <c r="D1000" s="3"/>
      <c r="E1000" s="4"/>
      <c r="F1000" s="1"/>
      <c r="G1000" s="5"/>
      <c r="H1000" s="1"/>
      <c r="I1000" s="4"/>
      <c r="J1000" s="1"/>
      <c r="K1000" s="4"/>
      <c r="L1000" s="6"/>
      <c r="M1000" s="4"/>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row>
    <row r="1001" spans="1:48" ht="12.75" customHeight="1">
      <c r="A1001" s="1"/>
      <c r="B1001" s="2"/>
      <c r="C1001" s="1"/>
      <c r="D1001" s="3"/>
      <c r="E1001" s="4"/>
      <c r="F1001" s="1"/>
      <c r="G1001" s="5"/>
      <c r="H1001" s="1"/>
      <c r="I1001" s="4"/>
      <c r="J1001" s="1"/>
      <c r="K1001" s="4"/>
      <c r="L1001" s="6"/>
      <c r="M1001" s="4"/>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row>
    <row r="1002" spans="1:48" ht="12.75" customHeight="1">
      <c r="A1002" s="1"/>
      <c r="B1002" s="2"/>
      <c r="C1002" s="1"/>
      <c r="D1002" s="3"/>
      <c r="E1002" s="4"/>
      <c r="F1002" s="1"/>
      <c r="G1002" s="5"/>
      <c r="H1002" s="1"/>
      <c r="I1002" s="4"/>
      <c r="J1002" s="1"/>
      <c r="K1002" s="4"/>
      <c r="L1002" s="6"/>
      <c r="M1002" s="4"/>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row>
    <row r="1003" spans="1:48" ht="12.75" customHeight="1">
      <c r="A1003" s="1"/>
      <c r="B1003" s="2"/>
      <c r="C1003" s="1"/>
      <c r="D1003" s="3"/>
      <c r="E1003" s="4"/>
      <c r="F1003" s="1"/>
      <c r="G1003" s="5"/>
      <c r="H1003" s="1"/>
      <c r="I1003" s="4"/>
      <c r="J1003" s="1"/>
      <c r="K1003" s="4"/>
      <c r="L1003" s="6"/>
      <c r="M1003" s="4"/>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row>
  </sheetData>
  <mergeCells count="67">
    <mergeCell ref="B7:U7"/>
    <mergeCell ref="B8:U8"/>
    <mergeCell ref="B9:U9"/>
    <mergeCell ref="B2:F5"/>
    <mergeCell ref="G2:N3"/>
    <mergeCell ref="O2:R2"/>
    <mergeCell ref="S2:U5"/>
    <mergeCell ref="O3:R3"/>
    <mergeCell ref="G4:N5"/>
    <mergeCell ref="O4:R4"/>
    <mergeCell ref="O5:R5"/>
    <mergeCell ref="AA12:AA13"/>
    <mergeCell ref="AB12:AB13"/>
    <mergeCell ref="B11:N11"/>
    <mergeCell ref="O11:O13"/>
    <mergeCell ref="P11:AB11"/>
    <mergeCell ref="B12:B13"/>
    <mergeCell ref="Y12:Y13"/>
    <mergeCell ref="Z12:Z13"/>
    <mergeCell ref="C12:C13"/>
    <mergeCell ref="D12:D13"/>
    <mergeCell ref="K17:K20"/>
    <mergeCell ref="R17:R20"/>
    <mergeCell ref="D17:D20"/>
    <mergeCell ref="E17:E20"/>
    <mergeCell ref="F17:F20"/>
    <mergeCell ref="G17:G20"/>
    <mergeCell ref="H17:H20"/>
    <mergeCell ref="I17:I20"/>
    <mergeCell ref="J17:J20"/>
    <mergeCell ref="B21:N21"/>
    <mergeCell ref="E12:E13"/>
    <mergeCell ref="F12:F13"/>
    <mergeCell ref="E14:E15"/>
    <mergeCell ref="F14:F15"/>
    <mergeCell ref="G12:G13"/>
    <mergeCell ref="H12:H13"/>
    <mergeCell ref="G14:G15"/>
    <mergeCell ref="H14:H15"/>
    <mergeCell ref="I12:I13"/>
    <mergeCell ref="J12:J13"/>
    <mergeCell ref="I14:I15"/>
    <mergeCell ref="J14:J15"/>
    <mergeCell ref="K12:K13"/>
    <mergeCell ref="L12:L13"/>
    <mergeCell ref="K14:K15"/>
    <mergeCell ref="B14:B15"/>
    <mergeCell ref="C14:C15"/>
    <mergeCell ref="D14:D15"/>
    <mergeCell ref="B17:B20"/>
    <mergeCell ref="C17:C20"/>
    <mergeCell ref="AA17:AA20"/>
    <mergeCell ref="AB17:AB20"/>
    <mergeCell ref="M12:M13"/>
    <mergeCell ref="N12:N13"/>
    <mergeCell ref="N14:N15"/>
    <mergeCell ref="N17:N20"/>
    <mergeCell ref="S17:S20"/>
    <mergeCell ref="T17:T20"/>
    <mergeCell ref="U17:U20"/>
    <mergeCell ref="V17:V20"/>
    <mergeCell ref="W17:W20"/>
    <mergeCell ref="X17:X20"/>
    <mergeCell ref="Y17:Y20"/>
    <mergeCell ref="Z17:Z20"/>
    <mergeCell ref="P12:Q12"/>
    <mergeCell ref="R12:X12"/>
  </mergeCells>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35"/>
  <sheetViews>
    <sheetView zoomScale="90" zoomScaleNormal="90" workbookViewId="0">
      <selection activeCell="O17" sqref="O17:O18"/>
    </sheetView>
  </sheetViews>
  <sheetFormatPr baseColWidth="10" defaultRowHeight="12.75"/>
  <cols>
    <col min="1" max="1" width="2.85546875" style="104" customWidth="1"/>
    <col min="2" max="2" width="32.140625" style="105" customWidth="1"/>
    <col min="3" max="3" width="10.5703125" style="21" customWidth="1"/>
    <col min="4" max="4" width="24.28515625" style="21" customWidth="1"/>
    <col min="5" max="5" width="21.7109375" style="21" customWidth="1"/>
    <col min="6" max="6" width="34.7109375" style="21" customWidth="1"/>
    <col min="7" max="7" width="20.140625" style="21" customWidth="1"/>
    <col min="8" max="8" width="37.7109375" style="21" customWidth="1"/>
    <col min="9" max="9" width="16.5703125" style="21" customWidth="1"/>
    <col min="10" max="10" width="45.5703125" style="21" customWidth="1"/>
    <col min="11" max="11" width="51.42578125" style="21" customWidth="1"/>
    <col min="12" max="12" width="43.5703125" style="21" bestFit="1" customWidth="1"/>
    <col min="13" max="13" width="43" style="22" customWidth="1"/>
    <col min="14" max="14" width="16.5703125" style="21" customWidth="1"/>
    <col min="15" max="15" width="26" style="106" customWidth="1"/>
    <col min="16" max="16" width="26.7109375" style="21" bestFit="1" customWidth="1"/>
    <col min="17" max="17" width="26.7109375" style="107" bestFit="1" customWidth="1"/>
    <col min="18" max="18" width="8.140625" style="21" customWidth="1"/>
    <col min="19" max="19" width="8.5703125" style="21" customWidth="1"/>
    <col min="20" max="23" width="11.42578125" style="21"/>
    <col min="24" max="24" width="10" style="21" customWidth="1"/>
    <col min="25" max="25" width="8.42578125" style="21" customWidth="1"/>
    <col min="26" max="26" width="8.85546875" style="21" customWidth="1"/>
    <col min="27" max="27" width="9.42578125" style="21" customWidth="1"/>
    <col min="28" max="28" width="12.7109375" style="22" customWidth="1"/>
    <col min="29" max="256" width="11.42578125" style="104"/>
    <col min="257" max="257" width="2.85546875" style="104" customWidth="1"/>
    <col min="258" max="258" width="32.140625" style="104" customWidth="1"/>
    <col min="259" max="259" width="10.5703125" style="104" customWidth="1"/>
    <col min="260" max="260" width="24.28515625" style="104" customWidth="1"/>
    <col min="261" max="261" width="21.7109375" style="104" customWidth="1"/>
    <col min="262" max="262" width="34.7109375" style="104" customWidth="1"/>
    <col min="263" max="263" width="20.140625" style="104" customWidth="1"/>
    <col min="264" max="264" width="37.7109375" style="104" customWidth="1"/>
    <col min="265" max="265" width="16.5703125" style="104" customWidth="1"/>
    <col min="266" max="266" width="45.5703125" style="104" customWidth="1"/>
    <col min="267" max="267" width="51.42578125" style="104" customWidth="1"/>
    <col min="268" max="268" width="43.5703125" style="104" bestFit="1" customWidth="1"/>
    <col min="269" max="269" width="43" style="104" customWidth="1"/>
    <col min="270" max="270" width="16.5703125" style="104" customWidth="1"/>
    <col min="271" max="271" width="26" style="104" customWidth="1"/>
    <col min="272" max="273" width="26.7109375" style="104" bestFit="1" customWidth="1"/>
    <col min="274" max="274" width="8.140625" style="104" customWidth="1"/>
    <col min="275" max="275" width="8.5703125" style="104" customWidth="1"/>
    <col min="276" max="279" width="11.42578125" style="104"/>
    <col min="280" max="280" width="10" style="104" customWidth="1"/>
    <col min="281" max="281" width="8.42578125" style="104" customWidth="1"/>
    <col min="282" max="282" width="8.85546875" style="104" customWidth="1"/>
    <col min="283" max="283" width="9.42578125" style="104" customWidth="1"/>
    <col min="284" max="284" width="8.7109375" style="104" customWidth="1"/>
    <col min="285" max="512" width="11.42578125" style="104"/>
    <col min="513" max="513" width="2.85546875" style="104" customWidth="1"/>
    <col min="514" max="514" width="32.140625" style="104" customWidth="1"/>
    <col min="515" max="515" width="10.5703125" style="104" customWidth="1"/>
    <col min="516" max="516" width="24.28515625" style="104" customWidth="1"/>
    <col min="517" max="517" width="21.7109375" style="104" customWidth="1"/>
    <col min="518" max="518" width="34.7109375" style="104" customWidth="1"/>
    <col min="519" max="519" width="20.140625" style="104" customWidth="1"/>
    <col min="520" max="520" width="37.7109375" style="104" customWidth="1"/>
    <col min="521" max="521" width="16.5703125" style="104" customWidth="1"/>
    <col min="522" max="522" width="45.5703125" style="104" customWidth="1"/>
    <col min="523" max="523" width="51.42578125" style="104" customWidth="1"/>
    <col min="524" max="524" width="43.5703125" style="104" bestFit="1" customWidth="1"/>
    <col min="525" max="525" width="43" style="104" customWidth="1"/>
    <col min="526" max="526" width="16.5703125" style="104" customWidth="1"/>
    <col min="527" max="527" width="26" style="104" customWidth="1"/>
    <col min="528" max="529" width="26.7109375" style="104" bestFit="1" customWidth="1"/>
    <col min="530" max="530" width="8.140625" style="104" customWidth="1"/>
    <col min="531" max="531" width="8.5703125" style="104" customWidth="1"/>
    <col min="532" max="535" width="11.42578125" style="104"/>
    <col min="536" max="536" width="10" style="104" customWidth="1"/>
    <col min="537" max="537" width="8.42578125" style="104" customWidth="1"/>
    <col min="538" max="538" width="8.85546875" style="104" customWidth="1"/>
    <col min="539" max="539" width="9.42578125" style="104" customWidth="1"/>
    <col min="540" max="540" width="8.7109375" style="104" customWidth="1"/>
    <col min="541" max="768" width="11.42578125" style="104"/>
    <col min="769" max="769" width="2.85546875" style="104" customWidth="1"/>
    <col min="770" max="770" width="32.140625" style="104" customWidth="1"/>
    <col min="771" max="771" width="10.5703125" style="104" customWidth="1"/>
    <col min="772" max="772" width="24.28515625" style="104" customWidth="1"/>
    <col min="773" max="773" width="21.7109375" style="104" customWidth="1"/>
    <col min="774" max="774" width="34.7109375" style="104" customWidth="1"/>
    <col min="775" max="775" width="20.140625" style="104" customWidth="1"/>
    <col min="776" max="776" width="37.7109375" style="104" customWidth="1"/>
    <col min="777" max="777" width="16.5703125" style="104" customWidth="1"/>
    <col min="778" max="778" width="45.5703125" style="104" customWidth="1"/>
    <col min="779" max="779" width="51.42578125" style="104" customWidth="1"/>
    <col min="780" max="780" width="43.5703125" style="104" bestFit="1" customWidth="1"/>
    <col min="781" max="781" width="43" style="104" customWidth="1"/>
    <col min="782" max="782" width="16.5703125" style="104" customWidth="1"/>
    <col min="783" max="783" width="26" style="104" customWidth="1"/>
    <col min="784" max="785" width="26.7109375" style="104" bestFit="1" customWidth="1"/>
    <col min="786" max="786" width="8.140625" style="104" customWidth="1"/>
    <col min="787" max="787" width="8.5703125" style="104" customWidth="1"/>
    <col min="788" max="791" width="11.42578125" style="104"/>
    <col min="792" max="792" width="10" style="104" customWidth="1"/>
    <col min="793" max="793" width="8.42578125" style="104" customWidth="1"/>
    <col min="794" max="794" width="8.85546875" style="104" customWidth="1"/>
    <col min="795" max="795" width="9.42578125" style="104" customWidth="1"/>
    <col min="796" max="796" width="8.7109375" style="104" customWidth="1"/>
    <col min="797" max="1024" width="11.42578125" style="104"/>
    <col min="1025" max="1025" width="2.85546875" style="104" customWidth="1"/>
    <col min="1026" max="1026" width="32.140625" style="104" customWidth="1"/>
    <col min="1027" max="1027" width="10.5703125" style="104" customWidth="1"/>
    <col min="1028" max="1028" width="24.28515625" style="104" customWidth="1"/>
    <col min="1029" max="1029" width="21.7109375" style="104" customWidth="1"/>
    <col min="1030" max="1030" width="34.7109375" style="104" customWidth="1"/>
    <col min="1031" max="1031" width="20.140625" style="104" customWidth="1"/>
    <col min="1032" max="1032" width="37.7109375" style="104" customWidth="1"/>
    <col min="1033" max="1033" width="16.5703125" style="104" customWidth="1"/>
    <col min="1034" max="1034" width="45.5703125" style="104" customWidth="1"/>
    <col min="1035" max="1035" width="51.42578125" style="104" customWidth="1"/>
    <col min="1036" max="1036" width="43.5703125" style="104" bestFit="1" customWidth="1"/>
    <col min="1037" max="1037" width="43" style="104" customWidth="1"/>
    <col min="1038" max="1038" width="16.5703125" style="104" customWidth="1"/>
    <col min="1039" max="1039" width="26" style="104" customWidth="1"/>
    <col min="1040" max="1041" width="26.7109375" style="104" bestFit="1" customWidth="1"/>
    <col min="1042" max="1042" width="8.140625" style="104" customWidth="1"/>
    <col min="1043" max="1043" width="8.5703125" style="104" customWidth="1"/>
    <col min="1044" max="1047" width="11.42578125" style="104"/>
    <col min="1048" max="1048" width="10" style="104" customWidth="1"/>
    <col min="1049" max="1049" width="8.42578125" style="104" customWidth="1"/>
    <col min="1050" max="1050" width="8.85546875" style="104" customWidth="1"/>
    <col min="1051" max="1051" width="9.42578125" style="104" customWidth="1"/>
    <col min="1052" max="1052" width="8.7109375" style="104" customWidth="1"/>
    <col min="1053" max="1280" width="11.42578125" style="104"/>
    <col min="1281" max="1281" width="2.85546875" style="104" customWidth="1"/>
    <col min="1282" max="1282" width="32.140625" style="104" customWidth="1"/>
    <col min="1283" max="1283" width="10.5703125" style="104" customWidth="1"/>
    <col min="1284" max="1284" width="24.28515625" style="104" customWidth="1"/>
    <col min="1285" max="1285" width="21.7109375" style="104" customWidth="1"/>
    <col min="1286" max="1286" width="34.7109375" style="104" customWidth="1"/>
    <col min="1287" max="1287" width="20.140625" style="104" customWidth="1"/>
    <col min="1288" max="1288" width="37.7109375" style="104" customWidth="1"/>
    <col min="1289" max="1289" width="16.5703125" style="104" customWidth="1"/>
    <col min="1290" max="1290" width="45.5703125" style="104" customWidth="1"/>
    <col min="1291" max="1291" width="51.42578125" style="104" customWidth="1"/>
    <col min="1292" max="1292" width="43.5703125" style="104" bestFit="1" customWidth="1"/>
    <col min="1293" max="1293" width="43" style="104" customWidth="1"/>
    <col min="1294" max="1294" width="16.5703125" style="104" customWidth="1"/>
    <col min="1295" max="1295" width="26" style="104" customWidth="1"/>
    <col min="1296" max="1297" width="26.7109375" style="104" bestFit="1" customWidth="1"/>
    <col min="1298" max="1298" width="8.140625" style="104" customWidth="1"/>
    <col min="1299" max="1299" width="8.5703125" style="104" customWidth="1"/>
    <col min="1300" max="1303" width="11.42578125" style="104"/>
    <col min="1304" max="1304" width="10" style="104" customWidth="1"/>
    <col min="1305" max="1305" width="8.42578125" style="104" customWidth="1"/>
    <col min="1306" max="1306" width="8.85546875" style="104" customWidth="1"/>
    <col min="1307" max="1307" width="9.42578125" style="104" customWidth="1"/>
    <col min="1308" max="1308" width="8.7109375" style="104" customWidth="1"/>
    <col min="1309" max="1536" width="11.42578125" style="104"/>
    <col min="1537" max="1537" width="2.85546875" style="104" customWidth="1"/>
    <col min="1538" max="1538" width="32.140625" style="104" customWidth="1"/>
    <col min="1539" max="1539" width="10.5703125" style="104" customWidth="1"/>
    <col min="1540" max="1540" width="24.28515625" style="104" customWidth="1"/>
    <col min="1541" max="1541" width="21.7109375" style="104" customWidth="1"/>
    <col min="1542" max="1542" width="34.7109375" style="104" customWidth="1"/>
    <col min="1543" max="1543" width="20.140625" style="104" customWidth="1"/>
    <col min="1544" max="1544" width="37.7109375" style="104" customWidth="1"/>
    <col min="1545" max="1545" width="16.5703125" style="104" customWidth="1"/>
    <col min="1546" max="1546" width="45.5703125" style="104" customWidth="1"/>
    <col min="1547" max="1547" width="51.42578125" style="104" customWidth="1"/>
    <col min="1548" max="1548" width="43.5703125" style="104" bestFit="1" customWidth="1"/>
    <col min="1549" max="1549" width="43" style="104" customWidth="1"/>
    <col min="1550" max="1550" width="16.5703125" style="104" customWidth="1"/>
    <col min="1551" max="1551" width="26" style="104" customWidth="1"/>
    <col min="1552" max="1553" width="26.7109375" style="104" bestFit="1" customWidth="1"/>
    <col min="1554" max="1554" width="8.140625" style="104" customWidth="1"/>
    <col min="1555" max="1555" width="8.5703125" style="104" customWidth="1"/>
    <col min="1556" max="1559" width="11.42578125" style="104"/>
    <col min="1560" max="1560" width="10" style="104" customWidth="1"/>
    <col min="1561" max="1561" width="8.42578125" style="104" customWidth="1"/>
    <col min="1562" max="1562" width="8.85546875" style="104" customWidth="1"/>
    <col min="1563" max="1563" width="9.42578125" style="104" customWidth="1"/>
    <col min="1564" max="1564" width="8.7109375" style="104" customWidth="1"/>
    <col min="1565" max="1792" width="11.42578125" style="104"/>
    <col min="1793" max="1793" width="2.85546875" style="104" customWidth="1"/>
    <col min="1794" max="1794" width="32.140625" style="104" customWidth="1"/>
    <col min="1795" max="1795" width="10.5703125" style="104" customWidth="1"/>
    <col min="1796" max="1796" width="24.28515625" style="104" customWidth="1"/>
    <col min="1797" max="1797" width="21.7109375" style="104" customWidth="1"/>
    <col min="1798" max="1798" width="34.7109375" style="104" customWidth="1"/>
    <col min="1799" max="1799" width="20.140625" style="104" customWidth="1"/>
    <col min="1800" max="1800" width="37.7109375" style="104" customWidth="1"/>
    <col min="1801" max="1801" width="16.5703125" style="104" customWidth="1"/>
    <col min="1802" max="1802" width="45.5703125" style="104" customWidth="1"/>
    <col min="1803" max="1803" width="51.42578125" style="104" customWidth="1"/>
    <col min="1804" max="1804" width="43.5703125" style="104" bestFit="1" customWidth="1"/>
    <col min="1805" max="1805" width="43" style="104" customWidth="1"/>
    <col min="1806" max="1806" width="16.5703125" style="104" customWidth="1"/>
    <col min="1807" max="1807" width="26" style="104" customWidth="1"/>
    <col min="1808" max="1809" width="26.7109375" style="104" bestFit="1" customWidth="1"/>
    <col min="1810" max="1810" width="8.140625" style="104" customWidth="1"/>
    <col min="1811" max="1811" width="8.5703125" style="104" customWidth="1"/>
    <col min="1812" max="1815" width="11.42578125" style="104"/>
    <col min="1816" max="1816" width="10" style="104" customWidth="1"/>
    <col min="1817" max="1817" width="8.42578125" style="104" customWidth="1"/>
    <col min="1818" max="1818" width="8.85546875" style="104" customWidth="1"/>
    <col min="1819" max="1819" width="9.42578125" style="104" customWidth="1"/>
    <col min="1820" max="1820" width="8.7109375" style="104" customWidth="1"/>
    <col min="1821" max="2048" width="11.42578125" style="104"/>
    <col min="2049" max="2049" width="2.85546875" style="104" customWidth="1"/>
    <col min="2050" max="2050" width="32.140625" style="104" customWidth="1"/>
    <col min="2051" max="2051" width="10.5703125" style="104" customWidth="1"/>
    <col min="2052" max="2052" width="24.28515625" style="104" customWidth="1"/>
    <col min="2053" max="2053" width="21.7109375" style="104" customWidth="1"/>
    <col min="2054" max="2054" width="34.7109375" style="104" customWidth="1"/>
    <col min="2055" max="2055" width="20.140625" style="104" customWidth="1"/>
    <col min="2056" max="2056" width="37.7109375" style="104" customWidth="1"/>
    <col min="2057" max="2057" width="16.5703125" style="104" customWidth="1"/>
    <col min="2058" max="2058" width="45.5703125" style="104" customWidth="1"/>
    <col min="2059" max="2059" width="51.42578125" style="104" customWidth="1"/>
    <col min="2060" max="2060" width="43.5703125" style="104" bestFit="1" customWidth="1"/>
    <col min="2061" max="2061" width="43" style="104" customWidth="1"/>
    <col min="2062" max="2062" width="16.5703125" style="104" customWidth="1"/>
    <col min="2063" max="2063" width="26" style="104" customWidth="1"/>
    <col min="2064" max="2065" width="26.7109375" style="104" bestFit="1" customWidth="1"/>
    <col min="2066" max="2066" width="8.140625" style="104" customWidth="1"/>
    <col min="2067" max="2067" width="8.5703125" style="104" customWidth="1"/>
    <col min="2068" max="2071" width="11.42578125" style="104"/>
    <col min="2072" max="2072" width="10" style="104" customWidth="1"/>
    <col min="2073" max="2073" width="8.42578125" style="104" customWidth="1"/>
    <col min="2074" max="2074" width="8.85546875" style="104" customWidth="1"/>
    <col min="2075" max="2075" width="9.42578125" style="104" customWidth="1"/>
    <col min="2076" max="2076" width="8.7109375" style="104" customWidth="1"/>
    <col min="2077" max="2304" width="11.42578125" style="104"/>
    <col min="2305" max="2305" width="2.85546875" style="104" customWidth="1"/>
    <col min="2306" max="2306" width="32.140625" style="104" customWidth="1"/>
    <col min="2307" max="2307" width="10.5703125" style="104" customWidth="1"/>
    <col min="2308" max="2308" width="24.28515625" style="104" customWidth="1"/>
    <col min="2309" max="2309" width="21.7109375" style="104" customWidth="1"/>
    <col min="2310" max="2310" width="34.7109375" style="104" customWidth="1"/>
    <col min="2311" max="2311" width="20.140625" style="104" customWidth="1"/>
    <col min="2312" max="2312" width="37.7109375" style="104" customWidth="1"/>
    <col min="2313" max="2313" width="16.5703125" style="104" customWidth="1"/>
    <col min="2314" max="2314" width="45.5703125" style="104" customWidth="1"/>
    <col min="2315" max="2315" width="51.42578125" style="104" customWidth="1"/>
    <col min="2316" max="2316" width="43.5703125" style="104" bestFit="1" customWidth="1"/>
    <col min="2317" max="2317" width="43" style="104" customWidth="1"/>
    <col min="2318" max="2318" width="16.5703125" style="104" customWidth="1"/>
    <col min="2319" max="2319" width="26" style="104" customWidth="1"/>
    <col min="2320" max="2321" width="26.7109375" style="104" bestFit="1" customWidth="1"/>
    <col min="2322" max="2322" width="8.140625" style="104" customWidth="1"/>
    <col min="2323" max="2323" width="8.5703125" style="104" customWidth="1"/>
    <col min="2324" max="2327" width="11.42578125" style="104"/>
    <col min="2328" max="2328" width="10" style="104" customWidth="1"/>
    <col min="2329" max="2329" width="8.42578125" style="104" customWidth="1"/>
    <col min="2330" max="2330" width="8.85546875" style="104" customWidth="1"/>
    <col min="2331" max="2331" width="9.42578125" style="104" customWidth="1"/>
    <col min="2332" max="2332" width="8.7109375" style="104" customWidth="1"/>
    <col min="2333" max="2560" width="11.42578125" style="104"/>
    <col min="2561" max="2561" width="2.85546875" style="104" customWidth="1"/>
    <col min="2562" max="2562" width="32.140625" style="104" customWidth="1"/>
    <col min="2563" max="2563" width="10.5703125" style="104" customWidth="1"/>
    <col min="2564" max="2564" width="24.28515625" style="104" customWidth="1"/>
    <col min="2565" max="2565" width="21.7109375" style="104" customWidth="1"/>
    <col min="2566" max="2566" width="34.7109375" style="104" customWidth="1"/>
    <col min="2567" max="2567" width="20.140625" style="104" customWidth="1"/>
    <col min="2568" max="2568" width="37.7109375" style="104" customWidth="1"/>
    <col min="2569" max="2569" width="16.5703125" style="104" customWidth="1"/>
    <col min="2570" max="2570" width="45.5703125" style="104" customWidth="1"/>
    <col min="2571" max="2571" width="51.42578125" style="104" customWidth="1"/>
    <col min="2572" max="2572" width="43.5703125" style="104" bestFit="1" customWidth="1"/>
    <col min="2573" max="2573" width="43" style="104" customWidth="1"/>
    <col min="2574" max="2574" width="16.5703125" style="104" customWidth="1"/>
    <col min="2575" max="2575" width="26" style="104" customWidth="1"/>
    <col min="2576" max="2577" width="26.7109375" style="104" bestFit="1" customWidth="1"/>
    <col min="2578" max="2578" width="8.140625" style="104" customWidth="1"/>
    <col min="2579" max="2579" width="8.5703125" style="104" customWidth="1"/>
    <col min="2580" max="2583" width="11.42578125" style="104"/>
    <col min="2584" max="2584" width="10" style="104" customWidth="1"/>
    <col min="2585" max="2585" width="8.42578125" style="104" customWidth="1"/>
    <col min="2586" max="2586" width="8.85546875" style="104" customWidth="1"/>
    <col min="2587" max="2587" width="9.42578125" style="104" customWidth="1"/>
    <col min="2588" max="2588" width="8.7109375" style="104" customWidth="1"/>
    <col min="2589" max="2816" width="11.42578125" style="104"/>
    <col min="2817" max="2817" width="2.85546875" style="104" customWidth="1"/>
    <col min="2818" max="2818" width="32.140625" style="104" customWidth="1"/>
    <col min="2819" max="2819" width="10.5703125" style="104" customWidth="1"/>
    <col min="2820" max="2820" width="24.28515625" style="104" customWidth="1"/>
    <col min="2821" max="2821" width="21.7109375" style="104" customWidth="1"/>
    <col min="2822" max="2822" width="34.7109375" style="104" customWidth="1"/>
    <col min="2823" max="2823" width="20.140625" style="104" customWidth="1"/>
    <col min="2824" max="2824" width="37.7109375" style="104" customWidth="1"/>
    <col min="2825" max="2825" width="16.5703125" style="104" customWidth="1"/>
    <col min="2826" max="2826" width="45.5703125" style="104" customWidth="1"/>
    <col min="2827" max="2827" width="51.42578125" style="104" customWidth="1"/>
    <col min="2828" max="2828" width="43.5703125" style="104" bestFit="1" customWidth="1"/>
    <col min="2829" max="2829" width="43" style="104" customWidth="1"/>
    <col min="2830" max="2830" width="16.5703125" style="104" customWidth="1"/>
    <col min="2831" max="2831" width="26" style="104" customWidth="1"/>
    <col min="2832" max="2833" width="26.7109375" style="104" bestFit="1" customWidth="1"/>
    <col min="2834" max="2834" width="8.140625" style="104" customWidth="1"/>
    <col min="2835" max="2835" width="8.5703125" style="104" customWidth="1"/>
    <col min="2836" max="2839" width="11.42578125" style="104"/>
    <col min="2840" max="2840" width="10" style="104" customWidth="1"/>
    <col min="2841" max="2841" width="8.42578125" style="104" customWidth="1"/>
    <col min="2842" max="2842" width="8.85546875" style="104" customWidth="1"/>
    <col min="2843" max="2843" width="9.42578125" style="104" customWidth="1"/>
    <col min="2844" max="2844" width="8.7109375" style="104" customWidth="1"/>
    <col min="2845" max="3072" width="11.42578125" style="104"/>
    <col min="3073" max="3073" width="2.85546875" style="104" customWidth="1"/>
    <col min="3074" max="3074" width="32.140625" style="104" customWidth="1"/>
    <col min="3075" max="3075" width="10.5703125" style="104" customWidth="1"/>
    <col min="3076" max="3076" width="24.28515625" style="104" customWidth="1"/>
    <col min="3077" max="3077" width="21.7109375" style="104" customWidth="1"/>
    <col min="3078" max="3078" width="34.7109375" style="104" customWidth="1"/>
    <col min="3079" max="3079" width="20.140625" style="104" customWidth="1"/>
    <col min="3080" max="3080" width="37.7109375" style="104" customWidth="1"/>
    <col min="3081" max="3081" width="16.5703125" style="104" customWidth="1"/>
    <col min="3082" max="3082" width="45.5703125" style="104" customWidth="1"/>
    <col min="3083" max="3083" width="51.42578125" style="104" customWidth="1"/>
    <col min="3084" max="3084" width="43.5703125" style="104" bestFit="1" customWidth="1"/>
    <col min="3085" max="3085" width="43" style="104" customWidth="1"/>
    <col min="3086" max="3086" width="16.5703125" style="104" customWidth="1"/>
    <col min="3087" max="3087" width="26" style="104" customWidth="1"/>
    <col min="3088" max="3089" width="26.7109375" style="104" bestFit="1" customWidth="1"/>
    <col min="3090" max="3090" width="8.140625" style="104" customWidth="1"/>
    <col min="3091" max="3091" width="8.5703125" style="104" customWidth="1"/>
    <col min="3092" max="3095" width="11.42578125" style="104"/>
    <col min="3096" max="3096" width="10" style="104" customWidth="1"/>
    <col min="3097" max="3097" width="8.42578125" style="104" customWidth="1"/>
    <col min="3098" max="3098" width="8.85546875" style="104" customWidth="1"/>
    <col min="3099" max="3099" width="9.42578125" style="104" customWidth="1"/>
    <col min="3100" max="3100" width="8.7109375" style="104" customWidth="1"/>
    <col min="3101" max="3328" width="11.42578125" style="104"/>
    <col min="3329" max="3329" width="2.85546875" style="104" customWidth="1"/>
    <col min="3330" max="3330" width="32.140625" style="104" customWidth="1"/>
    <col min="3331" max="3331" width="10.5703125" style="104" customWidth="1"/>
    <col min="3332" max="3332" width="24.28515625" style="104" customWidth="1"/>
    <col min="3333" max="3333" width="21.7109375" style="104" customWidth="1"/>
    <col min="3334" max="3334" width="34.7109375" style="104" customWidth="1"/>
    <col min="3335" max="3335" width="20.140625" style="104" customWidth="1"/>
    <col min="3336" max="3336" width="37.7109375" style="104" customWidth="1"/>
    <col min="3337" max="3337" width="16.5703125" style="104" customWidth="1"/>
    <col min="3338" max="3338" width="45.5703125" style="104" customWidth="1"/>
    <col min="3339" max="3339" width="51.42578125" style="104" customWidth="1"/>
    <col min="3340" max="3340" width="43.5703125" style="104" bestFit="1" customWidth="1"/>
    <col min="3341" max="3341" width="43" style="104" customWidth="1"/>
    <col min="3342" max="3342" width="16.5703125" style="104" customWidth="1"/>
    <col min="3343" max="3343" width="26" style="104" customWidth="1"/>
    <col min="3344" max="3345" width="26.7109375" style="104" bestFit="1" customWidth="1"/>
    <col min="3346" max="3346" width="8.140625" style="104" customWidth="1"/>
    <col min="3347" max="3347" width="8.5703125" style="104" customWidth="1"/>
    <col min="3348" max="3351" width="11.42578125" style="104"/>
    <col min="3352" max="3352" width="10" style="104" customWidth="1"/>
    <col min="3353" max="3353" width="8.42578125" style="104" customWidth="1"/>
    <col min="3354" max="3354" width="8.85546875" style="104" customWidth="1"/>
    <col min="3355" max="3355" width="9.42578125" style="104" customWidth="1"/>
    <col min="3356" max="3356" width="8.7109375" style="104" customWidth="1"/>
    <col min="3357" max="3584" width="11.42578125" style="104"/>
    <col min="3585" max="3585" width="2.85546875" style="104" customWidth="1"/>
    <col min="3586" max="3586" width="32.140625" style="104" customWidth="1"/>
    <col min="3587" max="3587" width="10.5703125" style="104" customWidth="1"/>
    <col min="3588" max="3588" width="24.28515625" style="104" customWidth="1"/>
    <col min="3589" max="3589" width="21.7109375" style="104" customWidth="1"/>
    <col min="3590" max="3590" width="34.7109375" style="104" customWidth="1"/>
    <col min="3591" max="3591" width="20.140625" style="104" customWidth="1"/>
    <col min="3592" max="3592" width="37.7109375" style="104" customWidth="1"/>
    <col min="3593" max="3593" width="16.5703125" style="104" customWidth="1"/>
    <col min="3594" max="3594" width="45.5703125" style="104" customWidth="1"/>
    <col min="3595" max="3595" width="51.42578125" style="104" customWidth="1"/>
    <col min="3596" max="3596" width="43.5703125" style="104" bestFit="1" customWidth="1"/>
    <col min="3597" max="3597" width="43" style="104" customWidth="1"/>
    <col min="3598" max="3598" width="16.5703125" style="104" customWidth="1"/>
    <col min="3599" max="3599" width="26" style="104" customWidth="1"/>
    <col min="3600" max="3601" width="26.7109375" style="104" bestFit="1" customWidth="1"/>
    <col min="3602" max="3602" width="8.140625" style="104" customWidth="1"/>
    <col min="3603" max="3603" width="8.5703125" style="104" customWidth="1"/>
    <col min="3604" max="3607" width="11.42578125" style="104"/>
    <col min="3608" max="3608" width="10" style="104" customWidth="1"/>
    <col min="3609" max="3609" width="8.42578125" style="104" customWidth="1"/>
    <col min="3610" max="3610" width="8.85546875" style="104" customWidth="1"/>
    <col min="3611" max="3611" width="9.42578125" style="104" customWidth="1"/>
    <col min="3612" max="3612" width="8.7109375" style="104" customWidth="1"/>
    <col min="3613" max="3840" width="11.42578125" style="104"/>
    <col min="3841" max="3841" width="2.85546875" style="104" customWidth="1"/>
    <col min="3842" max="3842" width="32.140625" style="104" customWidth="1"/>
    <col min="3843" max="3843" width="10.5703125" style="104" customWidth="1"/>
    <col min="3844" max="3844" width="24.28515625" style="104" customWidth="1"/>
    <col min="3845" max="3845" width="21.7109375" style="104" customWidth="1"/>
    <col min="3846" max="3846" width="34.7109375" style="104" customWidth="1"/>
    <col min="3847" max="3847" width="20.140625" style="104" customWidth="1"/>
    <col min="3848" max="3848" width="37.7109375" style="104" customWidth="1"/>
    <col min="3849" max="3849" width="16.5703125" style="104" customWidth="1"/>
    <col min="3850" max="3850" width="45.5703125" style="104" customWidth="1"/>
    <col min="3851" max="3851" width="51.42578125" style="104" customWidth="1"/>
    <col min="3852" max="3852" width="43.5703125" style="104" bestFit="1" customWidth="1"/>
    <col min="3853" max="3853" width="43" style="104" customWidth="1"/>
    <col min="3854" max="3854" width="16.5703125" style="104" customWidth="1"/>
    <col min="3855" max="3855" width="26" style="104" customWidth="1"/>
    <col min="3856" max="3857" width="26.7109375" style="104" bestFit="1" customWidth="1"/>
    <col min="3858" max="3858" width="8.140625" style="104" customWidth="1"/>
    <col min="3859" max="3859" width="8.5703125" style="104" customWidth="1"/>
    <col min="3860" max="3863" width="11.42578125" style="104"/>
    <col min="3864" max="3864" width="10" style="104" customWidth="1"/>
    <col min="3865" max="3865" width="8.42578125" style="104" customWidth="1"/>
    <col min="3866" max="3866" width="8.85546875" style="104" customWidth="1"/>
    <col min="3867" max="3867" width="9.42578125" style="104" customWidth="1"/>
    <col min="3868" max="3868" width="8.7109375" style="104" customWidth="1"/>
    <col min="3869" max="4096" width="11.42578125" style="104"/>
    <col min="4097" max="4097" width="2.85546875" style="104" customWidth="1"/>
    <col min="4098" max="4098" width="32.140625" style="104" customWidth="1"/>
    <col min="4099" max="4099" width="10.5703125" style="104" customWidth="1"/>
    <col min="4100" max="4100" width="24.28515625" style="104" customWidth="1"/>
    <col min="4101" max="4101" width="21.7109375" style="104" customWidth="1"/>
    <col min="4102" max="4102" width="34.7109375" style="104" customWidth="1"/>
    <col min="4103" max="4103" width="20.140625" style="104" customWidth="1"/>
    <col min="4104" max="4104" width="37.7109375" style="104" customWidth="1"/>
    <col min="4105" max="4105" width="16.5703125" style="104" customWidth="1"/>
    <col min="4106" max="4106" width="45.5703125" style="104" customWidth="1"/>
    <col min="4107" max="4107" width="51.42578125" style="104" customWidth="1"/>
    <col min="4108" max="4108" width="43.5703125" style="104" bestFit="1" customWidth="1"/>
    <col min="4109" max="4109" width="43" style="104" customWidth="1"/>
    <col min="4110" max="4110" width="16.5703125" style="104" customWidth="1"/>
    <col min="4111" max="4111" width="26" style="104" customWidth="1"/>
    <col min="4112" max="4113" width="26.7109375" style="104" bestFit="1" customWidth="1"/>
    <col min="4114" max="4114" width="8.140625" style="104" customWidth="1"/>
    <col min="4115" max="4115" width="8.5703125" style="104" customWidth="1"/>
    <col min="4116" max="4119" width="11.42578125" style="104"/>
    <col min="4120" max="4120" width="10" style="104" customWidth="1"/>
    <col min="4121" max="4121" width="8.42578125" style="104" customWidth="1"/>
    <col min="4122" max="4122" width="8.85546875" style="104" customWidth="1"/>
    <col min="4123" max="4123" width="9.42578125" style="104" customWidth="1"/>
    <col min="4124" max="4124" width="8.7109375" style="104" customWidth="1"/>
    <col min="4125" max="4352" width="11.42578125" style="104"/>
    <col min="4353" max="4353" width="2.85546875" style="104" customWidth="1"/>
    <col min="4354" max="4354" width="32.140625" style="104" customWidth="1"/>
    <col min="4355" max="4355" width="10.5703125" style="104" customWidth="1"/>
    <col min="4356" max="4356" width="24.28515625" style="104" customWidth="1"/>
    <col min="4357" max="4357" width="21.7109375" style="104" customWidth="1"/>
    <col min="4358" max="4358" width="34.7109375" style="104" customWidth="1"/>
    <col min="4359" max="4359" width="20.140625" style="104" customWidth="1"/>
    <col min="4360" max="4360" width="37.7109375" style="104" customWidth="1"/>
    <col min="4361" max="4361" width="16.5703125" style="104" customWidth="1"/>
    <col min="4362" max="4362" width="45.5703125" style="104" customWidth="1"/>
    <col min="4363" max="4363" width="51.42578125" style="104" customWidth="1"/>
    <col min="4364" max="4364" width="43.5703125" style="104" bestFit="1" customWidth="1"/>
    <col min="4365" max="4365" width="43" style="104" customWidth="1"/>
    <col min="4366" max="4366" width="16.5703125" style="104" customWidth="1"/>
    <col min="4367" max="4367" width="26" style="104" customWidth="1"/>
    <col min="4368" max="4369" width="26.7109375" style="104" bestFit="1" customWidth="1"/>
    <col min="4370" max="4370" width="8.140625" style="104" customWidth="1"/>
    <col min="4371" max="4371" width="8.5703125" style="104" customWidth="1"/>
    <col min="4372" max="4375" width="11.42578125" style="104"/>
    <col min="4376" max="4376" width="10" style="104" customWidth="1"/>
    <col min="4377" max="4377" width="8.42578125" style="104" customWidth="1"/>
    <col min="4378" max="4378" width="8.85546875" style="104" customWidth="1"/>
    <col min="4379" max="4379" width="9.42578125" style="104" customWidth="1"/>
    <col min="4380" max="4380" width="8.7109375" style="104" customWidth="1"/>
    <col min="4381" max="4608" width="11.42578125" style="104"/>
    <col min="4609" max="4609" width="2.85546875" style="104" customWidth="1"/>
    <col min="4610" max="4610" width="32.140625" style="104" customWidth="1"/>
    <col min="4611" max="4611" width="10.5703125" style="104" customWidth="1"/>
    <col min="4612" max="4612" width="24.28515625" style="104" customWidth="1"/>
    <col min="4613" max="4613" width="21.7109375" style="104" customWidth="1"/>
    <col min="4614" max="4614" width="34.7109375" style="104" customWidth="1"/>
    <col min="4615" max="4615" width="20.140625" style="104" customWidth="1"/>
    <col min="4616" max="4616" width="37.7109375" style="104" customWidth="1"/>
    <col min="4617" max="4617" width="16.5703125" style="104" customWidth="1"/>
    <col min="4618" max="4618" width="45.5703125" style="104" customWidth="1"/>
    <col min="4619" max="4619" width="51.42578125" style="104" customWidth="1"/>
    <col min="4620" max="4620" width="43.5703125" style="104" bestFit="1" customWidth="1"/>
    <col min="4621" max="4621" width="43" style="104" customWidth="1"/>
    <col min="4622" max="4622" width="16.5703125" style="104" customWidth="1"/>
    <col min="4623" max="4623" width="26" style="104" customWidth="1"/>
    <col min="4624" max="4625" width="26.7109375" style="104" bestFit="1" customWidth="1"/>
    <col min="4626" max="4626" width="8.140625" style="104" customWidth="1"/>
    <col min="4627" max="4627" width="8.5703125" style="104" customWidth="1"/>
    <col min="4628" max="4631" width="11.42578125" style="104"/>
    <col min="4632" max="4632" width="10" style="104" customWidth="1"/>
    <col min="4633" max="4633" width="8.42578125" style="104" customWidth="1"/>
    <col min="4634" max="4634" width="8.85546875" style="104" customWidth="1"/>
    <col min="4635" max="4635" width="9.42578125" style="104" customWidth="1"/>
    <col min="4636" max="4636" width="8.7109375" style="104" customWidth="1"/>
    <col min="4637" max="4864" width="11.42578125" style="104"/>
    <col min="4865" max="4865" width="2.85546875" style="104" customWidth="1"/>
    <col min="4866" max="4866" width="32.140625" style="104" customWidth="1"/>
    <col min="4867" max="4867" width="10.5703125" style="104" customWidth="1"/>
    <col min="4868" max="4868" width="24.28515625" style="104" customWidth="1"/>
    <col min="4869" max="4869" width="21.7109375" style="104" customWidth="1"/>
    <col min="4870" max="4870" width="34.7109375" style="104" customWidth="1"/>
    <col min="4871" max="4871" width="20.140625" style="104" customWidth="1"/>
    <col min="4872" max="4872" width="37.7109375" style="104" customWidth="1"/>
    <col min="4873" max="4873" width="16.5703125" style="104" customWidth="1"/>
    <col min="4874" max="4874" width="45.5703125" style="104" customWidth="1"/>
    <col min="4875" max="4875" width="51.42578125" style="104" customWidth="1"/>
    <col min="4876" max="4876" width="43.5703125" style="104" bestFit="1" customWidth="1"/>
    <col min="4877" max="4877" width="43" style="104" customWidth="1"/>
    <col min="4878" max="4878" width="16.5703125" style="104" customWidth="1"/>
    <col min="4879" max="4879" width="26" style="104" customWidth="1"/>
    <col min="4880" max="4881" width="26.7109375" style="104" bestFit="1" customWidth="1"/>
    <col min="4882" max="4882" width="8.140625" style="104" customWidth="1"/>
    <col min="4883" max="4883" width="8.5703125" style="104" customWidth="1"/>
    <col min="4884" max="4887" width="11.42578125" style="104"/>
    <col min="4888" max="4888" width="10" style="104" customWidth="1"/>
    <col min="4889" max="4889" width="8.42578125" style="104" customWidth="1"/>
    <col min="4890" max="4890" width="8.85546875" style="104" customWidth="1"/>
    <col min="4891" max="4891" width="9.42578125" style="104" customWidth="1"/>
    <col min="4892" max="4892" width="8.7109375" style="104" customWidth="1"/>
    <col min="4893" max="5120" width="11.42578125" style="104"/>
    <col min="5121" max="5121" width="2.85546875" style="104" customWidth="1"/>
    <col min="5122" max="5122" width="32.140625" style="104" customWidth="1"/>
    <col min="5123" max="5123" width="10.5703125" style="104" customWidth="1"/>
    <col min="5124" max="5124" width="24.28515625" style="104" customWidth="1"/>
    <col min="5125" max="5125" width="21.7109375" style="104" customWidth="1"/>
    <col min="5126" max="5126" width="34.7109375" style="104" customWidth="1"/>
    <col min="5127" max="5127" width="20.140625" style="104" customWidth="1"/>
    <col min="5128" max="5128" width="37.7109375" style="104" customWidth="1"/>
    <col min="5129" max="5129" width="16.5703125" style="104" customWidth="1"/>
    <col min="5130" max="5130" width="45.5703125" style="104" customWidth="1"/>
    <col min="5131" max="5131" width="51.42578125" style="104" customWidth="1"/>
    <col min="5132" max="5132" width="43.5703125" style="104" bestFit="1" customWidth="1"/>
    <col min="5133" max="5133" width="43" style="104" customWidth="1"/>
    <col min="5134" max="5134" width="16.5703125" style="104" customWidth="1"/>
    <col min="5135" max="5135" width="26" style="104" customWidth="1"/>
    <col min="5136" max="5137" width="26.7109375" style="104" bestFit="1" customWidth="1"/>
    <col min="5138" max="5138" width="8.140625" style="104" customWidth="1"/>
    <col min="5139" max="5139" width="8.5703125" style="104" customWidth="1"/>
    <col min="5140" max="5143" width="11.42578125" style="104"/>
    <col min="5144" max="5144" width="10" style="104" customWidth="1"/>
    <col min="5145" max="5145" width="8.42578125" style="104" customWidth="1"/>
    <col min="5146" max="5146" width="8.85546875" style="104" customWidth="1"/>
    <col min="5147" max="5147" width="9.42578125" style="104" customWidth="1"/>
    <col min="5148" max="5148" width="8.7109375" style="104" customWidth="1"/>
    <col min="5149" max="5376" width="11.42578125" style="104"/>
    <col min="5377" max="5377" width="2.85546875" style="104" customWidth="1"/>
    <col min="5378" max="5378" width="32.140625" style="104" customWidth="1"/>
    <col min="5379" max="5379" width="10.5703125" style="104" customWidth="1"/>
    <col min="5380" max="5380" width="24.28515625" style="104" customWidth="1"/>
    <col min="5381" max="5381" width="21.7109375" style="104" customWidth="1"/>
    <col min="5382" max="5382" width="34.7109375" style="104" customWidth="1"/>
    <col min="5383" max="5383" width="20.140625" style="104" customWidth="1"/>
    <col min="5384" max="5384" width="37.7109375" style="104" customWidth="1"/>
    <col min="5385" max="5385" width="16.5703125" style="104" customWidth="1"/>
    <col min="5386" max="5386" width="45.5703125" style="104" customWidth="1"/>
    <col min="5387" max="5387" width="51.42578125" style="104" customWidth="1"/>
    <col min="5388" max="5388" width="43.5703125" style="104" bestFit="1" customWidth="1"/>
    <col min="5389" max="5389" width="43" style="104" customWidth="1"/>
    <col min="5390" max="5390" width="16.5703125" style="104" customWidth="1"/>
    <col min="5391" max="5391" width="26" style="104" customWidth="1"/>
    <col min="5392" max="5393" width="26.7109375" style="104" bestFit="1" customWidth="1"/>
    <col min="5394" max="5394" width="8.140625" style="104" customWidth="1"/>
    <col min="5395" max="5395" width="8.5703125" style="104" customWidth="1"/>
    <col min="5396" max="5399" width="11.42578125" style="104"/>
    <col min="5400" max="5400" width="10" style="104" customWidth="1"/>
    <col min="5401" max="5401" width="8.42578125" style="104" customWidth="1"/>
    <col min="5402" max="5402" width="8.85546875" style="104" customWidth="1"/>
    <col min="5403" max="5403" width="9.42578125" style="104" customWidth="1"/>
    <col min="5404" max="5404" width="8.7109375" style="104" customWidth="1"/>
    <col min="5405" max="5632" width="11.42578125" style="104"/>
    <col min="5633" max="5633" width="2.85546875" style="104" customWidth="1"/>
    <col min="5634" max="5634" width="32.140625" style="104" customWidth="1"/>
    <col min="5635" max="5635" width="10.5703125" style="104" customWidth="1"/>
    <col min="5636" max="5636" width="24.28515625" style="104" customWidth="1"/>
    <col min="5637" max="5637" width="21.7109375" style="104" customWidth="1"/>
    <col min="5638" max="5638" width="34.7109375" style="104" customWidth="1"/>
    <col min="5639" max="5639" width="20.140625" style="104" customWidth="1"/>
    <col min="5640" max="5640" width="37.7109375" style="104" customWidth="1"/>
    <col min="5641" max="5641" width="16.5703125" style="104" customWidth="1"/>
    <col min="5642" max="5642" width="45.5703125" style="104" customWidth="1"/>
    <col min="5643" max="5643" width="51.42578125" style="104" customWidth="1"/>
    <col min="5644" max="5644" width="43.5703125" style="104" bestFit="1" customWidth="1"/>
    <col min="5645" max="5645" width="43" style="104" customWidth="1"/>
    <col min="5646" max="5646" width="16.5703125" style="104" customWidth="1"/>
    <col min="5647" max="5647" width="26" style="104" customWidth="1"/>
    <col min="5648" max="5649" width="26.7109375" style="104" bestFit="1" customWidth="1"/>
    <col min="5650" max="5650" width="8.140625" style="104" customWidth="1"/>
    <col min="5651" max="5651" width="8.5703125" style="104" customWidth="1"/>
    <col min="5652" max="5655" width="11.42578125" style="104"/>
    <col min="5656" max="5656" width="10" style="104" customWidth="1"/>
    <col min="5657" max="5657" width="8.42578125" style="104" customWidth="1"/>
    <col min="5658" max="5658" width="8.85546875" style="104" customWidth="1"/>
    <col min="5659" max="5659" width="9.42578125" style="104" customWidth="1"/>
    <col min="5660" max="5660" width="8.7109375" style="104" customWidth="1"/>
    <col min="5661" max="5888" width="11.42578125" style="104"/>
    <col min="5889" max="5889" width="2.85546875" style="104" customWidth="1"/>
    <col min="5890" max="5890" width="32.140625" style="104" customWidth="1"/>
    <col min="5891" max="5891" width="10.5703125" style="104" customWidth="1"/>
    <col min="5892" max="5892" width="24.28515625" style="104" customWidth="1"/>
    <col min="5893" max="5893" width="21.7109375" style="104" customWidth="1"/>
    <col min="5894" max="5894" width="34.7109375" style="104" customWidth="1"/>
    <col min="5895" max="5895" width="20.140625" style="104" customWidth="1"/>
    <col min="5896" max="5896" width="37.7109375" style="104" customWidth="1"/>
    <col min="5897" max="5897" width="16.5703125" style="104" customWidth="1"/>
    <col min="5898" max="5898" width="45.5703125" style="104" customWidth="1"/>
    <col min="5899" max="5899" width="51.42578125" style="104" customWidth="1"/>
    <col min="5900" max="5900" width="43.5703125" style="104" bestFit="1" customWidth="1"/>
    <col min="5901" max="5901" width="43" style="104" customWidth="1"/>
    <col min="5902" max="5902" width="16.5703125" style="104" customWidth="1"/>
    <col min="5903" max="5903" width="26" style="104" customWidth="1"/>
    <col min="5904" max="5905" width="26.7109375" style="104" bestFit="1" customWidth="1"/>
    <col min="5906" max="5906" width="8.140625" style="104" customWidth="1"/>
    <col min="5907" max="5907" width="8.5703125" style="104" customWidth="1"/>
    <col min="5908" max="5911" width="11.42578125" style="104"/>
    <col min="5912" max="5912" width="10" style="104" customWidth="1"/>
    <col min="5913" max="5913" width="8.42578125" style="104" customWidth="1"/>
    <col min="5914" max="5914" width="8.85546875" style="104" customWidth="1"/>
    <col min="5915" max="5915" width="9.42578125" style="104" customWidth="1"/>
    <col min="5916" max="5916" width="8.7109375" style="104" customWidth="1"/>
    <col min="5917" max="6144" width="11.42578125" style="104"/>
    <col min="6145" max="6145" width="2.85546875" style="104" customWidth="1"/>
    <col min="6146" max="6146" width="32.140625" style="104" customWidth="1"/>
    <col min="6147" max="6147" width="10.5703125" style="104" customWidth="1"/>
    <col min="6148" max="6148" width="24.28515625" style="104" customWidth="1"/>
    <col min="6149" max="6149" width="21.7109375" style="104" customWidth="1"/>
    <col min="6150" max="6150" width="34.7109375" style="104" customWidth="1"/>
    <col min="6151" max="6151" width="20.140625" style="104" customWidth="1"/>
    <col min="6152" max="6152" width="37.7109375" style="104" customWidth="1"/>
    <col min="6153" max="6153" width="16.5703125" style="104" customWidth="1"/>
    <col min="6154" max="6154" width="45.5703125" style="104" customWidth="1"/>
    <col min="6155" max="6155" width="51.42578125" style="104" customWidth="1"/>
    <col min="6156" max="6156" width="43.5703125" style="104" bestFit="1" customWidth="1"/>
    <col min="6157" max="6157" width="43" style="104" customWidth="1"/>
    <col min="6158" max="6158" width="16.5703125" style="104" customWidth="1"/>
    <col min="6159" max="6159" width="26" style="104" customWidth="1"/>
    <col min="6160" max="6161" width="26.7109375" style="104" bestFit="1" customWidth="1"/>
    <col min="6162" max="6162" width="8.140625" style="104" customWidth="1"/>
    <col min="6163" max="6163" width="8.5703125" style="104" customWidth="1"/>
    <col min="6164" max="6167" width="11.42578125" style="104"/>
    <col min="6168" max="6168" width="10" style="104" customWidth="1"/>
    <col min="6169" max="6169" width="8.42578125" style="104" customWidth="1"/>
    <col min="6170" max="6170" width="8.85546875" style="104" customWidth="1"/>
    <col min="6171" max="6171" width="9.42578125" style="104" customWidth="1"/>
    <col min="6172" max="6172" width="8.7109375" style="104" customWidth="1"/>
    <col min="6173" max="6400" width="11.42578125" style="104"/>
    <col min="6401" max="6401" width="2.85546875" style="104" customWidth="1"/>
    <col min="6402" max="6402" width="32.140625" style="104" customWidth="1"/>
    <col min="6403" max="6403" width="10.5703125" style="104" customWidth="1"/>
    <col min="6404" max="6404" width="24.28515625" style="104" customWidth="1"/>
    <col min="6405" max="6405" width="21.7109375" style="104" customWidth="1"/>
    <col min="6406" max="6406" width="34.7109375" style="104" customWidth="1"/>
    <col min="6407" max="6407" width="20.140625" style="104" customWidth="1"/>
    <col min="6408" max="6408" width="37.7109375" style="104" customWidth="1"/>
    <col min="6409" max="6409" width="16.5703125" style="104" customWidth="1"/>
    <col min="6410" max="6410" width="45.5703125" style="104" customWidth="1"/>
    <col min="6411" max="6411" width="51.42578125" style="104" customWidth="1"/>
    <col min="6412" max="6412" width="43.5703125" style="104" bestFit="1" customWidth="1"/>
    <col min="6413" max="6413" width="43" style="104" customWidth="1"/>
    <col min="6414" max="6414" width="16.5703125" style="104" customWidth="1"/>
    <col min="6415" max="6415" width="26" style="104" customWidth="1"/>
    <col min="6416" max="6417" width="26.7109375" style="104" bestFit="1" customWidth="1"/>
    <col min="6418" max="6418" width="8.140625" style="104" customWidth="1"/>
    <col min="6419" max="6419" width="8.5703125" style="104" customWidth="1"/>
    <col min="6420" max="6423" width="11.42578125" style="104"/>
    <col min="6424" max="6424" width="10" style="104" customWidth="1"/>
    <col min="6425" max="6425" width="8.42578125" style="104" customWidth="1"/>
    <col min="6426" max="6426" width="8.85546875" style="104" customWidth="1"/>
    <col min="6427" max="6427" width="9.42578125" style="104" customWidth="1"/>
    <col min="6428" max="6428" width="8.7109375" style="104" customWidth="1"/>
    <col min="6429" max="6656" width="11.42578125" style="104"/>
    <col min="6657" max="6657" width="2.85546875" style="104" customWidth="1"/>
    <col min="6658" max="6658" width="32.140625" style="104" customWidth="1"/>
    <col min="6659" max="6659" width="10.5703125" style="104" customWidth="1"/>
    <col min="6660" max="6660" width="24.28515625" style="104" customWidth="1"/>
    <col min="6661" max="6661" width="21.7109375" style="104" customWidth="1"/>
    <col min="6662" max="6662" width="34.7109375" style="104" customWidth="1"/>
    <col min="6663" max="6663" width="20.140625" style="104" customWidth="1"/>
    <col min="6664" max="6664" width="37.7109375" style="104" customWidth="1"/>
    <col min="6665" max="6665" width="16.5703125" style="104" customWidth="1"/>
    <col min="6666" max="6666" width="45.5703125" style="104" customWidth="1"/>
    <col min="6667" max="6667" width="51.42578125" style="104" customWidth="1"/>
    <col min="6668" max="6668" width="43.5703125" style="104" bestFit="1" customWidth="1"/>
    <col min="6669" max="6669" width="43" style="104" customWidth="1"/>
    <col min="6670" max="6670" width="16.5703125" style="104" customWidth="1"/>
    <col min="6671" max="6671" width="26" style="104" customWidth="1"/>
    <col min="6672" max="6673" width="26.7109375" style="104" bestFit="1" customWidth="1"/>
    <col min="6674" max="6674" width="8.140625" style="104" customWidth="1"/>
    <col min="6675" max="6675" width="8.5703125" style="104" customWidth="1"/>
    <col min="6676" max="6679" width="11.42578125" style="104"/>
    <col min="6680" max="6680" width="10" style="104" customWidth="1"/>
    <col min="6681" max="6681" width="8.42578125" style="104" customWidth="1"/>
    <col min="6682" max="6682" width="8.85546875" style="104" customWidth="1"/>
    <col min="6683" max="6683" width="9.42578125" style="104" customWidth="1"/>
    <col min="6684" max="6684" width="8.7109375" style="104" customWidth="1"/>
    <col min="6685" max="6912" width="11.42578125" style="104"/>
    <col min="6913" max="6913" width="2.85546875" style="104" customWidth="1"/>
    <col min="6914" max="6914" width="32.140625" style="104" customWidth="1"/>
    <col min="6915" max="6915" width="10.5703125" style="104" customWidth="1"/>
    <col min="6916" max="6916" width="24.28515625" style="104" customWidth="1"/>
    <col min="6917" max="6917" width="21.7109375" style="104" customWidth="1"/>
    <col min="6918" max="6918" width="34.7109375" style="104" customWidth="1"/>
    <col min="6919" max="6919" width="20.140625" style="104" customWidth="1"/>
    <col min="6920" max="6920" width="37.7109375" style="104" customWidth="1"/>
    <col min="6921" max="6921" width="16.5703125" style="104" customWidth="1"/>
    <col min="6922" max="6922" width="45.5703125" style="104" customWidth="1"/>
    <col min="6923" max="6923" width="51.42578125" style="104" customWidth="1"/>
    <col min="6924" max="6924" width="43.5703125" style="104" bestFit="1" customWidth="1"/>
    <col min="6925" max="6925" width="43" style="104" customWidth="1"/>
    <col min="6926" max="6926" width="16.5703125" style="104" customWidth="1"/>
    <col min="6927" max="6927" width="26" style="104" customWidth="1"/>
    <col min="6928" max="6929" width="26.7109375" style="104" bestFit="1" customWidth="1"/>
    <col min="6930" max="6930" width="8.140625" style="104" customWidth="1"/>
    <col min="6931" max="6931" width="8.5703125" style="104" customWidth="1"/>
    <col min="6932" max="6935" width="11.42578125" style="104"/>
    <col min="6936" max="6936" width="10" style="104" customWidth="1"/>
    <col min="6937" max="6937" width="8.42578125" style="104" customWidth="1"/>
    <col min="6938" max="6938" width="8.85546875" style="104" customWidth="1"/>
    <col min="6939" max="6939" width="9.42578125" style="104" customWidth="1"/>
    <col min="6940" max="6940" width="8.7109375" style="104" customWidth="1"/>
    <col min="6941" max="7168" width="11.42578125" style="104"/>
    <col min="7169" max="7169" width="2.85546875" style="104" customWidth="1"/>
    <col min="7170" max="7170" width="32.140625" style="104" customWidth="1"/>
    <col min="7171" max="7171" width="10.5703125" style="104" customWidth="1"/>
    <col min="7172" max="7172" width="24.28515625" style="104" customWidth="1"/>
    <col min="7173" max="7173" width="21.7109375" style="104" customWidth="1"/>
    <col min="7174" max="7174" width="34.7109375" style="104" customWidth="1"/>
    <col min="7175" max="7175" width="20.140625" style="104" customWidth="1"/>
    <col min="7176" max="7176" width="37.7109375" style="104" customWidth="1"/>
    <col min="7177" max="7177" width="16.5703125" style="104" customWidth="1"/>
    <col min="7178" max="7178" width="45.5703125" style="104" customWidth="1"/>
    <col min="7179" max="7179" width="51.42578125" style="104" customWidth="1"/>
    <col min="7180" max="7180" width="43.5703125" style="104" bestFit="1" customWidth="1"/>
    <col min="7181" max="7181" width="43" style="104" customWidth="1"/>
    <col min="7182" max="7182" width="16.5703125" style="104" customWidth="1"/>
    <col min="7183" max="7183" width="26" style="104" customWidth="1"/>
    <col min="7184" max="7185" width="26.7109375" style="104" bestFit="1" customWidth="1"/>
    <col min="7186" max="7186" width="8.140625" style="104" customWidth="1"/>
    <col min="7187" max="7187" width="8.5703125" style="104" customWidth="1"/>
    <col min="7188" max="7191" width="11.42578125" style="104"/>
    <col min="7192" max="7192" width="10" style="104" customWidth="1"/>
    <col min="7193" max="7193" width="8.42578125" style="104" customWidth="1"/>
    <col min="7194" max="7194" width="8.85546875" style="104" customWidth="1"/>
    <col min="7195" max="7195" width="9.42578125" style="104" customWidth="1"/>
    <col min="7196" max="7196" width="8.7109375" style="104" customWidth="1"/>
    <col min="7197" max="7424" width="11.42578125" style="104"/>
    <col min="7425" max="7425" width="2.85546875" style="104" customWidth="1"/>
    <col min="7426" max="7426" width="32.140625" style="104" customWidth="1"/>
    <col min="7427" max="7427" width="10.5703125" style="104" customWidth="1"/>
    <col min="7428" max="7428" width="24.28515625" style="104" customWidth="1"/>
    <col min="7429" max="7429" width="21.7109375" style="104" customWidth="1"/>
    <col min="7430" max="7430" width="34.7109375" style="104" customWidth="1"/>
    <col min="7431" max="7431" width="20.140625" style="104" customWidth="1"/>
    <col min="7432" max="7432" width="37.7109375" style="104" customWidth="1"/>
    <col min="7433" max="7433" width="16.5703125" style="104" customWidth="1"/>
    <col min="7434" max="7434" width="45.5703125" style="104" customWidth="1"/>
    <col min="7435" max="7435" width="51.42578125" style="104" customWidth="1"/>
    <col min="7436" max="7436" width="43.5703125" style="104" bestFit="1" customWidth="1"/>
    <col min="7437" max="7437" width="43" style="104" customWidth="1"/>
    <col min="7438" max="7438" width="16.5703125" style="104" customWidth="1"/>
    <col min="7439" max="7439" width="26" style="104" customWidth="1"/>
    <col min="7440" max="7441" width="26.7109375" style="104" bestFit="1" customWidth="1"/>
    <col min="7442" max="7442" width="8.140625" style="104" customWidth="1"/>
    <col min="7443" max="7443" width="8.5703125" style="104" customWidth="1"/>
    <col min="7444" max="7447" width="11.42578125" style="104"/>
    <col min="7448" max="7448" width="10" style="104" customWidth="1"/>
    <col min="7449" max="7449" width="8.42578125" style="104" customWidth="1"/>
    <col min="7450" max="7450" width="8.85546875" style="104" customWidth="1"/>
    <col min="7451" max="7451" width="9.42578125" style="104" customWidth="1"/>
    <col min="7452" max="7452" width="8.7109375" style="104" customWidth="1"/>
    <col min="7453" max="7680" width="11.42578125" style="104"/>
    <col min="7681" max="7681" width="2.85546875" style="104" customWidth="1"/>
    <col min="7682" max="7682" width="32.140625" style="104" customWidth="1"/>
    <col min="7683" max="7683" width="10.5703125" style="104" customWidth="1"/>
    <col min="7684" max="7684" width="24.28515625" style="104" customWidth="1"/>
    <col min="7685" max="7685" width="21.7109375" style="104" customWidth="1"/>
    <col min="7686" max="7686" width="34.7109375" style="104" customWidth="1"/>
    <col min="7687" max="7687" width="20.140625" style="104" customWidth="1"/>
    <col min="7688" max="7688" width="37.7109375" style="104" customWidth="1"/>
    <col min="7689" max="7689" width="16.5703125" style="104" customWidth="1"/>
    <col min="7690" max="7690" width="45.5703125" style="104" customWidth="1"/>
    <col min="7691" max="7691" width="51.42578125" style="104" customWidth="1"/>
    <col min="7692" max="7692" width="43.5703125" style="104" bestFit="1" customWidth="1"/>
    <col min="7693" max="7693" width="43" style="104" customWidth="1"/>
    <col min="7694" max="7694" width="16.5703125" style="104" customWidth="1"/>
    <col min="7695" max="7695" width="26" style="104" customWidth="1"/>
    <col min="7696" max="7697" width="26.7109375" style="104" bestFit="1" customWidth="1"/>
    <col min="7698" max="7698" width="8.140625" style="104" customWidth="1"/>
    <col min="7699" max="7699" width="8.5703125" style="104" customWidth="1"/>
    <col min="7700" max="7703" width="11.42578125" style="104"/>
    <col min="7704" max="7704" width="10" style="104" customWidth="1"/>
    <col min="7705" max="7705" width="8.42578125" style="104" customWidth="1"/>
    <col min="7706" max="7706" width="8.85546875" style="104" customWidth="1"/>
    <col min="7707" max="7707" width="9.42578125" style="104" customWidth="1"/>
    <col min="7708" max="7708" width="8.7109375" style="104" customWidth="1"/>
    <col min="7709" max="7936" width="11.42578125" style="104"/>
    <col min="7937" max="7937" width="2.85546875" style="104" customWidth="1"/>
    <col min="7938" max="7938" width="32.140625" style="104" customWidth="1"/>
    <col min="7939" max="7939" width="10.5703125" style="104" customWidth="1"/>
    <col min="7940" max="7940" width="24.28515625" style="104" customWidth="1"/>
    <col min="7941" max="7941" width="21.7109375" style="104" customWidth="1"/>
    <col min="7942" max="7942" width="34.7109375" style="104" customWidth="1"/>
    <col min="7943" max="7943" width="20.140625" style="104" customWidth="1"/>
    <col min="7944" max="7944" width="37.7109375" style="104" customWidth="1"/>
    <col min="7945" max="7945" width="16.5703125" style="104" customWidth="1"/>
    <col min="7946" max="7946" width="45.5703125" style="104" customWidth="1"/>
    <col min="7947" max="7947" width="51.42578125" style="104" customWidth="1"/>
    <col min="7948" max="7948" width="43.5703125" style="104" bestFit="1" customWidth="1"/>
    <col min="7949" max="7949" width="43" style="104" customWidth="1"/>
    <col min="7950" max="7950" width="16.5703125" style="104" customWidth="1"/>
    <col min="7951" max="7951" width="26" style="104" customWidth="1"/>
    <col min="7952" max="7953" width="26.7109375" style="104" bestFit="1" customWidth="1"/>
    <col min="7954" max="7954" width="8.140625" style="104" customWidth="1"/>
    <col min="7955" max="7955" width="8.5703125" style="104" customWidth="1"/>
    <col min="7956" max="7959" width="11.42578125" style="104"/>
    <col min="7960" max="7960" width="10" style="104" customWidth="1"/>
    <col min="7961" max="7961" width="8.42578125" style="104" customWidth="1"/>
    <col min="7962" max="7962" width="8.85546875" style="104" customWidth="1"/>
    <col min="7963" max="7963" width="9.42578125" style="104" customWidth="1"/>
    <col min="7964" max="7964" width="8.7109375" style="104" customWidth="1"/>
    <col min="7965" max="8192" width="11.42578125" style="104"/>
    <col min="8193" max="8193" width="2.85546875" style="104" customWidth="1"/>
    <col min="8194" max="8194" width="32.140625" style="104" customWidth="1"/>
    <col min="8195" max="8195" width="10.5703125" style="104" customWidth="1"/>
    <col min="8196" max="8196" width="24.28515625" style="104" customWidth="1"/>
    <col min="8197" max="8197" width="21.7109375" style="104" customWidth="1"/>
    <col min="8198" max="8198" width="34.7109375" style="104" customWidth="1"/>
    <col min="8199" max="8199" width="20.140625" style="104" customWidth="1"/>
    <col min="8200" max="8200" width="37.7109375" style="104" customWidth="1"/>
    <col min="8201" max="8201" width="16.5703125" style="104" customWidth="1"/>
    <col min="8202" max="8202" width="45.5703125" style="104" customWidth="1"/>
    <col min="8203" max="8203" width="51.42578125" style="104" customWidth="1"/>
    <col min="8204" max="8204" width="43.5703125" style="104" bestFit="1" customWidth="1"/>
    <col min="8205" max="8205" width="43" style="104" customWidth="1"/>
    <col min="8206" max="8206" width="16.5703125" style="104" customWidth="1"/>
    <col min="8207" max="8207" width="26" style="104" customWidth="1"/>
    <col min="8208" max="8209" width="26.7109375" style="104" bestFit="1" customWidth="1"/>
    <col min="8210" max="8210" width="8.140625" style="104" customWidth="1"/>
    <col min="8211" max="8211" width="8.5703125" style="104" customWidth="1"/>
    <col min="8212" max="8215" width="11.42578125" style="104"/>
    <col min="8216" max="8216" width="10" style="104" customWidth="1"/>
    <col min="8217" max="8217" width="8.42578125" style="104" customWidth="1"/>
    <col min="8218" max="8218" width="8.85546875" style="104" customWidth="1"/>
    <col min="8219" max="8219" width="9.42578125" style="104" customWidth="1"/>
    <col min="8220" max="8220" width="8.7109375" style="104" customWidth="1"/>
    <col min="8221" max="8448" width="11.42578125" style="104"/>
    <col min="8449" max="8449" width="2.85546875" style="104" customWidth="1"/>
    <col min="8450" max="8450" width="32.140625" style="104" customWidth="1"/>
    <col min="8451" max="8451" width="10.5703125" style="104" customWidth="1"/>
    <col min="8452" max="8452" width="24.28515625" style="104" customWidth="1"/>
    <col min="8453" max="8453" width="21.7109375" style="104" customWidth="1"/>
    <col min="8454" max="8454" width="34.7109375" style="104" customWidth="1"/>
    <col min="8455" max="8455" width="20.140625" style="104" customWidth="1"/>
    <col min="8456" max="8456" width="37.7109375" style="104" customWidth="1"/>
    <col min="8457" max="8457" width="16.5703125" style="104" customWidth="1"/>
    <col min="8458" max="8458" width="45.5703125" style="104" customWidth="1"/>
    <col min="8459" max="8459" width="51.42578125" style="104" customWidth="1"/>
    <col min="8460" max="8460" width="43.5703125" style="104" bestFit="1" customWidth="1"/>
    <col min="8461" max="8461" width="43" style="104" customWidth="1"/>
    <col min="8462" max="8462" width="16.5703125" style="104" customWidth="1"/>
    <col min="8463" max="8463" width="26" style="104" customWidth="1"/>
    <col min="8464" max="8465" width="26.7109375" style="104" bestFit="1" customWidth="1"/>
    <col min="8466" max="8466" width="8.140625" style="104" customWidth="1"/>
    <col min="8467" max="8467" width="8.5703125" style="104" customWidth="1"/>
    <col min="8468" max="8471" width="11.42578125" style="104"/>
    <col min="8472" max="8472" width="10" style="104" customWidth="1"/>
    <col min="8473" max="8473" width="8.42578125" style="104" customWidth="1"/>
    <col min="8474" max="8474" width="8.85546875" style="104" customWidth="1"/>
    <col min="8475" max="8475" width="9.42578125" style="104" customWidth="1"/>
    <col min="8476" max="8476" width="8.7109375" style="104" customWidth="1"/>
    <col min="8477" max="8704" width="11.42578125" style="104"/>
    <col min="8705" max="8705" width="2.85546875" style="104" customWidth="1"/>
    <col min="8706" max="8706" width="32.140625" style="104" customWidth="1"/>
    <col min="8707" max="8707" width="10.5703125" style="104" customWidth="1"/>
    <col min="8708" max="8708" width="24.28515625" style="104" customWidth="1"/>
    <col min="8709" max="8709" width="21.7109375" style="104" customWidth="1"/>
    <col min="8710" max="8710" width="34.7109375" style="104" customWidth="1"/>
    <col min="8711" max="8711" width="20.140625" style="104" customWidth="1"/>
    <col min="8712" max="8712" width="37.7109375" style="104" customWidth="1"/>
    <col min="8713" max="8713" width="16.5703125" style="104" customWidth="1"/>
    <col min="8714" max="8714" width="45.5703125" style="104" customWidth="1"/>
    <col min="8715" max="8715" width="51.42578125" style="104" customWidth="1"/>
    <col min="8716" max="8716" width="43.5703125" style="104" bestFit="1" customWidth="1"/>
    <col min="8717" max="8717" width="43" style="104" customWidth="1"/>
    <col min="8718" max="8718" width="16.5703125" style="104" customWidth="1"/>
    <col min="8719" max="8719" width="26" style="104" customWidth="1"/>
    <col min="8720" max="8721" width="26.7109375" style="104" bestFit="1" customWidth="1"/>
    <col min="8722" max="8722" width="8.140625" style="104" customWidth="1"/>
    <col min="8723" max="8723" width="8.5703125" style="104" customWidth="1"/>
    <col min="8724" max="8727" width="11.42578125" style="104"/>
    <col min="8728" max="8728" width="10" style="104" customWidth="1"/>
    <col min="8729" max="8729" width="8.42578125" style="104" customWidth="1"/>
    <col min="8730" max="8730" width="8.85546875" style="104" customWidth="1"/>
    <col min="8731" max="8731" width="9.42578125" style="104" customWidth="1"/>
    <col min="8732" max="8732" width="8.7109375" style="104" customWidth="1"/>
    <col min="8733" max="8960" width="11.42578125" style="104"/>
    <col min="8961" max="8961" width="2.85546875" style="104" customWidth="1"/>
    <col min="8962" max="8962" width="32.140625" style="104" customWidth="1"/>
    <col min="8963" max="8963" width="10.5703125" style="104" customWidth="1"/>
    <col min="8964" max="8964" width="24.28515625" style="104" customWidth="1"/>
    <col min="8965" max="8965" width="21.7109375" style="104" customWidth="1"/>
    <col min="8966" max="8966" width="34.7109375" style="104" customWidth="1"/>
    <col min="8967" max="8967" width="20.140625" style="104" customWidth="1"/>
    <col min="8968" max="8968" width="37.7109375" style="104" customWidth="1"/>
    <col min="8969" max="8969" width="16.5703125" style="104" customWidth="1"/>
    <col min="8970" max="8970" width="45.5703125" style="104" customWidth="1"/>
    <col min="8971" max="8971" width="51.42578125" style="104" customWidth="1"/>
    <col min="8972" max="8972" width="43.5703125" style="104" bestFit="1" customWidth="1"/>
    <col min="8973" max="8973" width="43" style="104" customWidth="1"/>
    <col min="8974" max="8974" width="16.5703125" style="104" customWidth="1"/>
    <col min="8975" max="8975" width="26" style="104" customWidth="1"/>
    <col min="8976" max="8977" width="26.7109375" style="104" bestFit="1" customWidth="1"/>
    <col min="8978" max="8978" width="8.140625" style="104" customWidth="1"/>
    <col min="8979" max="8979" width="8.5703125" style="104" customWidth="1"/>
    <col min="8980" max="8983" width="11.42578125" style="104"/>
    <col min="8984" max="8984" width="10" style="104" customWidth="1"/>
    <col min="8985" max="8985" width="8.42578125" style="104" customWidth="1"/>
    <col min="8986" max="8986" width="8.85546875" style="104" customWidth="1"/>
    <col min="8987" max="8987" width="9.42578125" style="104" customWidth="1"/>
    <col min="8988" max="8988" width="8.7109375" style="104" customWidth="1"/>
    <col min="8989" max="9216" width="11.42578125" style="104"/>
    <col min="9217" max="9217" width="2.85546875" style="104" customWidth="1"/>
    <col min="9218" max="9218" width="32.140625" style="104" customWidth="1"/>
    <col min="9219" max="9219" width="10.5703125" style="104" customWidth="1"/>
    <col min="9220" max="9220" width="24.28515625" style="104" customWidth="1"/>
    <col min="9221" max="9221" width="21.7109375" style="104" customWidth="1"/>
    <col min="9222" max="9222" width="34.7109375" style="104" customWidth="1"/>
    <col min="9223" max="9223" width="20.140625" style="104" customWidth="1"/>
    <col min="9224" max="9224" width="37.7109375" style="104" customWidth="1"/>
    <col min="9225" max="9225" width="16.5703125" style="104" customWidth="1"/>
    <col min="9226" max="9226" width="45.5703125" style="104" customWidth="1"/>
    <col min="9227" max="9227" width="51.42578125" style="104" customWidth="1"/>
    <col min="9228" max="9228" width="43.5703125" style="104" bestFit="1" customWidth="1"/>
    <col min="9229" max="9229" width="43" style="104" customWidth="1"/>
    <col min="9230" max="9230" width="16.5703125" style="104" customWidth="1"/>
    <col min="9231" max="9231" width="26" style="104" customWidth="1"/>
    <col min="9232" max="9233" width="26.7109375" style="104" bestFit="1" customWidth="1"/>
    <col min="9234" max="9234" width="8.140625" style="104" customWidth="1"/>
    <col min="9235" max="9235" width="8.5703125" style="104" customWidth="1"/>
    <col min="9236" max="9239" width="11.42578125" style="104"/>
    <col min="9240" max="9240" width="10" style="104" customWidth="1"/>
    <col min="9241" max="9241" width="8.42578125" style="104" customWidth="1"/>
    <col min="9242" max="9242" width="8.85546875" style="104" customWidth="1"/>
    <col min="9243" max="9243" width="9.42578125" style="104" customWidth="1"/>
    <col min="9244" max="9244" width="8.7109375" style="104" customWidth="1"/>
    <col min="9245" max="9472" width="11.42578125" style="104"/>
    <col min="9473" max="9473" width="2.85546875" style="104" customWidth="1"/>
    <col min="9474" max="9474" width="32.140625" style="104" customWidth="1"/>
    <col min="9475" max="9475" width="10.5703125" style="104" customWidth="1"/>
    <col min="9476" max="9476" width="24.28515625" style="104" customWidth="1"/>
    <col min="9477" max="9477" width="21.7109375" style="104" customWidth="1"/>
    <col min="9478" max="9478" width="34.7109375" style="104" customWidth="1"/>
    <col min="9479" max="9479" width="20.140625" style="104" customWidth="1"/>
    <col min="9480" max="9480" width="37.7109375" style="104" customWidth="1"/>
    <col min="9481" max="9481" width="16.5703125" style="104" customWidth="1"/>
    <col min="9482" max="9482" width="45.5703125" style="104" customWidth="1"/>
    <col min="9483" max="9483" width="51.42578125" style="104" customWidth="1"/>
    <col min="9484" max="9484" width="43.5703125" style="104" bestFit="1" customWidth="1"/>
    <col min="9485" max="9485" width="43" style="104" customWidth="1"/>
    <col min="9486" max="9486" width="16.5703125" style="104" customWidth="1"/>
    <col min="9487" max="9487" width="26" style="104" customWidth="1"/>
    <col min="9488" max="9489" width="26.7109375" style="104" bestFit="1" customWidth="1"/>
    <col min="9490" max="9490" width="8.140625" style="104" customWidth="1"/>
    <col min="9491" max="9491" width="8.5703125" style="104" customWidth="1"/>
    <col min="9492" max="9495" width="11.42578125" style="104"/>
    <col min="9496" max="9496" width="10" style="104" customWidth="1"/>
    <col min="9497" max="9497" width="8.42578125" style="104" customWidth="1"/>
    <col min="9498" max="9498" width="8.85546875" style="104" customWidth="1"/>
    <col min="9499" max="9499" width="9.42578125" style="104" customWidth="1"/>
    <col min="9500" max="9500" width="8.7109375" style="104" customWidth="1"/>
    <col min="9501" max="9728" width="11.42578125" style="104"/>
    <col min="9729" max="9729" width="2.85546875" style="104" customWidth="1"/>
    <col min="9730" max="9730" width="32.140625" style="104" customWidth="1"/>
    <col min="9731" max="9731" width="10.5703125" style="104" customWidth="1"/>
    <col min="9732" max="9732" width="24.28515625" style="104" customWidth="1"/>
    <col min="9733" max="9733" width="21.7109375" style="104" customWidth="1"/>
    <col min="9734" max="9734" width="34.7109375" style="104" customWidth="1"/>
    <col min="9735" max="9735" width="20.140625" style="104" customWidth="1"/>
    <col min="9736" max="9736" width="37.7109375" style="104" customWidth="1"/>
    <col min="9737" max="9737" width="16.5703125" style="104" customWidth="1"/>
    <col min="9738" max="9738" width="45.5703125" style="104" customWidth="1"/>
    <col min="9739" max="9739" width="51.42578125" style="104" customWidth="1"/>
    <col min="9740" max="9740" width="43.5703125" style="104" bestFit="1" customWidth="1"/>
    <col min="9741" max="9741" width="43" style="104" customWidth="1"/>
    <col min="9742" max="9742" width="16.5703125" style="104" customWidth="1"/>
    <col min="9743" max="9743" width="26" style="104" customWidth="1"/>
    <col min="9744" max="9745" width="26.7109375" style="104" bestFit="1" customWidth="1"/>
    <col min="9746" max="9746" width="8.140625" style="104" customWidth="1"/>
    <col min="9747" max="9747" width="8.5703125" style="104" customWidth="1"/>
    <col min="9748" max="9751" width="11.42578125" style="104"/>
    <col min="9752" max="9752" width="10" style="104" customWidth="1"/>
    <col min="9753" max="9753" width="8.42578125" style="104" customWidth="1"/>
    <col min="9754" max="9754" width="8.85546875" style="104" customWidth="1"/>
    <col min="9755" max="9755" width="9.42578125" style="104" customWidth="1"/>
    <col min="9756" max="9756" width="8.7109375" style="104" customWidth="1"/>
    <col min="9757" max="9984" width="11.42578125" style="104"/>
    <col min="9985" max="9985" width="2.85546875" style="104" customWidth="1"/>
    <col min="9986" max="9986" width="32.140625" style="104" customWidth="1"/>
    <col min="9987" max="9987" width="10.5703125" style="104" customWidth="1"/>
    <col min="9988" max="9988" width="24.28515625" style="104" customWidth="1"/>
    <col min="9989" max="9989" width="21.7109375" style="104" customWidth="1"/>
    <col min="9990" max="9990" width="34.7109375" style="104" customWidth="1"/>
    <col min="9991" max="9991" width="20.140625" style="104" customWidth="1"/>
    <col min="9992" max="9992" width="37.7109375" style="104" customWidth="1"/>
    <col min="9993" max="9993" width="16.5703125" style="104" customWidth="1"/>
    <col min="9994" max="9994" width="45.5703125" style="104" customWidth="1"/>
    <col min="9995" max="9995" width="51.42578125" style="104" customWidth="1"/>
    <col min="9996" max="9996" width="43.5703125" style="104" bestFit="1" customWidth="1"/>
    <col min="9997" max="9997" width="43" style="104" customWidth="1"/>
    <col min="9998" max="9998" width="16.5703125" style="104" customWidth="1"/>
    <col min="9999" max="9999" width="26" style="104" customWidth="1"/>
    <col min="10000" max="10001" width="26.7109375" style="104" bestFit="1" customWidth="1"/>
    <col min="10002" max="10002" width="8.140625" style="104" customWidth="1"/>
    <col min="10003" max="10003" width="8.5703125" style="104" customWidth="1"/>
    <col min="10004" max="10007" width="11.42578125" style="104"/>
    <col min="10008" max="10008" width="10" style="104" customWidth="1"/>
    <col min="10009" max="10009" width="8.42578125" style="104" customWidth="1"/>
    <col min="10010" max="10010" width="8.85546875" style="104" customWidth="1"/>
    <col min="10011" max="10011" width="9.42578125" style="104" customWidth="1"/>
    <col min="10012" max="10012" width="8.7109375" style="104" customWidth="1"/>
    <col min="10013" max="10240" width="11.42578125" style="104"/>
    <col min="10241" max="10241" width="2.85546875" style="104" customWidth="1"/>
    <col min="10242" max="10242" width="32.140625" style="104" customWidth="1"/>
    <col min="10243" max="10243" width="10.5703125" style="104" customWidth="1"/>
    <col min="10244" max="10244" width="24.28515625" style="104" customWidth="1"/>
    <col min="10245" max="10245" width="21.7109375" style="104" customWidth="1"/>
    <col min="10246" max="10246" width="34.7109375" style="104" customWidth="1"/>
    <col min="10247" max="10247" width="20.140625" style="104" customWidth="1"/>
    <col min="10248" max="10248" width="37.7109375" style="104" customWidth="1"/>
    <col min="10249" max="10249" width="16.5703125" style="104" customWidth="1"/>
    <col min="10250" max="10250" width="45.5703125" style="104" customWidth="1"/>
    <col min="10251" max="10251" width="51.42578125" style="104" customWidth="1"/>
    <col min="10252" max="10252" width="43.5703125" style="104" bestFit="1" customWidth="1"/>
    <col min="10253" max="10253" width="43" style="104" customWidth="1"/>
    <col min="10254" max="10254" width="16.5703125" style="104" customWidth="1"/>
    <col min="10255" max="10255" width="26" style="104" customWidth="1"/>
    <col min="10256" max="10257" width="26.7109375" style="104" bestFit="1" customWidth="1"/>
    <col min="10258" max="10258" width="8.140625" style="104" customWidth="1"/>
    <col min="10259" max="10259" width="8.5703125" style="104" customWidth="1"/>
    <col min="10260" max="10263" width="11.42578125" style="104"/>
    <col min="10264" max="10264" width="10" style="104" customWidth="1"/>
    <col min="10265" max="10265" width="8.42578125" style="104" customWidth="1"/>
    <col min="10266" max="10266" width="8.85546875" style="104" customWidth="1"/>
    <col min="10267" max="10267" width="9.42578125" style="104" customWidth="1"/>
    <col min="10268" max="10268" width="8.7109375" style="104" customWidth="1"/>
    <col min="10269" max="10496" width="11.42578125" style="104"/>
    <col min="10497" max="10497" width="2.85546875" style="104" customWidth="1"/>
    <col min="10498" max="10498" width="32.140625" style="104" customWidth="1"/>
    <col min="10499" max="10499" width="10.5703125" style="104" customWidth="1"/>
    <col min="10500" max="10500" width="24.28515625" style="104" customWidth="1"/>
    <col min="10501" max="10501" width="21.7109375" style="104" customWidth="1"/>
    <col min="10502" max="10502" width="34.7109375" style="104" customWidth="1"/>
    <col min="10503" max="10503" width="20.140625" style="104" customWidth="1"/>
    <col min="10504" max="10504" width="37.7109375" style="104" customWidth="1"/>
    <col min="10505" max="10505" width="16.5703125" style="104" customWidth="1"/>
    <col min="10506" max="10506" width="45.5703125" style="104" customWidth="1"/>
    <col min="10507" max="10507" width="51.42578125" style="104" customWidth="1"/>
    <col min="10508" max="10508" width="43.5703125" style="104" bestFit="1" customWidth="1"/>
    <col min="10509" max="10509" width="43" style="104" customWidth="1"/>
    <col min="10510" max="10510" width="16.5703125" style="104" customWidth="1"/>
    <col min="10511" max="10511" width="26" style="104" customWidth="1"/>
    <col min="10512" max="10513" width="26.7109375" style="104" bestFit="1" customWidth="1"/>
    <col min="10514" max="10514" width="8.140625" style="104" customWidth="1"/>
    <col min="10515" max="10515" width="8.5703125" style="104" customWidth="1"/>
    <col min="10516" max="10519" width="11.42578125" style="104"/>
    <col min="10520" max="10520" width="10" style="104" customWidth="1"/>
    <col min="10521" max="10521" width="8.42578125" style="104" customWidth="1"/>
    <col min="10522" max="10522" width="8.85546875" style="104" customWidth="1"/>
    <col min="10523" max="10523" width="9.42578125" style="104" customWidth="1"/>
    <col min="10524" max="10524" width="8.7109375" style="104" customWidth="1"/>
    <col min="10525" max="10752" width="11.42578125" style="104"/>
    <col min="10753" max="10753" width="2.85546875" style="104" customWidth="1"/>
    <col min="10754" max="10754" width="32.140625" style="104" customWidth="1"/>
    <col min="10755" max="10755" width="10.5703125" style="104" customWidth="1"/>
    <col min="10756" max="10756" width="24.28515625" style="104" customWidth="1"/>
    <col min="10757" max="10757" width="21.7109375" style="104" customWidth="1"/>
    <col min="10758" max="10758" width="34.7109375" style="104" customWidth="1"/>
    <col min="10759" max="10759" width="20.140625" style="104" customWidth="1"/>
    <col min="10760" max="10760" width="37.7109375" style="104" customWidth="1"/>
    <col min="10761" max="10761" width="16.5703125" style="104" customWidth="1"/>
    <col min="10762" max="10762" width="45.5703125" style="104" customWidth="1"/>
    <col min="10763" max="10763" width="51.42578125" style="104" customWidth="1"/>
    <col min="10764" max="10764" width="43.5703125" style="104" bestFit="1" customWidth="1"/>
    <col min="10765" max="10765" width="43" style="104" customWidth="1"/>
    <col min="10766" max="10766" width="16.5703125" style="104" customWidth="1"/>
    <col min="10767" max="10767" width="26" style="104" customWidth="1"/>
    <col min="10768" max="10769" width="26.7109375" style="104" bestFit="1" customWidth="1"/>
    <col min="10770" max="10770" width="8.140625" style="104" customWidth="1"/>
    <col min="10771" max="10771" width="8.5703125" style="104" customWidth="1"/>
    <col min="10772" max="10775" width="11.42578125" style="104"/>
    <col min="10776" max="10776" width="10" style="104" customWidth="1"/>
    <col min="10777" max="10777" width="8.42578125" style="104" customWidth="1"/>
    <col min="10778" max="10778" width="8.85546875" style="104" customWidth="1"/>
    <col min="10779" max="10779" width="9.42578125" style="104" customWidth="1"/>
    <col min="10780" max="10780" width="8.7109375" style="104" customWidth="1"/>
    <col min="10781" max="11008" width="11.42578125" style="104"/>
    <col min="11009" max="11009" width="2.85546875" style="104" customWidth="1"/>
    <col min="11010" max="11010" width="32.140625" style="104" customWidth="1"/>
    <col min="11011" max="11011" width="10.5703125" style="104" customWidth="1"/>
    <col min="11012" max="11012" width="24.28515625" style="104" customWidth="1"/>
    <col min="11013" max="11013" width="21.7109375" style="104" customWidth="1"/>
    <col min="11014" max="11014" width="34.7109375" style="104" customWidth="1"/>
    <col min="11015" max="11015" width="20.140625" style="104" customWidth="1"/>
    <col min="11016" max="11016" width="37.7109375" style="104" customWidth="1"/>
    <col min="11017" max="11017" width="16.5703125" style="104" customWidth="1"/>
    <col min="11018" max="11018" width="45.5703125" style="104" customWidth="1"/>
    <col min="11019" max="11019" width="51.42578125" style="104" customWidth="1"/>
    <col min="11020" max="11020" width="43.5703125" style="104" bestFit="1" customWidth="1"/>
    <col min="11021" max="11021" width="43" style="104" customWidth="1"/>
    <col min="11022" max="11022" width="16.5703125" style="104" customWidth="1"/>
    <col min="11023" max="11023" width="26" style="104" customWidth="1"/>
    <col min="11024" max="11025" width="26.7109375" style="104" bestFit="1" customWidth="1"/>
    <col min="11026" max="11026" width="8.140625" style="104" customWidth="1"/>
    <col min="11027" max="11027" width="8.5703125" style="104" customWidth="1"/>
    <col min="11028" max="11031" width="11.42578125" style="104"/>
    <col min="11032" max="11032" width="10" style="104" customWidth="1"/>
    <col min="11033" max="11033" width="8.42578125" style="104" customWidth="1"/>
    <col min="11034" max="11034" width="8.85546875" style="104" customWidth="1"/>
    <col min="11035" max="11035" width="9.42578125" style="104" customWidth="1"/>
    <col min="11036" max="11036" width="8.7109375" style="104" customWidth="1"/>
    <col min="11037" max="11264" width="11.42578125" style="104"/>
    <col min="11265" max="11265" width="2.85546875" style="104" customWidth="1"/>
    <col min="11266" max="11266" width="32.140625" style="104" customWidth="1"/>
    <col min="11267" max="11267" width="10.5703125" style="104" customWidth="1"/>
    <col min="11268" max="11268" width="24.28515625" style="104" customWidth="1"/>
    <col min="11269" max="11269" width="21.7109375" style="104" customWidth="1"/>
    <col min="11270" max="11270" width="34.7109375" style="104" customWidth="1"/>
    <col min="11271" max="11271" width="20.140625" style="104" customWidth="1"/>
    <col min="11272" max="11272" width="37.7109375" style="104" customWidth="1"/>
    <col min="11273" max="11273" width="16.5703125" style="104" customWidth="1"/>
    <col min="11274" max="11274" width="45.5703125" style="104" customWidth="1"/>
    <col min="11275" max="11275" width="51.42578125" style="104" customWidth="1"/>
    <col min="11276" max="11276" width="43.5703125" style="104" bestFit="1" customWidth="1"/>
    <col min="11277" max="11277" width="43" style="104" customWidth="1"/>
    <col min="11278" max="11278" width="16.5703125" style="104" customWidth="1"/>
    <col min="11279" max="11279" width="26" style="104" customWidth="1"/>
    <col min="11280" max="11281" width="26.7109375" style="104" bestFit="1" customWidth="1"/>
    <col min="11282" max="11282" width="8.140625" style="104" customWidth="1"/>
    <col min="11283" max="11283" width="8.5703125" style="104" customWidth="1"/>
    <col min="11284" max="11287" width="11.42578125" style="104"/>
    <col min="11288" max="11288" width="10" style="104" customWidth="1"/>
    <col min="11289" max="11289" width="8.42578125" style="104" customWidth="1"/>
    <col min="11290" max="11290" width="8.85546875" style="104" customWidth="1"/>
    <col min="11291" max="11291" width="9.42578125" style="104" customWidth="1"/>
    <col min="11292" max="11292" width="8.7109375" style="104" customWidth="1"/>
    <col min="11293" max="11520" width="11.42578125" style="104"/>
    <col min="11521" max="11521" width="2.85546875" style="104" customWidth="1"/>
    <col min="11522" max="11522" width="32.140625" style="104" customWidth="1"/>
    <col min="11523" max="11523" width="10.5703125" style="104" customWidth="1"/>
    <col min="11524" max="11524" width="24.28515625" style="104" customWidth="1"/>
    <col min="11525" max="11525" width="21.7109375" style="104" customWidth="1"/>
    <col min="11526" max="11526" width="34.7109375" style="104" customWidth="1"/>
    <col min="11527" max="11527" width="20.140625" style="104" customWidth="1"/>
    <col min="11528" max="11528" width="37.7109375" style="104" customWidth="1"/>
    <col min="11529" max="11529" width="16.5703125" style="104" customWidth="1"/>
    <col min="11530" max="11530" width="45.5703125" style="104" customWidth="1"/>
    <col min="11531" max="11531" width="51.42578125" style="104" customWidth="1"/>
    <col min="11532" max="11532" width="43.5703125" style="104" bestFit="1" customWidth="1"/>
    <col min="11533" max="11533" width="43" style="104" customWidth="1"/>
    <col min="11534" max="11534" width="16.5703125" style="104" customWidth="1"/>
    <col min="11535" max="11535" width="26" style="104" customWidth="1"/>
    <col min="11536" max="11537" width="26.7109375" style="104" bestFit="1" customWidth="1"/>
    <col min="11538" max="11538" width="8.140625" style="104" customWidth="1"/>
    <col min="11539" max="11539" width="8.5703125" style="104" customWidth="1"/>
    <col min="11540" max="11543" width="11.42578125" style="104"/>
    <col min="11544" max="11544" width="10" style="104" customWidth="1"/>
    <col min="11545" max="11545" width="8.42578125" style="104" customWidth="1"/>
    <col min="11546" max="11546" width="8.85546875" style="104" customWidth="1"/>
    <col min="11547" max="11547" width="9.42578125" style="104" customWidth="1"/>
    <col min="11548" max="11548" width="8.7109375" style="104" customWidth="1"/>
    <col min="11549" max="11776" width="11.42578125" style="104"/>
    <col min="11777" max="11777" width="2.85546875" style="104" customWidth="1"/>
    <col min="11778" max="11778" width="32.140625" style="104" customWidth="1"/>
    <col min="11779" max="11779" width="10.5703125" style="104" customWidth="1"/>
    <col min="11780" max="11780" width="24.28515625" style="104" customWidth="1"/>
    <col min="11781" max="11781" width="21.7109375" style="104" customWidth="1"/>
    <col min="11782" max="11782" width="34.7109375" style="104" customWidth="1"/>
    <col min="11783" max="11783" width="20.140625" style="104" customWidth="1"/>
    <col min="11784" max="11784" width="37.7109375" style="104" customWidth="1"/>
    <col min="11785" max="11785" width="16.5703125" style="104" customWidth="1"/>
    <col min="11786" max="11786" width="45.5703125" style="104" customWidth="1"/>
    <col min="11787" max="11787" width="51.42578125" style="104" customWidth="1"/>
    <col min="11788" max="11788" width="43.5703125" style="104" bestFit="1" customWidth="1"/>
    <col min="11789" max="11789" width="43" style="104" customWidth="1"/>
    <col min="11790" max="11790" width="16.5703125" style="104" customWidth="1"/>
    <col min="11791" max="11791" width="26" style="104" customWidth="1"/>
    <col min="11792" max="11793" width="26.7109375" style="104" bestFit="1" customWidth="1"/>
    <col min="11794" max="11794" width="8.140625" style="104" customWidth="1"/>
    <col min="11795" max="11795" width="8.5703125" style="104" customWidth="1"/>
    <col min="11796" max="11799" width="11.42578125" style="104"/>
    <col min="11800" max="11800" width="10" style="104" customWidth="1"/>
    <col min="11801" max="11801" width="8.42578125" style="104" customWidth="1"/>
    <col min="11802" max="11802" width="8.85546875" style="104" customWidth="1"/>
    <col min="11803" max="11803" width="9.42578125" style="104" customWidth="1"/>
    <col min="11804" max="11804" width="8.7109375" style="104" customWidth="1"/>
    <col min="11805" max="12032" width="11.42578125" style="104"/>
    <col min="12033" max="12033" width="2.85546875" style="104" customWidth="1"/>
    <col min="12034" max="12034" width="32.140625" style="104" customWidth="1"/>
    <col min="12035" max="12035" width="10.5703125" style="104" customWidth="1"/>
    <col min="12036" max="12036" width="24.28515625" style="104" customWidth="1"/>
    <col min="12037" max="12037" width="21.7109375" style="104" customWidth="1"/>
    <col min="12038" max="12038" width="34.7109375" style="104" customWidth="1"/>
    <col min="12039" max="12039" width="20.140625" style="104" customWidth="1"/>
    <col min="12040" max="12040" width="37.7109375" style="104" customWidth="1"/>
    <col min="12041" max="12041" width="16.5703125" style="104" customWidth="1"/>
    <col min="12042" max="12042" width="45.5703125" style="104" customWidth="1"/>
    <col min="12043" max="12043" width="51.42578125" style="104" customWidth="1"/>
    <col min="12044" max="12044" width="43.5703125" style="104" bestFit="1" customWidth="1"/>
    <col min="12045" max="12045" width="43" style="104" customWidth="1"/>
    <col min="12046" max="12046" width="16.5703125" style="104" customWidth="1"/>
    <col min="12047" max="12047" width="26" style="104" customWidth="1"/>
    <col min="12048" max="12049" width="26.7109375" style="104" bestFit="1" customWidth="1"/>
    <col min="12050" max="12050" width="8.140625" style="104" customWidth="1"/>
    <col min="12051" max="12051" width="8.5703125" style="104" customWidth="1"/>
    <col min="12052" max="12055" width="11.42578125" style="104"/>
    <col min="12056" max="12056" width="10" style="104" customWidth="1"/>
    <col min="12057" max="12057" width="8.42578125" style="104" customWidth="1"/>
    <col min="12058" max="12058" width="8.85546875" style="104" customWidth="1"/>
    <col min="12059" max="12059" width="9.42578125" style="104" customWidth="1"/>
    <col min="12060" max="12060" width="8.7109375" style="104" customWidth="1"/>
    <col min="12061" max="12288" width="11.42578125" style="104"/>
    <col min="12289" max="12289" width="2.85546875" style="104" customWidth="1"/>
    <col min="12290" max="12290" width="32.140625" style="104" customWidth="1"/>
    <col min="12291" max="12291" width="10.5703125" style="104" customWidth="1"/>
    <col min="12292" max="12292" width="24.28515625" style="104" customWidth="1"/>
    <col min="12293" max="12293" width="21.7109375" style="104" customWidth="1"/>
    <col min="12294" max="12294" width="34.7109375" style="104" customWidth="1"/>
    <col min="12295" max="12295" width="20.140625" style="104" customWidth="1"/>
    <col min="12296" max="12296" width="37.7109375" style="104" customWidth="1"/>
    <col min="12297" max="12297" width="16.5703125" style="104" customWidth="1"/>
    <col min="12298" max="12298" width="45.5703125" style="104" customWidth="1"/>
    <col min="12299" max="12299" width="51.42578125" style="104" customWidth="1"/>
    <col min="12300" max="12300" width="43.5703125" style="104" bestFit="1" customWidth="1"/>
    <col min="12301" max="12301" width="43" style="104" customWidth="1"/>
    <col min="12302" max="12302" width="16.5703125" style="104" customWidth="1"/>
    <col min="12303" max="12303" width="26" style="104" customWidth="1"/>
    <col min="12304" max="12305" width="26.7109375" style="104" bestFit="1" customWidth="1"/>
    <col min="12306" max="12306" width="8.140625" style="104" customWidth="1"/>
    <col min="12307" max="12307" width="8.5703125" style="104" customWidth="1"/>
    <col min="12308" max="12311" width="11.42578125" style="104"/>
    <col min="12312" max="12312" width="10" style="104" customWidth="1"/>
    <col min="12313" max="12313" width="8.42578125" style="104" customWidth="1"/>
    <col min="12314" max="12314" width="8.85546875" style="104" customWidth="1"/>
    <col min="12315" max="12315" width="9.42578125" style="104" customWidth="1"/>
    <col min="12316" max="12316" width="8.7109375" style="104" customWidth="1"/>
    <col min="12317" max="12544" width="11.42578125" style="104"/>
    <col min="12545" max="12545" width="2.85546875" style="104" customWidth="1"/>
    <col min="12546" max="12546" width="32.140625" style="104" customWidth="1"/>
    <col min="12547" max="12547" width="10.5703125" style="104" customWidth="1"/>
    <col min="12548" max="12548" width="24.28515625" style="104" customWidth="1"/>
    <col min="12549" max="12549" width="21.7109375" style="104" customWidth="1"/>
    <col min="12550" max="12550" width="34.7109375" style="104" customWidth="1"/>
    <col min="12551" max="12551" width="20.140625" style="104" customWidth="1"/>
    <col min="12552" max="12552" width="37.7109375" style="104" customWidth="1"/>
    <col min="12553" max="12553" width="16.5703125" style="104" customWidth="1"/>
    <col min="12554" max="12554" width="45.5703125" style="104" customWidth="1"/>
    <col min="12555" max="12555" width="51.42578125" style="104" customWidth="1"/>
    <col min="12556" max="12556" width="43.5703125" style="104" bestFit="1" customWidth="1"/>
    <col min="12557" max="12557" width="43" style="104" customWidth="1"/>
    <col min="12558" max="12558" width="16.5703125" style="104" customWidth="1"/>
    <col min="12559" max="12559" width="26" style="104" customWidth="1"/>
    <col min="12560" max="12561" width="26.7109375" style="104" bestFit="1" customWidth="1"/>
    <col min="12562" max="12562" width="8.140625" style="104" customWidth="1"/>
    <col min="12563" max="12563" width="8.5703125" style="104" customWidth="1"/>
    <col min="12564" max="12567" width="11.42578125" style="104"/>
    <col min="12568" max="12568" width="10" style="104" customWidth="1"/>
    <col min="12569" max="12569" width="8.42578125" style="104" customWidth="1"/>
    <col min="12570" max="12570" width="8.85546875" style="104" customWidth="1"/>
    <col min="12571" max="12571" width="9.42578125" style="104" customWidth="1"/>
    <col min="12572" max="12572" width="8.7109375" style="104" customWidth="1"/>
    <col min="12573" max="12800" width="11.42578125" style="104"/>
    <col min="12801" max="12801" width="2.85546875" style="104" customWidth="1"/>
    <col min="12802" max="12802" width="32.140625" style="104" customWidth="1"/>
    <col min="12803" max="12803" width="10.5703125" style="104" customWidth="1"/>
    <col min="12804" max="12804" width="24.28515625" style="104" customWidth="1"/>
    <col min="12805" max="12805" width="21.7109375" style="104" customWidth="1"/>
    <col min="12806" max="12806" width="34.7109375" style="104" customWidth="1"/>
    <col min="12807" max="12807" width="20.140625" style="104" customWidth="1"/>
    <col min="12808" max="12808" width="37.7109375" style="104" customWidth="1"/>
    <col min="12809" max="12809" width="16.5703125" style="104" customWidth="1"/>
    <col min="12810" max="12810" width="45.5703125" style="104" customWidth="1"/>
    <col min="12811" max="12811" width="51.42578125" style="104" customWidth="1"/>
    <col min="12812" max="12812" width="43.5703125" style="104" bestFit="1" customWidth="1"/>
    <col min="12813" max="12813" width="43" style="104" customWidth="1"/>
    <col min="12814" max="12814" width="16.5703125" style="104" customWidth="1"/>
    <col min="12815" max="12815" width="26" style="104" customWidth="1"/>
    <col min="12816" max="12817" width="26.7109375" style="104" bestFit="1" customWidth="1"/>
    <col min="12818" max="12818" width="8.140625" style="104" customWidth="1"/>
    <col min="12819" max="12819" width="8.5703125" style="104" customWidth="1"/>
    <col min="12820" max="12823" width="11.42578125" style="104"/>
    <col min="12824" max="12824" width="10" style="104" customWidth="1"/>
    <col min="12825" max="12825" width="8.42578125" style="104" customWidth="1"/>
    <col min="12826" max="12826" width="8.85546875" style="104" customWidth="1"/>
    <col min="12827" max="12827" width="9.42578125" style="104" customWidth="1"/>
    <col min="12828" max="12828" width="8.7109375" style="104" customWidth="1"/>
    <col min="12829" max="13056" width="11.42578125" style="104"/>
    <col min="13057" max="13057" width="2.85546875" style="104" customWidth="1"/>
    <col min="13058" max="13058" width="32.140625" style="104" customWidth="1"/>
    <col min="13059" max="13059" width="10.5703125" style="104" customWidth="1"/>
    <col min="13060" max="13060" width="24.28515625" style="104" customWidth="1"/>
    <col min="13061" max="13061" width="21.7109375" style="104" customWidth="1"/>
    <col min="13062" max="13062" width="34.7109375" style="104" customWidth="1"/>
    <col min="13063" max="13063" width="20.140625" style="104" customWidth="1"/>
    <col min="13064" max="13064" width="37.7109375" style="104" customWidth="1"/>
    <col min="13065" max="13065" width="16.5703125" style="104" customWidth="1"/>
    <col min="13066" max="13066" width="45.5703125" style="104" customWidth="1"/>
    <col min="13067" max="13067" width="51.42578125" style="104" customWidth="1"/>
    <col min="13068" max="13068" width="43.5703125" style="104" bestFit="1" customWidth="1"/>
    <col min="13069" max="13069" width="43" style="104" customWidth="1"/>
    <col min="13070" max="13070" width="16.5703125" style="104" customWidth="1"/>
    <col min="13071" max="13071" width="26" style="104" customWidth="1"/>
    <col min="13072" max="13073" width="26.7109375" style="104" bestFit="1" customWidth="1"/>
    <col min="13074" max="13074" width="8.140625" style="104" customWidth="1"/>
    <col min="13075" max="13075" width="8.5703125" style="104" customWidth="1"/>
    <col min="13076" max="13079" width="11.42578125" style="104"/>
    <col min="13080" max="13080" width="10" style="104" customWidth="1"/>
    <col min="13081" max="13081" width="8.42578125" style="104" customWidth="1"/>
    <col min="13082" max="13082" width="8.85546875" style="104" customWidth="1"/>
    <col min="13083" max="13083" width="9.42578125" style="104" customWidth="1"/>
    <col min="13084" max="13084" width="8.7109375" style="104" customWidth="1"/>
    <col min="13085" max="13312" width="11.42578125" style="104"/>
    <col min="13313" max="13313" width="2.85546875" style="104" customWidth="1"/>
    <col min="13314" max="13314" width="32.140625" style="104" customWidth="1"/>
    <col min="13315" max="13315" width="10.5703125" style="104" customWidth="1"/>
    <col min="13316" max="13316" width="24.28515625" style="104" customWidth="1"/>
    <col min="13317" max="13317" width="21.7109375" style="104" customWidth="1"/>
    <col min="13318" max="13318" width="34.7109375" style="104" customWidth="1"/>
    <col min="13319" max="13319" width="20.140625" style="104" customWidth="1"/>
    <col min="13320" max="13320" width="37.7109375" style="104" customWidth="1"/>
    <col min="13321" max="13321" width="16.5703125" style="104" customWidth="1"/>
    <col min="13322" max="13322" width="45.5703125" style="104" customWidth="1"/>
    <col min="13323" max="13323" width="51.42578125" style="104" customWidth="1"/>
    <col min="13324" max="13324" width="43.5703125" style="104" bestFit="1" customWidth="1"/>
    <col min="13325" max="13325" width="43" style="104" customWidth="1"/>
    <col min="13326" max="13326" width="16.5703125" style="104" customWidth="1"/>
    <col min="13327" max="13327" width="26" style="104" customWidth="1"/>
    <col min="13328" max="13329" width="26.7109375" style="104" bestFit="1" customWidth="1"/>
    <col min="13330" max="13330" width="8.140625" style="104" customWidth="1"/>
    <col min="13331" max="13331" width="8.5703125" style="104" customWidth="1"/>
    <col min="13332" max="13335" width="11.42578125" style="104"/>
    <col min="13336" max="13336" width="10" style="104" customWidth="1"/>
    <col min="13337" max="13337" width="8.42578125" style="104" customWidth="1"/>
    <col min="13338" max="13338" width="8.85546875" style="104" customWidth="1"/>
    <col min="13339" max="13339" width="9.42578125" style="104" customWidth="1"/>
    <col min="13340" max="13340" width="8.7109375" style="104" customWidth="1"/>
    <col min="13341" max="13568" width="11.42578125" style="104"/>
    <col min="13569" max="13569" width="2.85546875" style="104" customWidth="1"/>
    <col min="13570" max="13570" width="32.140625" style="104" customWidth="1"/>
    <col min="13571" max="13571" width="10.5703125" style="104" customWidth="1"/>
    <col min="13572" max="13572" width="24.28515625" style="104" customWidth="1"/>
    <col min="13573" max="13573" width="21.7109375" style="104" customWidth="1"/>
    <col min="13574" max="13574" width="34.7109375" style="104" customWidth="1"/>
    <col min="13575" max="13575" width="20.140625" style="104" customWidth="1"/>
    <col min="13576" max="13576" width="37.7109375" style="104" customWidth="1"/>
    <col min="13577" max="13577" width="16.5703125" style="104" customWidth="1"/>
    <col min="13578" max="13578" width="45.5703125" style="104" customWidth="1"/>
    <col min="13579" max="13579" width="51.42578125" style="104" customWidth="1"/>
    <col min="13580" max="13580" width="43.5703125" style="104" bestFit="1" customWidth="1"/>
    <col min="13581" max="13581" width="43" style="104" customWidth="1"/>
    <col min="13582" max="13582" width="16.5703125" style="104" customWidth="1"/>
    <col min="13583" max="13583" width="26" style="104" customWidth="1"/>
    <col min="13584" max="13585" width="26.7109375" style="104" bestFit="1" customWidth="1"/>
    <col min="13586" max="13586" width="8.140625" style="104" customWidth="1"/>
    <col min="13587" max="13587" width="8.5703125" style="104" customWidth="1"/>
    <col min="13588" max="13591" width="11.42578125" style="104"/>
    <col min="13592" max="13592" width="10" style="104" customWidth="1"/>
    <col min="13593" max="13593" width="8.42578125" style="104" customWidth="1"/>
    <col min="13594" max="13594" width="8.85546875" style="104" customWidth="1"/>
    <col min="13595" max="13595" width="9.42578125" style="104" customWidth="1"/>
    <col min="13596" max="13596" width="8.7109375" style="104" customWidth="1"/>
    <col min="13597" max="13824" width="11.42578125" style="104"/>
    <col min="13825" max="13825" width="2.85546875" style="104" customWidth="1"/>
    <col min="13826" max="13826" width="32.140625" style="104" customWidth="1"/>
    <col min="13827" max="13827" width="10.5703125" style="104" customWidth="1"/>
    <col min="13828" max="13828" width="24.28515625" style="104" customWidth="1"/>
    <col min="13829" max="13829" width="21.7109375" style="104" customWidth="1"/>
    <col min="13830" max="13830" width="34.7109375" style="104" customWidth="1"/>
    <col min="13831" max="13831" width="20.140625" style="104" customWidth="1"/>
    <col min="13832" max="13832" width="37.7109375" style="104" customWidth="1"/>
    <col min="13833" max="13833" width="16.5703125" style="104" customWidth="1"/>
    <col min="13834" max="13834" width="45.5703125" style="104" customWidth="1"/>
    <col min="13835" max="13835" width="51.42578125" style="104" customWidth="1"/>
    <col min="13836" max="13836" width="43.5703125" style="104" bestFit="1" customWidth="1"/>
    <col min="13837" max="13837" width="43" style="104" customWidth="1"/>
    <col min="13838" max="13838" width="16.5703125" style="104" customWidth="1"/>
    <col min="13839" max="13839" width="26" style="104" customWidth="1"/>
    <col min="13840" max="13841" width="26.7109375" style="104" bestFit="1" customWidth="1"/>
    <col min="13842" max="13842" width="8.140625" style="104" customWidth="1"/>
    <col min="13843" max="13843" width="8.5703125" style="104" customWidth="1"/>
    <col min="13844" max="13847" width="11.42578125" style="104"/>
    <col min="13848" max="13848" width="10" style="104" customWidth="1"/>
    <col min="13849" max="13849" width="8.42578125" style="104" customWidth="1"/>
    <col min="13850" max="13850" width="8.85546875" style="104" customWidth="1"/>
    <col min="13851" max="13851" width="9.42578125" style="104" customWidth="1"/>
    <col min="13852" max="13852" width="8.7109375" style="104" customWidth="1"/>
    <col min="13853" max="14080" width="11.42578125" style="104"/>
    <col min="14081" max="14081" width="2.85546875" style="104" customWidth="1"/>
    <col min="14082" max="14082" width="32.140625" style="104" customWidth="1"/>
    <col min="14083" max="14083" width="10.5703125" style="104" customWidth="1"/>
    <col min="14084" max="14084" width="24.28515625" style="104" customWidth="1"/>
    <col min="14085" max="14085" width="21.7109375" style="104" customWidth="1"/>
    <col min="14086" max="14086" width="34.7109375" style="104" customWidth="1"/>
    <col min="14087" max="14087" width="20.140625" style="104" customWidth="1"/>
    <col min="14088" max="14088" width="37.7109375" style="104" customWidth="1"/>
    <col min="14089" max="14089" width="16.5703125" style="104" customWidth="1"/>
    <col min="14090" max="14090" width="45.5703125" style="104" customWidth="1"/>
    <col min="14091" max="14091" width="51.42578125" style="104" customWidth="1"/>
    <col min="14092" max="14092" width="43.5703125" style="104" bestFit="1" customWidth="1"/>
    <col min="14093" max="14093" width="43" style="104" customWidth="1"/>
    <col min="14094" max="14094" width="16.5703125" style="104" customWidth="1"/>
    <col min="14095" max="14095" width="26" style="104" customWidth="1"/>
    <col min="14096" max="14097" width="26.7109375" style="104" bestFit="1" customWidth="1"/>
    <col min="14098" max="14098" width="8.140625" style="104" customWidth="1"/>
    <col min="14099" max="14099" width="8.5703125" style="104" customWidth="1"/>
    <col min="14100" max="14103" width="11.42578125" style="104"/>
    <col min="14104" max="14104" width="10" style="104" customWidth="1"/>
    <col min="14105" max="14105" width="8.42578125" style="104" customWidth="1"/>
    <col min="14106" max="14106" width="8.85546875" style="104" customWidth="1"/>
    <col min="14107" max="14107" width="9.42578125" style="104" customWidth="1"/>
    <col min="14108" max="14108" width="8.7109375" style="104" customWidth="1"/>
    <col min="14109" max="14336" width="11.42578125" style="104"/>
    <col min="14337" max="14337" width="2.85546875" style="104" customWidth="1"/>
    <col min="14338" max="14338" width="32.140625" style="104" customWidth="1"/>
    <col min="14339" max="14339" width="10.5703125" style="104" customWidth="1"/>
    <col min="14340" max="14340" width="24.28515625" style="104" customWidth="1"/>
    <col min="14341" max="14341" width="21.7109375" style="104" customWidth="1"/>
    <col min="14342" max="14342" width="34.7109375" style="104" customWidth="1"/>
    <col min="14343" max="14343" width="20.140625" style="104" customWidth="1"/>
    <col min="14344" max="14344" width="37.7109375" style="104" customWidth="1"/>
    <col min="14345" max="14345" width="16.5703125" style="104" customWidth="1"/>
    <col min="14346" max="14346" width="45.5703125" style="104" customWidth="1"/>
    <col min="14347" max="14347" width="51.42578125" style="104" customWidth="1"/>
    <col min="14348" max="14348" width="43.5703125" style="104" bestFit="1" customWidth="1"/>
    <col min="14349" max="14349" width="43" style="104" customWidth="1"/>
    <col min="14350" max="14350" width="16.5703125" style="104" customWidth="1"/>
    <col min="14351" max="14351" width="26" style="104" customWidth="1"/>
    <col min="14352" max="14353" width="26.7109375" style="104" bestFit="1" customWidth="1"/>
    <col min="14354" max="14354" width="8.140625" style="104" customWidth="1"/>
    <col min="14355" max="14355" width="8.5703125" style="104" customWidth="1"/>
    <col min="14356" max="14359" width="11.42578125" style="104"/>
    <col min="14360" max="14360" width="10" style="104" customWidth="1"/>
    <col min="14361" max="14361" width="8.42578125" style="104" customWidth="1"/>
    <col min="14362" max="14362" width="8.85546875" style="104" customWidth="1"/>
    <col min="14363" max="14363" width="9.42578125" style="104" customWidth="1"/>
    <col min="14364" max="14364" width="8.7109375" style="104" customWidth="1"/>
    <col min="14365" max="14592" width="11.42578125" style="104"/>
    <col min="14593" max="14593" width="2.85546875" style="104" customWidth="1"/>
    <col min="14594" max="14594" width="32.140625" style="104" customWidth="1"/>
    <col min="14595" max="14595" width="10.5703125" style="104" customWidth="1"/>
    <col min="14596" max="14596" width="24.28515625" style="104" customWidth="1"/>
    <col min="14597" max="14597" width="21.7109375" style="104" customWidth="1"/>
    <col min="14598" max="14598" width="34.7109375" style="104" customWidth="1"/>
    <col min="14599" max="14599" width="20.140625" style="104" customWidth="1"/>
    <col min="14600" max="14600" width="37.7109375" style="104" customWidth="1"/>
    <col min="14601" max="14601" width="16.5703125" style="104" customWidth="1"/>
    <col min="14602" max="14602" width="45.5703125" style="104" customWidth="1"/>
    <col min="14603" max="14603" width="51.42578125" style="104" customWidth="1"/>
    <col min="14604" max="14604" width="43.5703125" style="104" bestFit="1" customWidth="1"/>
    <col min="14605" max="14605" width="43" style="104" customWidth="1"/>
    <col min="14606" max="14606" width="16.5703125" style="104" customWidth="1"/>
    <col min="14607" max="14607" width="26" style="104" customWidth="1"/>
    <col min="14608" max="14609" width="26.7109375" style="104" bestFit="1" customWidth="1"/>
    <col min="14610" max="14610" width="8.140625" style="104" customWidth="1"/>
    <col min="14611" max="14611" width="8.5703125" style="104" customWidth="1"/>
    <col min="14612" max="14615" width="11.42578125" style="104"/>
    <col min="14616" max="14616" width="10" style="104" customWidth="1"/>
    <col min="14617" max="14617" width="8.42578125" style="104" customWidth="1"/>
    <col min="14618" max="14618" width="8.85546875" style="104" customWidth="1"/>
    <col min="14619" max="14619" width="9.42578125" style="104" customWidth="1"/>
    <col min="14620" max="14620" width="8.7109375" style="104" customWidth="1"/>
    <col min="14621" max="14848" width="11.42578125" style="104"/>
    <col min="14849" max="14849" width="2.85546875" style="104" customWidth="1"/>
    <col min="14850" max="14850" width="32.140625" style="104" customWidth="1"/>
    <col min="14851" max="14851" width="10.5703125" style="104" customWidth="1"/>
    <col min="14852" max="14852" width="24.28515625" style="104" customWidth="1"/>
    <col min="14853" max="14853" width="21.7109375" style="104" customWidth="1"/>
    <col min="14854" max="14854" width="34.7109375" style="104" customWidth="1"/>
    <col min="14855" max="14855" width="20.140625" style="104" customWidth="1"/>
    <col min="14856" max="14856" width="37.7109375" style="104" customWidth="1"/>
    <col min="14857" max="14857" width="16.5703125" style="104" customWidth="1"/>
    <col min="14858" max="14858" width="45.5703125" style="104" customWidth="1"/>
    <col min="14859" max="14859" width="51.42578125" style="104" customWidth="1"/>
    <col min="14860" max="14860" width="43.5703125" style="104" bestFit="1" customWidth="1"/>
    <col min="14861" max="14861" width="43" style="104" customWidth="1"/>
    <col min="14862" max="14862" width="16.5703125" style="104" customWidth="1"/>
    <col min="14863" max="14863" width="26" style="104" customWidth="1"/>
    <col min="14864" max="14865" width="26.7109375" style="104" bestFit="1" customWidth="1"/>
    <col min="14866" max="14866" width="8.140625" style="104" customWidth="1"/>
    <col min="14867" max="14867" width="8.5703125" style="104" customWidth="1"/>
    <col min="14868" max="14871" width="11.42578125" style="104"/>
    <col min="14872" max="14872" width="10" style="104" customWidth="1"/>
    <col min="14873" max="14873" width="8.42578125" style="104" customWidth="1"/>
    <col min="14874" max="14874" width="8.85546875" style="104" customWidth="1"/>
    <col min="14875" max="14875" width="9.42578125" style="104" customWidth="1"/>
    <col min="14876" max="14876" width="8.7109375" style="104" customWidth="1"/>
    <col min="14877" max="15104" width="11.42578125" style="104"/>
    <col min="15105" max="15105" width="2.85546875" style="104" customWidth="1"/>
    <col min="15106" max="15106" width="32.140625" style="104" customWidth="1"/>
    <col min="15107" max="15107" width="10.5703125" style="104" customWidth="1"/>
    <col min="15108" max="15108" width="24.28515625" style="104" customWidth="1"/>
    <col min="15109" max="15109" width="21.7109375" style="104" customWidth="1"/>
    <col min="15110" max="15110" width="34.7109375" style="104" customWidth="1"/>
    <col min="15111" max="15111" width="20.140625" style="104" customWidth="1"/>
    <col min="15112" max="15112" width="37.7109375" style="104" customWidth="1"/>
    <col min="15113" max="15113" width="16.5703125" style="104" customWidth="1"/>
    <col min="15114" max="15114" width="45.5703125" style="104" customWidth="1"/>
    <col min="15115" max="15115" width="51.42578125" style="104" customWidth="1"/>
    <col min="15116" max="15116" width="43.5703125" style="104" bestFit="1" customWidth="1"/>
    <col min="15117" max="15117" width="43" style="104" customWidth="1"/>
    <col min="15118" max="15118" width="16.5703125" style="104" customWidth="1"/>
    <col min="15119" max="15119" width="26" style="104" customWidth="1"/>
    <col min="15120" max="15121" width="26.7109375" style="104" bestFit="1" customWidth="1"/>
    <col min="15122" max="15122" width="8.140625" style="104" customWidth="1"/>
    <col min="15123" max="15123" width="8.5703125" style="104" customWidth="1"/>
    <col min="15124" max="15127" width="11.42578125" style="104"/>
    <col min="15128" max="15128" width="10" style="104" customWidth="1"/>
    <col min="15129" max="15129" width="8.42578125" style="104" customWidth="1"/>
    <col min="15130" max="15130" width="8.85546875" style="104" customWidth="1"/>
    <col min="15131" max="15131" width="9.42578125" style="104" customWidth="1"/>
    <col min="15132" max="15132" width="8.7109375" style="104" customWidth="1"/>
    <col min="15133" max="15360" width="11.42578125" style="104"/>
    <col min="15361" max="15361" width="2.85546875" style="104" customWidth="1"/>
    <col min="15362" max="15362" width="32.140625" style="104" customWidth="1"/>
    <col min="15363" max="15363" width="10.5703125" style="104" customWidth="1"/>
    <col min="15364" max="15364" width="24.28515625" style="104" customWidth="1"/>
    <col min="15365" max="15365" width="21.7109375" style="104" customWidth="1"/>
    <col min="15366" max="15366" width="34.7109375" style="104" customWidth="1"/>
    <col min="15367" max="15367" width="20.140625" style="104" customWidth="1"/>
    <col min="15368" max="15368" width="37.7109375" style="104" customWidth="1"/>
    <col min="15369" max="15369" width="16.5703125" style="104" customWidth="1"/>
    <col min="15370" max="15370" width="45.5703125" style="104" customWidth="1"/>
    <col min="15371" max="15371" width="51.42578125" style="104" customWidth="1"/>
    <col min="15372" max="15372" width="43.5703125" style="104" bestFit="1" customWidth="1"/>
    <col min="15373" max="15373" width="43" style="104" customWidth="1"/>
    <col min="15374" max="15374" width="16.5703125" style="104" customWidth="1"/>
    <col min="15375" max="15375" width="26" style="104" customWidth="1"/>
    <col min="15376" max="15377" width="26.7109375" style="104" bestFit="1" customWidth="1"/>
    <col min="15378" max="15378" width="8.140625" style="104" customWidth="1"/>
    <col min="15379" max="15379" width="8.5703125" style="104" customWidth="1"/>
    <col min="15380" max="15383" width="11.42578125" style="104"/>
    <col min="15384" max="15384" width="10" style="104" customWidth="1"/>
    <col min="15385" max="15385" width="8.42578125" style="104" customWidth="1"/>
    <col min="15386" max="15386" width="8.85546875" style="104" customWidth="1"/>
    <col min="15387" max="15387" width="9.42578125" style="104" customWidth="1"/>
    <col min="15388" max="15388" width="8.7109375" style="104" customWidth="1"/>
    <col min="15389" max="15616" width="11.42578125" style="104"/>
    <col min="15617" max="15617" width="2.85546875" style="104" customWidth="1"/>
    <col min="15618" max="15618" width="32.140625" style="104" customWidth="1"/>
    <col min="15619" max="15619" width="10.5703125" style="104" customWidth="1"/>
    <col min="15620" max="15620" width="24.28515625" style="104" customWidth="1"/>
    <col min="15621" max="15621" width="21.7109375" style="104" customWidth="1"/>
    <col min="15622" max="15622" width="34.7109375" style="104" customWidth="1"/>
    <col min="15623" max="15623" width="20.140625" style="104" customWidth="1"/>
    <col min="15624" max="15624" width="37.7109375" style="104" customWidth="1"/>
    <col min="15625" max="15625" width="16.5703125" style="104" customWidth="1"/>
    <col min="15626" max="15626" width="45.5703125" style="104" customWidth="1"/>
    <col min="15627" max="15627" width="51.42578125" style="104" customWidth="1"/>
    <col min="15628" max="15628" width="43.5703125" style="104" bestFit="1" customWidth="1"/>
    <col min="15629" max="15629" width="43" style="104" customWidth="1"/>
    <col min="15630" max="15630" width="16.5703125" style="104" customWidth="1"/>
    <col min="15631" max="15631" width="26" style="104" customWidth="1"/>
    <col min="15632" max="15633" width="26.7109375" style="104" bestFit="1" customWidth="1"/>
    <col min="15634" max="15634" width="8.140625" style="104" customWidth="1"/>
    <col min="15635" max="15635" width="8.5703125" style="104" customWidth="1"/>
    <col min="15636" max="15639" width="11.42578125" style="104"/>
    <col min="15640" max="15640" width="10" style="104" customWidth="1"/>
    <col min="15641" max="15641" width="8.42578125" style="104" customWidth="1"/>
    <col min="15642" max="15642" width="8.85546875" style="104" customWidth="1"/>
    <col min="15643" max="15643" width="9.42578125" style="104" customWidth="1"/>
    <col min="15644" max="15644" width="8.7109375" style="104" customWidth="1"/>
    <col min="15645" max="15872" width="11.42578125" style="104"/>
    <col min="15873" max="15873" width="2.85546875" style="104" customWidth="1"/>
    <col min="15874" max="15874" width="32.140625" style="104" customWidth="1"/>
    <col min="15875" max="15875" width="10.5703125" style="104" customWidth="1"/>
    <col min="15876" max="15876" width="24.28515625" style="104" customWidth="1"/>
    <col min="15877" max="15877" width="21.7109375" style="104" customWidth="1"/>
    <col min="15878" max="15878" width="34.7109375" style="104" customWidth="1"/>
    <col min="15879" max="15879" width="20.140625" style="104" customWidth="1"/>
    <col min="15880" max="15880" width="37.7109375" style="104" customWidth="1"/>
    <col min="15881" max="15881" width="16.5703125" style="104" customWidth="1"/>
    <col min="15882" max="15882" width="45.5703125" style="104" customWidth="1"/>
    <col min="15883" max="15883" width="51.42578125" style="104" customWidth="1"/>
    <col min="15884" max="15884" width="43.5703125" style="104" bestFit="1" customWidth="1"/>
    <col min="15885" max="15885" width="43" style="104" customWidth="1"/>
    <col min="15886" max="15886" width="16.5703125" style="104" customWidth="1"/>
    <col min="15887" max="15887" width="26" style="104" customWidth="1"/>
    <col min="15888" max="15889" width="26.7109375" style="104" bestFit="1" customWidth="1"/>
    <col min="15890" max="15890" width="8.140625" style="104" customWidth="1"/>
    <col min="15891" max="15891" width="8.5703125" style="104" customWidth="1"/>
    <col min="15892" max="15895" width="11.42578125" style="104"/>
    <col min="15896" max="15896" width="10" style="104" customWidth="1"/>
    <col min="15897" max="15897" width="8.42578125" style="104" customWidth="1"/>
    <col min="15898" max="15898" width="8.85546875" style="104" customWidth="1"/>
    <col min="15899" max="15899" width="9.42578125" style="104" customWidth="1"/>
    <col min="15900" max="15900" width="8.7109375" style="104" customWidth="1"/>
    <col min="15901" max="16128" width="11.42578125" style="104"/>
    <col min="16129" max="16129" width="2.85546875" style="104" customWidth="1"/>
    <col min="16130" max="16130" width="32.140625" style="104" customWidth="1"/>
    <col min="16131" max="16131" width="10.5703125" style="104" customWidth="1"/>
    <col min="16132" max="16132" width="24.28515625" style="104" customWidth="1"/>
    <col min="16133" max="16133" width="21.7109375" style="104" customWidth="1"/>
    <col min="16134" max="16134" width="34.7109375" style="104" customWidth="1"/>
    <col min="16135" max="16135" width="20.140625" style="104" customWidth="1"/>
    <col min="16136" max="16136" width="37.7109375" style="104" customWidth="1"/>
    <col min="16137" max="16137" width="16.5703125" style="104" customWidth="1"/>
    <col min="16138" max="16138" width="45.5703125" style="104" customWidth="1"/>
    <col min="16139" max="16139" width="51.42578125" style="104" customWidth="1"/>
    <col min="16140" max="16140" width="43.5703125" style="104" bestFit="1" customWidth="1"/>
    <col min="16141" max="16141" width="43" style="104" customWidth="1"/>
    <col min="16142" max="16142" width="16.5703125" style="104" customWidth="1"/>
    <col min="16143" max="16143" width="26" style="104" customWidth="1"/>
    <col min="16144" max="16145" width="26.7109375" style="104" bestFit="1" customWidth="1"/>
    <col min="16146" max="16146" width="8.140625" style="104" customWidth="1"/>
    <col min="16147" max="16147" width="8.5703125" style="104" customWidth="1"/>
    <col min="16148" max="16151" width="11.42578125" style="104"/>
    <col min="16152" max="16152" width="10" style="104" customWidth="1"/>
    <col min="16153" max="16153" width="8.42578125" style="104" customWidth="1"/>
    <col min="16154" max="16154" width="8.85546875" style="104" customWidth="1"/>
    <col min="16155" max="16155" width="9.42578125" style="104" customWidth="1"/>
    <col min="16156" max="16156" width="8.7109375" style="104" customWidth="1"/>
    <col min="16157" max="16384" width="11.42578125" style="104"/>
  </cols>
  <sheetData>
    <row r="1" spans="1:190" ht="13.5" thickBot="1"/>
    <row r="2" spans="1:190" s="254" customFormat="1" ht="15.75">
      <c r="B2" s="657"/>
      <c r="C2" s="658"/>
      <c r="D2" s="658"/>
      <c r="E2" s="658"/>
      <c r="F2" s="658"/>
      <c r="G2" s="659" t="s">
        <v>847</v>
      </c>
      <c r="H2" s="660"/>
      <c r="I2" s="660"/>
      <c r="J2" s="660"/>
      <c r="K2" s="660"/>
      <c r="L2" s="660"/>
      <c r="M2" s="660"/>
      <c r="N2" s="661"/>
      <c r="O2" s="662" t="s">
        <v>848</v>
      </c>
      <c r="P2" s="663"/>
      <c r="Q2" s="663"/>
      <c r="R2" s="664"/>
      <c r="S2" s="658"/>
      <c r="T2" s="658"/>
      <c r="U2" s="665"/>
    </row>
    <row r="3" spans="1:190" s="254" customFormat="1" ht="15.75">
      <c r="B3" s="666"/>
      <c r="C3" s="286"/>
      <c r="D3" s="286"/>
      <c r="E3" s="286"/>
      <c r="F3" s="286"/>
      <c r="G3" s="290"/>
      <c r="H3" s="291"/>
      <c r="I3" s="291"/>
      <c r="J3" s="291"/>
      <c r="K3" s="291"/>
      <c r="L3" s="291"/>
      <c r="M3" s="291"/>
      <c r="N3" s="292"/>
      <c r="O3" s="293" t="s">
        <v>829</v>
      </c>
      <c r="P3" s="294"/>
      <c r="Q3" s="294"/>
      <c r="R3" s="295"/>
      <c r="S3" s="286"/>
      <c r="T3" s="286"/>
      <c r="U3" s="667"/>
    </row>
    <row r="4" spans="1:190" s="254" customFormat="1" ht="15.75">
      <c r="B4" s="666"/>
      <c r="C4" s="286"/>
      <c r="D4" s="286"/>
      <c r="E4" s="286"/>
      <c r="F4" s="286"/>
      <c r="G4" s="287" t="s">
        <v>849</v>
      </c>
      <c r="H4" s="288"/>
      <c r="I4" s="288"/>
      <c r="J4" s="288"/>
      <c r="K4" s="288"/>
      <c r="L4" s="288"/>
      <c r="M4" s="288"/>
      <c r="N4" s="289"/>
      <c r="O4" s="293" t="s">
        <v>830</v>
      </c>
      <c r="P4" s="294"/>
      <c r="Q4" s="294"/>
      <c r="R4" s="295"/>
      <c r="S4" s="286"/>
      <c r="T4" s="286"/>
      <c r="U4" s="667"/>
    </row>
    <row r="5" spans="1:190" s="254" customFormat="1" ht="16.5" thickBot="1">
      <c r="B5" s="668"/>
      <c r="C5" s="669"/>
      <c r="D5" s="669"/>
      <c r="E5" s="669"/>
      <c r="F5" s="669"/>
      <c r="G5" s="670"/>
      <c r="H5" s="671"/>
      <c r="I5" s="671"/>
      <c r="J5" s="671"/>
      <c r="K5" s="671"/>
      <c r="L5" s="671"/>
      <c r="M5" s="671"/>
      <c r="N5" s="672"/>
      <c r="O5" s="673" t="s">
        <v>831</v>
      </c>
      <c r="P5" s="674"/>
      <c r="Q5" s="674"/>
      <c r="R5" s="675"/>
      <c r="S5" s="669"/>
      <c r="T5" s="669"/>
      <c r="U5" s="676"/>
    </row>
    <row r="6" spans="1:190" s="251" customFormat="1" ht="15.75" thickBot="1">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677" t="s">
        <v>836</v>
      </c>
      <c r="C7" s="678"/>
      <c r="D7" s="678"/>
      <c r="E7" s="678"/>
      <c r="F7" s="678"/>
      <c r="G7" s="678"/>
      <c r="H7" s="678"/>
      <c r="I7" s="678"/>
      <c r="J7" s="678"/>
      <c r="K7" s="678"/>
      <c r="L7" s="678"/>
      <c r="M7" s="678"/>
      <c r="N7" s="678"/>
      <c r="O7" s="678"/>
      <c r="P7" s="678"/>
      <c r="Q7" s="678"/>
      <c r="R7" s="678"/>
      <c r="S7" s="678"/>
      <c r="T7" s="678"/>
      <c r="U7" s="679"/>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680" t="s">
        <v>838</v>
      </c>
      <c r="C8" s="301"/>
      <c r="D8" s="301"/>
      <c r="E8" s="301"/>
      <c r="F8" s="301"/>
      <c r="G8" s="301"/>
      <c r="H8" s="301"/>
      <c r="I8" s="301"/>
      <c r="J8" s="301"/>
      <c r="K8" s="301"/>
      <c r="L8" s="301"/>
      <c r="M8" s="301"/>
      <c r="N8" s="301"/>
      <c r="O8" s="301"/>
      <c r="P8" s="301"/>
      <c r="Q8" s="301"/>
      <c r="R8" s="301"/>
      <c r="S8" s="301"/>
      <c r="T8" s="301"/>
      <c r="U8" s="68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6.5" thickBot="1">
      <c r="A9" s="248"/>
      <c r="B9" s="682" t="s">
        <v>574</v>
      </c>
      <c r="C9" s="683"/>
      <c r="D9" s="683"/>
      <c r="E9" s="683"/>
      <c r="F9" s="683"/>
      <c r="G9" s="683"/>
      <c r="H9" s="683"/>
      <c r="I9" s="683"/>
      <c r="J9" s="683"/>
      <c r="K9" s="683"/>
      <c r="L9" s="683"/>
      <c r="M9" s="683"/>
      <c r="N9" s="683"/>
      <c r="O9" s="683"/>
      <c r="P9" s="683"/>
      <c r="Q9" s="683"/>
      <c r="R9" s="683"/>
      <c r="S9" s="683"/>
      <c r="T9" s="683"/>
      <c r="U9" s="684"/>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5.75" thickBot="1">
      <c r="B11" s="370" t="s">
        <v>0</v>
      </c>
      <c r="C11" s="371"/>
      <c r="D11" s="371"/>
      <c r="E11" s="371"/>
      <c r="F11" s="371"/>
      <c r="G11" s="371"/>
      <c r="H11" s="371"/>
      <c r="I11" s="371"/>
      <c r="J11" s="371"/>
      <c r="K11" s="371"/>
      <c r="L11" s="371"/>
      <c r="M11" s="371"/>
      <c r="N11" s="372"/>
      <c r="O11" s="373" t="s">
        <v>1</v>
      </c>
      <c r="P11" s="376" t="s">
        <v>2</v>
      </c>
      <c r="Q11" s="377"/>
      <c r="R11" s="377"/>
      <c r="S11" s="377"/>
      <c r="T11" s="377"/>
      <c r="U11" s="377"/>
      <c r="V11" s="377"/>
      <c r="W11" s="377"/>
      <c r="X11" s="377"/>
      <c r="Y11" s="377"/>
      <c r="Z11" s="377"/>
      <c r="AA11" s="377"/>
      <c r="AB11" s="378"/>
    </row>
    <row r="12" spans="1:190" ht="13.5" thickBot="1">
      <c r="B12" s="312" t="s">
        <v>3</v>
      </c>
      <c r="C12" s="314" t="s">
        <v>4</v>
      </c>
      <c r="D12" s="316" t="s">
        <v>5</v>
      </c>
      <c r="E12" s="318" t="s">
        <v>6</v>
      </c>
      <c r="F12" s="318" t="s">
        <v>7</v>
      </c>
      <c r="G12" s="314" t="s">
        <v>8</v>
      </c>
      <c r="H12" s="318" t="s">
        <v>9</v>
      </c>
      <c r="I12" s="314" t="s">
        <v>459</v>
      </c>
      <c r="J12" s="318" t="s">
        <v>11</v>
      </c>
      <c r="K12" s="318" t="s">
        <v>12</v>
      </c>
      <c r="L12" s="314" t="s">
        <v>13</v>
      </c>
      <c r="M12" s="314" t="s">
        <v>14</v>
      </c>
      <c r="N12" s="329" t="s">
        <v>15</v>
      </c>
      <c r="O12" s="374"/>
      <c r="P12" s="364" t="s">
        <v>16</v>
      </c>
      <c r="Q12" s="365"/>
      <c r="R12" s="364" t="s">
        <v>17</v>
      </c>
      <c r="S12" s="366"/>
      <c r="T12" s="366"/>
      <c r="U12" s="366"/>
      <c r="V12" s="366"/>
      <c r="W12" s="366"/>
      <c r="X12" s="366"/>
      <c r="Y12" s="324" t="s">
        <v>18</v>
      </c>
      <c r="Z12" s="314" t="s">
        <v>19</v>
      </c>
      <c r="AA12" s="314" t="s">
        <v>20</v>
      </c>
      <c r="AB12" s="320" t="s">
        <v>21</v>
      </c>
    </row>
    <row r="13" spans="1:190" ht="93" thickBot="1">
      <c r="B13" s="313"/>
      <c r="C13" s="315"/>
      <c r="D13" s="317"/>
      <c r="E13" s="319"/>
      <c r="F13" s="319"/>
      <c r="G13" s="315"/>
      <c r="H13" s="319"/>
      <c r="I13" s="315"/>
      <c r="J13" s="319"/>
      <c r="K13" s="319"/>
      <c r="L13" s="315"/>
      <c r="M13" s="315"/>
      <c r="N13" s="330"/>
      <c r="O13" s="375"/>
      <c r="P13" s="44" t="s">
        <v>22</v>
      </c>
      <c r="Q13" s="45" t="s">
        <v>23</v>
      </c>
      <c r="R13" s="44" t="s">
        <v>24</v>
      </c>
      <c r="S13" s="46" t="s">
        <v>25</v>
      </c>
      <c r="T13" s="46" t="s">
        <v>26</v>
      </c>
      <c r="U13" s="46" t="s">
        <v>27</v>
      </c>
      <c r="V13" s="46" t="s">
        <v>28</v>
      </c>
      <c r="W13" s="46" t="s">
        <v>29</v>
      </c>
      <c r="X13" s="46" t="s">
        <v>30</v>
      </c>
      <c r="Y13" s="760"/>
      <c r="Z13" s="387"/>
      <c r="AA13" s="387"/>
      <c r="AB13" s="379"/>
    </row>
    <row r="14" spans="1:190" ht="25.5">
      <c r="B14" s="487" t="s">
        <v>41</v>
      </c>
      <c r="C14" s="740">
        <v>45</v>
      </c>
      <c r="D14" s="488" t="s">
        <v>42</v>
      </c>
      <c r="E14" s="488">
        <v>4502</v>
      </c>
      <c r="F14" s="741" t="s">
        <v>460</v>
      </c>
      <c r="G14" s="651">
        <v>2024730010085</v>
      </c>
      <c r="H14" s="693" t="s">
        <v>461</v>
      </c>
      <c r="I14" s="651">
        <v>4502015</v>
      </c>
      <c r="J14" s="742" t="s">
        <v>462</v>
      </c>
      <c r="K14" s="693" t="s">
        <v>463</v>
      </c>
      <c r="L14" s="50">
        <v>214320202009</v>
      </c>
      <c r="M14" s="50" t="s">
        <v>464</v>
      </c>
      <c r="N14" s="488">
        <v>1</v>
      </c>
      <c r="O14" s="743">
        <v>128800000</v>
      </c>
      <c r="P14" s="109"/>
      <c r="Q14" s="743">
        <v>128800000</v>
      </c>
      <c r="R14" s="49"/>
      <c r="S14" s="49"/>
      <c r="T14" s="49"/>
      <c r="U14" s="49"/>
      <c r="V14" s="49"/>
      <c r="W14" s="49"/>
      <c r="X14" s="110"/>
      <c r="Y14" s="49"/>
      <c r="Z14" s="49"/>
      <c r="AA14" s="49"/>
      <c r="AB14" s="744"/>
    </row>
    <row r="15" spans="1:190" ht="25.5">
      <c r="B15" s="494"/>
      <c r="C15" s="731"/>
      <c r="D15" s="368"/>
      <c r="E15" s="368"/>
      <c r="F15" s="363"/>
      <c r="G15" s="367"/>
      <c r="H15" s="647"/>
      <c r="I15" s="367"/>
      <c r="J15" s="732"/>
      <c r="K15" s="647"/>
      <c r="L15" s="273">
        <v>2143201010030300</v>
      </c>
      <c r="M15" s="273" t="s">
        <v>465</v>
      </c>
      <c r="N15" s="368"/>
      <c r="O15" s="108">
        <v>100000000</v>
      </c>
      <c r="P15" s="99"/>
      <c r="Q15" s="108">
        <v>100000000</v>
      </c>
      <c r="R15" s="55"/>
      <c r="S15" s="55"/>
      <c r="T15" s="55"/>
      <c r="U15" s="55"/>
      <c r="V15" s="55"/>
      <c r="W15" s="55"/>
      <c r="X15" s="111"/>
      <c r="Y15" s="55"/>
      <c r="Z15" s="55"/>
      <c r="AA15" s="55"/>
      <c r="AB15" s="745"/>
    </row>
    <row r="16" spans="1:190" ht="25.5">
      <c r="A16" s="736"/>
      <c r="B16" s="494" t="s">
        <v>41</v>
      </c>
      <c r="C16" s="731">
        <v>45</v>
      </c>
      <c r="D16" s="368" t="s">
        <v>42</v>
      </c>
      <c r="E16" s="368">
        <v>4599</v>
      </c>
      <c r="F16" s="363" t="s">
        <v>466</v>
      </c>
      <c r="G16" s="367">
        <v>2024730010084</v>
      </c>
      <c r="H16" s="647" t="s">
        <v>467</v>
      </c>
      <c r="I16" s="367">
        <v>45990290</v>
      </c>
      <c r="J16" s="369" t="s">
        <v>468</v>
      </c>
      <c r="K16" s="367" t="s">
        <v>469</v>
      </c>
      <c r="L16" s="273">
        <v>214320202009</v>
      </c>
      <c r="M16" s="273" t="s">
        <v>464</v>
      </c>
      <c r="N16" s="368">
        <v>800</v>
      </c>
      <c r="O16" s="108">
        <v>93500000</v>
      </c>
      <c r="P16" s="112"/>
      <c r="Q16" s="108">
        <v>93500000</v>
      </c>
      <c r="R16" s="55"/>
      <c r="S16" s="55"/>
      <c r="T16" s="99"/>
      <c r="U16" s="99"/>
      <c r="V16" s="99"/>
      <c r="W16" s="99"/>
      <c r="X16" s="55"/>
      <c r="Y16" s="55"/>
      <c r="Z16" s="55"/>
      <c r="AA16" s="55"/>
      <c r="AB16" s="746"/>
    </row>
    <row r="17" spans="1:28" ht="78.75" customHeight="1">
      <c r="A17" s="736"/>
      <c r="B17" s="494"/>
      <c r="C17" s="731"/>
      <c r="D17" s="368"/>
      <c r="E17" s="368"/>
      <c r="F17" s="363"/>
      <c r="G17" s="367"/>
      <c r="H17" s="647"/>
      <c r="I17" s="367"/>
      <c r="J17" s="369"/>
      <c r="K17" s="367"/>
      <c r="L17" s="367">
        <v>214320202006</v>
      </c>
      <c r="M17" s="368" t="s">
        <v>294</v>
      </c>
      <c r="N17" s="368"/>
      <c r="O17" s="733"/>
      <c r="P17" s="369"/>
      <c r="Q17" s="733">
        <v>7100000</v>
      </c>
      <c r="R17" s="368"/>
      <c r="S17" s="368"/>
      <c r="T17" s="734"/>
      <c r="U17" s="734"/>
      <c r="V17" s="734"/>
      <c r="W17" s="734"/>
      <c r="X17" s="368"/>
      <c r="Y17" s="368"/>
      <c r="Z17" s="368"/>
      <c r="AA17" s="368"/>
      <c r="AB17" s="747"/>
    </row>
    <row r="18" spans="1:28" ht="12.75" customHeight="1">
      <c r="A18" s="736"/>
      <c r="B18" s="494"/>
      <c r="C18" s="731"/>
      <c r="D18" s="368"/>
      <c r="E18" s="368"/>
      <c r="F18" s="363"/>
      <c r="G18" s="367"/>
      <c r="H18" s="647"/>
      <c r="I18" s="367"/>
      <c r="J18" s="369"/>
      <c r="K18" s="367"/>
      <c r="L18" s="367"/>
      <c r="M18" s="368"/>
      <c r="N18" s="368"/>
      <c r="O18" s="733"/>
      <c r="P18" s="369"/>
      <c r="Q18" s="733"/>
      <c r="R18" s="368"/>
      <c r="S18" s="368"/>
      <c r="T18" s="734"/>
      <c r="U18" s="734"/>
      <c r="V18" s="734"/>
      <c r="W18" s="734"/>
      <c r="X18" s="368"/>
      <c r="Y18" s="368"/>
      <c r="Z18" s="368"/>
      <c r="AA18" s="368"/>
      <c r="AB18" s="747"/>
    </row>
    <row r="19" spans="1:28" ht="40.5" customHeight="1">
      <c r="A19" s="736"/>
      <c r="B19" s="494" t="s">
        <v>41</v>
      </c>
      <c r="C19" s="731">
        <v>45</v>
      </c>
      <c r="D19" s="368" t="s">
        <v>42</v>
      </c>
      <c r="E19" s="368">
        <v>4599</v>
      </c>
      <c r="F19" s="368" t="s">
        <v>470</v>
      </c>
      <c r="G19" s="367">
        <v>2024730010052</v>
      </c>
      <c r="H19" s="367" t="s">
        <v>471</v>
      </c>
      <c r="I19" s="367">
        <v>459902303</v>
      </c>
      <c r="J19" s="369" t="s">
        <v>237</v>
      </c>
      <c r="K19" s="367" t="s">
        <v>472</v>
      </c>
      <c r="L19" s="113">
        <v>214320202009</v>
      </c>
      <c r="M19" s="273" t="s">
        <v>473</v>
      </c>
      <c r="N19" s="368">
        <v>1</v>
      </c>
      <c r="O19" s="108">
        <v>40000000</v>
      </c>
      <c r="P19" s="99"/>
      <c r="Q19" s="108">
        <v>40000000</v>
      </c>
      <c r="R19" s="55"/>
      <c r="S19" s="55"/>
      <c r="T19" s="99"/>
      <c r="U19" s="99"/>
      <c r="V19" s="99"/>
      <c r="W19" s="99"/>
      <c r="X19" s="55"/>
      <c r="Y19" s="55"/>
      <c r="Z19" s="55"/>
      <c r="AA19" s="55"/>
      <c r="AB19" s="746"/>
    </row>
    <row r="20" spans="1:28" ht="32.25" customHeight="1">
      <c r="A20" s="736"/>
      <c r="B20" s="494"/>
      <c r="C20" s="731"/>
      <c r="D20" s="368"/>
      <c r="E20" s="368"/>
      <c r="F20" s="368"/>
      <c r="G20" s="367"/>
      <c r="H20" s="367"/>
      <c r="I20" s="367"/>
      <c r="J20" s="369"/>
      <c r="K20" s="367"/>
      <c r="L20" s="367">
        <v>214320202008</v>
      </c>
      <c r="M20" s="367" t="s">
        <v>474</v>
      </c>
      <c r="N20" s="368"/>
      <c r="O20" s="735">
        <v>24900000</v>
      </c>
      <c r="P20" s="734"/>
      <c r="Q20" s="735">
        <v>24900000</v>
      </c>
      <c r="R20" s="368"/>
      <c r="S20" s="368"/>
      <c r="T20" s="734"/>
      <c r="U20" s="734"/>
      <c r="V20" s="734"/>
      <c r="W20" s="734"/>
      <c r="X20" s="368"/>
      <c r="Y20" s="368"/>
      <c r="Z20" s="368"/>
      <c r="AA20" s="368"/>
      <c r="AB20" s="747"/>
    </row>
    <row r="21" spans="1:28" ht="32.25" customHeight="1">
      <c r="A21" s="736"/>
      <c r="B21" s="494"/>
      <c r="C21" s="731"/>
      <c r="D21" s="368"/>
      <c r="E21" s="368"/>
      <c r="F21" s="368"/>
      <c r="G21" s="367"/>
      <c r="H21" s="367"/>
      <c r="I21" s="367"/>
      <c r="J21" s="369"/>
      <c r="K21" s="367"/>
      <c r="L21" s="367"/>
      <c r="M21" s="367"/>
      <c r="N21" s="368"/>
      <c r="O21" s="735"/>
      <c r="P21" s="734"/>
      <c r="Q21" s="735"/>
      <c r="R21" s="368"/>
      <c r="S21" s="368"/>
      <c r="T21" s="734"/>
      <c r="U21" s="734"/>
      <c r="V21" s="734"/>
      <c r="W21" s="734"/>
      <c r="X21" s="368"/>
      <c r="Y21" s="368"/>
      <c r="Z21" s="368"/>
      <c r="AA21" s="368"/>
      <c r="AB21" s="747"/>
    </row>
    <row r="22" spans="1:28" ht="12.75" customHeight="1">
      <c r="A22" s="736"/>
      <c r="B22" s="494"/>
      <c r="C22" s="731"/>
      <c r="D22" s="368"/>
      <c r="E22" s="368"/>
      <c r="F22" s="368"/>
      <c r="G22" s="367"/>
      <c r="H22" s="367"/>
      <c r="I22" s="367"/>
      <c r="J22" s="369"/>
      <c r="K22" s="367"/>
      <c r="L22" s="367"/>
      <c r="M22" s="367"/>
      <c r="N22" s="368"/>
      <c r="O22" s="735"/>
      <c r="P22" s="734"/>
      <c r="Q22" s="735"/>
      <c r="R22" s="368"/>
      <c r="S22" s="368"/>
      <c r="T22" s="734"/>
      <c r="U22" s="734"/>
      <c r="V22" s="734"/>
      <c r="W22" s="734"/>
      <c r="X22" s="368"/>
      <c r="Y22" s="368"/>
      <c r="Z22" s="368"/>
      <c r="AA22" s="368"/>
      <c r="AB22" s="747"/>
    </row>
    <row r="23" spans="1:28" ht="32.25" customHeight="1">
      <c r="A23" s="736"/>
      <c r="B23" s="494"/>
      <c r="C23" s="731"/>
      <c r="D23" s="368"/>
      <c r="E23" s="368"/>
      <c r="F23" s="368"/>
      <c r="G23" s="367"/>
      <c r="H23" s="367"/>
      <c r="I23" s="367"/>
      <c r="J23" s="369"/>
      <c r="K23" s="367"/>
      <c r="L23" s="367"/>
      <c r="M23" s="367"/>
      <c r="N23" s="368"/>
      <c r="O23" s="735"/>
      <c r="P23" s="734"/>
      <c r="Q23" s="735"/>
      <c r="R23" s="368"/>
      <c r="S23" s="368"/>
      <c r="T23" s="734"/>
      <c r="U23" s="734"/>
      <c r="V23" s="734"/>
      <c r="W23" s="734"/>
      <c r="X23" s="368"/>
      <c r="Y23" s="368"/>
      <c r="Z23" s="368"/>
      <c r="AA23" s="368"/>
      <c r="AB23" s="747"/>
    </row>
    <row r="24" spans="1:28" ht="12.75" customHeight="1">
      <c r="A24" s="736"/>
      <c r="B24" s="494"/>
      <c r="C24" s="731"/>
      <c r="D24" s="368"/>
      <c r="E24" s="368"/>
      <c r="F24" s="368"/>
      <c r="G24" s="367"/>
      <c r="H24" s="367"/>
      <c r="I24" s="367"/>
      <c r="J24" s="369"/>
      <c r="K24" s="367"/>
      <c r="L24" s="367"/>
      <c r="M24" s="367"/>
      <c r="N24" s="368"/>
      <c r="O24" s="735"/>
      <c r="P24" s="734"/>
      <c r="Q24" s="735"/>
      <c r="R24" s="368"/>
      <c r="S24" s="368"/>
      <c r="T24" s="734"/>
      <c r="U24" s="734"/>
      <c r="V24" s="734"/>
      <c r="W24" s="734"/>
      <c r="X24" s="368"/>
      <c r="Y24" s="368"/>
      <c r="Z24" s="368"/>
      <c r="AA24" s="368"/>
      <c r="AB24" s="747"/>
    </row>
    <row r="25" spans="1:28" s="118" customFormat="1" ht="63.75">
      <c r="A25" s="737"/>
      <c r="B25" s="494" t="s">
        <v>41</v>
      </c>
      <c r="C25" s="369">
        <v>45</v>
      </c>
      <c r="D25" s="368" t="s">
        <v>42</v>
      </c>
      <c r="E25" s="368">
        <v>4599</v>
      </c>
      <c r="F25" s="368" t="s">
        <v>475</v>
      </c>
      <c r="G25" s="367">
        <v>2024730010112</v>
      </c>
      <c r="H25" s="368" t="s">
        <v>476</v>
      </c>
      <c r="I25" s="369">
        <v>4599025</v>
      </c>
      <c r="J25" s="369" t="s">
        <v>447</v>
      </c>
      <c r="K25" s="367" t="s">
        <v>477</v>
      </c>
      <c r="L25" s="56" t="s">
        <v>478</v>
      </c>
      <c r="M25" s="273" t="s">
        <v>479</v>
      </c>
      <c r="N25" s="368">
        <v>1</v>
      </c>
      <c r="O25" s="114">
        <v>140000000</v>
      </c>
      <c r="P25" s="115"/>
      <c r="Q25" s="114">
        <v>140000000</v>
      </c>
      <c r="R25" s="117"/>
      <c r="S25" s="117"/>
      <c r="T25" s="117"/>
      <c r="U25" s="117"/>
      <c r="V25" s="117"/>
      <c r="W25" s="117"/>
      <c r="X25" s="117"/>
      <c r="Y25" s="117"/>
      <c r="Z25" s="117"/>
      <c r="AA25" s="117"/>
      <c r="AB25" s="748"/>
    </row>
    <row r="26" spans="1:28" s="118" customFormat="1" ht="15">
      <c r="A26" s="738"/>
      <c r="B26" s="494"/>
      <c r="C26" s="369"/>
      <c r="D26" s="368"/>
      <c r="E26" s="368"/>
      <c r="F26" s="368"/>
      <c r="G26" s="367"/>
      <c r="H26" s="368"/>
      <c r="I26" s="369"/>
      <c r="J26" s="369"/>
      <c r="K26" s="367"/>
      <c r="L26" s="119" t="s">
        <v>480</v>
      </c>
      <c r="M26" s="120" t="s">
        <v>481</v>
      </c>
      <c r="N26" s="368"/>
      <c r="O26" s="114">
        <v>10000000</v>
      </c>
      <c r="P26" s="121"/>
      <c r="Q26" s="114">
        <v>10000000</v>
      </c>
      <c r="R26" s="117"/>
      <c r="S26" s="117"/>
      <c r="T26" s="117"/>
      <c r="U26" s="117"/>
      <c r="V26" s="117"/>
      <c r="W26" s="117"/>
      <c r="X26" s="117"/>
      <c r="Y26" s="117"/>
      <c r="Z26" s="117"/>
      <c r="AA26" s="117"/>
      <c r="AB26" s="748"/>
    </row>
    <row r="27" spans="1:28" s="118" customFormat="1" ht="22.5">
      <c r="A27" s="738"/>
      <c r="B27" s="494"/>
      <c r="C27" s="369"/>
      <c r="D27" s="368"/>
      <c r="E27" s="368"/>
      <c r="F27" s="368"/>
      <c r="G27" s="367"/>
      <c r="H27" s="368"/>
      <c r="I27" s="369"/>
      <c r="J27" s="369"/>
      <c r="K27" s="367"/>
      <c r="L27" s="122" t="s">
        <v>482</v>
      </c>
      <c r="M27" s="120" t="s">
        <v>296</v>
      </c>
      <c r="N27" s="368"/>
      <c r="O27" s="114">
        <v>70000000</v>
      </c>
      <c r="P27" s="121"/>
      <c r="Q27" s="114">
        <v>70000000</v>
      </c>
      <c r="R27" s="117"/>
      <c r="S27" s="117"/>
      <c r="T27" s="117"/>
      <c r="U27" s="117"/>
      <c r="V27" s="117"/>
      <c r="W27" s="117"/>
      <c r="X27" s="117"/>
      <c r="Y27" s="117"/>
      <c r="Z27" s="117"/>
      <c r="AA27" s="117"/>
      <c r="AB27" s="748"/>
    </row>
    <row r="28" spans="1:28" s="118" customFormat="1" ht="22.5">
      <c r="A28" s="738"/>
      <c r="B28" s="494"/>
      <c r="C28" s="369"/>
      <c r="D28" s="368"/>
      <c r="E28" s="368"/>
      <c r="F28" s="368"/>
      <c r="G28" s="367"/>
      <c r="H28" s="368"/>
      <c r="I28" s="369"/>
      <c r="J28" s="369"/>
      <c r="K28" s="367"/>
      <c r="L28" s="122">
        <v>214320202009</v>
      </c>
      <c r="M28" s="123" t="s">
        <v>40</v>
      </c>
      <c r="N28" s="368"/>
      <c r="O28" s="124">
        <v>122000000</v>
      </c>
      <c r="P28" s="115"/>
      <c r="Q28" s="124">
        <v>122000000</v>
      </c>
      <c r="R28" s="117"/>
      <c r="S28" s="117"/>
      <c r="T28" s="117"/>
      <c r="U28" s="117"/>
      <c r="V28" s="117"/>
      <c r="W28" s="117"/>
      <c r="X28" s="117"/>
      <c r="Y28" s="117"/>
      <c r="Z28" s="117"/>
      <c r="AA28" s="117"/>
      <c r="AB28" s="748"/>
    </row>
    <row r="29" spans="1:28" s="118" customFormat="1" ht="26.25">
      <c r="A29" s="738"/>
      <c r="B29" s="494"/>
      <c r="C29" s="369"/>
      <c r="D29" s="368"/>
      <c r="E29" s="368"/>
      <c r="F29" s="368"/>
      <c r="G29" s="367"/>
      <c r="H29" s="368"/>
      <c r="I29" s="369"/>
      <c r="J29" s="369"/>
      <c r="K29" s="367"/>
      <c r="L29" s="122">
        <v>214320202008</v>
      </c>
      <c r="M29" s="123" t="s">
        <v>76</v>
      </c>
      <c r="N29" s="368"/>
      <c r="O29" s="114">
        <v>100000000</v>
      </c>
      <c r="P29" s="125"/>
      <c r="Q29" s="114">
        <v>100000000</v>
      </c>
      <c r="R29" s="117"/>
      <c r="S29" s="117"/>
      <c r="T29" s="117"/>
      <c r="U29" s="117"/>
      <c r="V29" s="117"/>
      <c r="W29" s="117"/>
      <c r="X29" s="117"/>
      <c r="Y29" s="117"/>
      <c r="Z29" s="117"/>
      <c r="AA29" s="117"/>
      <c r="AB29" s="748"/>
    </row>
    <row r="30" spans="1:28" s="118" customFormat="1" ht="26.25">
      <c r="A30" s="738"/>
      <c r="B30" s="494"/>
      <c r="C30" s="369"/>
      <c r="D30" s="368"/>
      <c r="E30" s="368"/>
      <c r="F30" s="368"/>
      <c r="G30" s="367"/>
      <c r="H30" s="368"/>
      <c r="I30" s="369"/>
      <c r="J30" s="369"/>
      <c r="K30" s="367"/>
      <c r="L30" s="126" t="s">
        <v>483</v>
      </c>
      <c r="M30" s="123" t="s">
        <v>484</v>
      </c>
      <c r="N30" s="368"/>
      <c r="O30" s="114">
        <v>25000000</v>
      </c>
      <c r="P30" s="125"/>
      <c r="Q30" s="114">
        <v>25000000</v>
      </c>
      <c r="R30" s="117"/>
      <c r="S30" s="117"/>
      <c r="T30" s="117"/>
      <c r="U30" s="117"/>
      <c r="V30" s="117"/>
      <c r="W30" s="117"/>
      <c r="X30" s="117"/>
      <c r="Y30" s="117"/>
      <c r="Z30" s="117"/>
      <c r="AA30" s="117"/>
      <c r="AB30" s="748"/>
    </row>
    <row r="31" spans="1:28" s="118" customFormat="1" ht="26.25">
      <c r="A31" s="738"/>
      <c r="B31" s="494"/>
      <c r="C31" s="369"/>
      <c r="D31" s="368"/>
      <c r="E31" s="368"/>
      <c r="F31" s="368"/>
      <c r="G31" s="367"/>
      <c r="H31" s="368"/>
      <c r="I31" s="369"/>
      <c r="J31" s="369"/>
      <c r="K31" s="367"/>
      <c r="L31" s="126" t="s">
        <v>485</v>
      </c>
      <c r="M31" s="123" t="s">
        <v>486</v>
      </c>
      <c r="N31" s="368"/>
      <c r="O31" s="114">
        <v>5000000</v>
      </c>
      <c r="P31" s="125"/>
      <c r="Q31" s="114">
        <v>5000000</v>
      </c>
      <c r="R31" s="117"/>
      <c r="S31" s="117"/>
      <c r="T31" s="117"/>
      <c r="U31" s="117"/>
      <c r="V31" s="117"/>
      <c r="W31" s="117"/>
      <c r="X31" s="117"/>
      <c r="Y31" s="117"/>
      <c r="Z31" s="117"/>
      <c r="AA31" s="117"/>
      <c r="AB31" s="748"/>
    </row>
    <row r="32" spans="1:28" s="118" customFormat="1" ht="26.25">
      <c r="A32" s="739"/>
      <c r="B32" s="494"/>
      <c r="C32" s="369"/>
      <c r="D32" s="368"/>
      <c r="E32" s="368"/>
      <c r="F32" s="368"/>
      <c r="G32" s="367"/>
      <c r="H32" s="368"/>
      <c r="I32" s="369"/>
      <c r="J32" s="369"/>
      <c r="K32" s="367"/>
      <c r="L32" s="126">
        <v>21423803</v>
      </c>
      <c r="M32" s="123" t="s">
        <v>487</v>
      </c>
      <c r="N32" s="368"/>
      <c r="O32" s="114">
        <v>1000000</v>
      </c>
      <c r="P32" s="125"/>
      <c r="Q32" s="114">
        <v>1000000</v>
      </c>
      <c r="R32" s="117"/>
      <c r="S32" s="117"/>
      <c r="T32" s="117"/>
      <c r="U32" s="117"/>
      <c r="V32" s="117"/>
      <c r="W32" s="117"/>
      <c r="X32" s="117"/>
      <c r="Y32" s="117"/>
      <c r="Z32" s="117"/>
      <c r="AA32" s="117"/>
      <c r="AB32" s="748"/>
    </row>
    <row r="33" spans="1:28" s="118" customFormat="1" ht="22.5">
      <c r="A33" s="127"/>
      <c r="B33" s="494" t="s">
        <v>198</v>
      </c>
      <c r="C33" s="369">
        <v>39</v>
      </c>
      <c r="D33" s="368" t="s">
        <v>488</v>
      </c>
      <c r="E33" s="368">
        <v>3905</v>
      </c>
      <c r="F33" s="368" t="s">
        <v>489</v>
      </c>
      <c r="G33" s="367">
        <v>2024730010113</v>
      </c>
      <c r="H33" s="368" t="s">
        <v>490</v>
      </c>
      <c r="I33" s="369">
        <v>390500700</v>
      </c>
      <c r="J33" s="368" t="s">
        <v>491</v>
      </c>
      <c r="K33" s="368" t="s">
        <v>492</v>
      </c>
      <c r="L33" s="122">
        <v>214320202009</v>
      </c>
      <c r="M33" s="123" t="s">
        <v>40</v>
      </c>
      <c r="N33" s="368">
        <v>1</v>
      </c>
      <c r="O33" s="124">
        <v>112000000</v>
      </c>
      <c r="P33" s="115"/>
      <c r="Q33" s="124">
        <v>112000000</v>
      </c>
      <c r="R33" s="117"/>
      <c r="S33" s="117"/>
      <c r="T33" s="117"/>
      <c r="U33" s="117"/>
      <c r="V33" s="117"/>
      <c r="W33" s="117"/>
      <c r="X33" s="117"/>
      <c r="Y33" s="117"/>
      <c r="Z33" s="117"/>
      <c r="AA33" s="117"/>
      <c r="AB33" s="748"/>
    </row>
    <row r="34" spans="1:28" ht="45.75" thickBot="1">
      <c r="B34" s="749"/>
      <c r="C34" s="750"/>
      <c r="D34" s="503"/>
      <c r="E34" s="503"/>
      <c r="F34" s="503"/>
      <c r="G34" s="751"/>
      <c r="H34" s="503"/>
      <c r="I34" s="750"/>
      <c r="J34" s="503"/>
      <c r="K34" s="503"/>
      <c r="L34" s="752">
        <v>214320202006</v>
      </c>
      <c r="M34" s="753" t="s">
        <v>294</v>
      </c>
      <c r="N34" s="503"/>
      <c r="O34" s="754">
        <v>17800000</v>
      </c>
      <c r="P34" s="755"/>
      <c r="Q34" s="754">
        <v>17800000</v>
      </c>
      <c r="R34" s="755"/>
      <c r="S34" s="755"/>
      <c r="T34" s="755"/>
      <c r="U34" s="755"/>
      <c r="V34" s="755"/>
      <c r="W34" s="755"/>
      <c r="X34" s="755"/>
      <c r="Y34" s="755"/>
      <c r="Z34" s="755"/>
      <c r="AA34" s="755"/>
      <c r="AB34" s="756"/>
    </row>
    <row r="35" spans="1:28" ht="13.5" thickBot="1">
      <c r="B35" s="757" t="s">
        <v>729</v>
      </c>
      <c r="C35" s="758"/>
      <c r="D35" s="758"/>
      <c r="E35" s="758"/>
      <c r="F35" s="758"/>
      <c r="G35" s="758"/>
      <c r="H35" s="758"/>
      <c r="I35" s="758"/>
      <c r="J35" s="758"/>
      <c r="K35" s="758"/>
      <c r="L35" s="758"/>
      <c r="M35" s="758"/>
      <c r="N35" s="759"/>
      <c r="O35" s="892">
        <f>SUM(O14:O34)</f>
        <v>990000000</v>
      </c>
      <c r="P35" s="893">
        <f t="shared" ref="P35:AB35" si="0">SUM(P14:P34)</f>
        <v>0</v>
      </c>
      <c r="Q35" s="893">
        <f t="shared" si="0"/>
        <v>997100000</v>
      </c>
      <c r="R35" s="893">
        <f t="shared" si="0"/>
        <v>0</v>
      </c>
      <c r="S35" s="893">
        <f t="shared" si="0"/>
        <v>0</v>
      </c>
      <c r="T35" s="893">
        <f t="shared" si="0"/>
        <v>0</v>
      </c>
      <c r="U35" s="893">
        <f t="shared" si="0"/>
        <v>0</v>
      </c>
      <c r="V35" s="893">
        <f t="shared" si="0"/>
        <v>0</v>
      </c>
      <c r="W35" s="893">
        <f t="shared" si="0"/>
        <v>0</v>
      </c>
      <c r="X35" s="893">
        <f t="shared" si="0"/>
        <v>0</v>
      </c>
      <c r="Y35" s="893">
        <f t="shared" si="0"/>
        <v>0</v>
      </c>
      <c r="Z35" s="893">
        <f t="shared" si="0"/>
        <v>0</v>
      </c>
      <c r="AA35" s="893">
        <f t="shared" si="0"/>
        <v>0</v>
      </c>
      <c r="AB35" s="894">
        <f t="shared" si="0"/>
        <v>0</v>
      </c>
    </row>
  </sheetData>
  <mergeCells count="122">
    <mergeCell ref="W20:W24"/>
    <mergeCell ref="B35:N35"/>
    <mergeCell ref="C16:C18"/>
    <mergeCell ref="B11:N11"/>
    <mergeCell ref="O11:O13"/>
    <mergeCell ref="P11:AB11"/>
    <mergeCell ref="B12:B13"/>
    <mergeCell ref="C12:C13"/>
    <mergeCell ref="D12:D13"/>
    <mergeCell ref="B33:B34"/>
    <mergeCell ref="C33:C34"/>
    <mergeCell ref="D33:D34"/>
    <mergeCell ref="E33:E34"/>
    <mergeCell ref="F33:F34"/>
    <mergeCell ref="G33:G34"/>
    <mergeCell ref="H33:H34"/>
    <mergeCell ref="N19:N24"/>
    <mergeCell ref="L20:L24"/>
    <mergeCell ref="M20:M24"/>
    <mergeCell ref="I33:I34"/>
    <mergeCell ref="J33:J34"/>
    <mergeCell ref="K33:K34"/>
    <mergeCell ref="N33:N34"/>
    <mergeCell ref="J19:J24"/>
    <mergeCell ref="K19:K24"/>
    <mergeCell ref="V20:V24"/>
    <mergeCell ref="U20:U24"/>
    <mergeCell ref="B2:F5"/>
    <mergeCell ref="G2:N3"/>
    <mergeCell ref="B7:U7"/>
    <mergeCell ref="B8:U8"/>
    <mergeCell ref="B9:U9"/>
    <mergeCell ref="J25:J32"/>
    <mergeCell ref="K25:K32"/>
    <mergeCell ref="N25:N32"/>
    <mergeCell ref="O20:O24"/>
    <mergeCell ref="J16:J18"/>
    <mergeCell ref="K16:K18"/>
    <mergeCell ref="N16:N18"/>
    <mergeCell ref="L17:L18"/>
    <mergeCell ref="M17:M18"/>
    <mergeCell ref="O2:R2"/>
    <mergeCell ref="S2:U5"/>
    <mergeCell ref="O3:R3"/>
    <mergeCell ref="G4:N5"/>
    <mergeCell ref="O4:R4"/>
    <mergeCell ref="O5:R5"/>
    <mergeCell ref="I14:I15"/>
    <mergeCell ref="J14:J15"/>
    <mergeCell ref="B16:B18"/>
    <mergeCell ref="R17:R18"/>
    <mergeCell ref="S17:S18"/>
    <mergeCell ref="T17:T18"/>
    <mergeCell ref="H16:H18"/>
    <mergeCell ref="I16:I18"/>
    <mergeCell ref="AB20:AB24"/>
    <mergeCell ref="A25:A32"/>
    <mergeCell ref="B25:B32"/>
    <mergeCell ref="C25:C32"/>
    <mergeCell ref="D25:D32"/>
    <mergeCell ref="E25:E32"/>
    <mergeCell ref="F25:F32"/>
    <mergeCell ref="G25:G32"/>
    <mergeCell ref="H25:H32"/>
    <mergeCell ref="I25:I32"/>
    <mergeCell ref="X20:X24"/>
    <mergeCell ref="Y20:Y24"/>
    <mergeCell ref="Z20:Z24"/>
    <mergeCell ref="AA20:AA24"/>
    <mergeCell ref="P20:P24"/>
    <mergeCell ref="Q20:Q24"/>
    <mergeCell ref="R20:R24"/>
    <mergeCell ref="S20:S24"/>
    <mergeCell ref="T20:T24"/>
    <mergeCell ref="N14:N15"/>
    <mergeCell ref="H12:H13"/>
    <mergeCell ref="I12:I13"/>
    <mergeCell ref="J12:J13"/>
    <mergeCell ref="K12:K13"/>
    <mergeCell ref="E12:E13"/>
    <mergeCell ref="AB17:AB18"/>
    <mergeCell ref="B19:B24"/>
    <mergeCell ref="C19:C24"/>
    <mergeCell ref="D19:D24"/>
    <mergeCell ref="E19:E24"/>
    <mergeCell ref="F19:F24"/>
    <mergeCell ref="G19:G24"/>
    <mergeCell ref="H19:H24"/>
    <mergeCell ref="I19:I24"/>
    <mergeCell ref="U17:U18"/>
    <mergeCell ref="V17:V18"/>
    <mergeCell ref="W17:W18"/>
    <mergeCell ref="X17:X18"/>
    <mergeCell ref="Y17:Y18"/>
    <mergeCell ref="Z17:Z18"/>
    <mergeCell ref="O17:O18"/>
    <mergeCell ref="P17:P18"/>
    <mergeCell ref="Q17:Q18"/>
    <mergeCell ref="D16:D18"/>
    <mergeCell ref="E16:E18"/>
    <mergeCell ref="F16:F18"/>
    <mergeCell ref="G16:G18"/>
    <mergeCell ref="Z12:Z13"/>
    <mergeCell ref="AA12:AA13"/>
    <mergeCell ref="AA17:AA18"/>
    <mergeCell ref="AB12:AB13"/>
    <mergeCell ref="B14:B15"/>
    <mergeCell ref="C14:C15"/>
    <mergeCell ref="D14:D15"/>
    <mergeCell ref="E14:E15"/>
    <mergeCell ref="F14:F15"/>
    <mergeCell ref="G14:G15"/>
    <mergeCell ref="H14:H15"/>
    <mergeCell ref="L12:L13"/>
    <mergeCell ref="M12:M13"/>
    <mergeCell ref="N12:N13"/>
    <mergeCell ref="P12:Q12"/>
    <mergeCell ref="R12:X12"/>
    <mergeCell ref="Y12:Y13"/>
    <mergeCell ref="F12:F13"/>
    <mergeCell ref="G12:G13"/>
    <mergeCell ref="K14:K15"/>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16"/>
  <sheetViews>
    <sheetView zoomScale="90" zoomScaleNormal="90" workbookViewId="0">
      <selection activeCell="O15" sqref="O15"/>
    </sheetView>
  </sheetViews>
  <sheetFormatPr baseColWidth="10" defaultRowHeight="12.75"/>
  <cols>
    <col min="1" max="1" width="2.85546875" style="36" customWidth="1"/>
    <col min="2" max="2" width="16.7109375" style="18" customWidth="1"/>
    <col min="3" max="3" width="7.5703125" style="19" customWidth="1"/>
    <col min="4" max="4" width="12.28515625" style="19" customWidth="1"/>
    <col min="5" max="5" width="9.7109375" style="19" customWidth="1"/>
    <col min="6" max="6" width="18" style="19" customWidth="1"/>
    <col min="7" max="7" width="16.5703125" style="19" customWidth="1"/>
    <col min="8" max="8" width="24.28515625" style="19" customWidth="1"/>
    <col min="9" max="9" width="10.28515625" style="19" customWidth="1"/>
    <col min="10" max="10" width="16.5703125" style="19" customWidth="1"/>
    <col min="11" max="11" width="34.7109375" style="19" customWidth="1"/>
    <col min="12" max="12" width="18.5703125" style="19" customWidth="1"/>
    <col min="13" max="13" width="16.7109375" style="19" customWidth="1"/>
    <col min="14" max="14" width="17" style="19" customWidth="1"/>
    <col min="15" max="15" width="19" style="19" customWidth="1"/>
    <col min="16" max="17" width="16.28515625" style="19" customWidth="1"/>
    <col min="18" max="18" width="8.140625" style="19" customWidth="1"/>
    <col min="19" max="19" width="8.5703125" style="19" customWidth="1"/>
    <col min="20" max="23" width="11.42578125" style="19"/>
    <col min="24" max="24" width="10" style="19" customWidth="1"/>
    <col min="25" max="25" width="8.42578125" style="19" customWidth="1"/>
    <col min="26" max="26" width="8.85546875" style="19" customWidth="1"/>
    <col min="27" max="27" width="9.42578125" style="19" customWidth="1"/>
    <col min="28" max="28" width="8.7109375" style="19" customWidth="1"/>
    <col min="29" max="29" width="23.28515625" style="36" customWidth="1"/>
    <col min="30" max="30" width="11.42578125" style="36"/>
    <col min="31" max="31" width="22.7109375" style="36" bestFit="1" customWidth="1"/>
    <col min="32" max="42" width="11.42578125" style="36"/>
    <col min="43" max="43" width="24.140625" style="36" customWidth="1"/>
    <col min="44" max="44" width="11.42578125" style="36"/>
    <col min="45" max="45" width="26.7109375" style="36" customWidth="1"/>
    <col min="46" max="190" width="11.42578125" style="36"/>
    <col min="191" max="256" width="11.42578125" style="19"/>
    <col min="257" max="257" width="2.85546875" style="19" customWidth="1"/>
    <col min="258" max="258" width="16.7109375" style="19" customWidth="1"/>
    <col min="259" max="259" width="7.5703125" style="19" customWidth="1"/>
    <col min="260" max="260" width="12.28515625" style="19" customWidth="1"/>
    <col min="261" max="261" width="9.7109375" style="19" customWidth="1"/>
    <col min="262" max="262" width="18" style="19" customWidth="1"/>
    <col min="263" max="263" width="16.5703125" style="19" customWidth="1"/>
    <col min="264" max="264" width="24.28515625" style="19" customWidth="1"/>
    <col min="265" max="265" width="10.28515625" style="19" customWidth="1"/>
    <col min="266" max="266" width="16.5703125" style="19" customWidth="1"/>
    <col min="267" max="267" width="34.7109375" style="19" customWidth="1"/>
    <col min="268" max="268" width="18.5703125" style="19" customWidth="1"/>
    <col min="269" max="269" width="16.7109375" style="19" customWidth="1"/>
    <col min="270" max="270" width="17" style="19" customWidth="1"/>
    <col min="271" max="271" width="19" style="19" customWidth="1"/>
    <col min="272" max="273" width="16.28515625" style="19" customWidth="1"/>
    <col min="274" max="274" width="8.140625" style="19" customWidth="1"/>
    <col min="275" max="275" width="8.5703125" style="19" customWidth="1"/>
    <col min="276" max="279" width="11.42578125" style="19"/>
    <col min="280" max="280" width="10" style="19" customWidth="1"/>
    <col min="281" max="281" width="8.42578125" style="19" customWidth="1"/>
    <col min="282" max="282" width="8.85546875" style="19" customWidth="1"/>
    <col min="283" max="283" width="9.42578125" style="19" customWidth="1"/>
    <col min="284" max="284" width="8.7109375" style="19" customWidth="1"/>
    <col min="285" max="285" width="23.28515625" style="19" customWidth="1"/>
    <col min="286" max="286" width="11.42578125" style="19"/>
    <col min="287" max="287" width="22.7109375" style="19" bestFit="1" customWidth="1"/>
    <col min="288" max="298" width="11.42578125" style="19"/>
    <col min="299" max="299" width="24.140625" style="19" customWidth="1"/>
    <col min="300" max="300" width="11.42578125" style="19"/>
    <col min="301" max="301" width="26.7109375" style="19" customWidth="1"/>
    <col min="302" max="512" width="11.42578125" style="19"/>
    <col min="513" max="513" width="2.85546875" style="19" customWidth="1"/>
    <col min="514" max="514" width="16.7109375" style="19" customWidth="1"/>
    <col min="515" max="515" width="7.5703125" style="19" customWidth="1"/>
    <col min="516" max="516" width="12.28515625" style="19" customWidth="1"/>
    <col min="517" max="517" width="9.7109375" style="19" customWidth="1"/>
    <col min="518" max="518" width="18" style="19" customWidth="1"/>
    <col min="519" max="519" width="16.5703125" style="19" customWidth="1"/>
    <col min="520" max="520" width="24.28515625" style="19" customWidth="1"/>
    <col min="521" max="521" width="10.28515625" style="19" customWidth="1"/>
    <col min="522" max="522" width="16.5703125" style="19" customWidth="1"/>
    <col min="523" max="523" width="34.7109375" style="19" customWidth="1"/>
    <col min="524" max="524" width="18.5703125" style="19" customWidth="1"/>
    <col min="525" max="525" width="16.7109375" style="19" customWidth="1"/>
    <col min="526" max="526" width="17" style="19" customWidth="1"/>
    <col min="527" max="527" width="19" style="19" customWidth="1"/>
    <col min="528" max="529" width="16.28515625" style="19" customWidth="1"/>
    <col min="530" max="530" width="8.140625" style="19" customWidth="1"/>
    <col min="531" max="531" width="8.5703125" style="19" customWidth="1"/>
    <col min="532" max="535" width="11.42578125" style="19"/>
    <col min="536" max="536" width="10" style="19" customWidth="1"/>
    <col min="537" max="537" width="8.42578125" style="19" customWidth="1"/>
    <col min="538" max="538" width="8.85546875" style="19" customWidth="1"/>
    <col min="539" max="539" width="9.42578125" style="19" customWidth="1"/>
    <col min="540" max="540" width="8.7109375" style="19" customWidth="1"/>
    <col min="541" max="541" width="23.28515625" style="19" customWidth="1"/>
    <col min="542" max="542" width="11.42578125" style="19"/>
    <col min="543" max="543" width="22.7109375" style="19" bestFit="1" customWidth="1"/>
    <col min="544" max="554" width="11.42578125" style="19"/>
    <col min="555" max="555" width="24.140625" style="19" customWidth="1"/>
    <col min="556" max="556" width="11.42578125" style="19"/>
    <col min="557" max="557" width="26.7109375" style="19" customWidth="1"/>
    <col min="558" max="768" width="11.42578125" style="19"/>
    <col min="769" max="769" width="2.85546875" style="19" customWidth="1"/>
    <col min="770" max="770" width="16.7109375" style="19" customWidth="1"/>
    <col min="771" max="771" width="7.5703125" style="19" customWidth="1"/>
    <col min="772" max="772" width="12.28515625" style="19" customWidth="1"/>
    <col min="773" max="773" width="9.7109375" style="19" customWidth="1"/>
    <col min="774" max="774" width="18" style="19" customWidth="1"/>
    <col min="775" max="775" width="16.5703125" style="19" customWidth="1"/>
    <col min="776" max="776" width="24.28515625" style="19" customWidth="1"/>
    <col min="777" max="777" width="10.28515625" style="19" customWidth="1"/>
    <col min="778" max="778" width="16.5703125" style="19" customWidth="1"/>
    <col min="779" max="779" width="34.7109375" style="19" customWidth="1"/>
    <col min="780" max="780" width="18.5703125" style="19" customWidth="1"/>
    <col min="781" max="781" width="16.7109375" style="19" customWidth="1"/>
    <col min="782" max="782" width="17" style="19" customWidth="1"/>
    <col min="783" max="783" width="19" style="19" customWidth="1"/>
    <col min="784" max="785" width="16.28515625" style="19" customWidth="1"/>
    <col min="786" max="786" width="8.140625" style="19" customWidth="1"/>
    <col min="787" max="787" width="8.5703125" style="19" customWidth="1"/>
    <col min="788" max="791" width="11.42578125" style="19"/>
    <col min="792" max="792" width="10" style="19" customWidth="1"/>
    <col min="793" max="793" width="8.42578125" style="19" customWidth="1"/>
    <col min="794" max="794" width="8.85546875" style="19" customWidth="1"/>
    <col min="795" max="795" width="9.42578125" style="19" customWidth="1"/>
    <col min="796" max="796" width="8.7109375" style="19" customWidth="1"/>
    <col min="797" max="797" width="23.28515625" style="19" customWidth="1"/>
    <col min="798" max="798" width="11.42578125" style="19"/>
    <col min="799" max="799" width="22.7109375" style="19" bestFit="1" customWidth="1"/>
    <col min="800" max="810" width="11.42578125" style="19"/>
    <col min="811" max="811" width="24.140625" style="19" customWidth="1"/>
    <col min="812" max="812" width="11.42578125" style="19"/>
    <col min="813" max="813" width="26.7109375" style="19" customWidth="1"/>
    <col min="814" max="1024" width="11.42578125" style="19"/>
    <col min="1025" max="1025" width="2.85546875" style="19" customWidth="1"/>
    <col min="1026" max="1026" width="16.7109375" style="19" customWidth="1"/>
    <col min="1027" max="1027" width="7.5703125" style="19" customWidth="1"/>
    <col min="1028" max="1028" width="12.28515625" style="19" customWidth="1"/>
    <col min="1029" max="1029" width="9.7109375" style="19" customWidth="1"/>
    <col min="1030" max="1030" width="18" style="19" customWidth="1"/>
    <col min="1031" max="1031" width="16.5703125" style="19" customWidth="1"/>
    <col min="1032" max="1032" width="24.28515625" style="19" customWidth="1"/>
    <col min="1033" max="1033" width="10.28515625" style="19" customWidth="1"/>
    <col min="1034" max="1034" width="16.5703125" style="19" customWidth="1"/>
    <col min="1035" max="1035" width="34.7109375" style="19" customWidth="1"/>
    <col min="1036" max="1036" width="18.5703125" style="19" customWidth="1"/>
    <col min="1037" max="1037" width="16.7109375" style="19" customWidth="1"/>
    <col min="1038" max="1038" width="17" style="19" customWidth="1"/>
    <col min="1039" max="1039" width="19" style="19" customWidth="1"/>
    <col min="1040" max="1041" width="16.28515625" style="19" customWidth="1"/>
    <col min="1042" max="1042" width="8.140625" style="19" customWidth="1"/>
    <col min="1043" max="1043" width="8.5703125" style="19" customWidth="1"/>
    <col min="1044" max="1047" width="11.42578125" style="19"/>
    <col min="1048" max="1048" width="10" style="19" customWidth="1"/>
    <col min="1049" max="1049" width="8.42578125" style="19" customWidth="1"/>
    <col min="1050" max="1050" width="8.85546875" style="19" customWidth="1"/>
    <col min="1051" max="1051" width="9.42578125" style="19" customWidth="1"/>
    <col min="1052" max="1052" width="8.7109375" style="19" customWidth="1"/>
    <col min="1053" max="1053" width="23.28515625" style="19" customWidth="1"/>
    <col min="1054" max="1054" width="11.42578125" style="19"/>
    <col min="1055" max="1055" width="22.7109375" style="19" bestFit="1" customWidth="1"/>
    <col min="1056" max="1066" width="11.42578125" style="19"/>
    <col min="1067" max="1067" width="24.140625" style="19" customWidth="1"/>
    <col min="1068" max="1068" width="11.42578125" style="19"/>
    <col min="1069" max="1069" width="26.7109375" style="19" customWidth="1"/>
    <col min="1070" max="1280" width="11.42578125" style="19"/>
    <col min="1281" max="1281" width="2.85546875" style="19" customWidth="1"/>
    <col min="1282" max="1282" width="16.7109375" style="19" customWidth="1"/>
    <col min="1283" max="1283" width="7.5703125" style="19" customWidth="1"/>
    <col min="1284" max="1284" width="12.28515625" style="19" customWidth="1"/>
    <col min="1285" max="1285" width="9.7109375" style="19" customWidth="1"/>
    <col min="1286" max="1286" width="18" style="19" customWidth="1"/>
    <col min="1287" max="1287" width="16.5703125" style="19" customWidth="1"/>
    <col min="1288" max="1288" width="24.28515625" style="19" customWidth="1"/>
    <col min="1289" max="1289" width="10.28515625" style="19" customWidth="1"/>
    <col min="1290" max="1290" width="16.5703125" style="19" customWidth="1"/>
    <col min="1291" max="1291" width="34.7109375" style="19" customWidth="1"/>
    <col min="1292" max="1292" width="18.5703125" style="19" customWidth="1"/>
    <col min="1293" max="1293" width="16.7109375" style="19" customWidth="1"/>
    <col min="1294" max="1294" width="17" style="19" customWidth="1"/>
    <col min="1295" max="1295" width="19" style="19" customWidth="1"/>
    <col min="1296" max="1297" width="16.28515625" style="19" customWidth="1"/>
    <col min="1298" max="1298" width="8.140625" style="19" customWidth="1"/>
    <col min="1299" max="1299" width="8.5703125" style="19" customWidth="1"/>
    <col min="1300" max="1303" width="11.42578125" style="19"/>
    <col min="1304" max="1304" width="10" style="19" customWidth="1"/>
    <col min="1305" max="1305" width="8.42578125" style="19" customWidth="1"/>
    <col min="1306" max="1306" width="8.85546875" style="19" customWidth="1"/>
    <col min="1307" max="1307" width="9.42578125" style="19" customWidth="1"/>
    <col min="1308" max="1308" width="8.7109375" style="19" customWidth="1"/>
    <col min="1309" max="1309" width="23.28515625" style="19" customWidth="1"/>
    <col min="1310" max="1310" width="11.42578125" style="19"/>
    <col min="1311" max="1311" width="22.7109375" style="19" bestFit="1" customWidth="1"/>
    <col min="1312" max="1322" width="11.42578125" style="19"/>
    <col min="1323" max="1323" width="24.140625" style="19" customWidth="1"/>
    <col min="1324" max="1324" width="11.42578125" style="19"/>
    <col min="1325" max="1325" width="26.7109375" style="19" customWidth="1"/>
    <col min="1326" max="1536" width="11.42578125" style="19"/>
    <col min="1537" max="1537" width="2.85546875" style="19" customWidth="1"/>
    <col min="1538" max="1538" width="16.7109375" style="19" customWidth="1"/>
    <col min="1539" max="1539" width="7.5703125" style="19" customWidth="1"/>
    <col min="1540" max="1540" width="12.28515625" style="19" customWidth="1"/>
    <col min="1541" max="1541" width="9.7109375" style="19" customWidth="1"/>
    <col min="1542" max="1542" width="18" style="19" customWidth="1"/>
    <col min="1543" max="1543" width="16.5703125" style="19" customWidth="1"/>
    <col min="1544" max="1544" width="24.28515625" style="19" customWidth="1"/>
    <col min="1545" max="1545" width="10.28515625" style="19" customWidth="1"/>
    <col min="1546" max="1546" width="16.5703125" style="19" customWidth="1"/>
    <col min="1547" max="1547" width="34.7109375" style="19" customWidth="1"/>
    <col min="1548" max="1548" width="18.5703125" style="19" customWidth="1"/>
    <col min="1549" max="1549" width="16.7109375" style="19" customWidth="1"/>
    <col min="1550" max="1550" width="17" style="19" customWidth="1"/>
    <col min="1551" max="1551" width="19" style="19" customWidth="1"/>
    <col min="1552" max="1553" width="16.28515625" style="19" customWidth="1"/>
    <col min="1554" max="1554" width="8.140625" style="19" customWidth="1"/>
    <col min="1555" max="1555" width="8.5703125" style="19" customWidth="1"/>
    <col min="1556" max="1559" width="11.42578125" style="19"/>
    <col min="1560" max="1560" width="10" style="19" customWidth="1"/>
    <col min="1561" max="1561" width="8.42578125" style="19" customWidth="1"/>
    <col min="1562" max="1562" width="8.85546875" style="19" customWidth="1"/>
    <col min="1563" max="1563" width="9.42578125" style="19" customWidth="1"/>
    <col min="1564" max="1564" width="8.7109375" style="19" customWidth="1"/>
    <col min="1565" max="1565" width="23.28515625" style="19" customWidth="1"/>
    <col min="1566" max="1566" width="11.42578125" style="19"/>
    <col min="1567" max="1567" width="22.7109375" style="19" bestFit="1" customWidth="1"/>
    <col min="1568" max="1578" width="11.42578125" style="19"/>
    <col min="1579" max="1579" width="24.140625" style="19" customWidth="1"/>
    <col min="1580" max="1580" width="11.42578125" style="19"/>
    <col min="1581" max="1581" width="26.7109375" style="19" customWidth="1"/>
    <col min="1582" max="1792" width="11.42578125" style="19"/>
    <col min="1793" max="1793" width="2.85546875" style="19" customWidth="1"/>
    <col min="1794" max="1794" width="16.7109375" style="19" customWidth="1"/>
    <col min="1795" max="1795" width="7.5703125" style="19" customWidth="1"/>
    <col min="1796" max="1796" width="12.28515625" style="19" customWidth="1"/>
    <col min="1797" max="1797" width="9.7109375" style="19" customWidth="1"/>
    <col min="1798" max="1798" width="18" style="19" customWidth="1"/>
    <col min="1799" max="1799" width="16.5703125" style="19" customWidth="1"/>
    <col min="1800" max="1800" width="24.28515625" style="19" customWidth="1"/>
    <col min="1801" max="1801" width="10.28515625" style="19" customWidth="1"/>
    <col min="1802" max="1802" width="16.5703125" style="19" customWidth="1"/>
    <col min="1803" max="1803" width="34.7109375" style="19" customWidth="1"/>
    <col min="1804" max="1804" width="18.5703125" style="19" customWidth="1"/>
    <col min="1805" max="1805" width="16.7109375" style="19" customWidth="1"/>
    <col min="1806" max="1806" width="17" style="19" customWidth="1"/>
    <col min="1807" max="1807" width="19" style="19" customWidth="1"/>
    <col min="1808" max="1809" width="16.28515625" style="19" customWidth="1"/>
    <col min="1810" max="1810" width="8.140625" style="19" customWidth="1"/>
    <col min="1811" max="1811" width="8.5703125" style="19" customWidth="1"/>
    <col min="1812" max="1815" width="11.42578125" style="19"/>
    <col min="1816" max="1816" width="10" style="19" customWidth="1"/>
    <col min="1817" max="1817" width="8.42578125" style="19" customWidth="1"/>
    <col min="1818" max="1818" width="8.85546875" style="19" customWidth="1"/>
    <col min="1819" max="1819" width="9.42578125" style="19" customWidth="1"/>
    <col min="1820" max="1820" width="8.7109375" style="19" customWidth="1"/>
    <col min="1821" max="1821" width="23.28515625" style="19" customWidth="1"/>
    <col min="1822" max="1822" width="11.42578125" style="19"/>
    <col min="1823" max="1823" width="22.7109375" style="19" bestFit="1" customWidth="1"/>
    <col min="1824" max="1834" width="11.42578125" style="19"/>
    <col min="1835" max="1835" width="24.140625" style="19" customWidth="1"/>
    <col min="1836" max="1836" width="11.42578125" style="19"/>
    <col min="1837" max="1837" width="26.7109375" style="19" customWidth="1"/>
    <col min="1838" max="2048" width="11.42578125" style="19"/>
    <col min="2049" max="2049" width="2.85546875" style="19" customWidth="1"/>
    <col min="2050" max="2050" width="16.7109375" style="19" customWidth="1"/>
    <col min="2051" max="2051" width="7.5703125" style="19" customWidth="1"/>
    <col min="2052" max="2052" width="12.28515625" style="19" customWidth="1"/>
    <col min="2053" max="2053" width="9.7109375" style="19" customWidth="1"/>
    <col min="2054" max="2054" width="18" style="19" customWidth="1"/>
    <col min="2055" max="2055" width="16.5703125" style="19" customWidth="1"/>
    <col min="2056" max="2056" width="24.28515625" style="19" customWidth="1"/>
    <col min="2057" max="2057" width="10.28515625" style="19" customWidth="1"/>
    <col min="2058" max="2058" width="16.5703125" style="19" customWidth="1"/>
    <col min="2059" max="2059" width="34.7109375" style="19" customWidth="1"/>
    <col min="2060" max="2060" width="18.5703125" style="19" customWidth="1"/>
    <col min="2061" max="2061" width="16.7109375" style="19" customWidth="1"/>
    <col min="2062" max="2062" width="17" style="19" customWidth="1"/>
    <col min="2063" max="2063" width="19" style="19" customWidth="1"/>
    <col min="2064" max="2065" width="16.28515625" style="19" customWidth="1"/>
    <col min="2066" max="2066" width="8.140625" style="19" customWidth="1"/>
    <col min="2067" max="2067" width="8.5703125" style="19" customWidth="1"/>
    <col min="2068" max="2071" width="11.42578125" style="19"/>
    <col min="2072" max="2072" width="10" style="19" customWidth="1"/>
    <col min="2073" max="2073" width="8.42578125" style="19" customWidth="1"/>
    <col min="2074" max="2074" width="8.85546875" style="19" customWidth="1"/>
    <col min="2075" max="2075" width="9.42578125" style="19" customWidth="1"/>
    <col min="2076" max="2076" width="8.7109375" style="19" customWidth="1"/>
    <col min="2077" max="2077" width="23.28515625" style="19" customWidth="1"/>
    <col min="2078" max="2078" width="11.42578125" style="19"/>
    <col min="2079" max="2079" width="22.7109375" style="19" bestFit="1" customWidth="1"/>
    <col min="2080" max="2090" width="11.42578125" style="19"/>
    <col min="2091" max="2091" width="24.140625" style="19" customWidth="1"/>
    <col min="2092" max="2092" width="11.42578125" style="19"/>
    <col min="2093" max="2093" width="26.7109375" style="19" customWidth="1"/>
    <col min="2094" max="2304" width="11.42578125" style="19"/>
    <col min="2305" max="2305" width="2.85546875" style="19" customWidth="1"/>
    <col min="2306" max="2306" width="16.7109375" style="19" customWidth="1"/>
    <col min="2307" max="2307" width="7.5703125" style="19" customWidth="1"/>
    <col min="2308" max="2308" width="12.28515625" style="19" customWidth="1"/>
    <col min="2309" max="2309" width="9.7109375" style="19" customWidth="1"/>
    <col min="2310" max="2310" width="18" style="19" customWidth="1"/>
    <col min="2311" max="2311" width="16.5703125" style="19" customWidth="1"/>
    <col min="2312" max="2312" width="24.28515625" style="19" customWidth="1"/>
    <col min="2313" max="2313" width="10.28515625" style="19" customWidth="1"/>
    <col min="2314" max="2314" width="16.5703125" style="19" customWidth="1"/>
    <col min="2315" max="2315" width="34.7109375" style="19" customWidth="1"/>
    <col min="2316" max="2316" width="18.5703125" style="19" customWidth="1"/>
    <col min="2317" max="2317" width="16.7109375" style="19" customWidth="1"/>
    <col min="2318" max="2318" width="17" style="19" customWidth="1"/>
    <col min="2319" max="2319" width="19" style="19" customWidth="1"/>
    <col min="2320" max="2321" width="16.28515625" style="19" customWidth="1"/>
    <col min="2322" max="2322" width="8.140625" style="19" customWidth="1"/>
    <col min="2323" max="2323" width="8.5703125" style="19" customWidth="1"/>
    <col min="2324" max="2327" width="11.42578125" style="19"/>
    <col min="2328" max="2328" width="10" style="19" customWidth="1"/>
    <col min="2329" max="2329" width="8.42578125" style="19" customWidth="1"/>
    <col min="2330" max="2330" width="8.85546875" style="19" customWidth="1"/>
    <col min="2331" max="2331" width="9.42578125" style="19" customWidth="1"/>
    <col min="2332" max="2332" width="8.7109375" style="19" customWidth="1"/>
    <col min="2333" max="2333" width="23.28515625" style="19" customWidth="1"/>
    <col min="2334" max="2334" width="11.42578125" style="19"/>
    <col min="2335" max="2335" width="22.7109375" style="19" bestFit="1" customWidth="1"/>
    <col min="2336" max="2346" width="11.42578125" style="19"/>
    <col min="2347" max="2347" width="24.140625" style="19" customWidth="1"/>
    <col min="2348" max="2348" width="11.42578125" style="19"/>
    <col min="2349" max="2349" width="26.7109375" style="19" customWidth="1"/>
    <col min="2350" max="2560" width="11.42578125" style="19"/>
    <col min="2561" max="2561" width="2.85546875" style="19" customWidth="1"/>
    <col min="2562" max="2562" width="16.7109375" style="19" customWidth="1"/>
    <col min="2563" max="2563" width="7.5703125" style="19" customWidth="1"/>
    <col min="2564" max="2564" width="12.28515625" style="19" customWidth="1"/>
    <col min="2565" max="2565" width="9.7109375" style="19" customWidth="1"/>
    <col min="2566" max="2566" width="18" style="19" customWidth="1"/>
    <col min="2567" max="2567" width="16.5703125" style="19" customWidth="1"/>
    <col min="2568" max="2568" width="24.28515625" style="19" customWidth="1"/>
    <col min="2569" max="2569" width="10.28515625" style="19" customWidth="1"/>
    <col min="2570" max="2570" width="16.5703125" style="19" customWidth="1"/>
    <col min="2571" max="2571" width="34.7109375" style="19" customWidth="1"/>
    <col min="2572" max="2572" width="18.5703125" style="19" customWidth="1"/>
    <col min="2573" max="2573" width="16.7109375" style="19" customWidth="1"/>
    <col min="2574" max="2574" width="17" style="19" customWidth="1"/>
    <col min="2575" max="2575" width="19" style="19" customWidth="1"/>
    <col min="2576" max="2577" width="16.28515625" style="19" customWidth="1"/>
    <col min="2578" max="2578" width="8.140625" style="19" customWidth="1"/>
    <col min="2579" max="2579" width="8.5703125" style="19" customWidth="1"/>
    <col min="2580" max="2583" width="11.42578125" style="19"/>
    <col min="2584" max="2584" width="10" style="19" customWidth="1"/>
    <col min="2585" max="2585" width="8.42578125" style="19" customWidth="1"/>
    <col min="2586" max="2586" width="8.85546875" style="19" customWidth="1"/>
    <col min="2587" max="2587" width="9.42578125" style="19" customWidth="1"/>
    <col min="2588" max="2588" width="8.7109375" style="19" customWidth="1"/>
    <col min="2589" max="2589" width="23.28515625" style="19" customWidth="1"/>
    <col min="2590" max="2590" width="11.42578125" style="19"/>
    <col min="2591" max="2591" width="22.7109375" style="19" bestFit="1" customWidth="1"/>
    <col min="2592" max="2602" width="11.42578125" style="19"/>
    <col min="2603" max="2603" width="24.140625" style="19" customWidth="1"/>
    <col min="2604" max="2604" width="11.42578125" style="19"/>
    <col min="2605" max="2605" width="26.7109375" style="19" customWidth="1"/>
    <col min="2606" max="2816" width="11.42578125" style="19"/>
    <col min="2817" max="2817" width="2.85546875" style="19" customWidth="1"/>
    <col min="2818" max="2818" width="16.7109375" style="19" customWidth="1"/>
    <col min="2819" max="2819" width="7.5703125" style="19" customWidth="1"/>
    <col min="2820" max="2820" width="12.28515625" style="19" customWidth="1"/>
    <col min="2821" max="2821" width="9.7109375" style="19" customWidth="1"/>
    <col min="2822" max="2822" width="18" style="19" customWidth="1"/>
    <col min="2823" max="2823" width="16.5703125" style="19" customWidth="1"/>
    <col min="2824" max="2824" width="24.28515625" style="19" customWidth="1"/>
    <col min="2825" max="2825" width="10.28515625" style="19" customWidth="1"/>
    <col min="2826" max="2826" width="16.5703125" style="19" customWidth="1"/>
    <col min="2827" max="2827" width="34.7109375" style="19" customWidth="1"/>
    <col min="2828" max="2828" width="18.5703125" style="19" customWidth="1"/>
    <col min="2829" max="2829" width="16.7109375" style="19" customWidth="1"/>
    <col min="2830" max="2830" width="17" style="19" customWidth="1"/>
    <col min="2831" max="2831" width="19" style="19" customWidth="1"/>
    <col min="2832" max="2833" width="16.28515625" style="19" customWidth="1"/>
    <col min="2834" max="2834" width="8.140625" style="19" customWidth="1"/>
    <col min="2835" max="2835" width="8.5703125" style="19" customWidth="1"/>
    <col min="2836" max="2839" width="11.42578125" style="19"/>
    <col min="2840" max="2840" width="10" style="19" customWidth="1"/>
    <col min="2841" max="2841" width="8.42578125" style="19" customWidth="1"/>
    <col min="2842" max="2842" width="8.85546875" style="19" customWidth="1"/>
    <col min="2843" max="2843" width="9.42578125" style="19" customWidth="1"/>
    <col min="2844" max="2844" width="8.7109375" style="19" customWidth="1"/>
    <col min="2845" max="2845" width="23.28515625" style="19" customWidth="1"/>
    <col min="2846" max="2846" width="11.42578125" style="19"/>
    <col min="2847" max="2847" width="22.7109375" style="19" bestFit="1" customWidth="1"/>
    <col min="2848" max="2858" width="11.42578125" style="19"/>
    <col min="2859" max="2859" width="24.140625" style="19" customWidth="1"/>
    <col min="2860" max="2860" width="11.42578125" style="19"/>
    <col min="2861" max="2861" width="26.7109375" style="19" customWidth="1"/>
    <col min="2862" max="3072" width="11.42578125" style="19"/>
    <col min="3073" max="3073" width="2.85546875" style="19" customWidth="1"/>
    <col min="3074" max="3074" width="16.7109375" style="19" customWidth="1"/>
    <col min="3075" max="3075" width="7.5703125" style="19" customWidth="1"/>
    <col min="3076" max="3076" width="12.28515625" style="19" customWidth="1"/>
    <col min="3077" max="3077" width="9.7109375" style="19" customWidth="1"/>
    <col min="3078" max="3078" width="18" style="19" customWidth="1"/>
    <col min="3079" max="3079" width="16.5703125" style="19" customWidth="1"/>
    <col min="3080" max="3080" width="24.28515625" style="19" customWidth="1"/>
    <col min="3081" max="3081" width="10.28515625" style="19" customWidth="1"/>
    <col min="3082" max="3082" width="16.5703125" style="19" customWidth="1"/>
    <col min="3083" max="3083" width="34.7109375" style="19" customWidth="1"/>
    <col min="3084" max="3084" width="18.5703125" style="19" customWidth="1"/>
    <col min="3085" max="3085" width="16.7109375" style="19" customWidth="1"/>
    <col min="3086" max="3086" width="17" style="19" customWidth="1"/>
    <col min="3087" max="3087" width="19" style="19" customWidth="1"/>
    <col min="3088" max="3089" width="16.28515625" style="19" customWidth="1"/>
    <col min="3090" max="3090" width="8.140625" style="19" customWidth="1"/>
    <col min="3091" max="3091" width="8.5703125" style="19" customWidth="1"/>
    <col min="3092" max="3095" width="11.42578125" style="19"/>
    <col min="3096" max="3096" width="10" style="19" customWidth="1"/>
    <col min="3097" max="3097" width="8.42578125" style="19" customWidth="1"/>
    <col min="3098" max="3098" width="8.85546875" style="19" customWidth="1"/>
    <col min="3099" max="3099" width="9.42578125" style="19" customWidth="1"/>
    <col min="3100" max="3100" width="8.7109375" style="19" customWidth="1"/>
    <col min="3101" max="3101" width="23.28515625" style="19" customWidth="1"/>
    <col min="3102" max="3102" width="11.42578125" style="19"/>
    <col min="3103" max="3103" width="22.7109375" style="19" bestFit="1" customWidth="1"/>
    <col min="3104" max="3114" width="11.42578125" style="19"/>
    <col min="3115" max="3115" width="24.140625" style="19" customWidth="1"/>
    <col min="3116" max="3116" width="11.42578125" style="19"/>
    <col min="3117" max="3117" width="26.7109375" style="19" customWidth="1"/>
    <col min="3118" max="3328" width="11.42578125" style="19"/>
    <col min="3329" max="3329" width="2.85546875" style="19" customWidth="1"/>
    <col min="3330" max="3330" width="16.7109375" style="19" customWidth="1"/>
    <col min="3331" max="3331" width="7.5703125" style="19" customWidth="1"/>
    <col min="3332" max="3332" width="12.28515625" style="19" customWidth="1"/>
    <col min="3333" max="3333" width="9.7109375" style="19" customWidth="1"/>
    <col min="3334" max="3334" width="18" style="19" customWidth="1"/>
    <col min="3335" max="3335" width="16.5703125" style="19" customWidth="1"/>
    <col min="3336" max="3336" width="24.28515625" style="19" customWidth="1"/>
    <col min="3337" max="3337" width="10.28515625" style="19" customWidth="1"/>
    <col min="3338" max="3338" width="16.5703125" style="19" customWidth="1"/>
    <col min="3339" max="3339" width="34.7109375" style="19" customWidth="1"/>
    <col min="3340" max="3340" width="18.5703125" style="19" customWidth="1"/>
    <col min="3341" max="3341" width="16.7109375" style="19" customWidth="1"/>
    <col min="3342" max="3342" width="17" style="19" customWidth="1"/>
    <col min="3343" max="3343" width="19" style="19" customWidth="1"/>
    <col min="3344" max="3345" width="16.28515625" style="19" customWidth="1"/>
    <col min="3346" max="3346" width="8.140625" style="19" customWidth="1"/>
    <col min="3347" max="3347" width="8.5703125" style="19" customWidth="1"/>
    <col min="3348" max="3351" width="11.42578125" style="19"/>
    <col min="3352" max="3352" width="10" style="19" customWidth="1"/>
    <col min="3353" max="3353" width="8.42578125" style="19" customWidth="1"/>
    <col min="3354" max="3354" width="8.85546875" style="19" customWidth="1"/>
    <col min="3355" max="3355" width="9.42578125" style="19" customWidth="1"/>
    <col min="3356" max="3356" width="8.7109375" style="19" customWidth="1"/>
    <col min="3357" max="3357" width="23.28515625" style="19" customWidth="1"/>
    <col min="3358" max="3358" width="11.42578125" style="19"/>
    <col min="3359" max="3359" width="22.7109375" style="19" bestFit="1" customWidth="1"/>
    <col min="3360" max="3370" width="11.42578125" style="19"/>
    <col min="3371" max="3371" width="24.140625" style="19" customWidth="1"/>
    <col min="3372" max="3372" width="11.42578125" style="19"/>
    <col min="3373" max="3373" width="26.7109375" style="19" customWidth="1"/>
    <col min="3374" max="3584" width="11.42578125" style="19"/>
    <col min="3585" max="3585" width="2.85546875" style="19" customWidth="1"/>
    <col min="3586" max="3586" width="16.7109375" style="19" customWidth="1"/>
    <col min="3587" max="3587" width="7.5703125" style="19" customWidth="1"/>
    <col min="3588" max="3588" width="12.28515625" style="19" customWidth="1"/>
    <col min="3589" max="3589" width="9.7109375" style="19" customWidth="1"/>
    <col min="3590" max="3590" width="18" style="19" customWidth="1"/>
    <col min="3591" max="3591" width="16.5703125" style="19" customWidth="1"/>
    <col min="3592" max="3592" width="24.28515625" style="19" customWidth="1"/>
    <col min="3593" max="3593" width="10.28515625" style="19" customWidth="1"/>
    <col min="3594" max="3594" width="16.5703125" style="19" customWidth="1"/>
    <col min="3595" max="3595" width="34.7109375" style="19" customWidth="1"/>
    <col min="3596" max="3596" width="18.5703125" style="19" customWidth="1"/>
    <col min="3597" max="3597" width="16.7109375" style="19" customWidth="1"/>
    <col min="3598" max="3598" width="17" style="19" customWidth="1"/>
    <col min="3599" max="3599" width="19" style="19" customWidth="1"/>
    <col min="3600" max="3601" width="16.28515625" style="19" customWidth="1"/>
    <col min="3602" max="3602" width="8.140625" style="19" customWidth="1"/>
    <col min="3603" max="3603" width="8.5703125" style="19" customWidth="1"/>
    <col min="3604" max="3607" width="11.42578125" style="19"/>
    <col min="3608" max="3608" width="10" style="19" customWidth="1"/>
    <col min="3609" max="3609" width="8.42578125" style="19" customWidth="1"/>
    <col min="3610" max="3610" width="8.85546875" style="19" customWidth="1"/>
    <col min="3611" max="3611" width="9.42578125" style="19" customWidth="1"/>
    <col min="3612" max="3612" width="8.7109375" style="19" customWidth="1"/>
    <col min="3613" max="3613" width="23.28515625" style="19" customWidth="1"/>
    <col min="3614" max="3614" width="11.42578125" style="19"/>
    <col min="3615" max="3615" width="22.7109375" style="19" bestFit="1" customWidth="1"/>
    <col min="3616" max="3626" width="11.42578125" style="19"/>
    <col min="3627" max="3627" width="24.140625" style="19" customWidth="1"/>
    <col min="3628" max="3628" width="11.42578125" style="19"/>
    <col min="3629" max="3629" width="26.7109375" style="19" customWidth="1"/>
    <col min="3630" max="3840" width="11.42578125" style="19"/>
    <col min="3841" max="3841" width="2.85546875" style="19" customWidth="1"/>
    <col min="3842" max="3842" width="16.7109375" style="19" customWidth="1"/>
    <col min="3843" max="3843" width="7.5703125" style="19" customWidth="1"/>
    <col min="3844" max="3844" width="12.28515625" style="19" customWidth="1"/>
    <col min="3845" max="3845" width="9.7109375" style="19" customWidth="1"/>
    <col min="3846" max="3846" width="18" style="19" customWidth="1"/>
    <col min="3847" max="3847" width="16.5703125" style="19" customWidth="1"/>
    <col min="3848" max="3848" width="24.28515625" style="19" customWidth="1"/>
    <col min="3849" max="3849" width="10.28515625" style="19" customWidth="1"/>
    <col min="3850" max="3850" width="16.5703125" style="19" customWidth="1"/>
    <col min="3851" max="3851" width="34.7109375" style="19" customWidth="1"/>
    <col min="3852" max="3852" width="18.5703125" style="19" customWidth="1"/>
    <col min="3853" max="3853" width="16.7109375" style="19" customWidth="1"/>
    <col min="3854" max="3854" width="17" style="19" customWidth="1"/>
    <col min="3855" max="3855" width="19" style="19" customWidth="1"/>
    <col min="3856" max="3857" width="16.28515625" style="19" customWidth="1"/>
    <col min="3858" max="3858" width="8.140625" style="19" customWidth="1"/>
    <col min="3859" max="3859" width="8.5703125" style="19" customWidth="1"/>
    <col min="3860" max="3863" width="11.42578125" style="19"/>
    <col min="3864" max="3864" width="10" style="19" customWidth="1"/>
    <col min="3865" max="3865" width="8.42578125" style="19" customWidth="1"/>
    <col min="3866" max="3866" width="8.85546875" style="19" customWidth="1"/>
    <col min="3867" max="3867" width="9.42578125" style="19" customWidth="1"/>
    <col min="3868" max="3868" width="8.7109375" style="19" customWidth="1"/>
    <col min="3869" max="3869" width="23.28515625" style="19" customWidth="1"/>
    <col min="3870" max="3870" width="11.42578125" style="19"/>
    <col min="3871" max="3871" width="22.7109375" style="19" bestFit="1" customWidth="1"/>
    <col min="3872" max="3882" width="11.42578125" style="19"/>
    <col min="3883" max="3883" width="24.140625" style="19" customWidth="1"/>
    <col min="3884" max="3884" width="11.42578125" style="19"/>
    <col min="3885" max="3885" width="26.7109375" style="19" customWidth="1"/>
    <col min="3886" max="4096" width="11.42578125" style="19"/>
    <col min="4097" max="4097" width="2.85546875" style="19" customWidth="1"/>
    <col min="4098" max="4098" width="16.7109375" style="19" customWidth="1"/>
    <col min="4099" max="4099" width="7.5703125" style="19" customWidth="1"/>
    <col min="4100" max="4100" width="12.28515625" style="19" customWidth="1"/>
    <col min="4101" max="4101" width="9.7109375" style="19" customWidth="1"/>
    <col min="4102" max="4102" width="18" style="19" customWidth="1"/>
    <col min="4103" max="4103" width="16.5703125" style="19" customWidth="1"/>
    <col min="4104" max="4104" width="24.28515625" style="19" customWidth="1"/>
    <col min="4105" max="4105" width="10.28515625" style="19" customWidth="1"/>
    <col min="4106" max="4106" width="16.5703125" style="19" customWidth="1"/>
    <col min="4107" max="4107" width="34.7109375" style="19" customWidth="1"/>
    <col min="4108" max="4108" width="18.5703125" style="19" customWidth="1"/>
    <col min="4109" max="4109" width="16.7109375" style="19" customWidth="1"/>
    <col min="4110" max="4110" width="17" style="19" customWidth="1"/>
    <col min="4111" max="4111" width="19" style="19" customWidth="1"/>
    <col min="4112" max="4113" width="16.28515625" style="19" customWidth="1"/>
    <col min="4114" max="4114" width="8.140625" style="19" customWidth="1"/>
    <col min="4115" max="4115" width="8.5703125" style="19" customWidth="1"/>
    <col min="4116" max="4119" width="11.42578125" style="19"/>
    <col min="4120" max="4120" width="10" style="19" customWidth="1"/>
    <col min="4121" max="4121" width="8.42578125" style="19" customWidth="1"/>
    <col min="4122" max="4122" width="8.85546875" style="19" customWidth="1"/>
    <col min="4123" max="4123" width="9.42578125" style="19" customWidth="1"/>
    <col min="4124" max="4124" width="8.7109375" style="19" customWidth="1"/>
    <col min="4125" max="4125" width="23.28515625" style="19" customWidth="1"/>
    <col min="4126" max="4126" width="11.42578125" style="19"/>
    <col min="4127" max="4127" width="22.7109375" style="19" bestFit="1" customWidth="1"/>
    <col min="4128" max="4138" width="11.42578125" style="19"/>
    <col min="4139" max="4139" width="24.140625" style="19" customWidth="1"/>
    <col min="4140" max="4140" width="11.42578125" style="19"/>
    <col min="4141" max="4141" width="26.7109375" style="19" customWidth="1"/>
    <col min="4142" max="4352" width="11.42578125" style="19"/>
    <col min="4353" max="4353" width="2.85546875" style="19" customWidth="1"/>
    <col min="4354" max="4354" width="16.7109375" style="19" customWidth="1"/>
    <col min="4355" max="4355" width="7.5703125" style="19" customWidth="1"/>
    <col min="4356" max="4356" width="12.28515625" style="19" customWidth="1"/>
    <col min="4357" max="4357" width="9.7109375" style="19" customWidth="1"/>
    <col min="4358" max="4358" width="18" style="19" customWidth="1"/>
    <col min="4359" max="4359" width="16.5703125" style="19" customWidth="1"/>
    <col min="4360" max="4360" width="24.28515625" style="19" customWidth="1"/>
    <col min="4361" max="4361" width="10.28515625" style="19" customWidth="1"/>
    <col min="4362" max="4362" width="16.5703125" style="19" customWidth="1"/>
    <col min="4363" max="4363" width="34.7109375" style="19" customWidth="1"/>
    <col min="4364" max="4364" width="18.5703125" style="19" customWidth="1"/>
    <col min="4365" max="4365" width="16.7109375" style="19" customWidth="1"/>
    <col min="4366" max="4366" width="17" style="19" customWidth="1"/>
    <col min="4367" max="4367" width="19" style="19" customWidth="1"/>
    <col min="4368" max="4369" width="16.28515625" style="19" customWidth="1"/>
    <col min="4370" max="4370" width="8.140625" style="19" customWidth="1"/>
    <col min="4371" max="4371" width="8.5703125" style="19" customWidth="1"/>
    <col min="4372" max="4375" width="11.42578125" style="19"/>
    <col min="4376" max="4376" width="10" style="19" customWidth="1"/>
    <col min="4377" max="4377" width="8.42578125" style="19" customWidth="1"/>
    <col min="4378" max="4378" width="8.85546875" style="19" customWidth="1"/>
    <col min="4379" max="4379" width="9.42578125" style="19" customWidth="1"/>
    <col min="4380" max="4380" width="8.7109375" style="19" customWidth="1"/>
    <col min="4381" max="4381" width="23.28515625" style="19" customWidth="1"/>
    <col min="4382" max="4382" width="11.42578125" style="19"/>
    <col min="4383" max="4383" width="22.7109375" style="19" bestFit="1" customWidth="1"/>
    <col min="4384" max="4394" width="11.42578125" style="19"/>
    <col min="4395" max="4395" width="24.140625" style="19" customWidth="1"/>
    <col min="4396" max="4396" width="11.42578125" style="19"/>
    <col min="4397" max="4397" width="26.7109375" style="19" customWidth="1"/>
    <col min="4398" max="4608" width="11.42578125" style="19"/>
    <col min="4609" max="4609" width="2.85546875" style="19" customWidth="1"/>
    <col min="4610" max="4610" width="16.7109375" style="19" customWidth="1"/>
    <col min="4611" max="4611" width="7.5703125" style="19" customWidth="1"/>
    <col min="4612" max="4612" width="12.28515625" style="19" customWidth="1"/>
    <col min="4613" max="4613" width="9.7109375" style="19" customWidth="1"/>
    <col min="4614" max="4614" width="18" style="19" customWidth="1"/>
    <col min="4615" max="4615" width="16.5703125" style="19" customWidth="1"/>
    <col min="4616" max="4616" width="24.28515625" style="19" customWidth="1"/>
    <col min="4617" max="4617" width="10.28515625" style="19" customWidth="1"/>
    <col min="4618" max="4618" width="16.5703125" style="19" customWidth="1"/>
    <col min="4619" max="4619" width="34.7109375" style="19" customWidth="1"/>
    <col min="4620" max="4620" width="18.5703125" style="19" customWidth="1"/>
    <col min="4621" max="4621" width="16.7109375" style="19" customWidth="1"/>
    <col min="4622" max="4622" width="17" style="19" customWidth="1"/>
    <col min="4623" max="4623" width="19" style="19" customWidth="1"/>
    <col min="4624" max="4625" width="16.28515625" style="19" customWidth="1"/>
    <col min="4626" max="4626" width="8.140625" style="19" customWidth="1"/>
    <col min="4627" max="4627" width="8.5703125" style="19" customWidth="1"/>
    <col min="4628" max="4631" width="11.42578125" style="19"/>
    <col min="4632" max="4632" width="10" style="19" customWidth="1"/>
    <col min="4633" max="4633" width="8.42578125" style="19" customWidth="1"/>
    <col min="4634" max="4634" width="8.85546875" style="19" customWidth="1"/>
    <col min="4635" max="4635" width="9.42578125" style="19" customWidth="1"/>
    <col min="4636" max="4636" width="8.7109375" style="19" customWidth="1"/>
    <col min="4637" max="4637" width="23.28515625" style="19" customWidth="1"/>
    <col min="4638" max="4638" width="11.42578125" style="19"/>
    <col min="4639" max="4639" width="22.7109375" style="19" bestFit="1" customWidth="1"/>
    <col min="4640" max="4650" width="11.42578125" style="19"/>
    <col min="4651" max="4651" width="24.140625" style="19" customWidth="1"/>
    <col min="4652" max="4652" width="11.42578125" style="19"/>
    <col min="4653" max="4653" width="26.7109375" style="19" customWidth="1"/>
    <col min="4654" max="4864" width="11.42578125" style="19"/>
    <col min="4865" max="4865" width="2.85546875" style="19" customWidth="1"/>
    <col min="4866" max="4866" width="16.7109375" style="19" customWidth="1"/>
    <col min="4867" max="4867" width="7.5703125" style="19" customWidth="1"/>
    <col min="4868" max="4868" width="12.28515625" style="19" customWidth="1"/>
    <col min="4869" max="4869" width="9.7109375" style="19" customWidth="1"/>
    <col min="4870" max="4870" width="18" style="19" customWidth="1"/>
    <col min="4871" max="4871" width="16.5703125" style="19" customWidth="1"/>
    <col min="4872" max="4872" width="24.28515625" style="19" customWidth="1"/>
    <col min="4873" max="4873" width="10.28515625" style="19" customWidth="1"/>
    <col min="4874" max="4874" width="16.5703125" style="19" customWidth="1"/>
    <col min="4875" max="4875" width="34.7109375" style="19" customWidth="1"/>
    <col min="4876" max="4876" width="18.5703125" style="19" customWidth="1"/>
    <col min="4877" max="4877" width="16.7109375" style="19" customWidth="1"/>
    <col min="4878" max="4878" width="17" style="19" customWidth="1"/>
    <col min="4879" max="4879" width="19" style="19" customWidth="1"/>
    <col min="4880" max="4881" width="16.28515625" style="19" customWidth="1"/>
    <col min="4882" max="4882" width="8.140625" style="19" customWidth="1"/>
    <col min="4883" max="4883" width="8.5703125" style="19" customWidth="1"/>
    <col min="4884" max="4887" width="11.42578125" style="19"/>
    <col min="4888" max="4888" width="10" style="19" customWidth="1"/>
    <col min="4889" max="4889" width="8.42578125" style="19" customWidth="1"/>
    <col min="4890" max="4890" width="8.85546875" style="19" customWidth="1"/>
    <col min="4891" max="4891" width="9.42578125" style="19" customWidth="1"/>
    <col min="4892" max="4892" width="8.7109375" style="19" customWidth="1"/>
    <col min="4893" max="4893" width="23.28515625" style="19" customWidth="1"/>
    <col min="4894" max="4894" width="11.42578125" style="19"/>
    <col min="4895" max="4895" width="22.7109375" style="19" bestFit="1" customWidth="1"/>
    <col min="4896" max="4906" width="11.42578125" style="19"/>
    <col min="4907" max="4907" width="24.140625" style="19" customWidth="1"/>
    <col min="4908" max="4908" width="11.42578125" style="19"/>
    <col min="4909" max="4909" width="26.7109375" style="19" customWidth="1"/>
    <col min="4910" max="5120" width="11.42578125" style="19"/>
    <col min="5121" max="5121" width="2.85546875" style="19" customWidth="1"/>
    <col min="5122" max="5122" width="16.7109375" style="19" customWidth="1"/>
    <col min="5123" max="5123" width="7.5703125" style="19" customWidth="1"/>
    <col min="5124" max="5124" width="12.28515625" style="19" customWidth="1"/>
    <col min="5125" max="5125" width="9.7109375" style="19" customWidth="1"/>
    <col min="5126" max="5126" width="18" style="19" customWidth="1"/>
    <col min="5127" max="5127" width="16.5703125" style="19" customWidth="1"/>
    <col min="5128" max="5128" width="24.28515625" style="19" customWidth="1"/>
    <col min="5129" max="5129" width="10.28515625" style="19" customWidth="1"/>
    <col min="5130" max="5130" width="16.5703125" style="19" customWidth="1"/>
    <col min="5131" max="5131" width="34.7109375" style="19" customWidth="1"/>
    <col min="5132" max="5132" width="18.5703125" style="19" customWidth="1"/>
    <col min="5133" max="5133" width="16.7109375" style="19" customWidth="1"/>
    <col min="5134" max="5134" width="17" style="19" customWidth="1"/>
    <col min="5135" max="5135" width="19" style="19" customWidth="1"/>
    <col min="5136" max="5137" width="16.28515625" style="19" customWidth="1"/>
    <col min="5138" max="5138" width="8.140625" style="19" customWidth="1"/>
    <col min="5139" max="5139" width="8.5703125" style="19" customWidth="1"/>
    <col min="5140" max="5143" width="11.42578125" style="19"/>
    <col min="5144" max="5144" width="10" style="19" customWidth="1"/>
    <col min="5145" max="5145" width="8.42578125" style="19" customWidth="1"/>
    <col min="5146" max="5146" width="8.85546875" style="19" customWidth="1"/>
    <col min="5147" max="5147" width="9.42578125" style="19" customWidth="1"/>
    <col min="5148" max="5148" width="8.7109375" style="19" customWidth="1"/>
    <col min="5149" max="5149" width="23.28515625" style="19" customWidth="1"/>
    <col min="5150" max="5150" width="11.42578125" style="19"/>
    <col min="5151" max="5151" width="22.7109375" style="19" bestFit="1" customWidth="1"/>
    <col min="5152" max="5162" width="11.42578125" style="19"/>
    <col min="5163" max="5163" width="24.140625" style="19" customWidth="1"/>
    <col min="5164" max="5164" width="11.42578125" style="19"/>
    <col min="5165" max="5165" width="26.7109375" style="19" customWidth="1"/>
    <col min="5166" max="5376" width="11.42578125" style="19"/>
    <col min="5377" max="5377" width="2.85546875" style="19" customWidth="1"/>
    <col min="5378" max="5378" width="16.7109375" style="19" customWidth="1"/>
    <col min="5379" max="5379" width="7.5703125" style="19" customWidth="1"/>
    <col min="5380" max="5380" width="12.28515625" style="19" customWidth="1"/>
    <col min="5381" max="5381" width="9.7109375" style="19" customWidth="1"/>
    <col min="5382" max="5382" width="18" style="19" customWidth="1"/>
    <col min="5383" max="5383" width="16.5703125" style="19" customWidth="1"/>
    <col min="5384" max="5384" width="24.28515625" style="19" customWidth="1"/>
    <col min="5385" max="5385" width="10.28515625" style="19" customWidth="1"/>
    <col min="5386" max="5386" width="16.5703125" style="19" customWidth="1"/>
    <col min="5387" max="5387" width="34.7109375" style="19" customWidth="1"/>
    <col min="5388" max="5388" width="18.5703125" style="19" customWidth="1"/>
    <col min="5389" max="5389" width="16.7109375" style="19" customWidth="1"/>
    <col min="5390" max="5390" width="17" style="19" customWidth="1"/>
    <col min="5391" max="5391" width="19" style="19" customWidth="1"/>
    <col min="5392" max="5393" width="16.28515625" style="19" customWidth="1"/>
    <col min="5394" max="5394" width="8.140625" style="19" customWidth="1"/>
    <col min="5395" max="5395" width="8.5703125" style="19" customWidth="1"/>
    <col min="5396" max="5399" width="11.42578125" style="19"/>
    <col min="5400" max="5400" width="10" style="19" customWidth="1"/>
    <col min="5401" max="5401" width="8.42578125" style="19" customWidth="1"/>
    <col min="5402" max="5402" width="8.85546875" style="19" customWidth="1"/>
    <col min="5403" max="5403" width="9.42578125" style="19" customWidth="1"/>
    <col min="5404" max="5404" width="8.7109375" style="19" customWidth="1"/>
    <col min="5405" max="5405" width="23.28515625" style="19" customWidth="1"/>
    <col min="5406" max="5406" width="11.42578125" style="19"/>
    <col min="5407" max="5407" width="22.7109375" style="19" bestFit="1" customWidth="1"/>
    <col min="5408" max="5418" width="11.42578125" style="19"/>
    <col min="5419" max="5419" width="24.140625" style="19" customWidth="1"/>
    <col min="5420" max="5420" width="11.42578125" style="19"/>
    <col min="5421" max="5421" width="26.7109375" style="19" customWidth="1"/>
    <col min="5422" max="5632" width="11.42578125" style="19"/>
    <col min="5633" max="5633" width="2.85546875" style="19" customWidth="1"/>
    <col min="5634" max="5634" width="16.7109375" style="19" customWidth="1"/>
    <col min="5635" max="5635" width="7.5703125" style="19" customWidth="1"/>
    <col min="5636" max="5636" width="12.28515625" style="19" customWidth="1"/>
    <col min="5637" max="5637" width="9.7109375" style="19" customWidth="1"/>
    <col min="5638" max="5638" width="18" style="19" customWidth="1"/>
    <col min="5639" max="5639" width="16.5703125" style="19" customWidth="1"/>
    <col min="5640" max="5640" width="24.28515625" style="19" customWidth="1"/>
    <col min="5641" max="5641" width="10.28515625" style="19" customWidth="1"/>
    <col min="5642" max="5642" width="16.5703125" style="19" customWidth="1"/>
    <col min="5643" max="5643" width="34.7109375" style="19" customWidth="1"/>
    <col min="5644" max="5644" width="18.5703125" style="19" customWidth="1"/>
    <col min="5645" max="5645" width="16.7109375" style="19" customWidth="1"/>
    <col min="5646" max="5646" width="17" style="19" customWidth="1"/>
    <col min="5647" max="5647" width="19" style="19" customWidth="1"/>
    <col min="5648" max="5649" width="16.28515625" style="19" customWidth="1"/>
    <col min="5650" max="5650" width="8.140625" style="19" customWidth="1"/>
    <col min="5651" max="5651" width="8.5703125" style="19" customWidth="1"/>
    <col min="5652" max="5655" width="11.42578125" style="19"/>
    <col min="5656" max="5656" width="10" style="19" customWidth="1"/>
    <col min="5657" max="5657" width="8.42578125" style="19" customWidth="1"/>
    <col min="5658" max="5658" width="8.85546875" style="19" customWidth="1"/>
    <col min="5659" max="5659" width="9.42578125" style="19" customWidth="1"/>
    <col min="5660" max="5660" width="8.7109375" style="19" customWidth="1"/>
    <col min="5661" max="5661" width="23.28515625" style="19" customWidth="1"/>
    <col min="5662" max="5662" width="11.42578125" style="19"/>
    <col min="5663" max="5663" width="22.7109375" style="19" bestFit="1" customWidth="1"/>
    <col min="5664" max="5674" width="11.42578125" style="19"/>
    <col min="5675" max="5675" width="24.140625" style="19" customWidth="1"/>
    <col min="5676" max="5676" width="11.42578125" style="19"/>
    <col min="5677" max="5677" width="26.7109375" style="19" customWidth="1"/>
    <col min="5678" max="5888" width="11.42578125" style="19"/>
    <col min="5889" max="5889" width="2.85546875" style="19" customWidth="1"/>
    <col min="5890" max="5890" width="16.7109375" style="19" customWidth="1"/>
    <col min="5891" max="5891" width="7.5703125" style="19" customWidth="1"/>
    <col min="5892" max="5892" width="12.28515625" style="19" customWidth="1"/>
    <col min="5893" max="5893" width="9.7109375" style="19" customWidth="1"/>
    <col min="5894" max="5894" width="18" style="19" customWidth="1"/>
    <col min="5895" max="5895" width="16.5703125" style="19" customWidth="1"/>
    <col min="5896" max="5896" width="24.28515625" style="19" customWidth="1"/>
    <col min="5897" max="5897" width="10.28515625" style="19" customWidth="1"/>
    <col min="5898" max="5898" width="16.5703125" style="19" customWidth="1"/>
    <col min="5899" max="5899" width="34.7109375" style="19" customWidth="1"/>
    <col min="5900" max="5900" width="18.5703125" style="19" customWidth="1"/>
    <col min="5901" max="5901" width="16.7109375" style="19" customWidth="1"/>
    <col min="5902" max="5902" width="17" style="19" customWidth="1"/>
    <col min="5903" max="5903" width="19" style="19" customWidth="1"/>
    <col min="5904" max="5905" width="16.28515625" style="19" customWidth="1"/>
    <col min="5906" max="5906" width="8.140625" style="19" customWidth="1"/>
    <col min="5907" max="5907" width="8.5703125" style="19" customWidth="1"/>
    <col min="5908" max="5911" width="11.42578125" style="19"/>
    <col min="5912" max="5912" width="10" style="19" customWidth="1"/>
    <col min="5913" max="5913" width="8.42578125" style="19" customWidth="1"/>
    <col min="5914" max="5914" width="8.85546875" style="19" customWidth="1"/>
    <col min="5915" max="5915" width="9.42578125" style="19" customWidth="1"/>
    <col min="5916" max="5916" width="8.7109375" style="19" customWidth="1"/>
    <col min="5917" max="5917" width="23.28515625" style="19" customWidth="1"/>
    <col min="5918" max="5918" width="11.42578125" style="19"/>
    <col min="5919" max="5919" width="22.7109375" style="19" bestFit="1" customWidth="1"/>
    <col min="5920" max="5930" width="11.42578125" style="19"/>
    <col min="5931" max="5931" width="24.140625" style="19" customWidth="1"/>
    <col min="5932" max="5932" width="11.42578125" style="19"/>
    <col min="5933" max="5933" width="26.7109375" style="19" customWidth="1"/>
    <col min="5934" max="6144" width="11.42578125" style="19"/>
    <col min="6145" max="6145" width="2.85546875" style="19" customWidth="1"/>
    <col min="6146" max="6146" width="16.7109375" style="19" customWidth="1"/>
    <col min="6147" max="6147" width="7.5703125" style="19" customWidth="1"/>
    <col min="6148" max="6148" width="12.28515625" style="19" customWidth="1"/>
    <col min="6149" max="6149" width="9.7109375" style="19" customWidth="1"/>
    <col min="6150" max="6150" width="18" style="19" customWidth="1"/>
    <col min="6151" max="6151" width="16.5703125" style="19" customWidth="1"/>
    <col min="6152" max="6152" width="24.28515625" style="19" customWidth="1"/>
    <col min="6153" max="6153" width="10.28515625" style="19" customWidth="1"/>
    <col min="6154" max="6154" width="16.5703125" style="19" customWidth="1"/>
    <col min="6155" max="6155" width="34.7109375" style="19" customWidth="1"/>
    <col min="6156" max="6156" width="18.5703125" style="19" customWidth="1"/>
    <col min="6157" max="6157" width="16.7109375" style="19" customWidth="1"/>
    <col min="6158" max="6158" width="17" style="19" customWidth="1"/>
    <col min="6159" max="6159" width="19" style="19" customWidth="1"/>
    <col min="6160" max="6161" width="16.28515625" style="19" customWidth="1"/>
    <col min="6162" max="6162" width="8.140625" style="19" customWidth="1"/>
    <col min="6163" max="6163" width="8.5703125" style="19" customWidth="1"/>
    <col min="6164" max="6167" width="11.42578125" style="19"/>
    <col min="6168" max="6168" width="10" style="19" customWidth="1"/>
    <col min="6169" max="6169" width="8.42578125" style="19" customWidth="1"/>
    <col min="6170" max="6170" width="8.85546875" style="19" customWidth="1"/>
    <col min="6171" max="6171" width="9.42578125" style="19" customWidth="1"/>
    <col min="6172" max="6172" width="8.7109375" style="19" customWidth="1"/>
    <col min="6173" max="6173" width="23.28515625" style="19" customWidth="1"/>
    <col min="6174" max="6174" width="11.42578125" style="19"/>
    <col min="6175" max="6175" width="22.7109375" style="19" bestFit="1" customWidth="1"/>
    <col min="6176" max="6186" width="11.42578125" style="19"/>
    <col min="6187" max="6187" width="24.140625" style="19" customWidth="1"/>
    <col min="6188" max="6188" width="11.42578125" style="19"/>
    <col min="6189" max="6189" width="26.7109375" style="19" customWidth="1"/>
    <col min="6190" max="6400" width="11.42578125" style="19"/>
    <col min="6401" max="6401" width="2.85546875" style="19" customWidth="1"/>
    <col min="6402" max="6402" width="16.7109375" style="19" customWidth="1"/>
    <col min="6403" max="6403" width="7.5703125" style="19" customWidth="1"/>
    <col min="6404" max="6404" width="12.28515625" style="19" customWidth="1"/>
    <col min="6405" max="6405" width="9.7109375" style="19" customWidth="1"/>
    <col min="6406" max="6406" width="18" style="19" customWidth="1"/>
    <col min="6407" max="6407" width="16.5703125" style="19" customWidth="1"/>
    <col min="6408" max="6408" width="24.28515625" style="19" customWidth="1"/>
    <col min="6409" max="6409" width="10.28515625" style="19" customWidth="1"/>
    <col min="6410" max="6410" width="16.5703125" style="19" customWidth="1"/>
    <col min="6411" max="6411" width="34.7109375" style="19" customWidth="1"/>
    <col min="6412" max="6412" width="18.5703125" style="19" customWidth="1"/>
    <col min="6413" max="6413" width="16.7109375" style="19" customWidth="1"/>
    <col min="6414" max="6414" width="17" style="19" customWidth="1"/>
    <col min="6415" max="6415" width="19" style="19" customWidth="1"/>
    <col min="6416" max="6417" width="16.28515625" style="19" customWidth="1"/>
    <col min="6418" max="6418" width="8.140625" style="19" customWidth="1"/>
    <col min="6419" max="6419" width="8.5703125" style="19" customWidth="1"/>
    <col min="6420" max="6423" width="11.42578125" style="19"/>
    <col min="6424" max="6424" width="10" style="19" customWidth="1"/>
    <col min="6425" max="6425" width="8.42578125" style="19" customWidth="1"/>
    <col min="6426" max="6426" width="8.85546875" style="19" customWidth="1"/>
    <col min="6427" max="6427" width="9.42578125" style="19" customWidth="1"/>
    <col min="6428" max="6428" width="8.7109375" style="19" customWidth="1"/>
    <col min="6429" max="6429" width="23.28515625" style="19" customWidth="1"/>
    <col min="6430" max="6430" width="11.42578125" style="19"/>
    <col min="6431" max="6431" width="22.7109375" style="19" bestFit="1" customWidth="1"/>
    <col min="6432" max="6442" width="11.42578125" style="19"/>
    <col min="6443" max="6443" width="24.140625" style="19" customWidth="1"/>
    <col min="6444" max="6444" width="11.42578125" style="19"/>
    <col min="6445" max="6445" width="26.7109375" style="19" customWidth="1"/>
    <col min="6446" max="6656" width="11.42578125" style="19"/>
    <col min="6657" max="6657" width="2.85546875" style="19" customWidth="1"/>
    <col min="6658" max="6658" width="16.7109375" style="19" customWidth="1"/>
    <col min="6659" max="6659" width="7.5703125" style="19" customWidth="1"/>
    <col min="6660" max="6660" width="12.28515625" style="19" customWidth="1"/>
    <col min="6661" max="6661" width="9.7109375" style="19" customWidth="1"/>
    <col min="6662" max="6662" width="18" style="19" customWidth="1"/>
    <col min="6663" max="6663" width="16.5703125" style="19" customWidth="1"/>
    <col min="6664" max="6664" width="24.28515625" style="19" customWidth="1"/>
    <col min="6665" max="6665" width="10.28515625" style="19" customWidth="1"/>
    <col min="6666" max="6666" width="16.5703125" style="19" customWidth="1"/>
    <col min="6667" max="6667" width="34.7109375" style="19" customWidth="1"/>
    <col min="6668" max="6668" width="18.5703125" style="19" customWidth="1"/>
    <col min="6669" max="6669" width="16.7109375" style="19" customWidth="1"/>
    <col min="6670" max="6670" width="17" style="19" customWidth="1"/>
    <col min="6671" max="6671" width="19" style="19" customWidth="1"/>
    <col min="6672" max="6673" width="16.28515625" style="19" customWidth="1"/>
    <col min="6674" max="6674" width="8.140625" style="19" customWidth="1"/>
    <col min="6675" max="6675" width="8.5703125" style="19" customWidth="1"/>
    <col min="6676" max="6679" width="11.42578125" style="19"/>
    <col min="6680" max="6680" width="10" style="19" customWidth="1"/>
    <col min="6681" max="6681" width="8.42578125" style="19" customWidth="1"/>
    <col min="6682" max="6682" width="8.85546875" style="19" customWidth="1"/>
    <col min="6683" max="6683" width="9.42578125" style="19" customWidth="1"/>
    <col min="6684" max="6684" width="8.7109375" style="19" customWidth="1"/>
    <col min="6685" max="6685" width="23.28515625" style="19" customWidth="1"/>
    <col min="6686" max="6686" width="11.42578125" style="19"/>
    <col min="6687" max="6687" width="22.7109375" style="19" bestFit="1" customWidth="1"/>
    <col min="6688" max="6698" width="11.42578125" style="19"/>
    <col min="6699" max="6699" width="24.140625" style="19" customWidth="1"/>
    <col min="6700" max="6700" width="11.42578125" style="19"/>
    <col min="6701" max="6701" width="26.7109375" style="19" customWidth="1"/>
    <col min="6702" max="6912" width="11.42578125" style="19"/>
    <col min="6913" max="6913" width="2.85546875" style="19" customWidth="1"/>
    <col min="6914" max="6914" width="16.7109375" style="19" customWidth="1"/>
    <col min="6915" max="6915" width="7.5703125" style="19" customWidth="1"/>
    <col min="6916" max="6916" width="12.28515625" style="19" customWidth="1"/>
    <col min="6917" max="6917" width="9.7109375" style="19" customWidth="1"/>
    <col min="6918" max="6918" width="18" style="19" customWidth="1"/>
    <col min="6919" max="6919" width="16.5703125" style="19" customWidth="1"/>
    <col min="6920" max="6920" width="24.28515625" style="19" customWidth="1"/>
    <col min="6921" max="6921" width="10.28515625" style="19" customWidth="1"/>
    <col min="6922" max="6922" width="16.5703125" style="19" customWidth="1"/>
    <col min="6923" max="6923" width="34.7109375" style="19" customWidth="1"/>
    <col min="6924" max="6924" width="18.5703125" style="19" customWidth="1"/>
    <col min="6925" max="6925" width="16.7109375" style="19" customWidth="1"/>
    <col min="6926" max="6926" width="17" style="19" customWidth="1"/>
    <col min="6927" max="6927" width="19" style="19" customWidth="1"/>
    <col min="6928" max="6929" width="16.28515625" style="19" customWidth="1"/>
    <col min="6930" max="6930" width="8.140625" style="19" customWidth="1"/>
    <col min="6931" max="6931" width="8.5703125" style="19" customWidth="1"/>
    <col min="6932" max="6935" width="11.42578125" style="19"/>
    <col min="6936" max="6936" width="10" style="19" customWidth="1"/>
    <col min="6937" max="6937" width="8.42578125" style="19" customWidth="1"/>
    <col min="6938" max="6938" width="8.85546875" style="19" customWidth="1"/>
    <col min="6939" max="6939" width="9.42578125" style="19" customWidth="1"/>
    <col min="6940" max="6940" width="8.7109375" style="19" customWidth="1"/>
    <col min="6941" max="6941" width="23.28515625" style="19" customWidth="1"/>
    <col min="6942" max="6942" width="11.42578125" style="19"/>
    <col min="6943" max="6943" width="22.7109375" style="19" bestFit="1" customWidth="1"/>
    <col min="6944" max="6954" width="11.42578125" style="19"/>
    <col min="6955" max="6955" width="24.140625" style="19" customWidth="1"/>
    <col min="6956" max="6956" width="11.42578125" style="19"/>
    <col min="6957" max="6957" width="26.7109375" style="19" customWidth="1"/>
    <col min="6958" max="7168" width="11.42578125" style="19"/>
    <col min="7169" max="7169" width="2.85546875" style="19" customWidth="1"/>
    <col min="7170" max="7170" width="16.7109375" style="19" customWidth="1"/>
    <col min="7171" max="7171" width="7.5703125" style="19" customWidth="1"/>
    <col min="7172" max="7172" width="12.28515625" style="19" customWidth="1"/>
    <col min="7173" max="7173" width="9.7109375" style="19" customWidth="1"/>
    <col min="7174" max="7174" width="18" style="19" customWidth="1"/>
    <col min="7175" max="7175" width="16.5703125" style="19" customWidth="1"/>
    <col min="7176" max="7176" width="24.28515625" style="19" customWidth="1"/>
    <col min="7177" max="7177" width="10.28515625" style="19" customWidth="1"/>
    <col min="7178" max="7178" width="16.5703125" style="19" customWidth="1"/>
    <col min="7179" max="7179" width="34.7109375" style="19" customWidth="1"/>
    <col min="7180" max="7180" width="18.5703125" style="19" customWidth="1"/>
    <col min="7181" max="7181" width="16.7109375" style="19" customWidth="1"/>
    <col min="7182" max="7182" width="17" style="19" customWidth="1"/>
    <col min="7183" max="7183" width="19" style="19" customWidth="1"/>
    <col min="7184" max="7185" width="16.28515625" style="19" customWidth="1"/>
    <col min="7186" max="7186" width="8.140625" style="19" customWidth="1"/>
    <col min="7187" max="7187" width="8.5703125" style="19" customWidth="1"/>
    <col min="7188" max="7191" width="11.42578125" style="19"/>
    <col min="7192" max="7192" width="10" style="19" customWidth="1"/>
    <col min="7193" max="7193" width="8.42578125" style="19" customWidth="1"/>
    <col min="7194" max="7194" width="8.85546875" style="19" customWidth="1"/>
    <col min="7195" max="7195" width="9.42578125" style="19" customWidth="1"/>
    <col min="7196" max="7196" width="8.7109375" style="19" customWidth="1"/>
    <col min="7197" max="7197" width="23.28515625" style="19" customWidth="1"/>
    <col min="7198" max="7198" width="11.42578125" style="19"/>
    <col min="7199" max="7199" width="22.7109375" style="19" bestFit="1" customWidth="1"/>
    <col min="7200" max="7210" width="11.42578125" style="19"/>
    <col min="7211" max="7211" width="24.140625" style="19" customWidth="1"/>
    <col min="7212" max="7212" width="11.42578125" style="19"/>
    <col min="7213" max="7213" width="26.7109375" style="19" customWidth="1"/>
    <col min="7214" max="7424" width="11.42578125" style="19"/>
    <col min="7425" max="7425" width="2.85546875" style="19" customWidth="1"/>
    <col min="7426" max="7426" width="16.7109375" style="19" customWidth="1"/>
    <col min="7427" max="7427" width="7.5703125" style="19" customWidth="1"/>
    <col min="7428" max="7428" width="12.28515625" style="19" customWidth="1"/>
    <col min="7429" max="7429" width="9.7109375" style="19" customWidth="1"/>
    <col min="7430" max="7430" width="18" style="19" customWidth="1"/>
    <col min="7431" max="7431" width="16.5703125" style="19" customWidth="1"/>
    <col min="7432" max="7432" width="24.28515625" style="19" customWidth="1"/>
    <col min="7433" max="7433" width="10.28515625" style="19" customWidth="1"/>
    <col min="7434" max="7434" width="16.5703125" style="19" customWidth="1"/>
    <col min="7435" max="7435" width="34.7109375" style="19" customWidth="1"/>
    <col min="7436" max="7436" width="18.5703125" style="19" customWidth="1"/>
    <col min="7437" max="7437" width="16.7109375" style="19" customWidth="1"/>
    <col min="7438" max="7438" width="17" style="19" customWidth="1"/>
    <col min="7439" max="7439" width="19" style="19" customWidth="1"/>
    <col min="7440" max="7441" width="16.28515625" style="19" customWidth="1"/>
    <col min="7442" max="7442" width="8.140625" style="19" customWidth="1"/>
    <col min="7443" max="7443" width="8.5703125" style="19" customWidth="1"/>
    <col min="7444" max="7447" width="11.42578125" style="19"/>
    <col min="7448" max="7448" width="10" style="19" customWidth="1"/>
    <col min="7449" max="7449" width="8.42578125" style="19" customWidth="1"/>
    <col min="7450" max="7450" width="8.85546875" style="19" customWidth="1"/>
    <col min="7451" max="7451" width="9.42578125" style="19" customWidth="1"/>
    <col min="7452" max="7452" width="8.7109375" style="19" customWidth="1"/>
    <col min="7453" max="7453" width="23.28515625" style="19" customWidth="1"/>
    <col min="7454" max="7454" width="11.42578125" style="19"/>
    <col min="7455" max="7455" width="22.7109375" style="19" bestFit="1" customWidth="1"/>
    <col min="7456" max="7466" width="11.42578125" style="19"/>
    <col min="7467" max="7467" width="24.140625" style="19" customWidth="1"/>
    <col min="7468" max="7468" width="11.42578125" style="19"/>
    <col min="7469" max="7469" width="26.7109375" style="19" customWidth="1"/>
    <col min="7470" max="7680" width="11.42578125" style="19"/>
    <col min="7681" max="7681" width="2.85546875" style="19" customWidth="1"/>
    <col min="7682" max="7682" width="16.7109375" style="19" customWidth="1"/>
    <col min="7683" max="7683" width="7.5703125" style="19" customWidth="1"/>
    <col min="7684" max="7684" width="12.28515625" style="19" customWidth="1"/>
    <col min="7685" max="7685" width="9.7109375" style="19" customWidth="1"/>
    <col min="7686" max="7686" width="18" style="19" customWidth="1"/>
    <col min="7687" max="7687" width="16.5703125" style="19" customWidth="1"/>
    <col min="7688" max="7688" width="24.28515625" style="19" customWidth="1"/>
    <col min="7689" max="7689" width="10.28515625" style="19" customWidth="1"/>
    <col min="7690" max="7690" width="16.5703125" style="19" customWidth="1"/>
    <col min="7691" max="7691" width="34.7109375" style="19" customWidth="1"/>
    <col min="7692" max="7692" width="18.5703125" style="19" customWidth="1"/>
    <col min="7693" max="7693" width="16.7109375" style="19" customWidth="1"/>
    <col min="7694" max="7694" width="17" style="19" customWidth="1"/>
    <col min="7695" max="7695" width="19" style="19" customWidth="1"/>
    <col min="7696" max="7697" width="16.28515625" style="19" customWidth="1"/>
    <col min="7698" max="7698" width="8.140625" style="19" customWidth="1"/>
    <col min="7699" max="7699" width="8.5703125" style="19" customWidth="1"/>
    <col min="7700" max="7703" width="11.42578125" style="19"/>
    <col min="7704" max="7704" width="10" style="19" customWidth="1"/>
    <col min="7705" max="7705" width="8.42578125" style="19" customWidth="1"/>
    <col min="7706" max="7706" width="8.85546875" style="19" customWidth="1"/>
    <col min="7707" max="7707" width="9.42578125" style="19" customWidth="1"/>
    <col min="7708" max="7708" width="8.7109375" style="19" customWidth="1"/>
    <col min="7709" max="7709" width="23.28515625" style="19" customWidth="1"/>
    <col min="7710" max="7710" width="11.42578125" style="19"/>
    <col min="7711" max="7711" width="22.7109375" style="19" bestFit="1" customWidth="1"/>
    <col min="7712" max="7722" width="11.42578125" style="19"/>
    <col min="7723" max="7723" width="24.140625" style="19" customWidth="1"/>
    <col min="7724" max="7724" width="11.42578125" style="19"/>
    <col min="7725" max="7725" width="26.7109375" style="19" customWidth="1"/>
    <col min="7726" max="7936" width="11.42578125" style="19"/>
    <col min="7937" max="7937" width="2.85546875" style="19" customWidth="1"/>
    <col min="7938" max="7938" width="16.7109375" style="19" customWidth="1"/>
    <col min="7939" max="7939" width="7.5703125" style="19" customWidth="1"/>
    <col min="7940" max="7940" width="12.28515625" style="19" customWidth="1"/>
    <col min="7941" max="7941" width="9.7109375" style="19" customWidth="1"/>
    <col min="7942" max="7942" width="18" style="19" customWidth="1"/>
    <col min="7943" max="7943" width="16.5703125" style="19" customWidth="1"/>
    <col min="7944" max="7944" width="24.28515625" style="19" customWidth="1"/>
    <col min="7945" max="7945" width="10.28515625" style="19" customWidth="1"/>
    <col min="7946" max="7946" width="16.5703125" style="19" customWidth="1"/>
    <col min="7947" max="7947" width="34.7109375" style="19" customWidth="1"/>
    <col min="7948" max="7948" width="18.5703125" style="19" customWidth="1"/>
    <col min="7949" max="7949" width="16.7109375" style="19" customWidth="1"/>
    <col min="7950" max="7950" width="17" style="19" customWidth="1"/>
    <col min="7951" max="7951" width="19" style="19" customWidth="1"/>
    <col min="7952" max="7953" width="16.28515625" style="19" customWidth="1"/>
    <col min="7954" max="7954" width="8.140625" style="19" customWidth="1"/>
    <col min="7955" max="7955" width="8.5703125" style="19" customWidth="1"/>
    <col min="7956" max="7959" width="11.42578125" style="19"/>
    <col min="7960" max="7960" width="10" style="19" customWidth="1"/>
    <col min="7961" max="7961" width="8.42578125" style="19" customWidth="1"/>
    <col min="7962" max="7962" width="8.85546875" style="19" customWidth="1"/>
    <col min="7963" max="7963" width="9.42578125" style="19" customWidth="1"/>
    <col min="7964" max="7964" width="8.7109375" style="19" customWidth="1"/>
    <col min="7965" max="7965" width="23.28515625" style="19" customWidth="1"/>
    <col min="7966" max="7966" width="11.42578125" style="19"/>
    <col min="7967" max="7967" width="22.7109375" style="19" bestFit="1" customWidth="1"/>
    <col min="7968" max="7978" width="11.42578125" style="19"/>
    <col min="7979" max="7979" width="24.140625" style="19" customWidth="1"/>
    <col min="7980" max="7980" width="11.42578125" style="19"/>
    <col min="7981" max="7981" width="26.7109375" style="19" customWidth="1"/>
    <col min="7982" max="8192" width="11.42578125" style="19"/>
    <col min="8193" max="8193" width="2.85546875" style="19" customWidth="1"/>
    <col min="8194" max="8194" width="16.7109375" style="19" customWidth="1"/>
    <col min="8195" max="8195" width="7.5703125" style="19" customWidth="1"/>
    <col min="8196" max="8196" width="12.28515625" style="19" customWidth="1"/>
    <col min="8197" max="8197" width="9.7109375" style="19" customWidth="1"/>
    <col min="8198" max="8198" width="18" style="19" customWidth="1"/>
    <col min="8199" max="8199" width="16.5703125" style="19" customWidth="1"/>
    <col min="8200" max="8200" width="24.28515625" style="19" customWidth="1"/>
    <col min="8201" max="8201" width="10.28515625" style="19" customWidth="1"/>
    <col min="8202" max="8202" width="16.5703125" style="19" customWidth="1"/>
    <col min="8203" max="8203" width="34.7109375" style="19" customWidth="1"/>
    <col min="8204" max="8204" width="18.5703125" style="19" customWidth="1"/>
    <col min="8205" max="8205" width="16.7109375" style="19" customWidth="1"/>
    <col min="8206" max="8206" width="17" style="19" customWidth="1"/>
    <col min="8207" max="8207" width="19" style="19" customWidth="1"/>
    <col min="8208" max="8209" width="16.28515625" style="19" customWidth="1"/>
    <col min="8210" max="8210" width="8.140625" style="19" customWidth="1"/>
    <col min="8211" max="8211" width="8.5703125" style="19" customWidth="1"/>
    <col min="8212" max="8215" width="11.42578125" style="19"/>
    <col min="8216" max="8216" width="10" style="19" customWidth="1"/>
    <col min="8217" max="8217" width="8.42578125" style="19" customWidth="1"/>
    <col min="8218" max="8218" width="8.85546875" style="19" customWidth="1"/>
    <col min="8219" max="8219" width="9.42578125" style="19" customWidth="1"/>
    <col min="8220" max="8220" width="8.7109375" style="19" customWidth="1"/>
    <col min="8221" max="8221" width="23.28515625" style="19" customWidth="1"/>
    <col min="8222" max="8222" width="11.42578125" style="19"/>
    <col min="8223" max="8223" width="22.7109375" style="19" bestFit="1" customWidth="1"/>
    <col min="8224" max="8234" width="11.42578125" style="19"/>
    <col min="8235" max="8235" width="24.140625" style="19" customWidth="1"/>
    <col min="8236" max="8236" width="11.42578125" style="19"/>
    <col min="8237" max="8237" width="26.7109375" style="19" customWidth="1"/>
    <col min="8238" max="8448" width="11.42578125" style="19"/>
    <col min="8449" max="8449" width="2.85546875" style="19" customWidth="1"/>
    <col min="8450" max="8450" width="16.7109375" style="19" customWidth="1"/>
    <col min="8451" max="8451" width="7.5703125" style="19" customWidth="1"/>
    <col min="8452" max="8452" width="12.28515625" style="19" customWidth="1"/>
    <col min="8453" max="8453" width="9.7109375" style="19" customWidth="1"/>
    <col min="8454" max="8454" width="18" style="19" customWidth="1"/>
    <col min="8455" max="8455" width="16.5703125" style="19" customWidth="1"/>
    <col min="8456" max="8456" width="24.28515625" style="19" customWidth="1"/>
    <col min="8457" max="8457" width="10.28515625" style="19" customWidth="1"/>
    <col min="8458" max="8458" width="16.5703125" style="19" customWidth="1"/>
    <col min="8459" max="8459" width="34.7109375" style="19" customWidth="1"/>
    <col min="8460" max="8460" width="18.5703125" style="19" customWidth="1"/>
    <col min="8461" max="8461" width="16.7109375" style="19" customWidth="1"/>
    <col min="8462" max="8462" width="17" style="19" customWidth="1"/>
    <col min="8463" max="8463" width="19" style="19" customWidth="1"/>
    <col min="8464" max="8465" width="16.28515625" style="19" customWidth="1"/>
    <col min="8466" max="8466" width="8.140625" style="19" customWidth="1"/>
    <col min="8467" max="8467" width="8.5703125" style="19" customWidth="1"/>
    <col min="8468" max="8471" width="11.42578125" style="19"/>
    <col min="8472" max="8472" width="10" style="19" customWidth="1"/>
    <col min="8473" max="8473" width="8.42578125" style="19" customWidth="1"/>
    <col min="8474" max="8474" width="8.85546875" style="19" customWidth="1"/>
    <col min="8475" max="8475" width="9.42578125" style="19" customWidth="1"/>
    <col min="8476" max="8476" width="8.7109375" style="19" customWidth="1"/>
    <col min="8477" max="8477" width="23.28515625" style="19" customWidth="1"/>
    <col min="8478" max="8478" width="11.42578125" style="19"/>
    <col min="8479" max="8479" width="22.7109375" style="19" bestFit="1" customWidth="1"/>
    <col min="8480" max="8490" width="11.42578125" style="19"/>
    <col min="8491" max="8491" width="24.140625" style="19" customWidth="1"/>
    <col min="8492" max="8492" width="11.42578125" style="19"/>
    <col min="8493" max="8493" width="26.7109375" style="19" customWidth="1"/>
    <col min="8494" max="8704" width="11.42578125" style="19"/>
    <col min="8705" max="8705" width="2.85546875" style="19" customWidth="1"/>
    <col min="8706" max="8706" width="16.7109375" style="19" customWidth="1"/>
    <col min="8707" max="8707" width="7.5703125" style="19" customWidth="1"/>
    <col min="8708" max="8708" width="12.28515625" style="19" customWidth="1"/>
    <col min="8709" max="8709" width="9.7109375" style="19" customWidth="1"/>
    <col min="8710" max="8710" width="18" style="19" customWidth="1"/>
    <col min="8711" max="8711" width="16.5703125" style="19" customWidth="1"/>
    <col min="8712" max="8712" width="24.28515625" style="19" customWidth="1"/>
    <col min="8713" max="8713" width="10.28515625" style="19" customWidth="1"/>
    <col min="8714" max="8714" width="16.5703125" style="19" customWidth="1"/>
    <col min="8715" max="8715" width="34.7109375" style="19" customWidth="1"/>
    <col min="8716" max="8716" width="18.5703125" style="19" customWidth="1"/>
    <col min="8717" max="8717" width="16.7109375" style="19" customWidth="1"/>
    <col min="8718" max="8718" width="17" style="19" customWidth="1"/>
    <col min="8719" max="8719" width="19" style="19" customWidth="1"/>
    <col min="8720" max="8721" width="16.28515625" style="19" customWidth="1"/>
    <col min="8722" max="8722" width="8.140625" style="19" customWidth="1"/>
    <col min="8723" max="8723" width="8.5703125" style="19" customWidth="1"/>
    <col min="8724" max="8727" width="11.42578125" style="19"/>
    <col min="8728" max="8728" width="10" style="19" customWidth="1"/>
    <col min="8729" max="8729" width="8.42578125" style="19" customWidth="1"/>
    <col min="8730" max="8730" width="8.85546875" style="19" customWidth="1"/>
    <col min="8731" max="8731" width="9.42578125" style="19" customWidth="1"/>
    <col min="8732" max="8732" width="8.7109375" style="19" customWidth="1"/>
    <col min="8733" max="8733" width="23.28515625" style="19" customWidth="1"/>
    <col min="8734" max="8734" width="11.42578125" style="19"/>
    <col min="8735" max="8735" width="22.7109375" style="19" bestFit="1" customWidth="1"/>
    <col min="8736" max="8746" width="11.42578125" style="19"/>
    <col min="8747" max="8747" width="24.140625" style="19" customWidth="1"/>
    <col min="8748" max="8748" width="11.42578125" style="19"/>
    <col min="8749" max="8749" width="26.7109375" style="19" customWidth="1"/>
    <col min="8750" max="8960" width="11.42578125" style="19"/>
    <col min="8961" max="8961" width="2.85546875" style="19" customWidth="1"/>
    <col min="8962" max="8962" width="16.7109375" style="19" customWidth="1"/>
    <col min="8963" max="8963" width="7.5703125" style="19" customWidth="1"/>
    <col min="8964" max="8964" width="12.28515625" style="19" customWidth="1"/>
    <col min="8965" max="8965" width="9.7109375" style="19" customWidth="1"/>
    <col min="8966" max="8966" width="18" style="19" customWidth="1"/>
    <col min="8967" max="8967" width="16.5703125" style="19" customWidth="1"/>
    <col min="8968" max="8968" width="24.28515625" style="19" customWidth="1"/>
    <col min="8969" max="8969" width="10.28515625" style="19" customWidth="1"/>
    <col min="8970" max="8970" width="16.5703125" style="19" customWidth="1"/>
    <col min="8971" max="8971" width="34.7109375" style="19" customWidth="1"/>
    <col min="8972" max="8972" width="18.5703125" style="19" customWidth="1"/>
    <col min="8973" max="8973" width="16.7109375" style="19" customWidth="1"/>
    <col min="8974" max="8974" width="17" style="19" customWidth="1"/>
    <col min="8975" max="8975" width="19" style="19" customWidth="1"/>
    <col min="8976" max="8977" width="16.28515625" style="19" customWidth="1"/>
    <col min="8978" max="8978" width="8.140625" style="19" customWidth="1"/>
    <col min="8979" max="8979" width="8.5703125" style="19" customWidth="1"/>
    <col min="8980" max="8983" width="11.42578125" style="19"/>
    <col min="8984" max="8984" width="10" style="19" customWidth="1"/>
    <col min="8985" max="8985" width="8.42578125" style="19" customWidth="1"/>
    <col min="8986" max="8986" width="8.85546875" style="19" customWidth="1"/>
    <col min="8987" max="8987" width="9.42578125" style="19" customWidth="1"/>
    <col min="8988" max="8988" width="8.7109375" style="19" customWidth="1"/>
    <col min="8989" max="8989" width="23.28515625" style="19" customWidth="1"/>
    <col min="8990" max="8990" width="11.42578125" style="19"/>
    <col min="8991" max="8991" width="22.7109375" style="19" bestFit="1" customWidth="1"/>
    <col min="8992" max="9002" width="11.42578125" style="19"/>
    <col min="9003" max="9003" width="24.140625" style="19" customWidth="1"/>
    <col min="9004" max="9004" width="11.42578125" style="19"/>
    <col min="9005" max="9005" width="26.7109375" style="19" customWidth="1"/>
    <col min="9006" max="9216" width="11.42578125" style="19"/>
    <col min="9217" max="9217" width="2.85546875" style="19" customWidth="1"/>
    <col min="9218" max="9218" width="16.7109375" style="19" customWidth="1"/>
    <col min="9219" max="9219" width="7.5703125" style="19" customWidth="1"/>
    <col min="9220" max="9220" width="12.28515625" style="19" customWidth="1"/>
    <col min="9221" max="9221" width="9.7109375" style="19" customWidth="1"/>
    <col min="9222" max="9222" width="18" style="19" customWidth="1"/>
    <col min="9223" max="9223" width="16.5703125" style="19" customWidth="1"/>
    <col min="9224" max="9224" width="24.28515625" style="19" customWidth="1"/>
    <col min="9225" max="9225" width="10.28515625" style="19" customWidth="1"/>
    <col min="9226" max="9226" width="16.5703125" style="19" customWidth="1"/>
    <col min="9227" max="9227" width="34.7109375" style="19" customWidth="1"/>
    <col min="9228" max="9228" width="18.5703125" style="19" customWidth="1"/>
    <col min="9229" max="9229" width="16.7109375" style="19" customWidth="1"/>
    <col min="9230" max="9230" width="17" style="19" customWidth="1"/>
    <col min="9231" max="9231" width="19" style="19" customWidth="1"/>
    <col min="9232" max="9233" width="16.28515625" style="19" customWidth="1"/>
    <col min="9234" max="9234" width="8.140625" style="19" customWidth="1"/>
    <col min="9235" max="9235" width="8.5703125" style="19" customWidth="1"/>
    <col min="9236" max="9239" width="11.42578125" style="19"/>
    <col min="9240" max="9240" width="10" style="19" customWidth="1"/>
    <col min="9241" max="9241" width="8.42578125" style="19" customWidth="1"/>
    <col min="9242" max="9242" width="8.85546875" style="19" customWidth="1"/>
    <col min="9243" max="9243" width="9.42578125" style="19" customWidth="1"/>
    <col min="9244" max="9244" width="8.7109375" style="19" customWidth="1"/>
    <col min="9245" max="9245" width="23.28515625" style="19" customWidth="1"/>
    <col min="9246" max="9246" width="11.42578125" style="19"/>
    <col min="9247" max="9247" width="22.7109375" style="19" bestFit="1" customWidth="1"/>
    <col min="9248" max="9258" width="11.42578125" style="19"/>
    <col min="9259" max="9259" width="24.140625" style="19" customWidth="1"/>
    <col min="9260" max="9260" width="11.42578125" style="19"/>
    <col min="9261" max="9261" width="26.7109375" style="19" customWidth="1"/>
    <col min="9262" max="9472" width="11.42578125" style="19"/>
    <col min="9473" max="9473" width="2.85546875" style="19" customWidth="1"/>
    <col min="9474" max="9474" width="16.7109375" style="19" customWidth="1"/>
    <col min="9475" max="9475" width="7.5703125" style="19" customWidth="1"/>
    <col min="9476" max="9476" width="12.28515625" style="19" customWidth="1"/>
    <col min="9477" max="9477" width="9.7109375" style="19" customWidth="1"/>
    <col min="9478" max="9478" width="18" style="19" customWidth="1"/>
    <col min="9479" max="9479" width="16.5703125" style="19" customWidth="1"/>
    <col min="9480" max="9480" width="24.28515625" style="19" customWidth="1"/>
    <col min="9481" max="9481" width="10.28515625" style="19" customWidth="1"/>
    <col min="9482" max="9482" width="16.5703125" style="19" customWidth="1"/>
    <col min="9483" max="9483" width="34.7109375" style="19" customWidth="1"/>
    <col min="9484" max="9484" width="18.5703125" style="19" customWidth="1"/>
    <col min="9485" max="9485" width="16.7109375" style="19" customWidth="1"/>
    <col min="9486" max="9486" width="17" style="19" customWidth="1"/>
    <col min="9487" max="9487" width="19" style="19" customWidth="1"/>
    <col min="9488" max="9489" width="16.28515625" style="19" customWidth="1"/>
    <col min="9490" max="9490" width="8.140625" style="19" customWidth="1"/>
    <col min="9491" max="9491" width="8.5703125" style="19" customWidth="1"/>
    <col min="9492" max="9495" width="11.42578125" style="19"/>
    <col min="9496" max="9496" width="10" style="19" customWidth="1"/>
    <col min="9497" max="9497" width="8.42578125" style="19" customWidth="1"/>
    <col min="9498" max="9498" width="8.85546875" style="19" customWidth="1"/>
    <col min="9499" max="9499" width="9.42578125" style="19" customWidth="1"/>
    <col min="9500" max="9500" width="8.7109375" style="19" customWidth="1"/>
    <col min="9501" max="9501" width="23.28515625" style="19" customWidth="1"/>
    <col min="9502" max="9502" width="11.42578125" style="19"/>
    <col min="9503" max="9503" width="22.7109375" style="19" bestFit="1" customWidth="1"/>
    <col min="9504" max="9514" width="11.42578125" style="19"/>
    <col min="9515" max="9515" width="24.140625" style="19" customWidth="1"/>
    <col min="9516" max="9516" width="11.42578125" style="19"/>
    <col min="9517" max="9517" width="26.7109375" style="19" customWidth="1"/>
    <col min="9518" max="9728" width="11.42578125" style="19"/>
    <col min="9729" max="9729" width="2.85546875" style="19" customWidth="1"/>
    <col min="9730" max="9730" width="16.7109375" style="19" customWidth="1"/>
    <col min="9731" max="9731" width="7.5703125" style="19" customWidth="1"/>
    <col min="9732" max="9732" width="12.28515625" style="19" customWidth="1"/>
    <col min="9733" max="9733" width="9.7109375" style="19" customWidth="1"/>
    <col min="9734" max="9734" width="18" style="19" customWidth="1"/>
    <col min="9735" max="9735" width="16.5703125" style="19" customWidth="1"/>
    <col min="9736" max="9736" width="24.28515625" style="19" customWidth="1"/>
    <col min="9737" max="9737" width="10.28515625" style="19" customWidth="1"/>
    <col min="9738" max="9738" width="16.5703125" style="19" customWidth="1"/>
    <col min="9739" max="9739" width="34.7109375" style="19" customWidth="1"/>
    <col min="9740" max="9740" width="18.5703125" style="19" customWidth="1"/>
    <col min="9741" max="9741" width="16.7109375" style="19" customWidth="1"/>
    <col min="9742" max="9742" width="17" style="19" customWidth="1"/>
    <col min="9743" max="9743" width="19" style="19" customWidth="1"/>
    <col min="9744" max="9745" width="16.28515625" style="19" customWidth="1"/>
    <col min="9746" max="9746" width="8.140625" style="19" customWidth="1"/>
    <col min="9747" max="9747" width="8.5703125" style="19" customWidth="1"/>
    <col min="9748" max="9751" width="11.42578125" style="19"/>
    <col min="9752" max="9752" width="10" style="19" customWidth="1"/>
    <col min="9753" max="9753" width="8.42578125" style="19" customWidth="1"/>
    <col min="9754" max="9754" width="8.85546875" style="19" customWidth="1"/>
    <col min="9755" max="9755" width="9.42578125" style="19" customWidth="1"/>
    <col min="9756" max="9756" width="8.7109375" style="19" customWidth="1"/>
    <col min="9757" max="9757" width="23.28515625" style="19" customWidth="1"/>
    <col min="9758" max="9758" width="11.42578125" style="19"/>
    <col min="9759" max="9759" width="22.7109375" style="19" bestFit="1" customWidth="1"/>
    <col min="9760" max="9770" width="11.42578125" style="19"/>
    <col min="9771" max="9771" width="24.140625" style="19" customWidth="1"/>
    <col min="9772" max="9772" width="11.42578125" style="19"/>
    <col min="9773" max="9773" width="26.7109375" style="19" customWidth="1"/>
    <col min="9774" max="9984" width="11.42578125" style="19"/>
    <col min="9985" max="9985" width="2.85546875" style="19" customWidth="1"/>
    <col min="9986" max="9986" width="16.7109375" style="19" customWidth="1"/>
    <col min="9987" max="9987" width="7.5703125" style="19" customWidth="1"/>
    <col min="9988" max="9988" width="12.28515625" style="19" customWidth="1"/>
    <col min="9989" max="9989" width="9.7109375" style="19" customWidth="1"/>
    <col min="9990" max="9990" width="18" style="19" customWidth="1"/>
    <col min="9991" max="9991" width="16.5703125" style="19" customWidth="1"/>
    <col min="9992" max="9992" width="24.28515625" style="19" customWidth="1"/>
    <col min="9993" max="9993" width="10.28515625" style="19" customWidth="1"/>
    <col min="9994" max="9994" width="16.5703125" style="19" customWidth="1"/>
    <col min="9995" max="9995" width="34.7109375" style="19" customWidth="1"/>
    <col min="9996" max="9996" width="18.5703125" style="19" customWidth="1"/>
    <col min="9997" max="9997" width="16.7109375" style="19" customWidth="1"/>
    <col min="9998" max="9998" width="17" style="19" customWidth="1"/>
    <col min="9999" max="9999" width="19" style="19" customWidth="1"/>
    <col min="10000" max="10001" width="16.28515625" style="19" customWidth="1"/>
    <col min="10002" max="10002" width="8.140625" style="19" customWidth="1"/>
    <col min="10003" max="10003" width="8.5703125" style="19" customWidth="1"/>
    <col min="10004" max="10007" width="11.42578125" style="19"/>
    <col min="10008" max="10008" width="10" style="19" customWidth="1"/>
    <col min="10009" max="10009" width="8.42578125" style="19" customWidth="1"/>
    <col min="10010" max="10010" width="8.85546875" style="19" customWidth="1"/>
    <col min="10011" max="10011" width="9.42578125" style="19" customWidth="1"/>
    <col min="10012" max="10012" width="8.7109375" style="19" customWidth="1"/>
    <col min="10013" max="10013" width="23.28515625" style="19" customWidth="1"/>
    <col min="10014" max="10014" width="11.42578125" style="19"/>
    <col min="10015" max="10015" width="22.7109375" style="19" bestFit="1" customWidth="1"/>
    <col min="10016" max="10026" width="11.42578125" style="19"/>
    <col min="10027" max="10027" width="24.140625" style="19" customWidth="1"/>
    <col min="10028" max="10028" width="11.42578125" style="19"/>
    <col min="10029" max="10029" width="26.7109375" style="19" customWidth="1"/>
    <col min="10030" max="10240" width="11.42578125" style="19"/>
    <col min="10241" max="10241" width="2.85546875" style="19" customWidth="1"/>
    <col min="10242" max="10242" width="16.7109375" style="19" customWidth="1"/>
    <col min="10243" max="10243" width="7.5703125" style="19" customWidth="1"/>
    <col min="10244" max="10244" width="12.28515625" style="19" customWidth="1"/>
    <col min="10245" max="10245" width="9.7109375" style="19" customWidth="1"/>
    <col min="10246" max="10246" width="18" style="19" customWidth="1"/>
    <col min="10247" max="10247" width="16.5703125" style="19" customWidth="1"/>
    <col min="10248" max="10248" width="24.28515625" style="19" customWidth="1"/>
    <col min="10249" max="10249" width="10.28515625" style="19" customWidth="1"/>
    <col min="10250" max="10250" width="16.5703125" style="19" customWidth="1"/>
    <col min="10251" max="10251" width="34.7109375" style="19" customWidth="1"/>
    <col min="10252" max="10252" width="18.5703125" style="19" customWidth="1"/>
    <col min="10253" max="10253" width="16.7109375" style="19" customWidth="1"/>
    <col min="10254" max="10254" width="17" style="19" customWidth="1"/>
    <col min="10255" max="10255" width="19" style="19" customWidth="1"/>
    <col min="10256" max="10257" width="16.28515625" style="19" customWidth="1"/>
    <col min="10258" max="10258" width="8.140625" style="19" customWidth="1"/>
    <col min="10259" max="10259" width="8.5703125" style="19" customWidth="1"/>
    <col min="10260" max="10263" width="11.42578125" style="19"/>
    <col min="10264" max="10264" width="10" style="19" customWidth="1"/>
    <col min="10265" max="10265" width="8.42578125" style="19" customWidth="1"/>
    <col min="10266" max="10266" width="8.85546875" style="19" customWidth="1"/>
    <col min="10267" max="10267" width="9.42578125" style="19" customWidth="1"/>
    <col min="10268" max="10268" width="8.7109375" style="19" customWidth="1"/>
    <col min="10269" max="10269" width="23.28515625" style="19" customWidth="1"/>
    <col min="10270" max="10270" width="11.42578125" style="19"/>
    <col min="10271" max="10271" width="22.7109375" style="19" bestFit="1" customWidth="1"/>
    <col min="10272" max="10282" width="11.42578125" style="19"/>
    <col min="10283" max="10283" width="24.140625" style="19" customWidth="1"/>
    <col min="10284" max="10284" width="11.42578125" style="19"/>
    <col min="10285" max="10285" width="26.7109375" style="19" customWidth="1"/>
    <col min="10286" max="10496" width="11.42578125" style="19"/>
    <col min="10497" max="10497" width="2.85546875" style="19" customWidth="1"/>
    <col min="10498" max="10498" width="16.7109375" style="19" customWidth="1"/>
    <col min="10499" max="10499" width="7.5703125" style="19" customWidth="1"/>
    <col min="10500" max="10500" width="12.28515625" style="19" customWidth="1"/>
    <col min="10501" max="10501" width="9.7109375" style="19" customWidth="1"/>
    <col min="10502" max="10502" width="18" style="19" customWidth="1"/>
    <col min="10503" max="10503" width="16.5703125" style="19" customWidth="1"/>
    <col min="10504" max="10504" width="24.28515625" style="19" customWidth="1"/>
    <col min="10505" max="10505" width="10.28515625" style="19" customWidth="1"/>
    <col min="10506" max="10506" width="16.5703125" style="19" customWidth="1"/>
    <col min="10507" max="10507" width="34.7109375" style="19" customWidth="1"/>
    <col min="10508" max="10508" width="18.5703125" style="19" customWidth="1"/>
    <col min="10509" max="10509" width="16.7109375" style="19" customWidth="1"/>
    <col min="10510" max="10510" width="17" style="19" customWidth="1"/>
    <col min="10511" max="10511" width="19" style="19" customWidth="1"/>
    <col min="10512" max="10513" width="16.28515625" style="19" customWidth="1"/>
    <col min="10514" max="10514" width="8.140625" style="19" customWidth="1"/>
    <col min="10515" max="10515" width="8.5703125" style="19" customWidth="1"/>
    <col min="10516" max="10519" width="11.42578125" style="19"/>
    <col min="10520" max="10520" width="10" style="19" customWidth="1"/>
    <col min="10521" max="10521" width="8.42578125" style="19" customWidth="1"/>
    <col min="10522" max="10522" width="8.85546875" style="19" customWidth="1"/>
    <col min="10523" max="10523" width="9.42578125" style="19" customWidth="1"/>
    <col min="10524" max="10524" width="8.7109375" style="19" customWidth="1"/>
    <col min="10525" max="10525" width="23.28515625" style="19" customWidth="1"/>
    <col min="10526" max="10526" width="11.42578125" style="19"/>
    <col min="10527" max="10527" width="22.7109375" style="19" bestFit="1" customWidth="1"/>
    <col min="10528" max="10538" width="11.42578125" style="19"/>
    <col min="10539" max="10539" width="24.140625" style="19" customWidth="1"/>
    <col min="10540" max="10540" width="11.42578125" style="19"/>
    <col min="10541" max="10541" width="26.7109375" style="19" customWidth="1"/>
    <col min="10542" max="10752" width="11.42578125" style="19"/>
    <col min="10753" max="10753" width="2.85546875" style="19" customWidth="1"/>
    <col min="10754" max="10754" width="16.7109375" style="19" customWidth="1"/>
    <col min="10755" max="10755" width="7.5703125" style="19" customWidth="1"/>
    <col min="10756" max="10756" width="12.28515625" style="19" customWidth="1"/>
    <col min="10757" max="10757" width="9.7109375" style="19" customWidth="1"/>
    <col min="10758" max="10758" width="18" style="19" customWidth="1"/>
    <col min="10759" max="10759" width="16.5703125" style="19" customWidth="1"/>
    <col min="10760" max="10760" width="24.28515625" style="19" customWidth="1"/>
    <col min="10761" max="10761" width="10.28515625" style="19" customWidth="1"/>
    <col min="10762" max="10762" width="16.5703125" style="19" customWidth="1"/>
    <col min="10763" max="10763" width="34.7109375" style="19" customWidth="1"/>
    <col min="10764" max="10764" width="18.5703125" style="19" customWidth="1"/>
    <col min="10765" max="10765" width="16.7109375" style="19" customWidth="1"/>
    <col min="10766" max="10766" width="17" style="19" customWidth="1"/>
    <col min="10767" max="10767" width="19" style="19" customWidth="1"/>
    <col min="10768" max="10769" width="16.28515625" style="19" customWidth="1"/>
    <col min="10770" max="10770" width="8.140625" style="19" customWidth="1"/>
    <col min="10771" max="10771" width="8.5703125" style="19" customWidth="1"/>
    <col min="10772" max="10775" width="11.42578125" style="19"/>
    <col min="10776" max="10776" width="10" style="19" customWidth="1"/>
    <col min="10777" max="10777" width="8.42578125" style="19" customWidth="1"/>
    <col min="10778" max="10778" width="8.85546875" style="19" customWidth="1"/>
    <col min="10779" max="10779" width="9.42578125" style="19" customWidth="1"/>
    <col min="10780" max="10780" width="8.7109375" style="19" customWidth="1"/>
    <col min="10781" max="10781" width="23.28515625" style="19" customWidth="1"/>
    <col min="10782" max="10782" width="11.42578125" style="19"/>
    <col min="10783" max="10783" width="22.7109375" style="19" bestFit="1" customWidth="1"/>
    <col min="10784" max="10794" width="11.42578125" style="19"/>
    <col min="10795" max="10795" width="24.140625" style="19" customWidth="1"/>
    <col min="10796" max="10796" width="11.42578125" style="19"/>
    <col min="10797" max="10797" width="26.7109375" style="19" customWidth="1"/>
    <col min="10798" max="11008" width="11.42578125" style="19"/>
    <col min="11009" max="11009" width="2.85546875" style="19" customWidth="1"/>
    <col min="11010" max="11010" width="16.7109375" style="19" customWidth="1"/>
    <col min="11011" max="11011" width="7.5703125" style="19" customWidth="1"/>
    <col min="11012" max="11012" width="12.28515625" style="19" customWidth="1"/>
    <col min="11013" max="11013" width="9.7109375" style="19" customWidth="1"/>
    <col min="11014" max="11014" width="18" style="19" customWidth="1"/>
    <col min="11015" max="11015" width="16.5703125" style="19" customWidth="1"/>
    <col min="11016" max="11016" width="24.28515625" style="19" customWidth="1"/>
    <col min="11017" max="11017" width="10.28515625" style="19" customWidth="1"/>
    <col min="11018" max="11018" width="16.5703125" style="19" customWidth="1"/>
    <col min="11019" max="11019" width="34.7109375" style="19" customWidth="1"/>
    <col min="11020" max="11020" width="18.5703125" style="19" customWidth="1"/>
    <col min="11021" max="11021" width="16.7109375" style="19" customWidth="1"/>
    <col min="11022" max="11022" width="17" style="19" customWidth="1"/>
    <col min="11023" max="11023" width="19" style="19" customWidth="1"/>
    <col min="11024" max="11025" width="16.28515625" style="19" customWidth="1"/>
    <col min="11026" max="11026" width="8.140625" style="19" customWidth="1"/>
    <col min="11027" max="11027" width="8.5703125" style="19" customWidth="1"/>
    <col min="11028" max="11031" width="11.42578125" style="19"/>
    <col min="11032" max="11032" width="10" style="19" customWidth="1"/>
    <col min="11033" max="11033" width="8.42578125" style="19" customWidth="1"/>
    <col min="11034" max="11034" width="8.85546875" style="19" customWidth="1"/>
    <col min="11035" max="11035" width="9.42578125" style="19" customWidth="1"/>
    <col min="11036" max="11036" width="8.7109375" style="19" customWidth="1"/>
    <col min="11037" max="11037" width="23.28515625" style="19" customWidth="1"/>
    <col min="11038" max="11038" width="11.42578125" style="19"/>
    <col min="11039" max="11039" width="22.7109375" style="19" bestFit="1" customWidth="1"/>
    <col min="11040" max="11050" width="11.42578125" style="19"/>
    <col min="11051" max="11051" width="24.140625" style="19" customWidth="1"/>
    <col min="11052" max="11052" width="11.42578125" style="19"/>
    <col min="11053" max="11053" width="26.7109375" style="19" customWidth="1"/>
    <col min="11054" max="11264" width="11.42578125" style="19"/>
    <col min="11265" max="11265" width="2.85546875" style="19" customWidth="1"/>
    <col min="11266" max="11266" width="16.7109375" style="19" customWidth="1"/>
    <col min="11267" max="11267" width="7.5703125" style="19" customWidth="1"/>
    <col min="11268" max="11268" width="12.28515625" style="19" customWidth="1"/>
    <col min="11269" max="11269" width="9.7109375" style="19" customWidth="1"/>
    <col min="11270" max="11270" width="18" style="19" customWidth="1"/>
    <col min="11271" max="11271" width="16.5703125" style="19" customWidth="1"/>
    <col min="11272" max="11272" width="24.28515625" style="19" customWidth="1"/>
    <col min="11273" max="11273" width="10.28515625" style="19" customWidth="1"/>
    <col min="11274" max="11274" width="16.5703125" style="19" customWidth="1"/>
    <col min="11275" max="11275" width="34.7109375" style="19" customWidth="1"/>
    <col min="11276" max="11276" width="18.5703125" style="19" customWidth="1"/>
    <col min="11277" max="11277" width="16.7109375" style="19" customWidth="1"/>
    <col min="11278" max="11278" width="17" style="19" customWidth="1"/>
    <col min="11279" max="11279" width="19" style="19" customWidth="1"/>
    <col min="11280" max="11281" width="16.28515625" style="19" customWidth="1"/>
    <col min="11282" max="11282" width="8.140625" style="19" customWidth="1"/>
    <col min="11283" max="11283" width="8.5703125" style="19" customWidth="1"/>
    <col min="11284" max="11287" width="11.42578125" style="19"/>
    <col min="11288" max="11288" width="10" style="19" customWidth="1"/>
    <col min="11289" max="11289" width="8.42578125" style="19" customWidth="1"/>
    <col min="11290" max="11290" width="8.85546875" style="19" customWidth="1"/>
    <col min="11291" max="11291" width="9.42578125" style="19" customWidth="1"/>
    <col min="11292" max="11292" width="8.7109375" style="19" customWidth="1"/>
    <col min="11293" max="11293" width="23.28515625" style="19" customWidth="1"/>
    <col min="11294" max="11294" width="11.42578125" style="19"/>
    <col min="11295" max="11295" width="22.7109375" style="19" bestFit="1" customWidth="1"/>
    <col min="11296" max="11306" width="11.42578125" style="19"/>
    <col min="11307" max="11307" width="24.140625" style="19" customWidth="1"/>
    <col min="11308" max="11308" width="11.42578125" style="19"/>
    <col min="11309" max="11309" width="26.7109375" style="19" customWidth="1"/>
    <col min="11310" max="11520" width="11.42578125" style="19"/>
    <col min="11521" max="11521" width="2.85546875" style="19" customWidth="1"/>
    <col min="11522" max="11522" width="16.7109375" style="19" customWidth="1"/>
    <col min="11523" max="11523" width="7.5703125" style="19" customWidth="1"/>
    <col min="11524" max="11524" width="12.28515625" style="19" customWidth="1"/>
    <col min="11525" max="11525" width="9.7109375" style="19" customWidth="1"/>
    <col min="11526" max="11526" width="18" style="19" customWidth="1"/>
    <col min="11527" max="11527" width="16.5703125" style="19" customWidth="1"/>
    <col min="11528" max="11528" width="24.28515625" style="19" customWidth="1"/>
    <col min="11529" max="11529" width="10.28515625" style="19" customWidth="1"/>
    <col min="11530" max="11530" width="16.5703125" style="19" customWidth="1"/>
    <col min="11531" max="11531" width="34.7109375" style="19" customWidth="1"/>
    <col min="11532" max="11532" width="18.5703125" style="19" customWidth="1"/>
    <col min="11533" max="11533" width="16.7109375" style="19" customWidth="1"/>
    <col min="11534" max="11534" width="17" style="19" customWidth="1"/>
    <col min="11535" max="11535" width="19" style="19" customWidth="1"/>
    <col min="11536" max="11537" width="16.28515625" style="19" customWidth="1"/>
    <col min="11538" max="11538" width="8.140625" style="19" customWidth="1"/>
    <col min="11539" max="11539" width="8.5703125" style="19" customWidth="1"/>
    <col min="11540" max="11543" width="11.42578125" style="19"/>
    <col min="11544" max="11544" width="10" style="19" customWidth="1"/>
    <col min="11545" max="11545" width="8.42578125" style="19" customWidth="1"/>
    <col min="11546" max="11546" width="8.85546875" style="19" customWidth="1"/>
    <col min="11547" max="11547" width="9.42578125" style="19" customWidth="1"/>
    <col min="11548" max="11548" width="8.7109375" style="19" customWidth="1"/>
    <col min="11549" max="11549" width="23.28515625" style="19" customWidth="1"/>
    <col min="11550" max="11550" width="11.42578125" style="19"/>
    <col min="11551" max="11551" width="22.7109375" style="19" bestFit="1" customWidth="1"/>
    <col min="11552" max="11562" width="11.42578125" style="19"/>
    <col min="11563" max="11563" width="24.140625" style="19" customWidth="1"/>
    <col min="11564" max="11564" width="11.42578125" style="19"/>
    <col min="11565" max="11565" width="26.7109375" style="19" customWidth="1"/>
    <col min="11566" max="11776" width="11.42578125" style="19"/>
    <col min="11777" max="11777" width="2.85546875" style="19" customWidth="1"/>
    <col min="11778" max="11778" width="16.7109375" style="19" customWidth="1"/>
    <col min="11779" max="11779" width="7.5703125" style="19" customWidth="1"/>
    <col min="11780" max="11780" width="12.28515625" style="19" customWidth="1"/>
    <col min="11781" max="11781" width="9.7109375" style="19" customWidth="1"/>
    <col min="11782" max="11782" width="18" style="19" customWidth="1"/>
    <col min="11783" max="11783" width="16.5703125" style="19" customWidth="1"/>
    <col min="11784" max="11784" width="24.28515625" style="19" customWidth="1"/>
    <col min="11785" max="11785" width="10.28515625" style="19" customWidth="1"/>
    <col min="11786" max="11786" width="16.5703125" style="19" customWidth="1"/>
    <col min="11787" max="11787" width="34.7109375" style="19" customWidth="1"/>
    <col min="11788" max="11788" width="18.5703125" style="19" customWidth="1"/>
    <col min="11789" max="11789" width="16.7109375" style="19" customWidth="1"/>
    <col min="11790" max="11790" width="17" style="19" customWidth="1"/>
    <col min="11791" max="11791" width="19" style="19" customWidth="1"/>
    <col min="11792" max="11793" width="16.28515625" style="19" customWidth="1"/>
    <col min="11794" max="11794" width="8.140625" style="19" customWidth="1"/>
    <col min="11795" max="11795" width="8.5703125" style="19" customWidth="1"/>
    <col min="11796" max="11799" width="11.42578125" style="19"/>
    <col min="11800" max="11800" width="10" style="19" customWidth="1"/>
    <col min="11801" max="11801" width="8.42578125" style="19" customWidth="1"/>
    <col min="11802" max="11802" width="8.85546875" style="19" customWidth="1"/>
    <col min="11803" max="11803" width="9.42578125" style="19" customWidth="1"/>
    <col min="11804" max="11804" width="8.7109375" style="19" customWidth="1"/>
    <col min="11805" max="11805" width="23.28515625" style="19" customWidth="1"/>
    <col min="11806" max="11806" width="11.42578125" style="19"/>
    <col min="11807" max="11807" width="22.7109375" style="19" bestFit="1" customWidth="1"/>
    <col min="11808" max="11818" width="11.42578125" style="19"/>
    <col min="11819" max="11819" width="24.140625" style="19" customWidth="1"/>
    <col min="11820" max="11820" width="11.42578125" style="19"/>
    <col min="11821" max="11821" width="26.7109375" style="19" customWidth="1"/>
    <col min="11822" max="12032" width="11.42578125" style="19"/>
    <col min="12033" max="12033" width="2.85546875" style="19" customWidth="1"/>
    <col min="12034" max="12034" width="16.7109375" style="19" customWidth="1"/>
    <col min="12035" max="12035" width="7.5703125" style="19" customWidth="1"/>
    <col min="12036" max="12036" width="12.28515625" style="19" customWidth="1"/>
    <col min="12037" max="12037" width="9.7109375" style="19" customWidth="1"/>
    <col min="12038" max="12038" width="18" style="19" customWidth="1"/>
    <col min="12039" max="12039" width="16.5703125" style="19" customWidth="1"/>
    <col min="12040" max="12040" width="24.28515625" style="19" customWidth="1"/>
    <col min="12041" max="12041" width="10.28515625" style="19" customWidth="1"/>
    <col min="12042" max="12042" width="16.5703125" style="19" customWidth="1"/>
    <col min="12043" max="12043" width="34.7109375" style="19" customWidth="1"/>
    <col min="12044" max="12044" width="18.5703125" style="19" customWidth="1"/>
    <col min="12045" max="12045" width="16.7109375" style="19" customWidth="1"/>
    <col min="12046" max="12046" width="17" style="19" customWidth="1"/>
    <col min="12047" max="12047" width="19" style="19" customWidth="1"/>
    <col min="12048" max="12049" width="16.28515625" style="19" customWidth="1"/>
    <col min="12050" max="12050" width="8.140625" style="19" customWidth="1"/>
    <col min="12051" max="12051" width="8.5703125" style="19" customWidth="1"/>
    <col min="12052" max="12055" width="11.42578125" style="19"/>
    <col min="12056" max="12056" width="10" style="19" customWidth="1"/>
    <col min="12057" max="12057" width="8.42578125" style="19" customWidth="1"/>
    <col min="12058" max="12058" width="8.85546875" style="19" customWidth="1"/>
    <col min="12059" max="12059" width="9.42578125" style="19" customWidth="1"/>
    <col min="12060" max="12060" width="8.7109375" style="19" customWidth="1"/>
    <col min="12061" max="12061" width="23.28515625" style="19" customWidth="1"/>
    <col min="12062" max="12062" width="11.42578125" style="19"/>
    <col min="12063" max="12063" width="22.7109375" style="19" bestFit="1" customWidth="1"/>
    <col min="12064" max="12074" width="11.42578125" style="19"/>
    <col min="12075" max="12075" width="24.140625" style="19" customWidth="1"/>
    <col min="12076" max="12076" width="11.42578125" style="19"/>
    <col min="12077" max="12077" width="26.7109375" style="19" customWidth="1"/>
    <col min="12078" max="12288" width="11.42578125" style="19"/>
    <col min="12289" max="12289" width="2.85546875" style="19" customWidth="1"/>
    <col min="12290" max="12290" width="16.7109375" style="19" customWidth="1"/>
    <col min="12291" max="12291" width="7.5703125" style="19" customWidth="1"/>
    <col min="12292" max="12292" width="12.28515625" style="19" customWidth="1"/>
    <col min="12293" max="12293" width="9.7109375" style="19" customWidth="1"/>
    <col min="12294" max="12294" width="18" style="19" customWidth="1"/>
    <col min="12295" max="12295" width="16.5703125" style="19" customWidth="1"/>
    <col min="12296" max="12296" width="24.28515625" style="19" customWidth="1"/>
    <col min="12297" max="12297" width="10.28515625" style="19" customWidth="1"/>
    <col min="12298" max="12298" width="16.5703125" style="19" customWidth="1"/>
    <col min="12299" max="12299" width="34.7109375" style="19" customWidth="1"/>
    <col min="12300" max="12300" width="18.5703125" style="19" customWidth="1"/>
    <col min="12301" max="12301" width="16.7109375" style="19" customWidth="1"/>
    <col min="12302" max="12302" width="17" style="19" customWidth="1"/>
    <col min="12303" max="12303" width="19" style="19" customWidth="1"/>
    <col min="12304" max="12305" width="16.28515625" style="19" customWidth="1"/>
    <col min="12306" max="12306" width="8.140625" style="19" customWidth="1"/>
    <col min="12307" max="12307" width="8.5703125" style="19" customWidth="1"/>
    <col min="12308" max="12311" width="11.42578125" style="19"/>
    <col min="12312" max="12312" width="10" style="19" customWidth="1"/>
    <col min="12313" max="12313" width="8.42578125" style="19" customWidth="1"/>
    <col min="12314" max="12314" width="8.85546875" style="19" customWidth="1"/>
    <col min="12315" max="12315" width="9.42578125" style="19" customWidth="1"/>
    <col min="12316" max="12316" width="8.7109375" style="19" customWidth="1"/>
    <col min="12317" max="12317" width="23.28515625" style="19" customWidth="1"/>
    <col min="12318" max="12318" width="11.42578125" style="19"/>
    <col min="12319" max="12319" width="22.7109375" style="19" bestFit="1" customWidth="1"/>
    <col min="12320" max="12330" width="11.42578125" style="19"/>
    <col min="12331" max="12331" width="24.140625" style="19" customWidth="1"/>
    <col min="12332" max="12332" width="11.42578125" style="19"/>
    <col min="12333" max="12333" width="26.7109375" style="19" customWidth="1"/>
    <col min="12334" max="12544" width="11.42578125" style="19"/>
    <col min="12545" max="12545" width="2.85546875" style="19" customWidth="1"/>
    <col min="12546" max="12546" width="16.7109375" style="19" customWidth="1"/>
    <col min="12547" max="12547" width="7.5703125" style="19" customWidth="1"/>
    <col min="12548" max="12548" width="12.28515625" style="19" customWidth="1"/>
    <col min="12549" max="12549" width="9.7109375" style="19" customWidth="1"/>
    <col min="12550" max="12550" width="18" style="19" customWidth="1"/>
    <col min="12551" max="12551" width="16.5703125" style="19" customWidth="1"/>
    <col min="12552" max="12552" width="24.28515625" style="19" customWidth="1"/>
    <col min="12553" max="12553" width="10.28515625" style="19" customWidth="1"/>
    <col min="12554" max="12554" width="16.5703125" style="19" customWidth="1"/>
    <col min="12555" max="12555" width="34.7109375" style="19" customWidth="1"/>
    <col min="12556" max="12556" width="18.5703125" style="19" customWidth="1"/>
    <col min="12557" max="12557" width="16.7109375" style="19" customWidth="1"/>
    <col min="12558" max="12558" width="17" style="19" customWidth="1"/>
    <col min="12559" max="12559" width="19" style="19" customWidth="1"/>
    <col min="12560" max="12561" width="16.28515625" style="19" customWidth="1"/>
    <col min="12562" max="12562" width="8.140625" style="19" customWidth="1"/>
    <col min="12563" max="12563" width="8.5703125" style="19" customWidth="1"/>
    <col min="12564" max="12567" width="11.42578125" style="19"/>
    <col min="12568" max="12568" width="10" style="19" customWidth="1"/>
    <col min="12569" max="12569" width="8.42578125" style="19" customWidth="1"/>
    <col min="12570" max="12570" width="8.85546875" style="19" customWidth="1"/>
    <col min="12571" max="12571" width="9.42578125" style="19" customWidth="1"/>
    <col min="12572" max="12572" width="8.7109375" style="19" customWidth="1"/>
    <col min="12573" max="12573" width="23.28515625" style="19" customWidth="1"/>
    <col min="12574" max="12574" width="11.42578125" style="19"/>
    <col min="12575" max="12575" width="22.7109375" style="19" bestFit="1" customWidth="1"/>
    <col min="12576" max="12586" width="11.42578125" style="19"/>
    <col min="12587" max="12587" width="24.140625" style="19" customWidth="1"/>
    <col min="12588" max="12588" width="11.42578125" style="19"/>
    <col min="12589" max="12589" width="26.7109375" style="19" customWidth="1"/>
    <col min="12590" max="12800" width="11.42578125" style="19"/>
    <col min="12801" max="12801" width="2.85546875" style="19" customWidth="1"/>
    <col min="12802" max="12802" width="16.7109375" style="19" customWidth="1"/>
    <col min="12803" max="12803" width="7.5703125" style="19" customWidth="1"/>
    <col min="12804" max="12804" width="12.28515625" style="19" customWidth="1"/>
    <col min="12805" max="12805" width="9.7109375" style="19" customWidth="1"/>
    <col min="12806" max="12806" width="18" style="19" customWidth="1"/>
    <col min="12807" max="12807" width="16.5703125" style="19" customWidth="1"/>
    <col min="12808" max="12808" width="24.28515625" style="19" customWidth="1"/>
    <col min="12809" max="12809" width="10.28515625" style="19" customWidth="1"/>
    <col min="12810" max="12810" width="16.5703125" style="19" customWidth="1"/>
    <col min="12811" max="12811" width="34.7109375" style="19" customWidth="1"/>
    <col min="12812" max="12812" width="18.5703125" style="19" customWidth="1"/>
    <col min="12813" max="12813" width="16.7109375" style="19" customWidth="1"/>
    <col min="12814" max="12814" width="17" style="19" customWidth="1"/>
    <col min="12815" max="12815" width="19" style="19" customWidth="1"/>
    <col min="12816" max="12817" width="16.28515625" style="19" customWidth="1"/>
    <col min="12818" max="12818" width="8.140625" style="19" customWidth="1"/>
    <col min="12819" max="12819" width="8.5703125" style="19" customWidth="1"/>
    <col min="12820" max="12823" width="11.42578125" style="19"/>
    <col min="12824" max="12824" width="10" style="19" customWidth="1"/>
    <col min="12825" max="12825" width="8.42578125" style="19" customWidth="1"/>
    <col min="12826" max="12826" width="8.85546875" style="19" customWidth="1"/>
    <col min="12827" max="12827" width="9.42578125" style="19" customWidth="1"/>
    <col min="12828" max="12828" width="8.7109375" style="19" customWidth="1"/>
    <col min="12829" max="12829" width="23.28515625" style="19" customWidth="1"/>
    <col min="12830" max="12830" width="11.42578125" style="19"/>
    <col min="12831" max="12831" width="22.7109375" style="19" bestFit="1" customWidth="1"/>
    <col min="12832" max="12842" width="11.42578125" style="19"/>
    <col min="12843" max="12843" width="24.140625" style="19" customWidth="1"/>
    <col min="12844" max="12844" width="11.42578125" style="19"/>
    <col min="12845" max="12845" width="26.7109375" style="19" customWidth="1"/>
    <col min="12846" max="13056" width="11.42578125" style="19"/>
    <col min="13057" max="13057" width="2.85546875" style="19" customWidth="1"/>
    <col min="13058" max="13058" width="16.7109375" style="19" customWidth="1"/>
    <col min="13059" max="13059" width="7.5703125" style="19" customWidth="1"/>
    <col min="13060" max="13060" width="12.28515625" style="19" customWidth="1"/>
    <col min="13061" max="13061" width="9.7109375" style="19" customWidth="1"/>
    <col min="13062" max="13062" width="18" style="19" customWidth="1"/>
    <col min="13063" max="13063" width="16.5703125" style="19" customWidth="1"/>
    <col min="13064" max="13064" width="24.28515625" style="19" customWidth="1"/>
    <col min="13065" max="13065" width="10.28515625" style="19" customWidth="1"/>
    <col min="13066" max="13066" width="16.5703125" style="19" customWidth="1"/>
    <col min="13067" max="13067" width="34.7109375" style="19" customWidth="1"/>
    <col min="13068" max="13068" width="18.5703125" style="19" customWidth="1"/>
    <col min="13069" max="13069" width="16.7109375" style="19" customWidth="1"/>
    <col min="13070" max="13070" width="17" style="19" customWidth="1"/>
    <col min="13071" max="13071" width="19" style="19" customWidth="1"/>
    <col min="13072" max="13073" width="16.28515625" style="19" customWidth="1"/>
    <col min="13074" max="13074" width="8.140625" style="19" customWidth="1"/>
    <col min="13075" max="13075" width="8.5703125" style="19" customWidth="1"/>
    <col min="13076" max="13079" width="11.42578125" style="19"/>
    <col min="13080" max="13080" width="10" style="19" customWidth="1"/>
    <col min="13081" max="13081" width="8.42578125" style="19" customWidth="1"/>
    <col min="13082" max="13082" width="8.85546875" style="19" customWidth="1"/>
    <col min="13083" max="13083" width="9.42578125" style="19" customWidth="1"/>
    <col min="13084" max="13084" width="8.7109375" style="19" customWidth="1"/>
    <col min="13085" max="13085" width="23.28515625" style="19" customWidth="1"/>
    <col min="13086" max="13086" width="11.42578125" style="19"/>
    <col min="13087" max="13087" width="22.7109375" style="19" bestFit="1" customWidth="1"/>
    <col min="13088" max="13098" width="11.42578125" style="19"/>
    <col min="13099" max="13099" width="24.140625" style="19" customWidth="1"/>
    <col min="13100" max="13100" width="11.42578125" style="19"/>
    <col min="13101" max="13101" width="26.7109375" style="19" customWidth="1"/>
    <col min="13102" max="13312" width="11.42578125" style="19"/>
    <col min="13313" max="13313" width="2.85546875" style="19" customWidth="1"/>
    <col min="13314" max="13314" width="16.7109375" style="19" customWidth="1"/>
    <col min="13315" max="13315" width="7.5703125" style="19" customWidth="1"/>
    <col min="13316" max="13316" width="12.28515625" style="19" customWidth="1"/>
    <col min="13317" max="13317" width="9.7109375" style="19" customWidth="1"/>
    <col min="13318" max="13318" width="18" style="19" customWidth="1"/>
    <col min="13319" max="13319" width="16.5703125" style="19" customWidth="1"/>
    <col min="13320" max="13320" width="24.28515625" style="19" customWidth="1"/>
    <col min="13321" max="13321" width="10.28515625" style="19" customWidth="1"/>
    <col min="13322" max="13322" width="16.5703125" style="19" customWidth="1"/>
    <col min="13323" max="13323" width="34.7109375" style="19" customWidth="1"/>
    <col min="13324" max="13324" width="18.5703125" style="19" customWidth="1"/>
    <col min="13325" max="13325" width="16.7109375" style="19" customWidth="1"/>
    <col min="13326" max="13326" width="17" style="19" customWidth="1"/>
    <col min="13327" max="13327" width="19" style="19" customWidth="1"/>
    <col min="13328" max="13329" width="16.28515625" style="19" customWidth="1"/>
    <col min="13330" max="13330" width="8.140625" style="19" customWidth="1"/>
    <col min="13331" max="13331" width="8.5703125" style="19" customWidth="1"/>
    <col min="13332" max="13335" width="11.42578125" style="19"/>
    <col min="13336" max="13336" width="10" style="19" customWidth="1"/>
    <col min="13337" max="13337" width="8.42578125" style="19" customWidth="1"/>
    <col min="13338" max="13338" width="8.85546875" style="19" customWidth="1"/>
    <col min="13339" max="13339" width="9.42578125" style="19" customWidth="1"/>
    <col min="13340" max="13340" width="8.7109375" style="19" customWidth="1"/>
    <col min="13341" max="13341" width="23.28515625" style="19" customWidth="1"/>
    <col min="13342" max="13342" width="11.42578125" style="19"/>
    <col min="13343" max="13343" width="22.7109375" style="19" bestFit="1" customWidth="1"/>
    <col min="13344" max="13354" width="11.42578125" style="19"/>
    <col min="13355" max="13355" width="24.140625" style="19" customWidth="1"/>
    <col min="13356" max="13356" width="11.42578125" style="19"/>
    <col min="13357" max="13357" width="26.7109375" style="19" customWidth="1"/>
    <col min="13358" max="13568" width="11.42578125" style="19"/>
    <col min="13569" max="13569" width="2.85546875" style="19" customWidth="1"/>
    <col min="13570" max="13570" width="16.7109375" style="19" customWidth="1"/>
    <col min="13571" max="13571" width="7.5703125" style="19" customWidth="1"/>
    <col min="13572" max="13572" width="12.28515625" style="19" customWidth="1"/>
    <col min="13573" max="13573" width="9.7109375" style="19" customWidth="1"/>
    <col min="13574" max="13574" width="18" style="19" customWidth="1"/>
    <col min="13575" max="13575" width="16.5703125" style="19" customWidth="1"/>
    <col min="13576" max="13576" width="24.28515625" style="19" customWidth="1"/>
    <col min="13577" max="13577" width="10.28515625" style="19" customWidth="1"/>
    <col min="13578" max="13578" width="16.5703125" style="19" customWidth="1"/>
    <col min="13579" max="13579" width="34.7109375" style="19" customWidth="1"/>
    <col min="13580" max="13580" width="18.5703125" style="19" customWidth="1"/>
    <col min="13581" max="13581" width="16.7109375" style="19" customWidth="1"/>
    <col min="13582" max="13582" width="17" style="19" customWidth="1"/>
    <col min="13583" max="13583" width="19" style="19" customWidth="1"/>
    <col min="13584" max="13585" width="16.28515625" style="19" customWidth="1"/>
    <col min="13586" max="13586" width="8.140625" style="19" customWidth="1"/>
    <col min="13587" max="13587" width="8.5703125" style="19" customWidth="1"/>
    <col min="13588" max="13591" width="11.42578125" style="19"/>
    <col min="13592" max="13592" width="10" style="19" customWidth="1"/>
    <col min="13593" max="13593" width="8.42578125" style="19" customWidth="1"/>
    <col min="13594" max="13594" width="8.85546875" style="19" customWidth="1"/>
    <col min="13595" max="13595" width="9.42578125" style="19" customWidth="1"/>
    <col min="13596" max="13596" width="8.7109375" style="19" customWidth="1"/>
    <col min="13597" max="13597" width="23.28515625" style="19" customWidth="1"/>
    <col min="13598" max="13598" width="11.42578125" style="19"/>
    <col min="13599" max="13599" width="22.7109375" style="19" bestFit="1" customWidth="1"/>
    <col min="13600" max="13610" width="11.42578125" style="19"/>
    <col min="13611" max="13611" width="24.140625" style="19" customWidth="1"/>
    <col min="13612" max="13612" width="11.42578125" style="19"/>
    <col min="13613" max="13613" width="26.7109375" style="19" customWidth="1"/>
    <col min="13614" max="13824" width="11.42578125" style="19"/>
    <col min="13825" max="13825" width="2.85546875" style="19" customWidth="1"/>
    <col min="13826" max="13826" width="16.7109375" style="19" customWidth="1"/>
    <col min="13827" max="13827" width="7.5703125" style="19" customWidth="1"/>
    <col min="13828" max="13828" width="12.28515625" style="19" customWidth="1"/>
    <col min="13829" max="13829" width="9.7109375" style="19" customWidth="1"/>
    <col min="13830" max="13830" width="18" style="19" customWidth="1"/>
    <col min="13831" max="13831" width="16.5703125" style="19" customWidth="1"/>
    <col min="13832" max="13832" width="24.28515625" style="19" customWidth="1"/>
    <col min="13833" max="13833" width="10.28515625" style="19" customWidth="1"/>
    <col min="13834" max="13834" width="16.5703125" style="19" customWidth="1"/>
    <col min="13835" max="13835" width="34.7109375" style="19" customWidth="1"/>
    <col min="13836" max="13836" width="18.5703125" style="19" customWidth="1"/>
    <col min="13837" max="13837" width="16.7109375" style="19" customWidth="1"/>
    <col min="13838" max="13838" width="17" style="19" customWidth="1"/>
    <col min="13839" max="13839" width="19" style="19" customWidth="1"/>
    <col min="13840" max="13841" width="16.28515625" style="19" customWidth="1"/>
    <col min="13842" max="13842" width="8.140625" style="19" customWidth="1"/>
    <col min="13843" max="13843" width="8.5703125" style="19" customWidth="1"/>
    <col min="13844" max="13847" width="11.42578125" style="19"/>
    <col min="13848" max="13848" width="10" style="19" customWidth="1"/>
    <col min="13849" max="13849" width="8.42578125" style="19" customWidth="1"/>
    <col min="13850" max="13850" width="8.85546875" style="19" customWidth="1"/>
    <col min="13851" max="13851" width="9.42578125" style="19" customWidth="1"/>
    <col min="13852" max="13852" width="8.7109375" style="19" customWidth="1"/>
    <col min="13853" max="13853" width="23.28515625" style="19" customWidth="1"/>
    <col min="13854" max="13854" width="11.42578125" style="19"/>
    <col min="13855" max="13855" width="22.7109375" style="19" bestFit="1" customWidth="1"/>
    <col min="13856" max="13866" width="11.42578125" style="19"/>
    <col min="13867" max="13867" width="24.140625" style="19" customWidth="1"/>
    <col min="13868" max="13868" width="11.42578125" style="19"/>
    <col min="13869" max="13869" width="26.7109375" style="19" customWidth="1"/>
    <col min="13870" max="14080" width="11.42578125" style="19"/>
    <col min="14081" max="14081" width="2.85546875" style="19" customWidth="1"/>
    <col min="14082" max="14082" width="16.7109375" style="19" customWidth="1"/>
    <col min="14083" max="14083" width="7.5703125" style="19" customWidth="1"/>
    <col min="14084" max="14084" width="12.28515625" style="19" customWidth="1"/>
    <col min="14085" max="14085" width="9.7109375" style="19" customWidth="1"/>
    <col min="14086" max="14086" width="18" style="19" customWidth="1"/>
    <col min="14087" max="14087" width="16.5703125" style="19" customWidth="1"/>
    <col min="14088" max="14088" width="24.28515625" style="19" customWidth="1"/>
    <col min="14089" max="14089" width="10.28515625" style="19" customWidth="1"/>
    <col min="14090" max="14090" width="16.5703125" style="19" customWidth="1"/>
    <col min="14091" max="14091" width="34.7109375" style="19" customWidth="1"/>
    <col min="14092" max="14092" width="18.5703125" style="19" customWidth="1"/>
    <col min="14093" max="14093" width="16.7109375" style="19" customWidth="1"/>
    <col min="14094" max="14094" width="17" style="19" customWidth="1"/>
    <col min="14095" max="14095" width="19" style="19" customWidth="1"/>
    <col min="14096" max="14097" width="16.28515625" style="19" customWidth="1"/>
    <col min="14098" max="14098" width="8.140625" style="19" customWidth="1"/>
    <col min="14099" max="14099" width="8.5703125" style="19" customWidth="1"/>
    <col min="14100" max="14103" width="11.42578125" style="19"/>
    <col min="14104" max="14104" width="10" style="19" customWidth="1"/>
    <col min="14105" max="14105" width="8.42578125" style="19" customWidth="1"/>
    <col min="14106" max="14106" width="8.85546875" style="19" customWidth="1"/>
    <col min="14107" max="14107" width="9.42578125" style="19" customWidth="1"/>
    <col min="14108" max="14108" width="8.7109375" style="19" customWidth="1"/>
    <col min="14109" max="14109" width="23.28515625" style="19" customWidth="1"/>
    <col min="14110" max="14110" width="11.42578125" style="19"/>
    <col min="14111" max="14111" width="22.7109375" style="19" bestFit="1" customWidth="1"/>
    <col min="14112" max="14122" width="11.42578125" style="19"/>
    <col min="14123" max="14123" width="24.140625" style="19" customWidth="1"/>
    <col min="14124" max="14124" width="11.42578125" style="19"/>
    <col min="14125" max="14125" width="26.7109375" style="19" customWidth="1"/>
    <col min="14126" max="14336" width="11.42578125" style="19"/>
    <col min="14337" max="14337" width="2.85546875" style="19" customWidth="1"/>
    <col min="14338" max="14338" width="16.7109375" style="19" customWidth="1"/>
    <col min="14339" max="14339" width="7.5703125" style="19" customWidth="1"/>
    <col min="14340" max="14340" width="12.28515625" style="19" customWidth="1"/>
    <col min="14341" max="14341" width="9.7109375" style="19" customWidth="1"/>
    <col min="14342" max="14342" width="18" style="19" customWidth="1"/>
    <col min="14343" max="14343" width="16.5703125" style="19" customWidth="1"/>
    <col min="14344" max="14344" width="24.28515625" style="19" customWidth="1"/>
    <col min="14345" max="14345" width="10.28515625" style="19" customWidth="1"/>
    <col min="14346" max="14346" width="16.5703125" style="19" customWidth="1"/>
    <col min="14347" max="14347" width="34.7109375" style="19" customWidth="1"/>
    <col min="14348" max="14348" width="18.5703125" style="19" customWidth="1"/>
    <col min="14349" max="14349" width="16.7109375" style="19" customWidth="1"/>
    <col min="14350" max="14350" width="17" style="19" customWidth="1"/>
    <col min="14351" max="14351" width="19" style="19" customWidth="1"/>
    <col min="14352" max="14353" width="16.28515625" style="19" customWidth="1"/>
    <col min="14354" max="14354" width="8.140625" style="19" customWidth="1"/>
    <col min="14355" max="14355" width="8.5703125" style="19" customWidth="1"/>
    <col min="14356" max="14359" width="11.42578125" style="19"/>
    <col min="14360" max="14360" width="10" style="19" customWidth="1"/>
    <col min="14361" max="14361" width="8.42578125" style="19" customWidth="1"/>
    <col min="14362" max="14362" width="8.85546875" style="19" customWidth="1"/>
    <col min="14363" max="14363" width="9.42578125" style="19" customWidth="1"/>
    <col min="14364" max="14364" width="8.7109375" style="19" customWidth="1"/>
    <col min="14365" max="14365" width="23.28515625" style="19" customWidth="1"/>
    <col min="14366" max="14366" width="11.42578125" style="19"/>
    <col min="14367" max="14367" width="22.7109375" style="19" bestFit="1" customWidth="1"/>
    <col min="14368" max="14378" width="11.42578125" style="19"/>
    <col min="14379" max="14379" width="24.140625" style="19" customWidth="1"/>
    <col min="14380" max="14380" width="11.42578125" style="19"/>
    <col min="14381" max="14381" width="26.7109375" style="19" customWidth="1"/>
    <col min="14382" max="14592" width="11.42578125" style="19"/>
    <col min="14593" max="14593" width="2.85546875" style="19" customWidth="1"/>
    <col min="14594" max="14594" width="16.7109375" style="19" customWidth="1"/>
    <col min="14595" max="14595" width="7.5703125" style="19" customWidth="1"/>
    <col min="14596" max="14596" width="12.28515625" style="19" customWidth="1"/>
    <col min="14597" max="14597" width="9.7109375" style="19" customWidth="1"/>
    <col min="14598" max="14598" width="18" style="19" customWidth="1"/>
    <col min="14599" max="14599" width="16.5703125" style="19" customWidth="1"/>
    <col min="14600" max="14600" width="24.28515625" style="19" customWidth="1"/>
    <col min="14601" max="14601" width="10.28515625" style="19" customWidth="1"/>
    <col min="14602" max="14602" width="16.5703125" style="19" customWidth="1"/>
    <col min="14603" max="14603" width="34.7109375" style="19" customWidth="1"/>
    <col min="14604" max="14604" width="18.5703125" style="19" customWidth="1"/>
    <col min="14605" max="14605" width="16.7109375" style="19" customWidth="1"/>
    <col min="14606" max="14606" width="17" style="19" customWidth="1"/>
    <col min="14607" max="14607" width="19" style="19" customWidth="1"/>
    <col min="14608" max="14609" width="16.28515625" style="19" customWidth="1"/>
    <col min="14610" max="14610" width="8.140625" style="19" customWidth="1"/>
    <col min="14611" max="14611" width="8.5703125" style="19" customWidth="1"/>
    <col min="14612" max="14615" width="11.42578125" style="19"/>
    <col min="14616" max="14616" width="10" style="19" customWidth="1"/>
    <col min="14617" max="14617" width="8.42578125" style="19" customWidth="1"/>
    <col min="14618" max="14618" width="8.85546875" style="19" customWidth="1"/>
    <col min="14619" max="14619" width="9.42578125" style="19" customWidth="1"/>
    <col min="14620" max="14620" width="8.7109375" style="19" customWidth="1"/>
    <col min="14621" max="14621" width="23.28515625" style="19" customWidth="1"/>
    <col min="14622" max="14622" width="11.42578125" style="19"/>
    <col min="14623" max="14623" width="22.7109375" style="19" bestFit="1" customWidth="1"/>
    <col min="14624" max="14634" width="11.42578125" style="19"/>
    <col min="14635" max="14635" width="24.140625" style="19" customWidth="1"/>
    <col min="14636" max="14636" width="11.42578125" style="19"/>
    <col min="14637" max="14637" width="26.7109375" style="19" customWidth="1"/>
    <col min="14638" max="14848" width="11.42578125" style="19"/>
    <col min="14849" max="14849" width="2.85546875" style="19" customWidth="1"/>
    <col min="14850" max="14850" width="16.7109375" style="19" customWidth="1"/>
    <col min="14851" max="14851" width="7.5703125" style="19" customWidth="1"/>
    <col min="14852" max="14852" width="12.28515625" style="19" customWidth="1"/>
    <col min="14853" max="14853" width="9.7109375" style="19" customWidth="1"/>
    <col min="14854" max="14854" width="18" style="19" customWidth="1"/>
    <col min="14855" max="14855" width="16.5703125" style="19" customWidth="1"/>
    <col min="14856" max="14856" width="24.28515625" style="19" customWidth="1"/>
    <col min="14857" max="14857" width="10.28515625" style="19" customWidth="1"/>
    <col min="14858" max="14858" width="16.5703125" style="19" customWidth="1"/>
    <col min="14859" max="14859" width="34.7109375" style="19" customWidth="1"/>
    <col min="14860" max="14860" width="18.5703125" style="19" customWidth="1"/>
    <col min="14861" max="14861" width="16.7109375" style="19" customWidth="1"/>
    <col min="14862" max="14862" width="17" style="19" customWidth="1"/>
    <col min="14863" max="14863" width="19" style="19" customWidth="1"/>
    <col min="14864" max="14865" width="16.28515625" style="19" customWidth="1"/>
    <col min="14866" max="14866" width="8.140625" style="19" customWidth="1"/>
    <col min="14867" max="14867" width="8.5703125" style="19" customWidth="1"/>
    <col min="14868" max="14871" width="11.42578125" style="19"/>
    <col min="14872" max="14872" width="10" style="19" customWidth="1"/>
    <col min="14873" max="14873" width="8.42578125" style="19" customWidth="1"/>
    <col min="14874" max="14874" width="8.85546875" style="19" customWidth="1"/>
    <col min="14875" max="14875" width="9.42578125" style="19" customWidth="1"/>
    <col min="14876" max="14876" width="8.7109375" style="19" customWidth="1"/>
    <col min="14877" max="14877" width="23.28515625" style="19" customWidth="1"/>
    <col min="14878" max="14878" width="11.42578125" style="19"/>
    <col min="14879" max="14879" width="22.7109375" style="19" bestFit="1" customWidth="1"/>
    <col min="14880" max="14890" width="11.42578125" style="19"/>
    <col min="14891" max="14891" width="24.140625" style="19" customWidth="1"/>
    <col min="14892" max="14892" width="11.42578125" style="19"/>
    <col min="14893" max="14893" width="26.7109375" style="19" customWidth="1"/>
    <col min="14894" max="15104" width="11.42578125" style="19"/>
    <col min="15105" max="15105" width="2.85546875" style="19" customWidth="1"/>
    <col min="15106" max="15106" width="16.7109375" style="19" customWidth="1"/>
    <col min="15107" max="15107" width="7.5703125" style="19" customWidth="1"/>
    <col min="15108" max="15108" width="12.28515625" style="19" customWidth="1"/>
    <col min="15109" max="15109" width="9.7109375" style="19" customWidth="1"/>
    <col min="15110" max="15110" width="18" style="19" customWidth="1"/>
    <col min="15111" max="15111" width="16.5703125" style="19" customWidth="1"/>
    <col min="15112" max="15112" width="24.28515625" style="19" customWidth="1"/>
    <col min="15113" max="15113" width="10.28515625" style="19" customWidth="1"/>
    <col min="15114" max="15114" width="16.5703125" style="19" customWidth="1"/>
    <col min="15115" max="15115" width="34.7109375" style="19" customWidth="1"/>
    <col min="15116" max="15116" width="18.5703125" style="19" customWidth="1"/>
    <col min="15117" max="15117" width="16.7109375" style="19" customWidth="1"/>
    <col min="15118" max="15118" width="17" style="19" customWidth="1"/>
    <col min="15119" max="15119" width="19" style="19" customWidth="1"/>
    <col min="15120" max="15121" width="16.28515625" style="19" customWidth="1"/>
    <col min="15122" max="15122" width="8.140625" style="19" customWidth="1"/>
    <col min="15123" max="15123" width="8.5703125" style="19" customWidth="1"/>
    <col min="15124" max="15127" width="11.42578125" style="19"/>
    <col min="15128" max="15128" width="10" style="19" customWidth="1"/>
    <col min="15129" max="15129" width="8.42578125" style="19" customWidth="1"/>
    <col min="15130" max="15130" width="8.85546875" style="19" customWidth="1"/>
    <col min="15131" max="15131" width="9.42578125" style="19" customWidth="1"/>
    <col min="15132" max="15132" width="8.7109375" style="19" customWidth="1"/>
    <col min="15133" max="15133" width="23.28515625" style="19" customWidth="1"/>
    <col min="15134" max="15134" width="11.42578125" style="19"/>
    <col min="15135" max="15135" width="22.7109375" style="19" bestFit="1" customWidth="1"/>
    <col min="15136" max="15146" width="11.42578125" style="19"/>
    <col min="15147" max="15147" width="24.140625" style="19" customWidth="1"/>
    <col min="15148" max="15148" width="11.42578125" style="19"/>
    <col min="15149" max="15149" width="26.7109375" style="19" customWidth="1"/>
    <col min="15150" max="15360" width="11.42578125" style="19"/>
    <col min="15361" max="15361" width="2.85546875" style="19" customWidth="1"/>
    <col min="15362" max="15362" width="16.7109375" style="19" customWidth="1"/>
    <col min="15363" max="15363" width="7.5703125" style="19" customWidth="1"/>
    <col min="15364" max="15364" width="12.28515625" style="19" customWidth="1"/>
    <col min="15365" max="15365" width="9.7109375" style="19" customWidth="1"/>
    <col min="15366" max="15366" width="18" style="19" customWidth="1"/>
    <col min="15367" max="15367" width="16.5703125" style="19" customWidth="1"/>
    <col min="15368" max="15368" width="24.28515625" style="19" customWidth="1"/>
    <col min="15369" max="15369" width="10.28515625" style="19" customWidth="1"/>
    <col min="15370" max="15370" width="16.5703125" style="19" customWidth="1"/>
    <col min="15371" max="15371" width="34.7109375" style="19" customWidth="1"/>
    <col min="15372" max="15372" width="18.5703125" style="19" customWidth="1"/>
    <col min="15373" max="15373" width="16.7109375" style="19" customWidth="1"/>
    <col min="15374" max="15374" width="17" style="19" customWidth="1"/>
    <col min="15375" max="15375" width="19" style="19" customWidth="1"/>
    <col min="15376" max="15377" width="16.28515625" style="19" customWidth="1"/>
    <col min="15378" max="15378" width="8.140625" style="19" customWidth="1"/>
    <col min="15379" max="15379" width="8.5703125" style="19" customWidth="1"/>
    <col min="15380" max="15383" width="11.42578125" style="19"/>
    <col min="15384" max="15384" width="10" style="19" customWidth="1"/>
    <col min="15385" max="15385" width="8.42578125" style="19" customWidth="1"/>
    <col min="15386" max="15386" width="8.85546875" style="19" customWidth="1"/>
    <col min="15387" max="15387" width="9.42578125" style="19" customWidth="1"/>
    <col min="15388" max="15388" width="8.7109375" style="19" customWidth="1"/>
    <col min="15389" max="15389" width="23.28515625" style="19" customWidth="1"/>
    <col min="15390" max="15390" width="11.42578125" style="19"/>
    <col min="15391" max="15391" width="22.7109375" style="19" bestFit="1" customWidth="1"/>
    <col min="15392" max="15402" width="11.42578125" style="19"/>
    <col min="15403" max="15403" width="24.140625" style="19" customWidth="1"/>
    <col min="15404" max="15404" width="11.42578125" style="19"/>
    <col min="15405" max="15405" width="26.7109375" style="19" customWidth="1"/>
    <col min="15406" max="15616" width="11.42578125" style="19"/>
    <col min="15617" max="15617" width="2.85546875" style="19" customWidth="1"/>
    <col min="15618" max="15618" width="16.7109375" style="19" customWidth="1"/>
    <col min="15619" max="15619" width="7.5703125" style="19" customWidth="1"/>
    <col min="15620" max="15620" width="12.28515625" style="19" customWidth="1"/>
    <col min="15621" max="15621" width="9.7109375" style="19" customWidth="1"/>
    <col min="15622" max="15622" width="18" style="19" customWidth="1"/>
    <col min="15623" max="15623" width="16.5703125" style="19" customWidth="1"/>
    <col min="15624" max="15624" width="24.28515625" style="19" customWidth="1"/>
    <col min="15625" max="15625" width="10.28515625" style="19" customWidth="1"/>
    <col min="15626" max="15626" width="16.5703125" style="19" customWidth="1"/>
    <col min="15627" max="15627" width="34.7109375" style="19" customWidth="1"/>
    <col min="15628" max="15628" width="18.5703125" style="19" customWidth="1"/>
    <col min="15629" max="15629" width="16.7109375" style="19" customWidth="1"/>
    <col min="15630" max="15630" width="17" style="19" customWidth="1"/>
    <col min="15631" max="15631" width="19" style="19" customWidth="1"/>
    <col min="15632" max="15633" width="16.28515625" style="19" customWidth="1"/>
    <col min="15634" max="15634" width="8.140625" style="19" customWidth="1"/>
    <col min="15635" max="15635" width="8.5703125" style="19" customWidth="1"/>
    <col min="15636" max="15639" width="11.42578125" style="19"/>
    <col min="15640" max="15640" width="10" style="19" customWidth="1"/>
    <col min="15641" max="15641" width="8.42578125" style="19" customWidth="1"/>
    <col min="15642" max="15642" width="8.85546875" style="19" customWidth="1"/>
    <col min="15643" max="15643" width="9.42578125" style="19" customWidth="1"/>
    <col min="15644" max="15644" width="8.7109375" style="19" customWidth="1"/>
    <col min="15645" max="15645" width="23.28515625" style="19" customWidth="1"/>
    <col min="15646" max="15646" width="11.42578125" style="19"/>
    <col min="15647" max="15647" width="22.7109375" style="19" bestFit="1" customWidth="1"/>
    <col min="15648" max="15658" width="11.42578125" style="19"/>
    <col min="15659" max="15659" width="24.140625" style="19" customWidth="1"/>
    <col min="15660" max="15660" width="11.42578125" style="19"/>
    <col min="15661" max="15661" width="26.7109375" style="19" customWidth="1"/>
    <col min="15662" max="15872" width="11.42578125" style="19"/>
    <col min="15873" max="15873" width="2.85546875" style="19" customWidth="1"/>
    <col min="15874" max="15874" width="16.7109375" style="19" customWidth="1"/>
    <col min="15875" max="15875" width="7.5703125" style="19" customWidth="1"/>
    <col min="15876" max="15876" width="12.28515625" style="19" customWidth="1"/>
    <col min="15877" max="15877" width="9.7109375" style="19" customWidth="1"/>
    <col min="15878" max="15878" width="18" style="19" customWidth="1"/>
    <col min="15879" max="15879" width="16.5703125" style="19" customWidth="1"/>
    <col min="15880" max="15880" width="24.28515625" style="19" customWidth="1"/>
    <col min="15881" max="15881" width="10.28515625" style="19" customWidth="1"/>
    <col min="15882" max="15882" width="16.5703125" style="19" customWidth="1"/>
    <col min="15883" max="15883" width="34.7109375" style="19" customWidth="1"/>
    <col min="15884" max="15884" width="18.5703125" style="19" customWidth="1"/>
    <col min="15885" max="15885" width="16.7109375" style="19" customWidth="1"/>
    <col min="15886" max="15886" width="17" style="19" customWidth="1"/>
    <col min="15887" max="15887" width="19" style="19" customWidth="1"/>
    <col min="15888" max="15889" width="16.28515625" style="19" customWidth="1"/>
    <col min="15890" max="15890" width="8.140625" style="19" customWidth="1"/>
    <col min="15891" max="15891" width="8.5703125" style="19" customWidth="1"/>
    <col min="15892" max="15895" width="11.42578125" style="19"/>
    <col min="15896" max="15896" width="10" style="19" customWidth="1"/>
    <col min="15897" max="15897" width="8.42578125" style="19" customWidth="1"/>
    <col min="15898" max="15898" width="8.85546875" style="19" customWidth="1"/>
    <col min="15899" max="15899" width="9.42578125" style="19" customWidth="1"/>
    <col min="15900" max="15900" width="8.7109375" style="19" customWidth="1"/>
    <col min="15901" max="15901" width="23.28515625" style="19" customWidth="1"/>
    <col min="15902" max="15902" width="11.42578125" style="19"/>
    <col min="15903" max="15903" width="22.7109375" style="19" bestFit="1" customWidth="1"/>
    <col min="15904" max="15914" width="11.42578125" style="19"/>
    <col min="15915" max="15915" width="24.140625" style="19" customWidth="1"/>
    <col min="15916" max="15916" width="11.42578125" style="19"/>
    <col min="15917" max="15917" width="26.7109375" style="19" customWidth="1"/>
    <col min="15918" max="16128" width="11.42578125" style="19"/>
    <col min="16129" max="16129" width="2.85546875" style="19" customWidth="1"/>
    <col min="16130" max="16130" width="16.7109375" style="19" customWidth="1"/>
    <col min="16131" max="16131" width="7.5703125" style="19" customWidth="1"/>
    <col min="16132" max="16132" width="12.28515625" style="19" customWidth="1"/>
    <col min="16133" max="16133" width="9.7109375" style="19" customWidth="1"/>
    <col min="16134" max="16134" width="18" style="19" customWidth="1"/>
    <col min="16135" max="16135" width="16.5703125" style="19" customWidth="1"/>
    <col min="16136" max="16136" width="24.28515625" style="19" customWidth="1"/>
    <col min="16137" max="16137" width="10.28515625" style="19" customWidth="1"/>
    <col min="16138" max="16138" width="16.5703125" style="19" customWidth="1"/>
    <col min="16139" max="16139" width="34.7109375" style="19" customWidth="1"/>
    <col min="16140" max="16140" width="18.5703125" style="19" customWidth="1"/>
    <col min="16141" max="16141" width="16.7109375" style="19" customWidth="1"/>
    <col min="16142" max="16142" width="17" style="19" customWidth="1"/>
    <col min="16143" max="16143" width="19" style="19" customWidth="1"/>
    <col min="16144" max="16145" width="16.28515625" style="19" customWidth="1"/>
    <col min="16146" max="16146" width="8.140625" style="19" customWidth="1"/>
    <col min="16147" max="16147" width="8.5703125" style="19" customWidth="1"/>
    <col min="16148" max="16151" width="11.42578125" style="19"/>
    <col min="16152" max="16152" width="10" style="19" customWidth="1"/>
    <col min="16153" max="16153" width="8.42578125" style="19" customWidth="1"/>
    <col min="16154" max="16154" width="8.85546875" style="19" customWidth="1"/>
    <col min="16155" max="16155" width="9.42578125" style="19" customWidth="1"/>
    <col min="16156" max="16156" width="8.7109375" style="19" customWidth="1"/>
    <col min="16157" max="16157" width="23.28515625" style="19" customWidth="1"/>
    <col min="16158" max="16158" width="11.42578125" style="19"/>
    <col min="16159" max="16159" width="22.7109375" style="19" bestFit="1" customWidth="1"/>
    <col min="16160" max="16170" width="11.42578125" style="19"/>
    <col min="16171" max="16171" width="24.140625" style="19" customWidth="1"/>
    <col min="16172" max="16172" width="11.42578125" style="19"/>
    <col min="16173" max="16173" width="26.7109375" style="19" customWidth="1"/>
    <col min="16174"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840</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39"/>
    </row>
    <row r="11" spans="1:190" ht="15.75"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c r="AC11" s="306" t="s">
        <v>575</v>
      </c>
      <c r="AD11" s="352" t="s">
        <v>2</v>
      </c>
      <c r="AE11" s="353"/>
      <c r="AF11" s="353"/>
      <c r="AG11" s="353"/>
      <c r="AH11" s="353"/>
      <c r="AI11" s="353"/>
      <c r="AJ11" s="353"/>
      <c r="AK11" s="353"/>
      <c r="AL11" s="353"/>
      <c r="AM11" s="353"/>
      <c r="AN11" s="353"/>
      <c r="AO11" s="353"/>
      <c r="AP11" s="354"/>
      <c r="AQ11" s="306" t="s">
        <v>576</v>
      </c>
      <c r="AR11" s="352" t="s">
        <v>2</v>
      </c>
      <c r="AS11" s="353"/>
      <c r="AT11" s="353"/>
      <c r="AU11" s="353"/>
      <c r="AV11" s="353"/>
      <c r="AW11" s="353"/>
      <c r="AX11" s="353"/>
      <c r="AY11" s="353"/>
      <c r="AZ11" s="353"/>
      <c r="BA11" s="353"/>
      <c r="BB11" s="353"/>
      <c r="BC11" s="353"/>
      <c r="BD11" s="354"/>
    </row>
    <row r="12" spans="1:190" ht="13.5"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c r="AC12" s="307"/>
      <c r="AD12" s="322" t="s">
        <v>16</v>
      </c>
      <c r="AE12" s="331"/>
      <c r="AF12" s="322" t="s">
        <v>17</v>
      </c>
      <c r="AG12" s="323"/>
      <c r="AH12" s="323"/>
      <c r="AI12" s="323"/>
      <c r="AJ12" s="323"/>
      <c r="AK12" s="323"/>
      <c r="AL12" s="323"/>
      <c r="AM12" s="324" t="s">
        <v>18</v>
      </c>
      <c r="AN12" s="314" t="s">
        <v>19</v>
      </c>
      <c r="AO12" s="314" t="s">
        <v>20</v>
      </c>
      <c r="AP12" s="320" t="s">
        <v>21</v>
      </c>
      <c r="AQ12" s="307"/>
      <c r="AR12" s="322" t="s">
        <v>16</v>
      </c>
      <c r="AS12" s="331"/>
      <c r="AT12" s="322" t="s">
        <v>17</v>
      </c>
      <c r="AU12" s="323"/>
      <c r="AV12" s="323"/>
      <c r="AW12" s="323"/>
      <c r="AX12" s="323"/>
      <c r="AY12" s="323"/>
      <c r="AZ12" s="323"/>
      <c r="BA12" s="324" t="s">
        <v>18</v>
      </c>
      <c r="BB12" s="314" t="s">
        <v>19</v>
      </c>
      <c r="BC12" s="314" t="s">
        <v>20</v>
      </c>
      <c r="BD12" s="320" t="s">
        <v>21</v>
      </c>
    </row>
    <row r="13" spans="1:190" ht="93" thickBot="1">
      <c r="B13" s="313"/>
      <c r="C13" s="315"/>
      <c r="D13" s="317"/>
      <c r="E13" s="319"/>
      <c r="F13" s="319"/>
      <c r="G13" s="315"/>
      <c r="H13" s="319"/>
      <c r="I13" s="315"/>
      <c r="J13" s="319"/>
      <c r="K13" s="319"/>
      <c r="L13" s="315"/>
      <c r="M13" s="315"/>
      <c r="N13" s="330"/>
      <c r="O13" s="308"/>
      <c r="P13" s="44" t="s">
        <v>22</v>
      </c>
      <c r="Q13" s="45" t="s">
        <v>23</v>
      </c>
      <c r="R13" s="44" t="s">
        <v>24</v>
      </c>
      <c r="S13" s="46" t="s">
        <v>25</v>
      </c>
      <c r="T13" s="46" t="s">
        <v>26</v>
      </c>
      <c r="U13" s="46" t="s">
        <v>27</v>
      </c>
      <c r="V13" s="46" t="s">
        <v>28</v>
      </c>
      <c r="W13" s="46" t="s">
        <v>29</v>
      </c>
      <c r="X13" s="46" t="s">
        <v>30</v>
      </c>
      <c r="Y13" s="325"/>
      <c r="Z13" s="315"/>
      <c r="AA13" s="315"/>
      <c r="AB13" s="321"/>
      <c r="AC13" s="308"/>
      <c r="AD13" s="44" t="s">
        <v>22</v>
      </c>
      <c r="AE13" s="45" t="s">
        <v>23</v>
      </c>
      <c r="AF13" s="44" t="s">
        <v>24</v>
      </c>
      <c r="AG13" s="46" t="s">
        <v>25</v>
      </c>
      <c r="AH13" s="46" t="s">
        <v>26</v>
      </c>
      <c r="AI13" s="46" t="s">
        <v>27</v>
      </c>
      <c r="AJ13" s="46" t="s">
        <v>28</v>
      </c>
      <c r="AK13" s="46" t="s">
        <v>29</v>
      </c>
      <c r="AL13" s="46" t="s">
        <v>30</v>
      </c>
      <c r="AM13" s="325"/>
      <c r="AN13" s="315"/>
      <c r="AO13" s="315"/>
      <c r="AP13" s="321"/>
      <c r="AQ13" s="308"/>
      <c r="AR13" s="44" t="s">
        <v>22</v>
      </c>
      <c r="AS13" s="45" t="s">
        <v>23</v>
      </c>
      <c r="AT13" s="44" t="s">
        <v>24</v>
      </c>
      <c r="AU13" s="46" t="s">
        <v>25</v>
      </c>
      <c r="AV13" s="46" t="s">
        <v>26</v>
      </c>
      <c r="AW13" s="46" t="s">
        <v>27</v>
      </c>
      <c r="AX13" s="46" t="s">
        <v>28</v>
      </c>
      <c r="AY13" s="46" t="s">
        <v>29</v>
      </c>
      <c r="AZ13" s="46" t="s">
        <v>30</v>
      </c>
      <c r="BA13" s="325"/>
      <c r="BB13" s="315"/>
      <c r="BC13" s="315"/>
      <c r="BD13" s="321"/>
    </row>
    <row r="14" spans="1:190" ht="141" thickBot="1">
      <c r="B14" s="761" t="s">
        <v>41</v>
      </c>
      <c r="C14" s="762">
        <v>45</v>
      </c>
      <c r="D14" s="763" t="s">
        <v>577</v>
      </c>
      <c r="E14" s="763">
        <v>4599</v>
      </c>
      <c r="F14" s="763" t="s">
        <v>466</v>
      </c>
      <c r="G14" s="764">
        <v>2024730010094</v>
      </c>
      <c r="H14" s="764" t="s">
        <v>578</v>
      </c>
      <c r="I14" s="764">
        <v>4599002</v>
      </c>
      <c r="J14" s="764" t="s">
        <v>579</v>
      </c>
      <c r="K14" s="764" t="s">
        <v>580</v>
      </c>
      <c r="L14" s="764" t="s">
        <v>581</v>
      </c>
      <c r="M14" s="764" t="s">
        <v>40</v>
      </c>
      <c r="N14" s="765">
        <v>1</v>
      </c>
      <c r="O14" s="765">
        <v>2500000000</v>
      </c>
      <c r="P14" s="766"/>
      <c r="Q14" s="765">
        <v>2500000000</v>
      </c>
      <c r="R14" s="767"/>
      <c r="S14" s="767"/>
      <c r="T14" s="767"/>
      <c r="U14" s="767"/>
      <c r="V14" s="767"/>
      <c r="W14" s="767"/>
      <c r="X14" s="767"/>
      <c r="Y14" s="767"/>
      <c r="Z14" s="767"/>
      <c r="AA14" s="767"/>
      <c r="AB14" s="767"/>
      <c r="AC14" s="768"/>
      <c r="AD14" s="766"/>
      <c r="AE14" s="768"/>
      <c r="AF14" s="766"/>
      <c r="AG14" s="766"/>
      <c r="AH14" s="766"/>
      <c r="AI14" s="766"/>
      <c r="AJ14" s="766"/>
      <c r="AK14" s="766"/>
      <c r="AL14" s="766"/>
      <c r="AM14" s="766"/>
      <c r="AN14" s="766"/>
      <c r="AO14" s="766"/>
      <c r="AP14" s="766"/>
      <c r="AQ14" s="769"/>
      <c r="AR14" s="766"/>
      <c r="AS14" s="769"/>
      <c r="AT14" s="766"/>
      <c r="AU14" s="766"/>
      <c r="AV14" s="766"/>
      <c r="AW14" s="766"/>
      <c r="AX14" s="766"/>
      <c r="AY14" s="766"/>
      <c r="AZ14" s="766"/>
      <c r="BA14" s="766"/>
      <c r="BB14" s="766"/>
      <c r="BC14" s="766"/>
      <c r="BD14" s="770"/>
    </row>
    <row r="15" spans="1:190" ht="13.5" thickBot="1">
      <c r="B15" s="326" t="s">
        <v>55</v>
      </c>
      <c r="C15" s="327"/>
      <c r="D15" s="327"/>
      <c r="E15" s="327"/>
      <c r="F15" s="327"/>
      <c r="G15" s="327"/>
      <c r="H15" s="327"/>
      <c r="I15" s="327"/>
      <c r="J15" s="327"/>
      <c r="K15" s="327"/>
      <c r="L15" s="327"/>
      <c r="M15" s="327"/>
      <c r="N15" s="328"/>
      <c r="O15" s="65">
        <f>SUM(O14:O14)</f>
        <v>2500000000</v>
      </c>
      <c r="P15" s="66">
        <f>SUM(P14:P14)</f>
        <v>0</v>
      </c>
      <c r="Q15" s="66">
        <f>SUM(Q14:Q14)</f>
        <v>2500000000</v>
      </c>
      <c r="R15" s="66">
        <f>SUM(R14:R14)</f>
        <v>0</v>
      </c>
      <c r="S15" s="66">
        <f>SUM(S14:S14)</f>
        <v>0</v>
      </c>
      <c r="T15" s="66">
        <f>SUM(T14:T14)</f>
        <v>0</v>
      </c>
      <c r="U15" s="66">
        <v>0</v>
      </c>
      <c r="V15" s="66">
        <v>0</v>
      </c>
      <c r="W15" s="66">
        <v>0</v>
      </c>
      <c r="X15" s="66">
        <v>0</v>
      </c>
      <c r="Y15" s="66">
        <f>SUM(Y14:Y14)</f>
        <v>0</v>
      </c>
      <c r="Z15" s="66">
        <f>SUM(Z14:Z14)</f>
        <v>0</v>
      </c>
      <c r="AA15" s="66">
        <f>SUM(AA14:AA14)</f>
        <v>0</v>
      </c>
      <c r="AB15" s="80">
        <f>SUM(AB14:AB14)</f>
        <v>0</v>
      </c>
      <c r="AC15" s="65">
        <f>SUM(AC14:AC14)</f>
        <v>0</v>
      </c>
      <c r="AD15" s="66">
        <f>SUM(AD14:AD14)</f>
        <v>0</v>
      </c>
      <c r="AE15" s="66">
        <f>SUM(AE14:AE14)</f>
        <v>0</v>
      </c>
      <c r="AF15" s="66">
        <f>SUM(AF14:AF14)</f>
        <v>0</v>
      </c>
      <c r="AG15" s="66">
        <f>SUM(AG14:AG14)</f>
        <v>0</v>
      </c>
      <c r="AH15" s="66">
        <f>SUM(AH14:AH14)</f>
        <v>0</v>
      </c>
      <c r="AI15" s="66">
        <v>0</v>
      </c>
      <c r="AJ15" s="66">
        <v>0</v>
      </c>
      <c r="AK15" s="66">
        <v>0</v>
      </c>
      <c r="AL15" s="66">
        <v>0</v>
      </c>
      <c r="AM15" s="66">
        <f>SUM(AM14:AM14)</f>
        <v>0</v>
      </c>
      <c r="AN15" s="66">
        <f>SUM(AN14:AN14)</f>
        <v>0</v>
      </c>
      <c r="AO15" s="66">
        <f>SUM(AO14:AO14)</f>
        <v>0</v>
      </c>
      <c r="AP15" s="80">
        <f>SUM(AP14:AP14)</f>
        <v>0</v>
      </c>
      <c r="AQ15" s="65">
        <f>SUM(AQ14:AQ14)</f>
        <v>0</v>
      </c>
      <c r="AR15" s="66">
        <f>SUM(AR14:AR14)</f>
        <v>0</v>
      </c>
      <c r="AS15" s="66">
        <f>SUM(AS14:AS14)</f>
        <v>0</v>
      </c>
      <c r="AT15" s="66">
        <f>SUM(AT14:AT14)</f>
        <v>0</v>
      </c>
      <c r="AU15" s="66">
        <f>SUM(AU14:AU14)</f>
        <v>0</v>
      </c>
      <c r="AV15" s="66">
        <f>SUM(AV14:AV14)</f>
        <v>0</v>
      </c>
      <c r="AW15" s="66">
        <v>0</v>
      </c>
      <c r="AX15" s="66">
        <v>0</v>
      </c>
      <c r="AY15" s="66">
        <v>0</v>
      </c>
      <c r="AZ15" s="66">
        <v>0</v>
      </c>
      <c r="BA15" s="66">
        <f>SUM(BA14:BA14)</f>
        <v>0</v>
      </c>
      <c r="BB15" s="66">
        <f>SUM(BB14:BB14)</f>
        <v>0</v>
      </c>
      <c r="BC15" s="66">
        <f>SUM(BC14:BC14)</f>
        <v>0</v>
      </c>
      <c r="BD15" s="80">
        <f>SUM(BD14:BD14)</f>
        <v>0</v>
      </c>
    </row>
    <row r="16" spans="1:190">
      <c r="O16" s="67"/>
      <c r="P16" s="67"/>
      <c r="Q16" s="68"/>
    </row>
  </sheetData>
  <mergeCells count="50">
    <mergeCell ref="B15:N15"/>
    <mergeCell ref="AN12:AN13"/>
    <mergeCell ref="AO12:AO13"/>
    <mergeCell ref="AP12:AP13"/>
    <mergeCell ref="AR12:AS12"/>
    <mergeCell ref="Z12:Z13"/>
    <mergeCell ref="AA12:AA13"/>
    <mergeCell ref="AB12:AB13"/>
    <mergeCell ref="AD12:AE12"/>
    <mergeCell ref="AF12:AL12"/>
    <mergeCell ref="AM12:AM13"/>
    <mergeCell ref="L12:L13"/>
    <mergeCell ref="M12:M13"/>
    <mergeCell ref="N12:N13"/>
    <mergeCell ref="P12:Q12"/>
    <mergeCell ref="R12:X12"/>
    <mergeCell ref="Y12:Y13"/>
    <mergeCell ref="AC11:AC13"/>
    <mergeCell ref="AD11:AP11"/>
    <mergeCell ref="AQ11:AQ13"/>
    <mergeCell ref="AR11:BD11"/>
    <mergeCell ref="BB12:BB13"/>
    <mergeCell ref="BC12:BC13"/>
    <mergeCell ref="BD12:BD13"/>
    <mergeCell ref="AT12:AZ12"/>
    <mergeCell ref="BA12:BA13"/>
    <mergeCell ref="G12:G13"/>
    <mergeCell ref="B7:U7"/>
    <mergeCell ref="B8:U8"/>
    <mergeCell ref="B9:U9"/>
    <mergeCell ref="B11:N11"/>
    <mergeCell ref="O11:O13"/>
    <mergeCell ref="P11:AB11"/>
    <mergeCell ref="H12:H13"/>
    <mergeCell ref="I12:I13"/>
    <mergeCell ref="J12:J13"/>
    <mergeCell ref="K12:K13"/>
    <mergeCell ref="B12:B13"/>
    <mergeCell ref="C12:C13"/>
    <mergeCell ref="D12:D13"/>
    <mergeCell ref="E12:E13"/>
    <mergeCell ref="F12:F13"/>
    <mergeCell ref="B2:F5"/>
    <mergeCell ref="G2:N3"/>
    <mergeCell ref="O2:R2"/>
    <mergeCell ref="S2:U5"/>
    <mergeCell ref="O3:R3"/>
    <mergeCell ref="G4:N5"/>
    <mergeCell ref="O4:R4"/>
    <mergeCell ref="O5:R5"/>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H18"/>
  <sheetViews>
    <sheetView zoomScale="90" zoomScaleNormal="90" workbookViewId="0">
      <selection activeCell="A14" sqref="A14"/>
    </sheetView>
  </sheetViews>
  <sheetFormatPr baseColWidth="10" defaultRowHeight="12.75"/>
  <cols>
    <col min="1" max="1" width="2.85546875" style="36" customWidth="1"/>
    <col min="2" max="2" width="20.7109375" style="18" customWidth="1"/>
    <col min="3" max="3" width="10.5703125" style="19" customWidth="1"/>
    <col min="4" max="4" width="16.28515625" style="19" customWidth="1"/>
    <col min="5" max="5" width="21.7109375" style="19" customWidth="1"/>
    <col min="6" max="6" width="16.28515625" style="19" customWidth="1"/>
    <col min="7" max="11" width="16.5703125" style="19" customWidth="1"/>
    <col min="12" max="13" width="16.7109375" style="19" customWidth="1"/>
    <col min="14" max="14" width="13.7109375" style="19" customWidth="1"/>
    <col min="15" max="15" width="19" style="19" customWidth="1"/>
    <col min="16" max="17" width="16.28515625" style="19" customWidth="1"/>
    <col min="18" max="18" width="8.140625" style="19" customWidth="1"/>
    <col min="19" max="19" width="8.5703125" style="19" customWidth="1"/>
    <col min="20" max="23" width="11.42578125" style="19"/>
    <col min="24" max="24" width="10" style="19" customWidth="1"/>
    <col min="25" max="25" width="8.42578125" style="19" customWidth="1"/>
    <col min="26" max="26" width="8.85546875" style="19" customWidth="1"/>
    <col min="27" max="27" width="9.42578125" style="19" customWidth="1"/>
    <col min="28" max="28" width="8.7109375" style="19" customWidth="1"/>
    <col min="29" max="190" width="11.42578125" style="36"/>
    <col min="191" max="256" width="11.42578125" style="19"/>
    <col min="257" max="257" width="2.85546875" style="19" customWidth="1"/>
    <col min="258" max="258" width="20.7109375" style="19" customWidth="1"/>
    <col min="259" max="259" width="10.5703125" style="19" customWidth="1"/>
    <col min="260" max="260" width="16.28515625" style="19" customWidth="1"/>
    <col min="261" max="261" width="21.7109375" style="19" customWidth="1"/>
    <col min="262" max="262" width="16.28515625" style="19" customWidth="1"/>
    <col min="263" max="267" width="16.5703125" style="19" customWidth="1"/>
    <col min="268" max="269" width="16.7109375" style="19" customWidth="1"/>
    <col min="270" max="270" width="13.7109375" style="19" customWidth="1"/>
    <col min="271" max="271" width="19" style="19" customWidth="1"/>
    <col min="272" max="273" width="16.28515625" style="19" customWidth="1"/>
    <col min="274" max="274" width="8.140625" style="19" customWidth="1"/>
    <col min="275" max="275" width="8.5703125" style="19" customWidth="1"/>
    <col min="276" max="279" width="11.42578125" style="19"/>
    <col min="280" max="280" width="10" style="19" customWidth="1"/>
    <col min="281" max="281" width="8.42578125" style="19" customWidth="1"/>
    <col min="282" max="282" width="8.85546875" style="19" customWidth="1"/>
    <col min="283" max="283" width="9.42578125" style="19" customWidth="1"/>
    <col min="284" max="284" width="8.7109375" style="19" customWidth="1"/>
    <col min="285" max="512" width="11.42578125" style="19"/>
    <col min="513" max="513" width="2.85546875" style="19" customWidth="1"/>
    <col min="514" max="514" width="20.7109375" style="19" customWidth="1"/>
    <col min="515" max="515" width="10.5703125" style="19" customWidth="1"/>
    <col min="516" max="516" width="16.28515625" style="19" customWidth="1"/>
    <col min="517" max="517" width="21.7109375" style="19" customWidth="1"/>
    <col min="518" max="518" width="16.28515625" style="19" customWidth="1"/>
    <col min="519" max="523" width="16.5703125" style="19" customWidth="1"/>
    <col min="524" max="525" width="16.7109375" style="19" customWidth="1"/>
    <col min="526" max="526" width="13.7109375" style="19" customWidth="1"/>
    <col min="527" max="527" width="19" style="19" customWidth="1"/>
    <col min="528" max="529" width="16.28515625" style="19" customWidth="1"/>
    <col min="530" max="530" width="8.140625" style="19" customWidth="1"/>
    <col min="531" max="531" width="8.5703125" style="19" customWidth="1"/>
    <col min="532" max="535" width="11.42578125" style="19"/>
    <col min="536" max="536" width="10" style="19" customWidth="1"/>
    <col min="537" max="537" width="8.42578125" style="19" customWidth="1"/>
    <col min="538" max="538" width="8.85546875" style="19" customWidth="1"/>
    <col min="539" max="539" width="9.42578125" style="19" customWidth="1"/>
    <col min="540" max="540" width="8.7109375" style="19" customWidth="1"/>
    <col min="541" max="768" width="11.42578125" style="19"/>
    <col min="769" max="769" width="2.85546875" style="19" customWidth="1"/>
    <col min="770" max="770" width="20.7109375" style="19" customWidth="1"/>
    <col min="771" max="771" width="10.5703125" style="19" customWidth="1"/>
    <col min="772" max="772" width="16.28515625" style="19" customWidth="1"/>
    <col min="773" max="773" width="21.7109375" style="19" customWidth="1"/>
    <col min="774" max="774" width="16.28515625" style="19" customWidth="1"/>
    <col min="775" max="779" width="16.5703125" style="19" customWidth="1"/>
    <col min="780" max="781" width="16.7109375" style="19" customWidth="1"/>
    <col min="782" max="782" width="13.7109375" style="19" customWidth="1"/>
    <col min="783" max="783" width="19" style="19" customWidth="1"/>
    <col min="784" max="785" width="16.28515625" style="19" customWidth="1"/>
    <col min="786" max="786" width="8.140625" style="19" customWidth="1"/>
    <col min="787" max="787" width="8.5703125" style="19" customWidth="1"/>
    <col min="788" max="791" width="11.42578125" style="19"/>
    <col min="792" max="792" width="10" style="19" customWidth="1"/>
    <col min="793" max="793" width="8.42578125" style="19" customWidth="1"/>
    <col min="794" max="794" width="8.85546875" style="19" customWidth="1"/>
    <col min="795" max="795" width="9.42578125" style="19" customWidth="1"/>
    <col min="796" max="796" width="8.7109375" style="19" customWidth="1"/>
    <col min="797" max="1024" width="11.42578125" style="19"/>
    <col min="1025" max="1025" width="2.85546875" style="19" customWidth="1"/>
    <col min="1026" max="1026" width="20.7109375" style="19" customWidth="1"/>
    <col min="1027" max="1027" width="10.5703125" style="19" customWidth="1"/>
    <col min="1028" max="1028" width="16.28515625" style="19" customWidth="1"/>
    <col min="1029" max="1029" width="21.7109375" style="19" customWidth="1"/>
    <col min="1030" max="1030" width="16.28515625" style="19" customWidth="1"/>
    <col min="1031" max="1035" width="16.5703125" style="19" customWidth="1"/>
    <col min="1036" max="1037" width="16.7109375" style="19" customWidth="1"/>
    <col min="1038" max="1038" width="13.7109375" style="19" customWidth="1"/>
    <col min="1039" max="1039" width="19" style="19" customWidth="1"/>
    <col min="1040" max="1041" width="16.28515625" style="19" customWidth="1"/>
    <col min="1042" max="1042" width="8.140625" style="19" customWidth="1"/>
    <col min="1043" max="1043" width="8.5703125" style="19" customWidth="1"/>
    <col min="1044" max="1047" width="11.42578125" style="19"/>
    <col min="1048" max="1048" width="10" style="19" customWidth="1"/>
    <col min="1049" max="1049" width="8.42578125" style="19" customWidth="1"/>
    <col min="1050" max="1050" width="8.85546875" style="19" customWidth="1"/>
    <col min="1051" max="1051" width="9.42578125" style="19" customWidth="1"/>
    <col min="1052" max="1052" width="8.7109375" style="19" customWidth="1"/>
    <col min="1053" max="1280" width="11.42578125" style="19"/>
    <col min="1281" max="1281" width="2.85546875" style="19" customWidth="1"/>
    <col min="1282" max="1282" width="20.7109375" style="19" customWidth="1"/>
    <col min="1283" max="1283" width="10.5703125" style="19" customWidth="1"/>
    <col min="1284" max="1284" width="16.28515625" style="19" customWidth="1"/>
    <col min="1285" max="1285" width="21.7109375" style="19" customWidth="1"/>
    <col min="1286" max="1286" width="16.28515625" style="19" customWidth="1"/>
    <col min="1287" max="1291" width="16.5703125" style="19" customWidth="1"/>
    <col min="1292" max="1293" width="16.7109375" style="19" customWidth="1"/>
    <col min="1294" max="1294" width="13.7109375" style="19" customWidth="1"/>
    <col min="1295" max="1295" width="19" style="19" customWidth="1"/>
    <col min="1296" max="1297" width="16.28515625" style="19" customWidth="1"/>
    <col min="1298" max="1298" width="8.140625" style="19" customWidth="1"/>
    <col min="1299" max="1299" width="8.5703125" style="19" customWidth="1"/>
    <col min="1300" max="1303" width="11.42578125" style="19"/>
    <col min="1304" max="1304" width="10" style="19" customWidth="1"/>
    <col min="1305" max="1305" width="8.42578125" style="19" customWidth="1"/>
    <col min="1306" max="1306" width="8.85546875" style="19" customWidth="1"/>
    <col min="1307" max="1307" width="9.42578125" style="19" customWidth="1"/>
    <col min="1308" max="1308" width="8.7109375" style="19" customWidth="1"/>
    <col min="1309" max="1536" width="11.42578125" style="19"/>
    <col min="1537" max="1537" width="2.85546875" style="19" customWidth="1"/>
    <col min="1538" max="1538" width="20.7109375" style="19" customWidth="1"/>
    <col min="1539" max="1539" width="10.5703125" style="19" customWidth="1"/>
    <col min="1540" max="1540" width="16.28515625" style="19" customWidth="1"/>
    <col min="1541" max="1541" width="21.7109375" style="19" customWidth="1"/>
    <col min="1542" max="1542" width="16.28515625" style="19" customWidth="1"/>
    <col min="1543" max="1547" width="16.5703125" style="19" customWidth="1"/>
    <col min="1548" max="1549" width="16.7109375" style="19" customWidth="1"/>
    <col min="1550" max="1550" width="13.7109375" style="19" customWidth="1"/>
    <col min="1551" max="1551" width="19" style="19" customWidth="1"/>
    <col min="1552" max="1553" width="16.28515625" style="19" customWidth="1"/>
    <col min="1554" max="1554" width="8.140625" style="19" customWidth="1"/>
    <col min="1555" max="1555" width="8.5703125" style="19" customWidth="1"/>
    <col min="1556" max="1559" width="11.42578125" style="19"/>
    <col min="1560" max="1560" width="10" style="19" customWidth="1"/>
    <col min="1561" max="1561" width="8.42578125" style="19" customWidth="1"/>
    <col min="1562" max="1562" width="8.85546875" style="19" customWidth="1"/>
    <col min="1563" max="1563" width="9.42578125" style="19" customWidth="1"/>
    <col min="1564" max="1564" width="8.7109375" style="19" customWidth="1"/>
    <col min="1565" max="1792" width="11.42578125" style="19"/>
    <col min="1793" max="1793" width="2.85546875" style="19" customWidth="1"/>
    <col min="1794" max="1794" width="20.7109375" style="19" customWidth="1"/>
    <col min="1795" max="1795" width="10.5703125" style="19" customWidth="1"/>
    <col min="1796" max="1796" width="16.28515625" style="19" customWidth="1"/>
    <col min="1797" max="1797" width="21.7109375" style="19" customWidth="1"/>
    <col min="1798" max="1798" width="16.28515625" style="19" customWidth="1"/>
    <col min="1799" max="1803" width="16.5703125" style="19" customWidth="1"/>
    <col min="1804" max="1805" width="16.7109375" style="19" customWidth="1"/>
    <col min="1806" max="1806" width="13.7109375" style="19" customWidth="1"/>
    <col min="1807" max="1807" width="19" style="19" customWidth="1"/>
    <col min="1808" max="1809" width="16.28515625" style="19" customWidth="1"/>
    <col min="1810" max="1810" width="8.140625" style="19" customWidth="1"/>
    <col min="1811" max="1811" width="8.5703125" style="19" customWidth="1"/>
    <col min="1812" max="1815" width="11.42578125" style="19"/>
    <col min="1816" max="1816" width="10" style="19" customWidth="1"/>
    <col min="1817" max="1817" width="8.42578125" style="19" customWidth="1"/>
    <col min="1818" max="1818" width="8.85546875" style="19" customWidth="1"/>
    <col min="1819" max="1819" width="9.42578125" style="19" customWidth="1"/>
    <col min="1820" max="1820" width="8.7109375" style="19" customWidth="1"/>
    <col min="1821" max="2048" width="11.42578125" style="19"/>
    <col min="2049" max="2049" width="2.85546875" style="19" customWidth="1"/>
    <col min="2050" max="2050" width="20.7109375" style="19" customWidth="1"/>
    <col min="2051" max="2051" width="10.5703125" style="19" customWidth="1"/>
    <col min="2052" max="2052" width="16.28515625" style="19" customWidth="1"/>
    <col min="2053" max="2053" width="21.7109375" style="19" customWidth="1"/>
    <col min="2054" max="2054" width="16.28515625" style="19" customWidth="1"/>
    <col min="2055" max="2059" width="16.5703125" style="19" customWidth="1"/>
    <col min="2060" max="2061" width="16.7109375" style="19" customWidth="1"/>
    <col min="2062" max="2062" width="13.7109375" style="19" customWidth="1"/>
    <col min="2063" max="2063" width="19" style="19" customWidth="1"/>
    <col min="2064" max="2065" width="16.28515625" style="19" customWidth="1"/>
    <col min="2066" max="2066" width="8.140625" style="19" customWidth="1"/>
    <col min="2067" max="2067" width="8.5703125" style="19" customWidth="1"/>
    <col min="2068" max="2071" width="11.42578125" style="19"/>
    <col min="2072" max="2072" width="10" style="19" customWidth="1"/>
    <col min="2073" max="2073" width="8.42578125" style="19" customWidth="1"/>
    <col min="2074" max="2074" width="8.85546875" style="19" customWidth="1"/>
    <col min="2075" max="2075" width="9.42578125" style="19" customWidth="1"/>
    <col min="2076" max="2076" width="8.7109375" style="19" customWidth="1"/>
    <col min="2077" max="2304" width="11.42578125" style="19"/>
    <col min="2305" max="2305" width="2.85546875" style="19" customWidth="1"/>
    <col min="2306" max="2306" width="20.7109375" style="19" customWidth="1"/>
    <col min="2307" max="2307" width="10.5703125" style="19" customWidth="1"/>
    <col min="2308" max="2308" width="16.28515625" style="19" customWidth="1"/>
    <col min="2309" max="2309" width="21.7109375" style="19" customWidth="1"/>
    <col min="2310" max="2310" width="16.28515625" style="19" customWidth="1"/>
    <col min="2311" max="2315" width="16.5703125" style="19" customWidth="1"/>
    <col min="2316" max="2317" width="16.7109375" style="19" customWidth="1"/>
    <col min="2318" max="2318" width="13.7109375" style="19" customWidth="1"/>
    <col min="2319" max="2319" width="19" style="19" customWidth="1"/>
    <col min="2320" max="2321" width="16.28515625" style="19" customWidth="1"/>
    <col min="2322" max="2322" width="8.140625" style="19" customWidth="1"/>
    <col min="2323" max="2323" width="8.5703125" style="19" customWidth="1"/>
    <col min="2324" max="2327" width="11.42578125" style="19"/>
    <col min="2328" max="2328" width="10" style="19" customWidth="1"/>
    <col min="2329" max="2329" width="8.42578125" style="19" customWidth="1"/>
    <col min="2330" max="2330" width="8.85546875" style="19" customWidth="1"/>
    <col min="2331" max="2331" width="9.42578125" style="19" customWidth="1"/>
    <col min="2332" max="2332" width="8.7109375" style="19" customWidth="1"/>
    <col min="2333" max="2560" width="11.42578125" style="19"/>
    <col min="2561" max="2561" width="2.85546875" style="19" customWidth="1"/>
    <col min="2562" max="2562" width="20.7109375" style="19" customWidth="1"/>
    <col min="2563" max="2563" width="10.5703125" style="19" customWidth="1"/>
    <col min="2564" max="2564" width="16.28515625" style="19" customWidth="1"/>
    <col min="2565" max="2565" width="21.7109375" style="19" customWidth="1"/>
    <col min="2566" max="2566" width="16.28515625" style="19" customWidth="1"/>
    <col min="2567" max="2571" width="16.5703125" style="19" customWidth="1"/>
    <col min="2572" max="2573" width="16.7109375" style="19" customWidth="1"/>
    <col min="2574" max="2574" width="13.7109375" style="19" customWidth="1"/>
    <col min="2575" max="2575" width="19" style="19" customWidth="1"/>
    <col min="2576" max="2577" width="16.28515625" style="19" customWidth="1"/>
    <col min="2578" max="2578" width="8.140625" style="19" customWidth="1"/>
    <col min="2579" max="2579" width="8.5703125" style="19" customWidth="1"/>
    <col min="2580" max="2583" width="11.42578125" style="19"/>
    <col min="2584" max="2584" width="10" style="19" customWidth="1"/>
    <col min="2585" max="2585" width="8.42578125" style="19" customWidth="1"/>
    <col min="2586" max="2586" width="8.85546875" style="19" customWidth="1"/>
    <col min="2587" max="2587" width="9.42578125" style="19" customWidth="1"/>
    <col min="2588" max="2588" width="8.7109375" style="19" customWidth="1"/>
    <col min="2589" max="2816" width="11.42578125" style="19"/>
    <col min="2817" max="2817" width="2.85546875" style="19" customWidth="1"/>
    <col min="2818" max="2818" width="20.7109375" style="19" customWidth="1"/>
    <col min="2819" max="2819" width="10.5703125" style="19" customWidth="1"/>
    <col min="2820" max="2820" width="16.28515625" style="19" customWidth="1"/>
    <col min="2821" max="2821" width="21.7109375" style="19" customWidth="1"/>
    <col min="2822" max="2822" width="16.28515625" style="19" customWidth="1"/>
    <col min="2823" max="2827" width="16.5703125" style="19" customWidth="1"/>
    <col min="2828" max="2829" width="16.7109375" style="19" customWidth="1"/>
    <col min="2830" max="2830" width="13.7109375" style="19" customWidth="1"/>
    <col min="2831" max="2831" width="19" style="19" customWidth="1"/>
    <col min="2832" max="2833" width="16.28515625" style="19" customWidth="1"/>
    <col min="2834" max="2834" width="8.140625" style="19" customWidth="1"/>
    <col min="2835" max="2835" width="8.5703125" style="19" customWidth="1"/>
    <col min="2836" max="2839" width="11.42578125" style="19"/>
    <col min="2840" max="2840" width="10" style="19" customWidth="1"/>
    <col min="2841" max="2841" width="8.42578125" style="19" customWidth="1"/>
    <col min="2842" max="2842" width="8.85546875" style="19" customWidth="1"/>
    <col min="2843" max="2843" width="9.42578125" style="19" customWidth="1"/>
    <col min="2844" max="2844" width="8.7109375" style="19" customWidth="1"/>
    <col min="2845" max="3072" width="11.42578125" style="19"/>
    <col min="3073" max="3073" width="2.85546875" style="19" customWidth="1"/>
    <col min="3074" max="3074" width="20.7109375" style="19" customWidth="1"/>
    <col min="3075" max="3075" width="10.5703125" style="19" customWidth="1"/>
    <col min="3076" max="3076" width="16.28515625" style="19" customWidth="1"/>
    <col min="3077" max="3077" width="21.7109375" style="19" customWidth="1"/>
    <col min="3078" max="3078" width="16.28515625" style="19" customWidth="1"/>
    <col min="3079" max="3083" width="16.5703125" style="19" customWidth="1"/>
    <col min="3084" max="3085" width="16.7109375" style="19" customWidth="1"/>
    <col min="3086" max="3086" width="13.7109375" style="19" customWidth="1"/>
    <col min="3087" max="3087" width="19" style="19" customWidth="1"/>
    <col min="3088" max="3089" width="16.28515625" style="19" customWidth="1"/>
    <col min="3090" max="3090" width="8.140625" style="19" customWidth="1"/>
    <col min="3091" max="3091" width="8.5703125" style="19" customWidth="1"/>
    <col min="3092" max="3095" width="11.42578125" style="19"/>
    <col min="3096" max="3096" width="10" style="19" customWidth="1"/>
    <col min="3097" max="3097" width="8.42578125" style="19" customWidth="1"/>
    <col min="3098" max="3098" width="8.85546875" style="19" customWidth="1"/>
    <col min="3099" max="3099" width="9.42578125" style="19" customWidth="1"/>
    <col min="3100" max="3100" width="8.7109375" style="19" customWidth="1"/>
    <col min="3101" max="3328" width="11.42578125" style="19"/>
    <col min="3329" max="3329" width="2.85546875" style="19" customWidth="1"/>
    <col min="3330" max="3330" width="20.7109375" style="19" customWidth="1"/>
    <col min="3331" max="3331" width="10.5703125" style="19" customWidth="1"/>
    <col min="3332" max="3332" width="16.28515625" style="19" customWidth="1"/>
    <col min="3333" max="3333" width="21.7109375" style="19" customWidth="1"/>
    <col min="3334" max="3334" width="16.28515625" style="19" customWidth="1"/>
    <col min="3335" max="3339" width="16.5703125" style="19" customWidth="1"/>
    <col min="3340" max="3341" width="16.7109375" style="19" customWidth="1"/>
    <col min="3342" max="3342" width="13.7109375" style="19" customWidth="1"/>
    <col min="3343" max="3343" width="19" style="19" customWidth="1"/>
    <col min="3344" max="3345" width="16.28515625" style="19" customWidth="1"/>
    <col min="3346" max="3346" width="8.140625" style="19" customWidth="1"/>
    <col min="3347" max="3347" width="8.5703125" style="19" customWidth="1"/>
    <col min="3348" max="3351" width="11.42578125" style="19"/>
    <col min="3352" max="3352" width="10" style="19" customWidth="1"/>
    <col min="3353" max="3353" width="8.42578125" style="19" customWidth="1"/>
    <col min="3354" max="3354" width="8.85546875" style="19" customWidth="1"/>
    <col min="3355" max="3355" width="9.42578125" style="19" customWidth="1"/>
    <col min="3356" max="3356" width="8.7109375" style="19" customWidth="1"/>
    <col min="3357" max="3584" width="11.42578125" style="19"/>
    <col min="3585" max="3585" width="2.85546875" style="19" customWidth="1"/>
    <col min="3586" max="3586" width="20.7109375" style="19" customWidth="1"/>
    <col min="3587" max="3587" width="10.5703125" style="19" customWidth="1"/>
    <col min="3588" max="3588" width="16.28515625" style="19" customWidth="1"/>
    <col min="3589" max="3589" width="21.7109375" style="19" customWidth="1"/>
    <col min="3590" max="3590" width="16.28515625" style="19" customWidth="1"/>
    <col min="3591" max="3595" width="16.5703125" style="19" customWidth="1"/>
    <col min="3596" max="3597" width="16.7109375" style="19" customWidth="1"/>
    <col min="3598" max="3598" width="13.7109375" style="19" customWidth="1"/>
    <col min="3599" max="3599" width="19" style="19" customWidth="1"/>
    <col min="3600" max="3601" width="16.28515625" style="19" customWidth="1"/>
    <col min="3602" max="3602" width="8.140625" style="19" customWidth="1"/>
    <col min="3603" max="3603" width="8.5703125" style="19" customWidth="1"/>
    <col min="3604" max="3607" width="11.42578125" style="19"/>
    <col min="3608" max="3608" width="10" style="19" customWidth="1"/>
    <col min="3609" max="3609" width="8.42578125" style="19" customWidth="1"/>
    <col min="3610" max="3610" width="8.85546875" style="19" customWidth="1"/>
    <col min="3611" max="3611" width="9.42578125" style="19" customWidth="1"/>
    <col min="3612" max="3612" width="8.7109375" style="19" customWidth="1"/>
    <col min="3613" max="3840" width="11.42578125" style="19"/>
    <col min="3841" max="3841" width="2.85546875" style="19" customWidth="1"/>
    <col min="3842" max="3842" width="20.7109375" style="19" customWidth="1"/>
    <col min="3843" max="3843" width="10.5703125" style="19" customWidth="1"/>
    <col min="3844" max="3844" width="16.28515625" style="19" customWidth="1"/>
    <col min="3845" max="3845" width="21.7109375" style="19" customWidth="1"/>
    <col min="3846" max="3846" width="16.28515625" style="19" customWidth="1"/>
    <col min="3847" max="3851" width="16.5703125" style="19" customWidth="1"/>
    <col min="3852" max="3853" width="16.7109375" style="19" customWidth="1"/>
    <col min="3854" max="3854" width="13.7109375" style="19" customWidth="1"/>
    <col min="3855" max="3855" width="19" style="19" customWidth="1"/>
    <col min="3856" max="3857" width="16.28515625" style="19" customWidth="1"/>
    <col min="3858" max="3858" width="8.140625" style="19" customWidth="1"/>
    <col min="3859" max="3859" width="8.5703125" style="19" customWidth="1"/>
    <col min="3860" max="3863" width="11.42578125" style="19"/>
    <col min="3864" max="3864" width="10" style="19" customWidth="1"/>
    <col min="3865" max="3865" width="8.42578125" style="19" customWidth="1"/>
    <col min="3866" max="3866" width="8.85546875" style="19" customWidth="1"/>
    <col min="3867" max="3867" width="9.42578125" style="19" customWidth="1"/>
    <col min="3868" max="3868" width="8.7109375" style="19" customWidth="1"/>
    <col min="3869" max="4096" width="11.42578125" style="19"/>
    <col min="4097" max="4097" width="2.85546875" style="19" customWidth="1"/>
    <col min="4098" max="4098" width="20.7109375" style="19" customWidth="1"/>
    <col min="4099" max="4099" width="10.5703125" style="19" customWidth="1"/>
    <col min="4100" max="4100" width="16.28515625" style="19" customWidth="1"/>
    <col min="4101" max="4101" width="21.7109375" style="19" customWidth="1"/>
    <col min="4102" max="4102" width="16.28515625" style="19" customWidth="1"/>
    <col min="4103" max="4107" width="16.5703125" style="19" customWidth="1"/>
    <col min="4108" max="4109" width="16.7109375" style="19" customWidth="1"/>
    <col min="4110" max="4110" width="13.7109375" style="19" customWidth="1"/>
    <col min="4111" max="4111" width="19" style="19" customWidth="1"/>
    <col min="4112" max="4113" width="16.28515625" style="19" customWidth="1"/>
    <col min="4114" max="4114" width="8.140625" style="19" customWidth="1"/>
    <col min="4115" max="4115" width="8.5703125" style="19" customWidth="1"/>
    <col min="4116" max="4119" width="11.42578125" style="19"/>
    <col min="4120" max="4120" width="10" style="19" customWidth="1"/>
    <col min="4121" max="4121" width="8.42578125" style="19" customWidth="1"/>
    <col min="4122" max="4122" width="8.85546875" style="19" customWidth="1"/>
    <col min="4123" max="4123" width="9.42578125" style="19" customWidth="1"/>
    <col min="4124" max="4124" width="8.7109375" style="19" customWidth="1"/>
    <col min="4125" max="4352" width="11.42578125" style="19"/>
    <col min="4353" max="4353" width="2.85546875" style="19" customWidth="1"/>
    <col min="4354" max="4354" width="20.7109375" style="19" customWidth="1"/>
    <col min="4355" max="4355" width="10.5703125" style="19" customWidth="1"/>
    <col min="4356" max="4356" width="16.28515625" style="19" customWidth="1"/>
    <col min="4357" max="4357" width="21.7109375" style="19" customWidth="1"/>
    <col min="4358" max="4358" width="16.28515625" style="19" customWidth="1"/>
    <col min="4359" max="4363" width="16.5703125" style="19" customWidth="1"/>
    <col min="4364" max="4365" width="16.7109375" style="19" customWidth="1"/>
    <col min="4366" max="4366" width="13.7109375" style="19" customWidth="1"/>
    <col min="4367" max="4367" width="19" style="19" customWidth="1"/>
    <col min="4368" max="4369" width="16.28515625" style="19" customWidth="1"/>
    <col min="4370" max="4370" width="8.140625" style="19" customWidth="1"/>
    <col min="4371" max="4371" width="8.5703125" style="19" customWidth="1"/>
    <col min="4372" max="4375" width="11.42578125" style="19"/>
    <col min="4376" max="4376" width="10" style="19" customWidth="1"/>
    <col min="4377" max="4377" width="8.42578125" style="19" customWidth="1"/>
    <col min="4378" max="4378" width="8.85546875" style="19" customWidth="1"/>
    <col min="4379" max="4379" width="9.42578125" style="19" customWidth="1"/>
    <col min="4380" max="4380" width="8.7109375" style="19" customWidth="1"/>
    <col min="4381" max="4608" width="11.42578125" style="19"/>
    <col min="4609" max="4609" width="2.85546875" style="19" customWidth="1"/>
    <col min="4610" max="4610" width="20.7109375" style="19" customWidth="1"/>
    <col min="4611" max="4611" width="10.5703125" style="19" customWidth="1"/>
    <col min="4612" max="4612" width="16.28515625" style="19" customWidth="1"/>
    <col min="4613" max="4613" width="21.7109375" style="19" customWidth="1"/>
    <col min="4614" max="4614" width="16.28515625" style="19" customWidth="1"/>
    <col min="4615" max="4619" width="16.5703125" style="19" customWidth="1"/>
    <col min="4620" max="4621" width="16.7109375" style="19" customWidth="1"/>
    <col min="4622" max="4622" width="13.7109375" style="19" customWidth="1"/>
    <col min="4623" max="4623" width="19" style="19" customWidth="1"/>
    <col min="4624" max="4625" width="16.28515625" style="19" customWidth="1"/>
    <col min="4626" max="4626" width="8.140625" style="19" customWidth="1"/>
    <col min="4627" max="4627" width="8.5703125" style="19" customWidth="1"/>
    <col min="4628" max="4631" width="11.42578125" style="19"/>
    <col min="4632" max="4632" width="10" style="19" customWidth="1"/>
    <col min="4633" max="4633" width="8.42578125" style="19" customWidth="1"/>
    <col min="4634" max="4634" width="8.85546875" style="19" customWidth="1"/>
    <col min="4635" max="4635" width="9.42578125" style="19" customWidth="1"/>
    <col min="4636" max="4636" width="8.7109375" style="19" customWidth="1"/>
    <col min="4637" max="4864" width="11.42578125" style="19"/>
    <col min="4865" max="4865" width="2.85546875" style="19" customWidth="1"/>
    <col min="4866" max="4866" width="20.7109375" style="19" customWidth="1"/>
    <col min="4867" max="4867" width="10.5703125" style="19" customWidth="1"/>
    <col min="4868" max="4868" width="16.28515625" style="19" customWidth="1"/>
    <col min="4869" max="4869" width="21.7109375" style="19" customWidth="1"/>
    <col min="4870" max="4870" width="16.28515625" style="19" customWidth="1"/>
    <col min="4871" max="4875" width="16.5703125" style="19" customWidth="1"/>
    <col min="4876" max="4877" width="16.7109375" style="19" customWidth="1"/>
    <col min="4878" max="4878" width="13.7109375" style="19" customWidth="1"/>
    <col min="4879" max="4879" width="19" style="19" customWidth="1"/>
    <col min="4880" max="4881" width="16.28515625" style="19" customWidth="1"/>
    <col min="4882" max="4882" width="8.140625" style="19" customWidth="1"/>
    <col min="4883" max="4883" width="8.5703125" style="19" customWidth="1"/>
    <col min="4884" max="4887" width="11.42578125" style="19"/>
    <col min="4888" max="4888" width="10" style="19" customWidth="1"/>
    <col min="4889" max="4889" width="8.42578125" style="19" customWidth="1"/>
    <col min="4890" max="4890" width="8.85546875" style="19" customWidth="1"/>
    <col min="4891" max="4891" width="9.42578125" style="19" customWidth="1"/>
    <col min="4892" max="4892" width="8.7109375" style="19" customWidth="1"/>
    <col min="4893" max="5120" width="11.42578125" style="19"/>
    <col min="5121" max="5121" width="2.85546875" style="19" customWidth="1"/>
    <col min="5122" max="5122" width="20.7109375" style="19" customWidth="1"/>
    <col min="5123" max="5123" width="10.5703125" style="19" customWidth="1"/>
    <col min="5124" max="5124" width="16.28515625" style="19" customWidth="1"/>
    <col min="5125" max="5125" width="21.7109375" style="19" customWidth="1"/>
    <col min="5126" max="5126" width="16.28515625" style="19" customWidth="1"/>
    <col min="5127" max="5131" width="16.5703125" style="19" customWidth="1"/>
    <col min="5132" max="5133" width="16.7109375" style="19" customWidth="1"/>
    <col min="5134" max="5134" width="13.7109375" style="19" customWidth="1"/>
    <col min="5135" max="5135" width="19" style="19" customWidth="1"/>
    <col min="5136" max="5137" width="16.28515625" style="19" customWidth="1"/>
    <col min="5138" max="5138" width="8.140625" style="19" customWidth="1"/>
    <col min="5139" max="5139" width="8.5703125" style="19" customWidth="1"/>
    <col min="5140" max="5143" width="11.42578125" style="19"/>
    <col min="5144" max="5144" width="10" style="19" customWidth="1"/>
    <col min="5145" max="5145" width="8.42578125" style="19" customWidth="1"/>
    <col min="5146" max="5146" width="8.85546875" style="19" customWidth="1"/>
    <col min="5147" max="5147" width="9.42578125" style="19" customWidth="1"/>
    <col min="5148" max="5148" width="8.7109375" style="19" customWidth="1"/>
    <col min="5149" max="5376" width="11.42578125" style="19"/>
    <col min="5377" max="5377" width="2.85546875" style="19" customWidth="1"/>
    <col min="5378" max="5378" width="20.7109375" style="19" customWidth="1"/>
    <col min="5379" max="5379" width="10.5703125" style="19" customWidth="1"/>
    <col min="5380" max="5380" width="16.28515625" style="19" customWidth="1"/>
    <col min="5381" max="5381" width="21.7109375" style="19" customWidth="1"/>
    <col min="5382" max="5382" width="16.28515625" style="19" customWidth="1"/>
    <col min="5383" max="5387" width="16.5703125" style="19" customWidth="1"/>
    <col min="5388" max="5389" width="16.7109375" style="19" customWidth="1"/>
    <col min="5390" max="5390" width="13.7109375" style="19" customWidth="1"/>
    <col min="5391" max="5391" width="19" style="19" customWidth="1"/>
    <col min="5392" max="5393" width="16.28515625" style="19" customWidth="1"/>
    <col min="5394" max="5394" width="8.140625" style="19" customWidth="1"/>
    <col min="5395" max="5395" width="8.5703125" style="19" customWidth="1"/>
    <col min="5396" max="5399" width="11.42578125" style="19"/>
    <col min="5400" max="5400" width="10" style="19" customWidth="1"/>
    <col min="5401" max="5401" width="8.42578125" style="19" customWidth="1"/>
    <col min="5402" max="5402" width="8.85546875" style="19" customWidth="1"/>
    <col min="5403" max="5403" width="9.42578125" style="19" customWidth="1"/>
    <col min="5404" max="5404" width="8.7109375" style="19" customWidth="1"/>
    <col min="5405" max="5632" width="11.42578125" style="19"/>
    <col min="5633" max="5633" width="2.85546875" style="19" customWidth="1"/>
    <col min="5634" max="5634" width="20.7109375" style="19" customWidth="1"/>
    <col min="5635" max="5635" width="10.5703125" style="19" customWidth="1"/>
    <col min="5636" max="5636" width="16.28515625" style="19" customWidth="1"/>
    <col min="5637" max="5637" width="21.7109375" style="19" customWidth="1"/>
    <col min="5638" max="5638" width="16.28515625" style="19" customWidth="1"/>
    <col min="5639" max="5643" width="16.5703125" style="19" customWidth="1"/>
    <col min="5644" max="5645" width="16.7109375" style="19" customWidth="1"/>
    <col min="5646" max="5646" width="13.7109375" style="19" customWidth="1"/>
    <col min="5647" max="5647" width="19" style="19" customWidth="1"/>
    <col min="5648" max="5649" width="16.28515625" style="19" customWidth="1"/>
    <col min="5650" max="5650" width="8.140625" style="19" customWidth="1"/>
    <col min="5651" max="5651" width="8.5703125" style="19" customWidth="1"/>
    <col min="5652" max="5655" width="11.42578125" style="19"/>
    <col min="5656" max="5656" width="10" style="19" customWidth="1"/>
    <col min="5657" max="5657" width="8.42578125" style="19" customWidth="1"/>
    <col min="5658" max="5658" width="8.85546875" style="19" customWidth="1"/>
    <col min="5659" max="5659" width="9.42578125" style="19" customWidth="1"/>
    <col min="5660" max="5660" width="8.7109375" style="19" customWidth="1"/>
    <col min="5661" max="5888" width="11.42578125" style="19"/>
    <col min="5889" max="5889" width="2.85546875" style="19" customWidth="1"/>
    <col min="5890" max="5890" width="20.7109375" style="19" customWidth="1"/>
    <col min="5891" max="5891" width="10.5703125" style="19" customWidth="1"/>
    <col min="5892" max="5892" width="16.28515625" style="19" customWidth="1"/>
    <col min="5893" max="5893" width="21.7109375" style="19" customWidth="1"/>
    <col min="5894" max="5894" width="16.28515625" style="19" customWidth="1"/>
    <col min="5895" max="5899" width="16.5703125" style="19" customWidth="1"/>
    <col min="5900" max="5901" width="16.7109375" style="19" customWidth="1"/>
    <col min="5902" max="5902" width="13.7109375" style="19" customWidth="1"/>
    <col min="5903" max="5903" width="19" style="19" customWidth="1"/>
    <col min="5904" max="5905" width="16.28515625" style="19" customWidth="1"/>
    <col min="5906" max="5906" width="8.140625" style="19" customWidth="1"/>
    <col min="5907" max="5907" width="8.5703125" style="19" customWidth="1"/>
    <col min="5908" max="5911" width="11.42578125" style="19"/>
    <col min="5912" max="5912" width="10" style="19" customWidth="1"/>
    <col min="5913" max="5913" width="8.42578125" style="19" customWidth="1"/>
    <col min="5914" max="5914" width="8.85546875" style="19" customWidth="1"/>
    <col min="5915" max="5915" width="9.42578125" style="19" customWidth="1"/>
    <col min="5916" max="5916" width="8.7109375" style="19" customWidth="1"/>
    <col min="5917" max="6144" width="11.42578125" style="19"/>
    <col min="6145" max="6145" width="2.85546875" style="19" customWidth="1"/>
    <col min="6146" max="6146" width="20.7109375" style="19" customWidth="1"/>
    <col min="6147" max="6147" width="10.5703125" style="19" customWidth="1"/>
    <col min="6148" max="6148" width="16.28515625" style="19" customWidth="1"/>
    <col min="6149" max="6149" width="21.7109375" style="19" customWidth="1"/>
    <col min="6150" max="6150" width="16.28515625" style="19" customWidth="1"/>
    <col min="6151" max="6155" width="16.5703125" style="19" customWidth="1"/>
    <col min="6156" max="6157" width="16.7109375" style="19" customWidth="1"/>
    <col min="6158" max="6158" width="13.7109375" style="19" customWidth="1"/>
    <col min="6159" max="6159" width="19" style="19" customWidth="1"/>
    <col min="6160" max="6161" width="16.28515625" style="19" customWidth="1"/>
    <col min="6162" max="6162" width="8.140625" style="19" customWidth="1"/>
    <col min="6163" max="6163" width="8.5703125" style="19" customWidth="1"/>
    <col min="6164" max="6167" width="11.42578125" style="19"/>
    <col min="6168" max="6168" width="10" style="19" customWidth="1"/>
    <col min="6169" max="6169" width="8.42578125" style="19" customWidth="1"/>
    <col min="6170" max="6170" width="8.85546875" style="19" customWidth="1"/>
    <col min="6171" max="6171" width="9.42578125" style="19" customWidth="1"/>
    <col min="6172" max="6172" width="8.7109375" style="19" customWidth="1"/>
    <col min="6173" max="6400" width="11.42578125" style="19"/>
    <col min="6401" max="6401" width="2.85546875" style="19" customWidth="1"/>
    <col min="6402" max="6402" width="20.7109375" style="19" customWidth="1"/>
    <col min="6403" max="6403" width="10.5703125" style="19" customWidth="1"/>
    <col min="6404" max="6404" width="16.28515625" style="19" customWidth="1"/>
    <col min="6405" max="6405" width="21.7109375" style="19" customWidth="1"/>
    <col min="6406" max="6406" width="16.28515625" style="19" customWidth="1"/>
    <col min="6407" max="6411" width="16.5703125" style="19" customWidth="1"/>
    <col min="6412" max="6413" width="16.7109375" style="19" customWidth="1"/>
    <col min="6414" max="6414" width="13.7109375" style="19" customWidth="1"/>
    <col min="6415" max="6415" width="19" style="19" customWidth="1"/>
    <col min="6416" max="6417" width="16.28515625" style="19" customWidth="1"/>
    <col min="6418" max="6418" width="8.140625" style="19" customWidth="1"/>
    <col min="6419" max="6419" width="8.5703125" style="19" customWidth="1"/>
    <col min="6420" max="6423" width="11.42578125" style="19"/>
    <col min="6424" max="6424" width="10" style="19" customWidth="1"/>
    <col min="6425" max="6425" width="8.42578125" style="19" customWidth="1"/>
    <col min="6426" max="6426" width="8.85546875" style="19" customWidth="1"/>
    <col min="6427" max="6427" width="9.42578125" style="19" customWidth="1"/>
    <col min="6428" max="6428" width="8.7109375" style="19" customWidth="1"/>
    <col min="6429" max="6656" width="11.42578125" style="19"/>
    <col min="6657" max="6657" width="2.85546875" style="19" customWidth="1"/>
    <col min="6658" max="6658" width="20.7109375" style="19" customWidth="1"/>
    <col min="6659" max="6659" width="10.5703125" style="19" customWidth="1"/>
    <col min="6660" max="6660" width="16.28515625" style="19" customWidth="1"/>
    <col min="6661" max="6661" width="21.7109375" style="19" customWidth="1"/>
    <col min="6662" max="6662" width="16.28515625" style="19" customWidth="1"/>
    <col min="6663" max="6667" width="16.5703125" style="19" customWidth="1"/>
    <col min="6668" max="6669" width="16.7109375" style="19" customWidth="1"/>
    <col min="6670" max="6670" width="13.7109375" style="19" customWidth="1"/>
    <col min="6671" max="6671" width="19" style="19" customWidth="1"/>
    <col min="6672" max="6673" width="16.28515625" style="19" customWidth="1"/>
    <col min="6674" max="6674" width="8.140625" style="19" customWidth="1"/>
    <col min="6675" max="6675" width="8.5703125" style="19" customWidth="1"/>
    <col min="6676" max="6679" width="11.42578125" style="19"/>
    <col min="6680" max="6680" width="10" style="19" customWidth="1"/>
    <col min="6681" max="6681" width="8.42578125" style="19" customWidth="1"/>
    <col min="6682" max="6682" width="8.85546875" style="19" customWidth="1"/>
    <col min="6683" max="6683" width="9.42578125" style="19" customWidth="1"/>
    <col min="6684" max="6684" width="8.7109375" style="19" customWidth="1"/>
    <col min="6685" max="6912" width="11.42578125" style="19"/>
    <col min="6913" max="6913" width="2.85546875" style="19" customWidth="1"/>
    <col min="6914" max="6914" width="20.7109375" style="19" customWidth="1"/>
    <col min="6915" max="6915" width="10.5703125" style="19" customWidth="1"/>
    <col min="6916" max="6916" width="16.28515625" style="19" customWidth="1"/>
    <col min="6917" max="6917" width="21.7109375" style="19" customWidth="1"/>
    <col min="6918" max="6918" width="16.28515625" style="19" customWidth="1"/>
    <col min="6919" max="6923" width="16.5703125" style="19" customWidth="1"/>
    <col min="6924" max="6925" width="16.7109375" style="19" customWidth="1"/>
    <col min="6926" max="6926" width="13.7109375" style="19" customWidth="1"/>
    <col min="6927" max="6927" width="19" style="19" customWidth="1"/>
    <col min="6928" max="6929" width="16.28515625" style="19" customWidth="1"/>
    <col min="6930" max="6930" width="8.140625" style="19" customWidth="1"/>
    <col min="6931" max="6931" width="8.5703125" style="19" customWidth="1"/>
    <col min="6932" max="6935" width="11.42578125" style="19"/>
    <col min="6936" max="6936" width="10" style="19" customWidth="1"/>
    <col min="6937" max="6937" width="8.42578125" style="19" customWidth="1"/>
    <col min="6938" max="6938" width="8.85546875" style="19" customWidth="1"/>
    <col min="6939" max="6939" width="9.42578125" style="19" customWidth="1"/>
    <col min="6940" max="6940" width="8.7109375" style="19" customWidth="1"/>
    <col min="6941" max="7168" width="11.42578125" style="19"/>
    <col min="7169" max="7169" width="2.85546875" style="19" customWidth="1"/>
    <col min="7170" max="7170" width="20.7109375" style="19" customWidth="1"/>
    <col min="7171" max="7171" width="10.5703125" style="19" customWidth="1"/>
    <col min="7172" max="7172" width="16.28515625" style="19" customWidth="1"/>
    <col min="7173" max="7173" width="21.7109375" style="19" customWidth="1"/>
    <col min="7174" max="7174" width="16.28515625" style="19" customWidth="1"/>
    <col min="7175" max="7179" width="16.5703125" style="19" customWidth="1"/>
    <col min="7180" max="7181" width="16.7109375" style="19" customWidth="1"/>
    <col min="7182" max="7182" width="13.7109375" style="19" customWidth="1"/>
    <col min="7183" max="7183" width="19" style="19" customWidth="1"/>
    <col min="7184" max="7185" width="16.28515625" style="19" customWidth="1"/>
    <col min="7186" max="7186" width="8.140625" style="19" customWidth="1"/>
    <col min="7187" max="7187" width="8.5703125" style="19" customWidth="1"/>
    <col min="7188" max="7191" width="11.42578125" style="19"/>
    <col min="7192" max="7192" width="10" style="19" customWidth="1"/>
    <col min="7193" max="7193" width="8.42578125" style="19" customWidth="1"/>
    <col min="7194" max="7194" width="8.85546875" style="19" customWidth="1"/>
    <col min="7195" max="7195" width="9.42578125" style="19" customWidth="1"/>
    <col min="7196" max="7196" width="8.7109375" style="19" customWidth="1"/>
    <col min="7197" max="7424" width="11.42578125" style="19"/>
    <col min="7425" max="7425" width="2.85546875" style="19" customWidth="1"/>
    <col min="7426" max="7426" width="20.7109375" style="19" customWidth="1"/>
    <col min="7427" max="7427" width="10.5703125" style="19" customWidth="1"/>
    <col min="7428" max="7428" width="16.28515625" style="19" customWidth="1"/>
    <col min="7429" max="7429" width="21.7109375" style="19" customWidth="1"/>
    <col min="7430" max="7430" width="16.28515625" style="19" customWidth="1"/>
    <col min="7431" max="7435" width="16.5703125" style="19" customWidth="1"/>
    <col min="7436" max="7437" width="16.7109375" style="19" customWidth="1"/>
    <col min="7438" max="7438" width="13.7109375" style="19" customWidth="1"/>
    <col min="7439" max="7439" width="19" style="19" customWidth="1"/>
    <col min="7440" max="7441" width="16.28515625" style="19" customWidth="1"/>
    <col min="7442" max="7442" width="8.140625" style="19" customWidth="1"/>
    <col min="7443" max="7443" width="8.5703125" style="19" customWidth="1"/>
    <col min="7444" max="7447" width="11.42578125" style="19"/>
    <col min="7448" max="7448" width="10" style="19" customWidth="1"/>
    <col min="7449" max="7449" width="8.42578125" style="19" customWidth="1"/>
    <col min="7450" max="7450" width="8.85546875" style="19" customWidth="1"/>
    <col min="7451" max="7451" width="9.42578125" style="19" customWidth="1"/>
    <col min="7452" max="7452" width="8.7109375" style="19" customWidth="1"/>
    <col min="7453" max="7680" width="11.42578125" style="19"/>
    <col min="7681" max="7681" width="2.85546875" style="19" customWidth="1"/>
    <col min="7682" max="7682" width="20.7109375" style="19" customWidth="1"/>
    <col min="7683" max="7683" width="10.5703125" style="19" customWidth="1"/>
    <col min="7684" max="7684" width="16.28515625" style="19" customWidth="1"/>
    <col min="7685" max="7685" width="21.7109375" style="19" customWidth="1"/>
    <col min="7686" max="7686" width="16.28515625" style="19" customWidth="1"/>
    <col min="7687" max="7691" width="16.5703125" style="19" customWidth="1"/>
    <col min="7692" max="7693" width="16.7109375" style="19" customWidth="1"/>
    <col min="7694" max="7694" width="13.7109375" style="19" customWidth="1"/>
    <col min="7695" max="7695" width="19" style="19" customWidth="1"/>
    <col min="7696" max="7697" width="16.28515625" style="19" customWidth="1"/>
    <col min="7698" max="7698" width="8.140625" style="19" customWidth="1"/>
    <col min="7699" max="7699" width="8.5703125" style="19" customWidth="1"/>
    <col min="7700" max="7703" width="11.42578125" style="19"/>
    <col min="7704" max="7704" width="10" style="19" customWidth="1"/>
    <col min="7705" max="7705" width="8.42578125" style="19" customWidth="1"/>
    <col min="7706" max="7706" width="8.85546875" style="19" customWidth="1"/>
    <col min="7707" max="7707" width="9.42578125" style="19" customWidth="1"/>
    <col min="7708" max="7708" width="8.7109375" style="19" customWidth="1"/>
    <col min="7709" max="7936" width="11.42578125" style="19"/>
    <col min="7937" max="7937" width="2.85546875" style="19" customWidth="1"/>
    <col min="7938" max="7938" width="20.7109375" style="19" customWidth="1"/>
    <col min="7939" max="7939" width="10.5703125" style="19" customWidth="1"/>
    <col min="7940" max="7940" width="16.28515625" style="19" customWidth="1"/>
    <col min="7941" max="7941" width="21.7109375" style="19" customWidth="1"/>
    <col min="7942" max="7942" width="16.28515625" style="19" customWidth="1"/>
    <col min="7943" max="7947" width="16.5703125" style="19" customWidth="1"/>
    <col min="7948" max="7949" width="16.7109375" style="19" customWidth="1"/>
    <col min="7950" max="7950" width="13.7109375" style="19" customWidth="1"/>
    <col min="7951" max="7951" width="19" style="19" customWidth="1"/>
    <col min="7952" max="7953" width="16.28515625" style="19" customWidth="1"/>
    <col min="7954" max="7954" width="8.140625" style="19" customWidth="1"/>
    <col min="7955" max="7955" width="8.5703125" style="19" customWidth="1"/>
    <col min="7956" max="7959" width="11.42578125" style="19"/>
    <col min="7960" max="7960" width="10" style="19" customWidth="1"/>
    <col min="7961" max="7961" width="8.42578125" style="19" customWidth="1"/>
    <col min="7962" max="7962" width="8.85546875" style="19" customWidth="1"/>
    <col min="7963" max="7963" width="9.42578125" style="19" customWidth="1"/>
    <col min="7964" max="7964" width="8.7109375" style="19" customWidth="1"/>
    <col min="7965" max="8192" width="11.42578125" style="19"/>
    <col min="8193" max="8193" width="2.85546875" style="19" customWidth="1"/>
    <col min="8194" max="8194" width="20.7109375" style="19" customWidth="1"/>
    <col min="8195" max="8195" width="10.5703125" style="19" customWidth="1"/>
    <col min="8196" max="8196" width="16.28515625" style="19" customWidth="1"/>
    <col min="8197" max="8197" width="21.7109375" style="19" customWidth="1"/>
    <col min="8198" max="8198" width="16.28515625" style="19" customWidth="1"/>
    <col min="8199" max="8203" width="16.5703125" style="19" customWidth="1"/>
    <col min="8204" max="8205" width="16.7109375" style="19" customWidth="1"/>
    <col min="8206" max="8206" width="13.7109375" style="19" customWidth="1"/>
    <col min="8207" max="8207" width="19" style="19" customWidth="1"/>
    <col min="8208" max="8209" width="16.28515625" style="19" customWidth="1"/>
    <col min="8210" max="8210" width="8.140625" style="19" customWidth="1"/>
    <col min="8211" max="8211" width="8.5703125" style="19" customWidth="1"/>
    <col min="8212" max="8215" width="11.42578125" style="19"/>
    <col min="8216" max="8216" width="10" style="19" customWidth="1"/>
    <col min="8217" max="8217" width="8.42578125" style="19" customWidth="1"/>
    <col min="8218" max="8218" width="8.85546875" style="19" customWidth="1"/>
    <col min="8219" max="8219" width="9.42578125" style="19" customWidth="1"/>
    <col min="8220" max="8220" width="8.7109375" style="19" customWidth="1"/>
    <col min="8221" max="8448" width="11.42578125" style="19"/>
    <col min="8449" max="8449" width="2.85546875" style="19" customWidth="1"/>
    <col min="8450" max="8450" width="20.7109375" style="19" customWidth="1"/>
    <col min="8451" max="8451" width="10.5703125" style="19" customWidth="1"/>
    <col min="8452" max="8452" width="16.28515625" style="19" customWidth="1"/>
    <col min="8453" max="8453" width="21.7109375" style="19" customWidth="1"/>
    <col min="8454" max="8454" width="16.28515625" style="19" customWidth="1"/>
    <col min="8455" max="8459" width="16.5703125" style="19" customWidth="1"/>
    <col min="8460" max="8461" width="16.7109375" style="19" customWidth="1"/>
    <col min="8462" max="8462" width="13.7109375" style="19" customWidth="1"/>
    <col min="8463" max="8463" width="19" style="19" customWidth="1"/>
    <col min="8464" max="8465" width="16.28515625" style="19" customWidth="1"/>
    <col min="8466" max="8466" width="8.140625" style="19" customWidth="1"/>
    <col min="8467" max="8467" width="8.5703125" style="19" customWidth="1"/>
    <col min="8468" max="8471" width="11.42578125" style="19"/>
    <col min="8472" max="8472" width="10" style="19" customWidth="1"/>
    <col min="8473" max="8473" width="8.42578125" style="19" customWidth="1"/>
    <col min="8474" max="8474" width="8.85546875" style="19" customWidth="1"/>
    <col min="8475" max="8475" width="9.42578125" style="19" customWidth="1"/>
    <col min="8476" max="8476" width="8.7109375" style="19" customWidth="1"/>
    <col min="8477" max="8704" width="11.42578125" style="19"/>
    <col min="8705" max="8705" width="2.85546875" style="19" customWidth="1"/>
    <col min="8706" max="8706" width="20.7109375" style="19" customWidth="1"/>
    <col min="8707" max="8707" width="10.5703125" style="19" customWidth="1"/>
    <col min="8708" max="8708" width="16.28515625" style="19" customWidth="1"/>
    <col min="8709" max="8709" width="21.7109375" style="19" customWidth="1"/>
    <col min="8710" max="8710" width="16.28515625" style="19" customWidth="1"/>
    <col min="8711" max="8715" width="16.5703125" style="19" customWidth="1"/>
    <col min="8716" max="8717" width="16.7109375" style="19" customWidth="1"/>
    <col min="8718" max="8718" width="13.7109375" style="19" customWidth="1"/>
    <col min="8719" max="8719" width="19" style="19" customWidth="1"/>
    <col min="8720" max="8721" width="16.28515625" style="19" customWidth="1"/>
    <col min="8722" max="8722" width="8.140625" style="19" customWidth="1"/>
    <col min="8723" max="8723" width="8.5703125" style="19" customWidth="1"/>
    <col min="8724" max="8727" width="11.42578125" style="19"/>
    <col min="8728" max="8728" width="10" style="19" customWidth="1"/>
    <col min="8729" max="8729" width="8.42578125" style="19" customWidth="1"/>
    <col min="8730" max="8730" width="8.85546875" style="19" customWidth="1"/>
    <col min="8731" max="8731" width="9.42578125" style="19" customWidth="1"/>
    <col min="8732" max="8732" width="8.7109375" style="19" customWidth="1"/>
    <col min="8733" max="8960" width="11.42578125" style="19"/>
    <col min="8961" max="8961" width="2.85546875" style="19" customWidth="1"/>
    <col min="8962" max="8962" width="20.7109375" style="19" customWidth="1"/>
    <col min="8963" max="8963" width="10.5703125" style="19" customWidth="1"/>
    <col min="8964" max="8964" width="16.28515625" style="19" customWidth="1"/>
    <col min="8965" max="8965" width="21.7109375" style="19" customWidth="1"/>
    <col min="8966" max="8966" width="16.28515625" style="19" customWidth="1"/>
    <col min="8967" max="8971" width="16.5703125" style="19" customWidth="1"/>
    <col min="8972" max="8973" width="16.7109375" style="19" customWidth="1"/>
    <col min="8974" max="8974" width="13.7109375" style="19" customWidth="1"/>
    <col min="8975" max="8975" width="19" style="19" customWidth="1"/>
    <col min="8976" max="8977" width="16.28515625" style="19" customWidth="1"/>
    <col min="8978" max="8978" width="8.140625" style="19" customWidth="1"/>
    <col min="8979" max="8979" width="8.5703125" style="19" customWidth="1"/>
    <col min="8980" max="8983" width="11.42578125" style="19"/>
    <col min="8984" max="8984" width="10" style="19" customWidth="1"/>
    <col min="8985" max="8985" width="8.42578125" style="19" customWidth="1"/>
    <col min="8986" max="8986" width="8.85546875" style="19" customWidth="1"/>
    <col min="8987" max="8987" width="9.42578125" style="19" customWidth="1"/>
    <col min="8988" max="8988" width="8.7109375" style="19" customWidth="1"/>
    <col min="8989" max="9216" width="11.42578125" style="19"/>
    <col min="9217" max="9217" width="2.85546875" style="19" customWidth="1"/>
    <col min="9218" max="9218" width="20.7109375" style="19" customWidth="1"/>
    <col min="9219" max="9219" width="10.5703125" style="19" customWidth="1"/>
    <col min="9220" max="9220" width="16.28515625" style="19" customWidth="1"/>
    <col min="9221" max="9221" width="21.7109375" style="19" customWidth="1"/>
    <col min="9222" max="9222" width="16.28515625" style="19" customWidth="1"/>
    <col min="9223" max="9227" width="16.5703125" style="19" customWidth="1"/>
    <col min="9228" max="9229" width="16.7109375" style="19" customWidth="1"/>
    <col min="9230" max="9230" width="13.7109375" style="19" customWidth="1"/>
    <col min="9231" max="9231" width="19" style="19" customWidth="1"/>
    <col min="9232" max="9233" width="16.28515625" style="19" customWidth="1"/>
    <col min="9234" max="9234" width="8.140625" style="19" customWidth="1"/>
    <col min="9235" max="9235" width="8.5703125" style="19" customWidth="1"/>
    <col min="9236" max="9239" width="11.42578125" style="19"/>
    <col min="9240" max="9240" width="10" style="19" customWidth="1"/>
    <col min="9241" max="9241" width="8.42578125" style="19" customWidth="1"/>
    <col min="9242" max="9242" width="8.85546875" style="19" customWidth="1"/>
    <col min="9243" max="9243" width="9.42578125" style="19" customWidth="1"/>
    <col min="9244" max="9244" width="8.7109375" style="19" customWidth="1"/>
    <col min="9245" max="9472" width="11.42578125" style="19"/>
    <col min="9473" max="9473" width="2.85546875" style="19" customWidth="1"/>
    <col min="9474" max="9474" width="20.7109375" style="19" customWidth="1"/>
    <col min="9475" max="9475" width="10.5703125" style="19" customWidth="1"/>
    <col min="9476" max="9476" width="16.28515625" style="19" customWidth="1"/>
    <col min="9477" max="9477" width="21.7109375" style="19" customWidth="1"/>
    <col min="9478" max="9478" width="16.28515625" style="19" customWidth="1"/>
    <col min="9479" max="9483" width="16.5703125" style="19" customWidth="1"/>
    <col min="9484" max="9485" width="16.7109375" style="19" customWidth="1"/>
    <col min="9486" max="9486" width="13.7109375" style="19" customWidth="1"/>
    <col min="9487" max="9487" width="19" style="19" customWidth="1"/>
    <col min="9488" max="9489" width="16.28515625" style="19" customWidth="1"/>
    <col min="9490" max="9490" width="8.140625" style="19" customWidth="1"/>
    <col min="9491" max="9491" width="8.5703125" style="19" customWidth="1"/>
    <col min="9492" max="9495" width="11.42578125" style="19"/>
    <col min="9496" max="9496" width="10" style="19" customWidth="1"/>
    <col min="9497" max="9497" width="8.42578125" style="19" customWidth="1"/>
    <col min="9498" max="9498" width="8.85546875" style="19" customWidth="1"/>
    <col min="9499" max="9499" width="9.42578125" style="19" customWidth="1"/>
    <col min="9500" max="9500" width="8.7109375" style="19" customWidth="1"/>
    <col min="9501" max="9728" width="11.42578125" style="19"/>
    <col min="9729" max="9729" width="2.85546875" style="19" customWidth="1"/>
    <col min="9730" max="9730" width="20.7109375" style="19" customWidth="1"/>
    <col min="9731" max="9731" width="10.5703125" style="19" customWidth="1"/>
    <col min="9732" max="9732" width="16.28515625" style="19" customWidth="1"/>
    <col min="9733" max="9733" width="21.7109375" style="19" customWidth="1"/>
    <col min="9734" max="9734" width="16.28515625" style="19" customWidth="1"/>
    <col min="9735" max="9739" width="16.5703125" style="19" customWidth="1"/>
    <col min="9740" max="9741" width="16.7109375" style="19" customWidth="1"/>
    <col min="9742" max="9742" width="13.7109375" style="19" customWidth="1"/>
    <col min="9743" max="9743" width="19" style="19" customWidth="1"/>
    <col min="9744" max="9745" width="16.28515625" style="19" customWidth="1"/>
    <col min="9746" max="9746" width="8.140625" style="19" customWidth="1"/>
    <col min="9747" max="9747" width="8.5703125" style="19" customWidth="1"/>
    <col min="9748" max="9751" width="11.42578125" style="19"/>
    <col min="9752" max="9752" width="10" style="19" customWidth="1"/>
    <col min="9753" max="9753" width="8.42578125" style="19" customWidth="1"/>
    <col min="9754" max="9754" width="8.85546875" style="19" customWidth="1"/>
    <col min="9755" max="9755" width="9.42578125" style="19" customWidth="1"/>
    <col min="9756" max="9756" width="8.7109375" style="19" customWidth="1"/>
    <col min="9757" max="9984" width="11.42578125" style="19"/>
    <col min="9985" max="9985" width="2.85546875" style="19" customWidth="1"/>
    <col min="9986" max="9986" width="20.7109375" style="19" customWidth="1"/>
    <col min="9987" max="9987" width="10.5703125" style="19" customWidth="1"/>
    <col min="9988" max="9988" width="16.28515625" style="19" customWidth="1"/>
    <col min="9989" max="9989" width="21.7109375" style="19" customWidth="1"/>
    <col min="9990" max="9990" width="16.28515625" style="19" customWidth="1"/>
    <col min="9991" max="9995" width="16.5703125" style="19" customWidth="1"/>
    <col min="9996" max="9997" width="16.7109375" style="19" customWidth="1"/>
    <col min="9998" max="9998" width="13.7109375" style="19" customWidth="1"/>
    <col min="9999" max="9999" width="19" style="19" customWidth="1"/>
    <col min="10000" max="10001" width="16.28515625" style="19" customWidth="1"/>
    <col min="10002" max="10002" width="8.140625" style="19" customWidth="1"/>
    <col min="10003" max="10003" width="8.5703125" style="19" customWidth="1"/>
    <col min="10004" max="10007" width="11.42578125" style="19"/>
    <col min="10008" max="10008" width="10" style="19" customWidth="1"/>
    <col min="10009" max="10009" width="8.42578125" style="19" customWidth="1"/>
    <col min="10010" max="10010" width="8.85546875" style="19" customWidth="1"/>
    <col min="10011" max="10011" width="9.42578125" style="19" customWidth="1"/>
    <col min="10012" max="10012" width="8.7109375" style="19" customWidth="1"/>
    <col min="10013" max="10240" width="11.42578125" style="19"/>
    <col min="10241" max="10241" width="2.85546875" style="19" customWidth="1"/>
    <col min="10242" max="10242" width="20.7109375" style="19" customWidth="1"/>
    <col min="10243" max="10243" width="10.5703125" style="19" customWidth="1"/>
    <col min="10244" max="10244" width="16.28515625" style="19" customWidth="1"/>
    <col min="10245" max="10245" width="21.7109375" style="19" customWidth="1"/>
    <col min="10246" max="10246" width="16.28515625" style="19" customWidth="1"/>
    <col min="10247" max="10251" width="16.5703125" style="19" customWidth="1"/>
    <col min="10252" max="10253" width="16.7109375" style="19" customWidth="1"/>
    <col min="10254" max="10254" width="13.7109375" style="19" customWidth="1"/>
    <col min="10255" max="10255" width="19" style="19" customWidth="1"/>
    <col min="10256" max="10257" width="16.28515625" style="19" customWidth="1"/>
    <col min="10258" max="10258" width="8.140625" style="19" customWidth="1"/>
    <col min="10259" max="10259" width="8.5703125" style="19" customWidth="1"/>
    <col min="10260" max="10263" width="11.42578125" style="19"/>
    <col min="10264" max="10264" width="10" style="19" customWidth="1"/>
    <col min="10265" max="10265" width="8.42578125" style="19" customWidth="1"/>
    <col min="10266" max="10266" width="8.85546875" style="19" customWidth="1"/>
    <col min="10267" max="10267" width="9.42578125" style="19" customWidth="1"/>
    <col min="10268" max="10268" width="8.7109375" style="19" customWidth="1"/>
    <col min="10269" max="10496" width="11.42578125" style="19"/>
    <col min="10497" max="10497" width="2.85546875" style="19" customWidth="1"/>
    <col min="10498" max="10498" width="20.7109375" style="19" customWidth="1"/>
    <col min="10499" max="10499" width="10.5703125" style="19" customWidth="1"/>
    <col min="10500" max="10500" width="16.28515625" style="19" customWidth="1"/>
    <col min="10501" max="10501" width="21.7109375" style="19" customWidth="1"/>
    <col min="10502" max="10502" width="16.28515625" style="19" customWidth="1"/>
    <col min="10503" max="10507" width="16.5703125" style="19" customWidth="1"/>
    <col min="10508" max="10509" width="16.7109375" style="19" customWidth="1"/>
    <col min="10510" max="10510" width="13.7109375" style="19" customWidth="1"/>
    <col min="10511" max="10511" width="19" style="19" customWidth="1"/>
    <col min="10512" max="10513" width="16.28515625" style="19" customWidth="1"/>
    <col min="10514" max="10514" width="8.140625" style="19" customWidth="1"/>
    <col min="10515" max="10515" width="8.5703125" style="19" customWidth="1"/>
    <col min="10516" max="10519" width="11.42578125" style="19"/>
    <col min="10520" max="10520" width="10" style="19" customWidth="1"/>
    <col min="10521" max="10521" width="8.42578125" style="19" customWidth="1"/>
    <col min="10522" max="10522" width="8.85546875" style="19" customWidth="1"/>
    <col min="10523" max="10523" width="9.42578125" style="19" customWidth="1"/>
    <col min="10524" max="10524" width="8.7109375" style="19" customWidth="1"/>
    <col min="10525" max="10752" width="11.42578125" style="19"/>
    <col min="10753" max="10753" width="2.85546875" style="19" customWidth="1"/>
    <col min="10754" max="10754" width="20.7109375" style="19" customWidth="1"/>
    <col min="10755" max="10755" width="10.5703125" style="19" customWidth="1"/>
    <col min="10756" max="10756" width="16.28515625" style="19" customWidth="1"/>
    <col min="10757" max="10757" width="21.7109375" style="19" customWidth="1"/>
    <col min="10758" max="10758" width="16.28515625" style="19" customWidth="1"/>
    <col min="10759" max="10763" width="16.5703125" style="19" customWidth="1"/>
    <col min="10764" max="10765" width="16.7109375" style="19" customWidth="1"/>
    <col min="10766" max="10766" width="13.7109375" style="19" customWidth="1"/>
    <col min="10767" max="10767" width="19" style="19" customWidth="1"/>
    <col min="10768" max="10769" width="16.28515625" style="19" customWidth="1"/>
    <col min="10770" max="10770" width="8.140625" style="19" customWidth="1"/>
    <col min="10771" max="10771" width="8.5703125" style="19" customWidth="1"/>
    <col min="10772" max="10775" width="11.42578125" style="19"/>
    <col min="10776" max="10776" width="10" style="19" customWidth="1"/>
    <col min="10777" max="10777" width="8.42578125" style="19" customWidth="1"/>
    <col min="10778" max="10778" width="8.85546875" style="19" customWidth="1"/>
    <col min="10779" max="10779" width="9.42578125" style="19" customWidth="1"/>
    <col min="10780" max="10780" width="8.7109375" style="19" customWidth="1"/>
    <col min="10781" max="11008" width="11.42578125" style="19"/>
    <col min="11009" max="11009" width="2.85546875" style="19" customWidth="1"/>
    <col min="11010" max="11010" width="20.7109375" style="19" customWidth="1"/>
    <col min="11011" max="11011" width="10.5703125" style="19" customWidth="1"/>
    <col min="11012" max="11012" width="16.28515625" style="19" customWidth="1"/>
    <col min="11013" max="11013" width="21.7109375" style="19" customWidth="1"/>
    <col min="11014" max="11014" width="16.28515625" style="19" customWidth="1"/>
    <col min="11015" max="11019" width="16.5703125" style="19" customWidth="1"/>
    <col min="11020" max="11021" width="16.7109375" style="19" customWidth="1"/>
    <col min="11022" max="11022" width="13.7109375" style="19" customWidth="1"/>
    <col min="11023" max="11023" width="19" style="19" customWidth="1"/>
    <col min="11024" max="11025" width="16.28515625" style="19" customWidth="1"/>
    <col min="11026" max="11026" width="8.140625" style="19" customWidth="1"/>
    <col min="11027" max="11027" width="8.5703125" style="19" customWidth="1"/>
    <col min="11028" max="11031" width="11.42578125" style="19"/>
    <col min="11032" max="11032" width="10" style="19" customWidth="1"/>
    <col min="11033" max="11033" width="8.42578125" style="19" customWidth="1"/>
    <col min="11034" max="11034" width="8.85546875" style="19" customWidth="1"/>
    <col min="11035" max="11035" width="9.42578125" style="19" customWidth="1"/>
    <col min="11036" max="11036" width="8.7109375" style="19" customWidth="1"/>
    <col min="11037" max="11264" width="11.42578125" style="19"/>
    <col min="11265" max="11265" width="2.85546875" style="19" customWidth="1"/>
    <col min="11266" max="11266" width="20.7109375" style="19" customWidth="1"/>
    <col min="11267" max="11267" width="10.5703125" style="19" customWidth="1"/>
    <col min="11268" max="11268" width="16.28515625" style="19" customWidth="1"/>
    <col min="11269" max="11269" width="21.7109375" style="19" customWidth="1"/>
    <col min="11270" max="11270" width="16.28515625" style="19" customWidth="1"/>
    <col min="11271" max="11275" width="16.5703125" style="19" customWidth="1"/>
    <col min="11276" max="11277" width="16.7109375" style="19" customWidth="1"/>
    <col min="11278" max="11278" width="13.7109375" style="19" customWidth="1"/>
    <col min="11279" max="11279" width="19" style="19" customWidth="1"/>
    <col min="11280" max="11281" width="16.28515625" style="19" customWidth="1"/>
    <col min="11282" max="11282" width="8.140625" style="19" customWidth="1"/>
    <col min="11283" max="11283" width="8.5703125" style="19" customWidth="1"/>
    <col min="11284" max="11287" width="11.42578125" style="19"/>
    <col min="11288" max="11288" width="10" style="19" customWidth="1"/>
    <col min="11289" max="11289" width="8.42578125" style="19" customWidth="1"/>
    <col min="11290" max="11290" width="8.85546875" style="19" customWidth="1"/>
    <col min="11291" max="11291" width="9.42578125" style="19" customWidth="1"/>
    <col min="11292" max="11292" width="8.7109375" style="19" customWidth="1"/>
    <col min="11293" max="11520" width="11.42578125" style="19"/>
    <col min="11521" max="11521" width="2.85546875" style="19" customWidth="1"/>
    <col min="11522" max="11522" width="20.7109375" style="19" customWidth="1"/>
    <col min="11523" max="11523" width="10.5703125" style="19" customWidth="1"/>
    <col min="11524" max="11524" width="16.28515625" style="19" customWidth="1"/>
    <col min="11525" max="11525" width="21.7109375" style="19" customWidth="1"/>
    <col min="11526" max="11526" width="16.28515625" style="19" customWidth="1"/>
    <col min="11527" max="11531" width="16.5703125" style="19" customWidth="1"/>
    <col min="11532" max="11533" width="16.7109375" style="19" customWidth="1"/>
    <col min="11534" max="11534" width="13.7109375" style="19" customWidth="1"/>
    <col min="11535" max="11535" width="19" style="19" customWidth="1"/>
    <col min="11536" max="11537" width="16.28515625" style="19" customWidth="1"/>
    <col min="11538" max="11538" width="8.140625" style="19" customWidth="1"/>
    <col min="11539" max="11539" width="8.5703125" style="19" customWidth="1"/>
    <col min="11540" max="11543" width="11.42578125" style="19"/>
    <col min="11544" max="11544" width="10" style="19" customWidth="1"/>
    <col min="11545" max="11545" width="8.42578125" style="19" customWidth="1"/>
    <col min="11546" max="11546" width="8.85546875" style="19" customWidth="1"/>
    <col min="11547" max="11547" width="9.42578125" style="19" customWidth="1"/>
    <col min="11548" max="11548" width="8.7109375" style="19" customWidth="1"/>
    <col min="11549" max="11776" width="11.42578125" style="19"/>
    <col min="11777" max="11777" width="2.85546875" style="19" customWidth="1"/>
    <col min="11778" max="11778" width="20.7109375" style="19" customWidth="1"/>
    <col min="11779" max="11779" width="10.5703125" style="19" customWidth="1"/>
    <col min="11780" max="11780" width="16.28515625" style="19" customWidth="1"/>
    <col min="11781" max="11781" width="21.7109375" style="19" customWidth="1"/>
    <col min="11782" max="11782" width="16.28515625" style="19" customWidth="1"/>
    <col min="11783" max="11787" width="16.5703125" style="19" customWidth="1"/>
    <col min="11788" max="11789" width="16.7109375" style="19" customWidth="1"/>
    <col min="11790" max="11790" width="13.7109375" style="19" customWidth="1"/>
    <col min="11791" max="11791" width="19" style="19" customWidth="1"/>
    <col min="11792" max="11793" width="16.28515625" style="19" customWidth="1"/>
    <col min="11794" max="11794" width="8.140625" style="19" customWidth="1"/>
    <col min="11795" max="11795" width="8.5703125" style="19" customWidth="1"/>
    <col min="11796" max="11799" width="11.42578125" style="19"/>
    <col min="11800" max="11800" width="10" style="19" customWidth="1"/>
    <col min="11801" max="11801" width="8.42578125" style="19" customWidth="1"/>
    <col min="11802" max="11802" width="8.85546875" style="19" customWidth="1"/>
    <col min="11803" max="11803" width="9.42578125" style="19" customWidth="1"/>
    <col min="11804" max="11804" width="8.7109375" style="19" customWidth="1"/>
    <col min="11805" max="12032" width="11.42578125" style="19"/>
    <col min="12033" max="12033" width="2.85546875" style="19" customWidth="1"/>
    <col min="12034" max="12034" width="20.7109375" style="19" customWidth="1"/>
    <col min="12035" max="12035" width="10.5703125" style="19" customWidth="1"/>
    <col min="12036" max="12036" width="16.28515625" style="19" customWidth="1"/>
    <col min="12037" max="12037" width="21.7109375" style="19" customWidth="1"/>
    <col min="12038" max="12038" width="16.28515625" style="19" customWidth="1"/>
    <col min="12039" max="12043" width="16.5703125" style="19" customWidth="1"/>
    <col min="12044" max="12045" width="16.7109375" style="19" customWidth="1"/>
    <col min="12046" max="12046" width="13.7109375" style="19" customWidth="1"/>
    <col min="12047" max="12047" width="19" style="19" customWidth="1"/>
    <col min="12048" max="12049" width="16.28515625" style="19" customWidth="1"/>
    <col min="12050" max="12050" width="8.140625" style="19" customWidth="1"/>
    <col min="12051" max="12051" width="8.5703125" style="19" customWidth="1"/>
    <col min="12052" max="12055" width="11.42578125" style="19"/>
    <col min="12056" max="12056" width="10" style="19" customWidth="1"/>
    <col min="12057" max="12057" width="8.42578125" style="19" customWidth="1"/>
    <col min="12058" max="12058" width="8.85546875" style="19" customWidth="1"/>
    <col min="12059" max="12059" width="9.42578125" style="19" customWidth="1"/>
    <col min="12060" max="12060" width="8.7109375" style="19" customWidth="1"/>
    <col min="12061" max="12288" width="11.42578125" style="19"/>
    <col min="12289" max="12289" width="2.85546875" style="19" customWidth="1"/>
    <col min="12290" max="12290" width="20.7109375" style="19" customWidth="1"/>
    <col min="12291" max="12291" width="10.5703125" style="19" customWidth="1"/>
    <col min="12292" max="12292" width="16.28515625" style="19" customWidth="1"/>
    <col min="12293" max="12293" width="21.7109375" style="19" customWidth="1"/>
    <col min="12294" max="12294" width="16.28515625" style="19" customWidth="1"/>
    <col min="12295" max="12299" width="16.5703125" style="19" customWidth="1"/>
    <col min="12300" max="12301" width="16.7109375" style="19" customWidth="1"/>
    <col min="12302" max="12302" width="13.7109375" style="19" customWidth="1"/>
    <col min="12303" max="12303" width="19" style="19" customWidth="1"/>
    <col min="12304" max="12305" width="16.28515625" style="19" customWidth="1"/>
    <col min="12306" max="12306" width="8.140625" style="19" customWidth="1"/>
    <col min="12307" max="12307" width="8.5703125" style="19" customWidth="1"/>
    <col min="12308" max="12311" width="11.42578125" style="19"/>
    <col min="12312" max="12312" width="10" style="19" customWidth="1"/>
    <col min="12313" max="12313" width="8.42578125" style="19" customWidth="1"/>
    <col min="12314" max="12314" width="8.85546875" style="19" customWidth="1"/>
    <col min="12315" max="12315" width="9.42578125" style="19" customWidth="1"/>
    <col min="12316" max="12316" width="8.7109375" style="19" customWidth="1"/>
    <col min="12317" max="12544" width="11.42578125" style="19"/>
    <col min="12545" max="12545" width="2.85546875" style="19" customWidth="1"/>
    <col min="12546" max="12546" width="20.7109375" style="19" customWidth="1"/>
    <col min="12547" max="12547" width="10.5703125" style="19" customWidth="1"/>
    <col min="12548" max="12548" width="16.28515625" style="19" customWidth="1"/>
    <col min="12549" max="12549" width="21.7109375" style="19" customWidth="1"/>
    <col min="12550" max="12550" width="16.28515625" style="19" customWidth="1"/>
    <col min="12551" max="12555" width="16.5703125" style="19" customWidth="1"/>
    <col min="12556" max="12557" width="16.7109375" style="19" customWidth="1"/>
    <col min="12558" max="12558" width="13.7109375" style="19" customWidth="1"/>
    <col min="12559" max="12559" width="19" style="19" customWidth="1"/>
    <col min="12560" max="12561" width="16.28515625" style="19" customWidth="1"/>
    <col min="12562" max="12562" width="8.140625" style="19" customWidth="1"/>
    <col min="12563" max="12563" width="8.5703125" style="19" customWidth="1"/>
    <col min="12564" max="12567" width="11.42578125" style="19"/>
    <col min="12568" max="12568" width="10" style="19" customWidth="1"/>
    <col min="12569" max="12569" width="8.42578125" style="19" customWidth="1"/>
    <col min="12570" max="12570" width="8.85546875" style="19" customWidth="1"/>
    <col min="12571" max="12571" width="9.42578125" style="19" customWidth="1"/>
    <col min="12572" max="12572" width="8.7109375" style="19" customWidth="1"/>
    <col min="12573" max="12800" width="11.42578125" style="19"/>
    <col min="12801" max="12801" width="2.85546875" style="19" customWidth="1"/>
    <col min="12802" max="12802" width="20.7109375" style="19" customWidth="1"/>
    <col min="12803" max="12803" width="10.5703125" style="19" customWidth="1"/>
    <col min="12804" max="12804" width="16.28515625" style="19" customWidth="1"/>
    <col min="12805" max="12805" width="21.7109375" style="19" customWidth="1"/>
    <col min="12806" max="12806" width="16.28515625" style="19" customWidth="1"/>
    <col min="12807" max="12811" width="16.5703125" style="19" customWidth="1"/>
    <col min="12812" max="12813" width="16.7109375" style="19" customWidth="1"/>
    <col min="12814" max="12814" width="13.7109375" style="19" customWidth="1"/>
    <col min="12815" max="12815" width="19" style="19" customWidth="1"/>
    <col min="12816" max="12817" width="16.28515625" style="19" customWidth="1"/>
    <col min="12818" max="12818" width="8.140625" style="19" customWidth="1"/>
    <col min="12819" max="12819" width="8.5703125" style="19" customWidth="1"/>
    <col min="12820" max="12823" width="11.42578125" style="19"/>
    <col min="12824" max="12824" width="10" style="19" customWidth="1"/>
    <col min="12825" max="12825" width="8.42578125" style="19" customWidth="1"/>
    <col min="12826" max="12826" width="8.85546875" style="19" customWidth="1"/>
    <col min="12827" max="12827" width="9.42578125" style="19" customWidth="1"/>
    <col min="12828" max="12828" width="8.7109375" style="19" customWidth="1"/>
    <col min="12829" max="13056" width="11.42578125" style="19"/>
    <col min="13057" max="13057" width="2.85546875" style="19" customWidth="1"/>
    <col min="13058" max="13058" width="20.7109375" style="19" customWidth="1"/>
    <col min="13059" max="13059" width="10.5703125" style="19" customWidth="1"/>
    <col min="13060" max="13060" width="16.28515625" style="19" customWidth="1"/>
    <col min="13061" max="13061" width="21.7109375" style="19" customWidth="1"/>
    <col min="13062" max="13062" width="16.28515625" style="19" customWidth="1"/>
    <col min="13063" max="13067" width="16.5703125" style="19" customWidth="1"/>
    <col min="13068" max="13069" width="16.7109375" style="19" customWidth="1"/>
    <col min="13070" max="13070" width="13.7109375" style="19" customWidth="1"/>
    <col min="13071" max="13071" width="19" style="19" customWidth="1"/>
    <col min="13072" max="13073" width="16.28515625" style="19" customWidth="1"/>
    <col min="13074" max="13074" width="8.140625" style="19" customWidth="1"/>
    <col min="13075" max="13075" width="8.5703125" style="19" customWidth="1"/>
    <col min="13076" max="13079" width="11.42578125" style="19"/>
    <col min="13080" max="13080" width="10" style="19" customWidth="1"/>
    <col min="13081" max="13081" width="8.42578125" style="19" customWidth="1"/>
    <col min="13082" max="13082" width="8.85546875" style="19" customWidth="1"/>
    <col min="13083" max="13083" width="9.42578125" style="19" customWidth="1"/>
    <col min="13084" max="13084" width="8.7109375" style="19" customWidth="1"/>
    <col min="13085" max="13312" width="11.42578125" style="19"/>
    <col min="13313" max="13313" width="2.85546875" style="19" customWidth="1"/>
    <col min="13314" max="13314" width="20.7109375" style="19" customWidth="1"/>
    <col min="13315" max="13315" width="10.5703125" style="19" customWidth="1"/>
    <col min="13316" max="13316" width="16.28515625" style="19" customWidth="1"/>
    <col min="13317" max="13317" width="21.7109375" style="19" customWidth="1"/>
    <col min="13318" max="13318" width="16.28515625" style="19" customWidth="1"/>
    <col min="13319" max="13323" width="16.5703125" style="19" customWidth="1"/>
    <col min="13324" max="13325" width="16.7109375" style="19" customWidth="1"/>
    <col min="13326" max="13326" width="13.7109375" style="19" customWidth="1"/>
    <col min="13327" max="13327" width="19" style="19" customWidth="1"/>
    <col min="13328" max="13329" width="16.28515625" style="19" customWidth="1"/>
    <col min="13330" max="13330" width="8.140625" style="19" customWidth="1"/>
    <col min="13331" max="13331" width="8.5703125" style="19" customWidth="1"/>
    <col min="13332" max="13335" width="11.42578125" style="19"/>
    <col min="13336" max="13336" width="10" style="19" customWidth="1"/>
    <col min="13337" max="13337" width="8.42578125" style="19" customWidth="1"/>
    <col min="13338" max="13338" width="8.85546875" style="19" customWidth="1"/>
    <col min="13339" max="13339" width="9.42578125" style="19" customWidth="1"/>
    <col min="13340" max="13340" width="8.7109375" style="19" customWidth="1"/>
    <col min="13341" max="13568" width="11.42578125" style="19"/>
    <col min="13569" max="13569" width="2.85546875" style="19" customWidth="1"/>
    <col min="13570" max="13570" width="20.7109375" style="19" customWidth="1"/>
    <col min="13571" max="13571" width="10.5703125" style="19" customWidth="1"/>
    <col min="13572" max="13572" width="16.28515625" style="19" customWidth="1"/>
    <col min="13573" max="13573" width="21.7109375" style="19" customWidth="1"/>
    <col min="13574" max="13574" width="16.28515625" style="19" customWidth="1"/>
    <col min="13575" max="13579" width="16.5703125" style="19" customWidth="1"/>
    <col min="13580" max="13581" width="16.7109375" style="19" customWidth="1"/>
    <col min="13582" max="13582" width="13.7109375" style="19" customWidth="1"/>
    <col min="13583" max="13583" width="19" style="19" customWidth="1"/>
    <col min="13584" max="13585" width="16.28515625" style="19" customWidth="1"/>
    <col min="13586" max="13586" width="8.140625" style="19" customWidth="1"/>
    <col min="13587" max="13587" width="8.5703125" style="19" customWidth="1"/>
    <col min="13588" max="13591" width="11.42578125" style="19"/>
    <col min="13592" max="13592" width="10" style="19" customWidth="1"/>
    <col min="13593" max="13593" width="8.42578125" style="19" customWidth="1"/>
    <col min="13594" max="13594" width="8.85546875" style="19" customWidth="1"/>
    <col min="13595" max="13595" width="9.42578125" style="19" customWidth="1"/>
    <col min="13596" max="13596" width="8.7109375" style="19" customWidth="1"/>
    <col min="13597" max="13824" width="11.42578125" style="19"/>
    <col min="13825" max="13825" width="2.85546875" style="19" customWidth="1"/>
    <col min="13826" max="13826" width="20.7109375" style="19" customWidth="1"/>
    <col min="13827" max="13827" width="10.5703125" style="19" customWidth="1"/>
    <col min="13828" max="13828" width="16.28515625" style="19" customWidth="1"/>
    <col min="13829" max="13829" width="21.7109375" style="19" customWidth="1"/>
    <col min="13830" max="13830" width="16.28515625" style="19" customWidth="1"/>
    <col min="13831" max="13835" width="16.5703125" style="19" customWidth="1"/>
    <col min="13836" max="13837" width="16.7109375" style="19" customWidth="1"/>
    <col min="13838" max="13838" width="13.7109375" style="19" customWidth="1"/>
    <col min="13839" max="13839" width="19" style="19" customWidth="1"/>
    <col min="13840" max="13841" width="16.28515625" style="19" customWidth="1"/>
    <col min="13842" max="13842" width="8.140625" style="19" customWidth="1"/>
    <col min="13843" max="13843" width="8.5703125" style="19" customWidth="1"/>
    <col min="13844" max="13847" width="11.42578125" style="19"/>
    <col min="13848" max="13848" width="10" style="19" customWidth="1"/>
    <col min="13849" max="13849" width="8.42578125" style="19" customWidth="1"/>
    <col min="13850" max="13850" width="8.85546875" style="19" customWidth="1"/>
    <col min="13851" max="13851" width="9.42578125" style="19" customWidth="1"/>
    <col min="13852" max="13852" width="8.7109375" style="19" customWidth="1"/>
    <col min="13853" max="14080" width="11.42578125" style="19"/>
    <col min="14081" max="14081" width="2.85546875" style="19" customWidth="1"/>
    <col min="14082" max="14082" width="20.7109375" style="19" customWidth="1"/>
    <col min="14083" max="14083" width="10.5703125" style="19" customWidth="1"/>
    <col min="14084" max="14084" width="16.28515625" style="19" customWidth="1"/>
    <col min="14085" max="14085" width="21.7109375" style="19" customWidth="1"/>
    <col min="14086" max="14086" width="16.28515625" style="19" customWidth="1"/>
    <col min="14087" max="14091" width="16.5703125" style="19" customWidth="1"/>
    <col min="14092" max="14093" width="16.7109375" style="19" customWidth="1"/>
    <col min="14094" max="14094" width="13.7109375" style="19" customWidth="1"/>
    <col min="14095" max="14095" width="19" style="19" customWidth="1"/>
    <col min="14096" max="14097" width="16.28515625" style="19" customWidth="1"/>
    <col min="14098" max="14098" width="8.140625" style="19" customWidth="1"/>
    <col min="14099" max="14099" width="8.5703125" style="19" customWidth="1"/>
    <col min="14100" max="14103" width="11.42578125" style="19"/>
    <col min="14104" max="14104" width="10" style="19" customWidth="1"/>
    <col min="14105" max="14105" width="8.42578125" style="19" customWidth="1"/>
    <col min="14106" max="14106" width="8.85546875" style="19" customWidth="1"/>
    <col min="14107" max="14107" width="9.42578125" style="19" customWidth="1"/>
    <col min="14108" max="14108" width="8.7109375" style="19" customWidth="1"/>
    <col min="14109" max="14336" width="11.42578125" style="19"/>
    <col min="14337" max="14337" width="2.85546875" style="19" customWidth="1"/>
    <col min="14338" max="14338" width="20.7109375" style="19" customWidth="1"/>
    <col min="14339" max="14339" width="10.5703125" style="19" customWidth="1"/>
    <col min="14340" max="14340" width="16.28515625" style="19" customWidth="1"/>
    <col min="14341" max="14341" width="21.7109375" style="19" customWidth="1"/>
    <col min="14342" max="14342" width="16.28515625" style="19" customWidth="1"/>
    <col min="14343" max="14347" width="16.5703125" style="19" customWidth="1"/>
    <col min="14348" max="14349" width="16.7109375" style="19" customWidth="1"/>
    <col min="14350" max="14350" width="13.7109375" style="19" customWidth="1"/>
    <col min="14351" max="14351" width="19" style="19" customWidth="1"/>
    <col min="14352" max="14353" width="16.28515625" style="19" customWidth="1"/>
    <col min="14354" max="14354" width="8.140625" style="19" customWidth="1"/>
    <col min="14355" max="14355" width="8.5703125" style="19" customWidth="1"/>
    <col min="14356" max="14359" width="11.42578125" style="19"/>
    <col min="14360" max="14360" width="10" style="19" customWidth="1"/>
    <col min="14361" max="14361" width="8.42578125" style="19" customWidth="1"/>
    <col min="14362" max="14362" width="8.85546875" style="19" customWidth="1"/>
    <col min="14363" max="14363" width="9.42578125" style="19" customWidth="1"/>
    <col min="14364" max="14364" width="8.7109375" style="19" customWidth="1"/>
    <col min="14365" max="14592" width="11.42578125" style="19"/>
    <col min="14593" max="14593" width="2.85546875" style="19" customWidth="1"/>
    <col min="14594" max="14594" width="20.7109375" style="19" customWidth="1"/>
    <col min="14595" max="14595" width="10.5703125" style="19" customWidth="1"/>
    <col min="14596" max="14596" width="16.28515625" style="19" customWidth="1"/>
    <col min="14597" max="14597" width="21.7109375" style="19" customWidth="1"/>
    <col min="14598" max="14598" width="16.28515625" style="19" customWidth="1"/>
    <col min="14599" max="14603" width="16.5703125" style="19" customWidth="1"/>
    <col min="14604" max="14605" width="16.7109375" style="19" customWidth="1"/>
    <col min="14606" max="14606" width="13.7109375" style="19" customWidth="1"/>
    <col min="14607" max="14607" width="19" style="19" customWidth="1"/>
    <col min="14608" max="14609" width="16.28515625" style="19" customWidth="1"/>
    <col min="14610" max="14610" width="8.140625" style="19" customWidth="1"/>
    <col min="14611" max="14611" width="8.5703125" style="19" customWidth="1"/>
    <col min="14612" max="14615" width="11.42578125" style="19"/>
    <col min="14616" max="14616" width="10" style="19" customWidth="1"/>
    <col min="14617" max="14617" width="8.42578125" style="19" customWidth="1"/>
    <col min="14618" max="14618" width="8.85546875" style="19" customWidth="1"/>
    <col min="14619" max="14619" width="9.42578125" style="19" customWidth="1"/>
    <col min="14620" max="14620" width="8.7109375" style="19" customWidth="1"/>
    <col min="14621" max="14848" width="11.42578125" style="19"/>
    <col min="14849" max="14849" width="2.85546875" style="19" customWidth="1"/>
    <col min="14850" max="14850" width="20.7109375" style="19" customWidth="1"/>
    <col min="14851" max="14851" width="10.5703125" style="19" customWidth="1"/>
    <col min="14852" max="14852" width="16.28515625" style="19" customWidth="1"/>
    <col min="14853" max="14853" width="21.7109375" style="19" customWidth="1"/>
    <col min="14854" max="14854" width="16.28515625" style="19" customWidth="1"/>
    <col min="14855" max="14859" width="16.5703125" style="19" customWidth="1"/>
    <col min="14860" max="14861" width="16.7109375" style="19" customWidth="1"/>
    <col min="14862" max="14862" width="13.7109375" style="19" customWidth="1"/>
    <col min="14863" max="14863" width="19" style="19" customWidth="1"/>
    <col min="14864" max="14865" width="16.28515625" style="19" customWidth="1"/>
    <col min="14866" max="14866" width="8.140625" style="19" customWidth="1"/>
    <col min="14867" max="14867" width="8.5703125" style="19" customWidth="1"/>
    <col min="14868" max="14871" width="11.42578125" style="19"/>
    <col min="14872" max="14872" width="10" style="19" customWidth="1"/>
    <col min="14873" max="14873" width="8.42578125" style="19" customWidth="1"/>
    <col min="14874" max="14874" width="8.85546875" style="19" customWidth="1"/>
    <col min="14875" max="14875" width="9.42578125" style="19" customWidth="1"/>
    <col min="14876" max="14876" width="8.7109375" style="19" customWidth="1"/>
    <col min="14877" max="15104" width="11.42578125" style="19"/>
    <col min="15105" max="15105" width="2.85546875" style="19" customWidth="1"/>
    <col min="15106" max="15106" width="20.7109375" style="19" customWidth="1"/>
    <col min="15107" max="15107" width="10.5703125" style="19" customWidth="1"/>
    <col min="15108" max="15108" width="16.28515625" style="19" customWidth="1"/>
    <col min="15109" max="15109" width="21.7109375" style="19" customWidth="1"/>
    <col min="15110" max="15110" width="16.28515625" style="19" customWidth="1"/>
    <col min="15111" max="15115" width="16.5703125" style="19" customWidth="1"/>
    <col min="15116" max="15117" width="16.7109375" style="19" customWidth="1"/>
    <col min="15118" max="15118" width="13.7109375" style="19" customWidth="1"/>
    <col min="15119" max="15119" width="19" style="19" customWidth="1"/>
    <col min="15120" max="15121" width="16.28515625" style="19" customWidth="1"/>
    <col min="15122" max="15122" width="8.140625" style="19" customWidth="1"/>
    <col min="15123" max="15123" width="8.5703125" style="19" customWidth="1"/>
    <col min="15124" max="15127" width="11.42578125" style="19"/>
    <col min="15128" max="15128" width="10" style="19" customWidth="1"/>
    <col min="15129" max="15129" width="8.42578125" style="19" customWidth="1"/>
    <col min="15130" max="15130" width="8.85546875" style="19" customWidth="1"/>
    <col min="15131" max="15131" width="9.42578125" style="19" customWidth="1"/>
    <col min="15132" max="15132" width="8.7109375" style="19" customWidth="1"/>
    <col min="15133" max="15360" width="11.42578125" style="19"/>
    <col min="15361" max="15361" width="2.85546875" style="19" customWidth="1"/>
    <col min="15362" max="15362" width="20.7109375" style="19" customWidth="1"/>
    <col min="15363" max="15363" width="10.5703125" style="19" customWidth="1"/>
    <col min="15364" max="15364" width="16.28515625" style="19" customWidth="1"/>
    <col min="15365" max="15365" width="21.7109375" style="19" customWidth="1"/>
    <col min="15366" max="15366" width="16.28515625" style="19" customWidth="1"/>
    <col min="15367" max="15371" width="16.5703125" style="19" customWidth="1"/>
    <col min="15372" max="15373" width="16.7109375" style="19" customWidth="1"/>
    <col min="15374" max="15374" width="13.7109375" style="19" customWidth="1"/>
    <col min="15375" max="15375" width="19" style="19" customWidth="1"/>
    <col min="15376" max="15377" width="16.28515625" style="19" customWidth="1"/>
    <col min="15378" max="15378" width="8.140625" style="19" customWidth="1"/>
    <col min="15379" max="15379" width="8.5703125" style="19" customWidth="1"/>
    <col min="15380" max="15383" width="11.42578125" style="19"/>
    <col min="15384" max="15384" width="10" style="19" customWidth="1"/>
    <col min="15385" max="15385" width="8.42578125" style="19" customWidth="1"/>
    <col min="15386" max="15386" width="8.85546875" style="19" customWidth="1"/>
    <col min="15387" max="15387" width="9.42578125" style="19" customWidth="1"/>
    <col min="15388" max="15388" width="8.7109375" style="19" customWidth="1"/>
    <col min="15389" max="15616" width="11.42578125" style="19"/>
    <col min="15617" max="15617" width="2.85546875" style="19" customWidth="1"/>
    <col min="15618" max="15618" width="20.7109375" style="19" customWidth="1"/>
    <col min="15619" max="15619" width="10.5703125" style="19" customWidth="1"/>
    <col min="15620" max="15620" width="16.28515625" style="19" customWidth="1"/>
    <col min="15621" max="15621" width="21.7109375" style="19" customWidth="1"/>
    <col min="15622" max="15622" width="16.28515625" style="19" customWidth="1"/>
    <col min="15623" max="15627" width="16.5703125" style="19" customWidth="1"/>
    <col min="15628" max="15629" width="16.7109375" style="19" customWidth="1"/>
    <col min="15630" max="15630" width="13.7109375" style="19" customWidth="1"/>
    <col min="15631" max="15631" width="19" style="19" customWidth="1"/>
    <col min="15632" max="15633" width="16.28515625" style="19" customWidth="1"/>
    <col min="15634" max="15634" width="8.140625" style="19" customWidth="1"/>
    <col min="15635" max="15635" width="8.5703125" style="19" customWidth="1"/>
    <col min="15636" max="15639" width="11.42578125" style="19"/>
    <col min="15640" max="15640" width="10" style="19" customWidth="1"/>
    <col min="15641" max="15641" width="8.42578125" style="19" customWidth="1"/>
    <col min="15642" max="15642" width="8.85546875" style="19" customWidth="1"/>
    <col min="15643" max="15643" width="9.42578125" style="19" customWidth="1"/>
    <col min="15644" max="15644" width="8.7109375" style="19" customWidth="1"/>
    <col min="15645" max="15872" width="11.42578125" style="19"/>
    <col min="15873" max="15873" width="2.85546875" style="19" customWidth="1"/>
    <col min="15874" max="15874" width="20.7109375" style="19" customWidth="1"/>
    <col min="15875" max="15875" width="10.5703125" style="19" customWidth="1"/>
    <col min="15876" max="15876" width="16.28515625" style="19" customWidth="1"/>
    <col min="15877" max="15877" width="21.7109375" style="19" customWidth="1"/>
    <col min="15878" max="15878" width="16.28515625" style="19" customWidth="1"/>
    <col min="15879" max="15883" width="16.5703125" style="19" customWidth="1"/>
    <col min="15884" max="15885" width="16.7109375" style="19" customWidth="1"/>
    <col min="15886" max="15886" width="13.7109375" style="19" customWidth="1"/>
    <col min="15887" max="15887" width="19" style="19" customWidth="1"/>
    <col min="15888" max="15889" width="16.28515625" style="19" customWidth="1"/>
    <col min="15890" max="15890" width="8.140625" style="19" customWidth="1"/>
    <col min="15891" max="15891" width="8.5703125" style="19" customWidth="1"/>
    <col min="15892" max="15895" width="11.42578125" style="19"/>
    <col min="15896" max="15896" width="10" style="19" customWidth="1"/>
    <col min="15897" max="15897" width="8.42578125" style="19" customWidth="1"/>
    <col min="15898" max="15898" width="8.85546875" style="19" customWidth="1"/>
    <col min="15899" max="15899" width="9.42578125" style="19" customWidth="1"/>
    <col min="15900" max="15900" width="8.7109375" style="19" customWidth="1"/>
    <col min="15901" max="16128" width="11.42578125" style="19"/>
    <col min="16129" max="16129" width="2.85546875" style="19" customWidth="1"/>
    <col min="16130" max="16130" width="20.7109375" style="19" customWidth="1"/>
    <col min="16131" max="16131" width="10.5703125" style="19" customWidth="1"/>
    <col min="16132" max="16132" width="16.28515625" style="19" customWidth="1"/>
    <col min="16133" max="16133" width="21.7109375" style="19" customWidth="1"/>
    <col min="16134" max="16134" width="16.28515625" style="19" customWidth="1"/>
    <col min="16135" max="16139" width="16.5703125" style="19" customWidth="1"/>
    <col min="16140" max="16141" width="16.7109375" style="19" customWidth="1"/>
    <col min="16142" max="16142" width="13.7109375" style="19" customWidth="1"/>
    <col min="16143" max="16143" width="19" style="19" customWidth="1"/>
    <col min="16144" max="16145" width="16.28515625" style="19" customWidth="1"/>
    <col min="16146" max="16146" width="8.140625" style="19" customWidth="1"/>
    <col min="16147" max="16147" width="8.5703125" style="19" customWidth="1"/>
    <col min="16148" max="16151" width="11.42578125" style="19"/>
    <col min="16152" max="16152" width="10" style="19" customWidth="1"/>
    <col min="16153" max="16153" width="8.42578125" style="19" customWidth="1"/>
    <col min="16154" max="16154" width="8.85546875" style="19" customWidth="1"/>
    <col min="16155" max="16155" width="9.42578125" style="19" customWidth="1"/>
    <col min="16156" max="16156" width="8.7109375" style="19" customWidth="1"/>
    <col min="16157" max="16384" width="11.42578125" style="19"/>
  </cols>
  <sheetData>
    <row r="2" spans="1:190" s="254" customFormat="1" ht="15.75">
      <c r="B2" s="286"/>
      <c r="C2" s="286"/>
      <c r="D2" s="286"/>
      <c r="E2" s="286"/>
      <c r="F2" s="286"/>
      <c r="G2" s="287" t="s">
        <v>847</v>
      </c>
      <c r="H2" s="288"/>
      <c r="I2" s="288"/>
      <c r="J2" s="288"/>
      <c r="K2" s="288"/>
      <c r="L2" s="288"/>
      <c r="M2" s="288"/>
      <c r="N2" s="289"/>
      <c r="O2" s="293" t="s">
        <v>848</v>
      </c>
      <c r="P2" s="294"/>
      <c r="Q2" s="294"/>
      <c r="R2" s="295"/>
      <c r="S2" s="286"/>
      <c r="T2" s="286"/>
      <c r="U2" s="286"/>
    </row>
    <row r="3" spans="1:190" s="254" customFormat="1" ht="15.75">
      <c r="B3" s="286"/>
      <c r="C3" s="286"/>
      <c r="D3" s="286"/>
      <c r="E3" s="286"/>
      <c r="F3" s="286"/>
      <c r="G3" s="290"/>
      <c r="H3" s="291"/>
      <c r="I3" s="291"/>
      <c r="J3" s="291"/>
      <c r="K3" s="291"/>
      <c r="L3" s="291"/>
      <c r="M3" s="291"/>
      <c r="N3" s="292"/>
      <c r="O3" s="293" t="s">
        <v>829</v>
      </c>
      <c r="P3" s="294"/>
      <c r="Q3" s="294"/>
      <c r="R3" s="295"/>
      <c r="S3" s="286"/>
      <c r="T3" s="286"/>
      <c r="U3" s="286"/>
    </row>
    <row r="4" spans="1:190" s="254" customFormat="1" ht="15.75">
      <c r="B4" s="286"/>
      <c r="C4" s="286"/>
      <c r="D4" s="286"/>
      <c r="E4" s="286"/>
      <c r="F4" s="286"/>
      <c r="G4" s="287" t="s">
        <v>849</v>
      </c>
      <c r="H4" s="288"/>
      <c r="I4" s="288"/>
      <c r="J4" s="288"/>
      <c r="K4" s="288"/>
      <c r="L4" s="288"/>
      <c r="M4" s="288"/>
      <c r="N4" s="289"/>
      <c r="O4" s="293" t="s">
        <v>830</v>
      </c>
      <c r="P4" s="294"/>
      <c r="Q4" s="294"/>
      <c r="R4" s="295"/>
      <c r="S4" s="286"/>
      <c r="T4" s="286"/>
      <c r="U4" s="286"/>
    </row>
    <row r="5" spans="1:190" s="254" customFormat="1" ht="15.75">
      <c r="B5" s="286"/>
      <c r="C5" s="286"/>
      <c r="D5" s="286"/>
      <c r="E5" s="286"/>
      <c r="F5" s="286"/>
      <c r="G5" s="290"/>
      <c r="H5" s="291"/>
      <c r="I5" s="291"/>
      <c r="J5" s="291"/>
      <c r="K5" s="291"/>
      <c r="L5" s="291"/>
      <c r="M5" s="291"/>
      <c r="N5" s="292"/>
      <c r="O5" s="298" t="s">
        <v>831</v>
      </c>
      <c r="P5" s="299"/>
      <c r="Q5" s="299"/>
      <c r="R5" s="300"/>
      <c r="S5" s="286"/>
      <c r="T5" s="286"/>
      <c r="U5" s="286"/>
    </row>
    <row r="6" spans="1:190" s="251" customFormat="1" ht="15">
      <c r="A6" s="248"/>
      <c r="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row>
    <row r="7" spans="1:190" s="251" customFormat="1" ht="15.75">
      <c r="A7" s="248"/>
      <c r="B7" s="301" t="s">
        <v>841</v>
      </c>
      <c r="C7" s="301"/>
      <c r="D7" s="301"/>
      <c r="E7" s="301"/>
      <c r="F7" s="301"/>
      <c r="G7" s="301"/>
      <c r="H7" s="301"/>
      <c r="I7" s="301"/>
      <c r="J7" s="301"/>
      <c r="K7" s="301"/>
      <c r="L7" s="301"/>
      <c r="M7" s="301"/>
      <c r="N7" s="301"/>
      <c r="O7" s="301"/>
      <c r="P7" s="301"/>
      <c r="Q7" s="301"/>
      <c r="R7" s="301"/>
      <c r="S7" s="301"/>
      <c r="T7" s="301"/>
      <c r="U7" s="301"/>
      <c r="V7" s="255"/>
      <c r="W7" s="255"/>
      <c r="X7" s="255"/>
      <c r="Y7" s="255"/>
      <c r="Z7" s="255"/>
      <c r="AA7" s="255"/>
      <c r="AB7" s="256"/>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row>
    <row r="8" spans="1:190" s="251" customFormat="1" ht="15.75">
      <c r="A8" s="248"/>
      <c r="B8" s="301" t="s">
        <v>838</v>
      </c>
      <c r="C8" s="301"/>
      <c r="D8" s="301"/>
      <c r="E8" s="301"/>
      <c r="F8" s="301"/>
      <c r="G8" s="301"/>
      <c r="H8" s="301"/>
      <c r="I8" s="301"/>
      <c r="J8" s="301"/>
      <c r="K8" s="301"/>
      <c r="L8" s="301"/>
      <c r="M8" s="301"/>
      <c r="N8" s="301"/>
      <c r="O8" s="301"/>
      <c r="P8" s="301"/>
      <c r="Q8" s="301"/>
      <c r="R8" s="301"/>
      <c r="S8" s="301"/>
      <c r="T8" s="301"/>
      <c r="U8" s="301"/>
      <c r="V8" s="256"/>
      <c r="W8" s="256"/>
      <c r="X8" s="256"/>
      <c r="Y8" s="256"/>
      <c r="Z8" s="256"/>
      <c r="AA8" s="256"/>
      <c r="AB8" s="256"/>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row>
    <row r="9" spans="1:190" s="251" customFormat="1" ht="15.75">
      <c r="A9" s="248"/>
      <c r="B9" s="301" t="s">
        <v>574</v>
      </c>
      <c r="C9" s="301"/>
      <c r="D9" s="301"/>
      <c r="E9" s="301"/>
      <c r="F9" s="301"/>
      <c r="G9" s="301"/>
      <c r="H9" s="301"/>
      <c r="I9" s="301"/>
      <c r="J9" s="301"/>
      <c r="K9" s="301"/>
      <c r="L9" s="301"/>
      <c r="M9" s="301"/>
      <c r="N9" s="301"/>
      <c r="O9" s="301"/>
      <c r="P9" s="301"/>
      <c r="Q9" s="301"/>
      <c r="R9" s="301"/>
      <c r="S9" s="301"/>
      <c r="T9" s="301"/>
      <c r="U9" s="301"/>
      <c r="V9" s="255"/>
      <c r="W9" s="255"/>
      <c r="X9" s="255"/>
      <c r="Y9" s="255"/>
      <c r="Z9" s="255"/>
      <c r="AA9" s="255"/>
      <c r="AB9" s="256"/>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row>
    <row r="10" spans="1:190" ht="13.5" thickBot="1"/>
    <row r="11" spans="1:190" ht="15.75" thickBot="1">
      <c r="B11" s="303" t="s">
        <v>0</v>
      </c>
      <c r="C11" s="304"/>
      <c r="D11" s="304"/>
      <c r="E11" s="304"/>
      <c r="F11" s="304"/>
      <c r="G11" s="304"/>
      <c r="H11" s="304"/>
      <c r="I11" s="304"/>
      <c r="J11" s="304"/>
      <c r="K11" s="304"/>
      <c r="L11" s="304"/>
      <c r="M11" s="304"/>
      <c r="N11" s="305"/>
      <c r="O11" s="306" t="s">
        <v>1</v>
      </c>
      <c r="P11" s="352" t="s">
        <v>2</v>
      </c>
      <c r="Q11" s="353"/>
      <c r="R11" s="353"/>
      <c r="S11" s="353"/>
      <c r="T11" s="353"/>
      <c r="U11" s="353"/>
      <c r="V11" s="353"/>
      <c r="W11" s="353"/>
      <c r="X11" s="353"/>
      <c r="Y11" s="353"/>
      <c r="Z11" s="353"/>
      <c r="AA11" s="353"/>
      <c r="AB11" s="354"/>
    </row>
    <row r="12" spans="1:190" ht="13.5" thickBot="1">
      <c r="B12" s="312" t="s">
        <v>3</v>
      </c>
      <c r="C12" s="314" t="s">
        <v>4</v>
      </c>
      <c r="D12" s="316" t="s">
        <v>5</v>
      </c>
      <c r="E12" s="318" t="s">
        <v>6</v>
      </c>
      <c r="F12" s="318" t="s">
        <v>7</v>
      </c>
      <c r="G12" s="314" t="s">
        <v>8</v>
      </c>
      <c r="H12" s="318" t="s">
        <v>9</v>
      </c>
      <c r="I12" s="314" t="s">
        <v>10</v>
      </c>
      <c r="J12" s="318" t="s">
        <v>11</v>
      </c>
      <c r="K12" s="318" t="s">
        <v>12</v>
      </c>
      <c r="L12" s="314" t="s">
        <v>13</v>
      </c>
      <c r="M12" s="314" t="s">
        <v>14</v>
      </c>
      <c r="N12" s="329" t="s">
        <v>15</v>
      </c>
      <c r="O12" s="307"/>
      <c r="P12" s="322" t="s">
        <v>16</v>
      </c>
      <c r="Q12" s="331"/>
      <c r="R12" s="322" t="s">
        <v>17</v>
      </c>
      <c r="S12" s="323"/>
      <c r="T12" s="323"/>
      <c r="U12" s="323"/>
      <c r="V12" s="323"/>
      <c r="W12" s="323"/>
      <c r="X12" s="323"/>
      <c r="Y12" s="324" t="s">
        <v>18</v>
      </c>
      <c r="Z12" s="314" t="s">
        <v>19</v>
      </c>
      <c r="AA12" s="314" t="s">
        <v>20</v>
      </c>
      <c r="AB12" s="320" t="s">
        <v>21</v>
      </c>
    </row>
    <row r="13" spans="1:190" ht="93" thickBot="1">
      <c r="B13" s="313"/>
      <c r="C13" s="315"/>
      <c r="D13" s="317"/>
      <c r="E13" s="319"/>
      <c r="F13" s="319"/>
      <c r="G13" s="315"/>
      <c r="H13" s="319"/>
      <c r="I13" s="315"/>
      <c r="J13" s="319"/>
      <c r="K13" s="319"/>
      <c r="L13" s="315"/>
      <c r="M13" s="315"/>
      <c r="N13" s="330"/>
      <c r="O13" s="308"/>
      <c r="P13" s="44" t="s">
        <v>22</v>
      </c>
      <c r="Q13" s="45" t="s">
        <v>23</v>
      </c>
      <c r="R13" s="44" t="s">
        <v>24</v>
      </c>
      <c r="S13" s="46" t="s">
        <v>25</v>
      </c>
      <c r="T13" s="46" t="s">
        <v>26</v>
      </c>
      <c r="U13" s="46" t="s">
        <v>27</v>
      </c>
      <c r="V13" s="46" t="s">
        <v>28</v>
      </c>
      <c r="W13" s="46" t="s">
        <v>29</v>
      </c>
      <c r="X13" s="46" t="s">
        <v>30</v>
      </c>
      <c r="Y13" s="325"/>
      <c r="Z13" s="315"/>
      <c r="AA13" s="315"/>
      <c r="AB13" s="321"/>
    </row>
    <row r="14" spans="1:190" ht="229.5">
      <c r="B14" s="47" t="s">
        <v>31</v>
      </c>
      <c r="C14" s="150">
        <v>40</v>
      </c>
      <c r="D14" s="49" t="s">
        <v>582</v>
      </c>
      <c r="E14" s="51">
        <v>4002</v>
      </c>
      <c r="F14" s="49" t="s">
        <v>583</v>
      </c>
      <c r="G14" s="50">
        <v>2024730010028</v>
      </c>
      <c r="H14" s="50" t="s">
        <v>584</v>
      </c>
      <c r="I14" s="50" t="s">
        <v>585</v>
      </c>
      <c r="J14" s="50" t="s">
        <v>586</v>
      </c>
      <c r="K14" s="50" t="s">
        <v>587</v>
      </c>
      <c r="L14" s="50">
        <v>221330509099</v>
      </c>
      <c r="M14" s="50" t="s">
        <v>185</v>
      </c>
      <c r="N14" s="51" t="s">
        <v>588</v>
      </c>
      <c r="O14" s="52">
        <v>1200000000</v>
      </c>
      <c r="P14" s="52">
        <v>200000000</v>
      </c>
      <c r="Q14" s="52">
        <v>1000000000</v>
      </c>
      <c r="R14" s="49"/>
      <c r="S14" s="49"/>
      <c r="T14" s="49"/>
      <c r="U14" s="49"/>
      <c r="V14" s="49"/>
      <c r="W14" s="49"/>
      <c r="X14" s="49"/>
      <c r="Y14" s="49"/>
      <c r="Z14" s="49"/>
      <c r="AA14" s="49"/>
      <c r="AB14" s="54"/>
    </row>
    <row r="15" spans="1:190" ht="89.25">
      <c r="B15" s="74" t="s">
        <v>589</v>
      </c>
      <c r="C15" s="638">
        <v>33</v>
      </c>
      <c r="D15" s="55" t="s">
        <v>590</v>
      </c>
      <c r="E15" s="271">
        <v>3302</v>
      </c>
      <c r="F15" s="55" t="s">
        <v>591</v>
      </c>
      <c r="G15" s="56">
        <v>2024730010030</v>
      </c>
      <c r="H15" s="56" t="s">
        <v>592</v>
      </c>
      <c r="I15" s="273">
        <v>330207300</v>
      </c>
      <c r="J15" s="273" t="s">
        <v>593</v>
      </c>
      <c r="K15" s="273" t="s">
        <v>594</v>
      </c>
      <c r="L15" s="273">
        <v>221330509099</v>
      </c>
      <c r="M15" s="56" t="s">
        <v>185</v>
      </c>
      <c r="N15" s="271">
        <v>2</v>
      </c>
      <c r="O15" s="94">
        <v>500000000</v>
      </c>
      <c r="P15" s="94">
        <v>500000000</v>
      </c>
      <c r="Q15" s="94"/>
      <c r="R15" s="55"/>
      <c r="S15" s="55"/>
      <c r="T15" s="55"/>
      <c r="U15" s="55"/>
      <c r="V15" s="55"/>
      <c r="W15" s="55"/>
      <c r="X15" s="55"/>
      <c r="Y15" s="55"/>
      <c r="Z15" s="55"/>
      <c r="AA15" s="55"/>
      <c r="AB15" s="58"/>
    </row>
    <row r="16" spans="1:190" ht="115.5" thickBot="1">
      <c r="B16" s="145" t="s">
        <v>31</v>
      </c>
      <c r="C16" s="641">
        <v>24</v>
      </c>
      <c r="D16" s="146" t="s">
        <v>125</v>
      </c>
      <c r="E16" s="62">
        <v>2408</v>
      </c>
      <c r="F16" s="509" t="s">
        <v>595</v>
      </c>
      <c r="G16" s="436">
        <v>2024730010022</v>
      </c>
      <c r="H16" s="61" t="s">
        <v>596</v>
      </c>
      <c r="I16" s="61">
        <v>2408043</v>
      </c>
      <c r="J16" s="61" t="s">
        <v>597</v>
      </c>
      <c r="K16" s="436" t="s">
        <v>598</v>
      </c>
      <c r="L16" s="61">
        <v>221330509099</v>
      </c>
      <c r="M16" s="436" t="s">
        <v>185</v>
      </c>
      <c r="N16" s="62">
        <v>8</v>
      </c>
      <c r="O16" s="147">
        <v>700000000</v>
      </c>
      <c r="P16" s="147"/>
      <c r="Q16" s="147">
        <v>700000000</v>
      </c>
      <c r="R16" s="146"/>
      <c r="S16" s="146"/>
      <c r="T16" s="146"/>
      <c r="U16" s="146"/>
      <c r="V16" s="146"/>
      <c r="W16" s="146"/>
      <c r="X16" s="146"/>
      <c r="Y16" s="146"/>
      <c r="Z16" s="146"/>
      <c r="AA16" s="146"/>
      <c r="AB16" s="63"/>
    </row>
    <row r="17" spans="2:28" ht="13.5" thickBot="1">
      <c r="B17" s="326" t="s">
        <v>55</v>
      </c>
      <c r="C17" s="327"/>
      <c r="D17" s="327"/>
      <c r="E17" s="327"/>
      <c r="F17" s="327"/>
      <c r="G17" s="327"/>
      <c r="H17" s="327"/>
      <c r="I17" s="327"/>
      <c r="J17" s="327"/>
      <c r="K17" s="327"/>
      <c r="L17" s="327"/>
      <c r="M17" s="327"/>
      <c r="N17" s="328"/>
      <c r="O17" s="65">
        <f>O14+O15+O16</f>
        <v>2400000000</v>
      </c>
      <c r="P17" s="65">
        <f>P14+P15+P16</f>
        <v>700000000</v>
      </c>
      <c r="Q17" s="65">
        <f>Q14+Q15+Q16</f>
        <v>1700000000</v>
      </c>
      <c r="R17" s="66">
        <f>SUM(R14:R16)</f>
        <v>0</v>
      </c>
      <c r="S17" s="66">
        <f>SUM(S14:S16)</f>
        <v>0</v>
      </c>
      <c r="T17" s="66">
        <f>SUM(T14:T16)</f>
        <v>0</v>
      </c>
      <c r="U17" s="66">
        <v>0</v>
      </c>
      <c r="V17" s="66">
        <v>0</v>
      </c>
      <c r="W17" s="66">
        <v>0</v>
      </c>
      <c r="X17" s="66">
        <v>0</v>
      </c>
      <c r="Y17" s="66">
        <f>SUM(Y14:Y16)</f>
        <v>0</v>
      </c>
      <c r="Z17" s="66">
        <f>SUM(Z14:Z16)</f>
        <v>0</v>
      </c>
      <c r="AA17" s="66">
        <f>SUM(AA14:AA16)</f>
        <v>0</v>
      </c>
      <c r="AB17" s="80">
        <f>SUM(AB14:AB16)</f>
        <v>0</v>
      </c>
    </row>
    <row r="18" spans="2:28">
      <c r="O18" s="67"/>
      <c r="P18" s="67"/>
      <c r="Q18" s="68"/>
    </row>
  </sheetData>
  <mergeCells count="34">
    <mergeCell ref="I12:I13"/>
    <mergeCell ref="J12:J13"/>
    <mergeCell ref="B11:N11"/>
    <mergeCell ref="O11:O13"/>
    <mergeCell ref="P11:AB11"/>
    <mergeCell ref="Y12:Y13"/>
    <mergeCell ref="O4:R4"/>
    <mergeCell ref="O5:R5"/>
    <mergeCell ref="B7:U7"/>
    <mergeCell ref="B8:U8"/>
    <mergeCell ref="B9:U9"/>
    <mergeCell ref="B12:B13"/>
    <mergeCell ref="C12:C13"/>
    <mergeCell ref="D12:D13"/>
    <mergeCell ref="E12:E13"/>
    <mergeCell ref="F12:F13"/>
    <mergeCell ref="G12:G13"/>
    <mergeCell ref="H12:H13"/>
    <mergeCell ref="Z12:Z13"/>
    <mergeCell ref="AA12:AA13"/>
    <mergeCell ref="AB12:AB13"/>
    <mergeCell ref="B17:N17"/>
    <mergeCell ref="B2:F5"/>
    <mergeCell ref="G2:N3"/>
    <mergeCell ref="O2:R2"/>
    <mergeCell ref="S2:U5"/>
    <mergeCell ref="O3:R3"/>
    <mergeCell ref="G4:N5"/>
    <mergeCell ref="L12:L13"/>
    <mergeCell ref="M12:M13"/>
    <mergeCell ref="N12:N13"/>
    <mergeCell ref="P12:Q12"/>
    <mergeCell ref="R12:X12"/>
    <mergeCell ref="K12:K1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EDUCACIÓN</vt:lpstr>
      <vt:lpstr>SALUD</vt:lpstr>
      <vt:lpstr>CULTURA</vt:lpstr>
      <vt:lpstr>DESARROLLO SOCIAL</vt:lpstr>
      <vt:lpstr>DESARROLLO ECONÓMICO</vt:lpstr>
      <vt:lpstr>INFRAESTRUCTURA</vt:lpstr>
      <vt:lpstr>AGRICULTURA</vt:lpstr>
      <vt:lpstr>AMBIENTE Y GESTIÓN DEL RIESGO</vt:lpstr>
      <vt:lpstr>MOVILIDAD</vt:lpstr>
      <vt:lpstr>TIC</vt:lpstr>
      <vt:lpstr>GOBIERNO</vt:lpstr>
      <vt:lpstr>PLANEACIÓN</vt:lpstr>
      <vt:lpstr>ADMINISTRATIVA</vt:lpstr>
      <vt:lpstr>GENERAL</vt:lpstr>
      <vt:lpstr>HACIENDA</vt:lpstr>
      <vt:lpstr>INFIBAGUE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ARGENIS01</dc:creator>
  <cp:lastModifiedBy>equipo 60</cp:lastModifiedBy>
  <dcterms:created xsi:type="dcterms:W3CDTF">2024-12-17T17:35:01Z</dcterms:created>
  <dcterms:modified xsi:type="dcterms:W3CDTF">2025-01-13T16:35:48Z</dcterms:modified>
</cp:coreProperties>
</file>