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 activeTab="1"/>
  </bookViews>
  <sheets>
    <sheet name="2.1-TH-Funciona" sheetId="6" r:id="rId1"/>
    <sheet name="2.2-TH-Inversión" sheetId="7" r:id="rId2"/>
    <sheet name="2.3 GD-Inversión" sheetId="8" r:id="rId3"/>
    <sheet name="2.4-BF-Inversión" sheetId="4" r:id="rId4"/>
    <sheet name="2.5 RF-Funcionami" sheetId="5" r:id="rId5"/>
  </sheets>
  <definedNames>
    <definedName name="_xlnm.Print_Area" localSheetId="2">'2.3 GD-Inversión'!$B$1:$Q$43</definedName>
  </definedNames>
  <calcPr calcId="191029"/>
</workbook>
</file>

<file path=xl/calcChain.xml><?xml version="1.0" encoding="utf-8"?>
<calcChain xmlns="http://schemas.openxmlformats.org/spreadsheetml/2006/main">
  <c r="F30" i="8" l="1"/>
  <c r="F29" i="8"/>
  <c r="O27" i="8"/>
  <c r="H27" i="8"/>
  <c r="H29" i="8" s="1"/>
  <c r="O25" i="8"/>
  <c r="H25" i="8"/>
  <c r="P25" i="8" s="1"/>
  <c r="P23" i="8"/>
  <c r="O23" i="8"/>
  <c r="Q23" i="8" s="1"/>
  <c r="I23" i="8"/>
  <c r="P21" i="8"/>
  <c r="O21" i="8"/>
  <c r="Q21" i="8" s="1"/>
  <c r="I21" i="8"/>
  <c r="P19" i="8"/>
  <c r="O19" i="8"/>
  <c r="Q19" i="8" s="1"/>
  <c r="I19" i="8"/>
  <c r="O17" i="8"/>
  <c r="H17" i="8"/>
  <c r="I17" i="8" s="1"/>
  <c r="O23" i="7"/>
  <c r="I23" i="7"/>
  <c r="H23" i="7"/>
  <c r="P23" i="7" s="1"/>
  <c r="G23" i="7"/>
  <c r="F23" i="7"/>
  <c r="P21" i="7"/>
  <c r="O21" i="7"/>
  <c r="Q21" i="7" s="1"/>
  <c r="P19" i="7"/>
  <c r="Q19" i="7" s="1"/>
  <c r="O19" i="7"/>
  <c r="P17" i="7"/>
  <c r="O17" i="7"/>
  <c r="Q17" i="7" s="1"/>
  <c r="I76" i="6"/>
  <c r="H76" i="6"/>
  <c r="P75" i="6" s="1"/>
  <c r="F76" i="6"/>
  <c r="O75" i="6" s="1"/>
  <c r="Q75" i="6" s="1"/>
  <c r="I75" i="6"/>
  <c r="H75" i="6"/>
  <c r="F75" i="6"/>
  <c r="P71" i="6"/>
  <c r="O71" i="6"/>
  <c r="Q71" i="6" s="1"/>
  <c r="P69" i="6"/>
  <c r="O69" i="6"/>
  <c r="Q69" i="6" s="1"/>
  <c r="Q67" i="6"/>
  <c r="P67" i="6"/>
  <c r="O67" i="6"/>
  <c r="Q65" i="6"/>
  <c r="P65" i="6"/>
  <c r="O65" i="6"/>
  <c r="P63" i="6"/>
  <c r="O63" i="6"/>
  <c r="Q63" i="6" s="1"/>
  <c r="P61" i="6"/>
  <c r="O61" i="6"/>
  <c r="Q61" i="6" s="1"/>
  <c r="Q59" i="6"/>
  <c r="P59" i="6"/>
  <c r="O59" i="6"/>
  <c r="P57" i="6"/>
  <c r="Q57" i="6" s="1"/>
  <c r="O57" i="6"/>
  <c r="F28" i="6"/>
  <c r="O27" i="6" s="1"/>
  <c r="I27" i="6"/>
  <c r="H27" i="6"/>
  <c r="P27" i="6" s="1"/>
  <c r="F27" i="6"/>
  <c r="P25" i="6"/>
  <c r="O25" i="6"/>
  <c r="Q25" i="6" s="1"/>
  <c r="Q23" i="6"/>
  <c r="P23" i="6"/>
  <c r="O23" i="6"/>
  <c r="P21" i="6"/>
  <c r="Q21" i="6" s="1"/>
  <c r="O21" i="6"/>
  <c r="P19" i="6"/>
  <c r="Q19" i="6" s="1"/>
  <c r="O19" i="6"/>
  <c r="P17" i="6"/>
  <c r="O17" i="6"/>
  <c r="Q17" i="6" s="1"/>
  <c r="H95" i="5"/>
  <c r="P94" i="5" s="1"/>
  <c r="F95" i="5"/>
  <c r="H94" i="5"/>
  <c r="I94" i="5" s="1"/>
  <c r="F94" i="5"/>
  <c r="O94" i="5" s="1"/>
  <c r="P92" i="5"/>
  <c r="Q92" i="5" s="1"/>
  <c r="O92" i="5"/>
  <c r="I92" i="5"/>
  <c r="P90" i="5"/>
  <c r="O90" i="5"/>
  <c r="Q90" i="5" s="1"/>
  <c r="I90" i="5"/>
  <c r="Q88" i="5"/>
  <c r="P88" i="5"/>
  <c r="O88" i="5"/>
  <c r="I88" i="5"/>
  <c r="P86" i="5"/>
  <c r="O86" i="5"/>
  <c r="Q86" i="5" s="1"/>
  <c r="I86" i="5"/>
  <c r="H56" i="5"/>
  <c r="I56" i="5" s="1"/>
  <c r="F56" i="5"/>
  <c r="H55" i="5"/>
  <c r="I55" i="5" s="1"/>
  <c r="F55" i="5"/>
  <c r="O55" i="5" s="1"/>
  <c r="I54" i="5"/>
  <c r="Q53" i="5"/>
  <c r="P53" i="5"/>
  <c r="O53" i="5"/>
  <c r="I53" i="5"/>
  <c r="I52" i="5"/>
  <c r="P51" i="5"/>
  <c r="O51" i="5"/>
  <c r="Q51" i="5" s="1"/>
  <c r="I51" i="5"/>
  <c r="I50" i="5"/>
  <c r="P49" i="5"/>
  <c r="O49" i="5"/>
  <c r="Q49" i="5" s="1"/>
  <c r="I49" i="5"/>
  <c r="I48" i="5"/>
  <c r="P47" i="5"/>
  <c r="Q47" i="5" s="1"/>
  <c r="O47" i="5"/>
  <c r="I47" i="5"/>
  <c r="I46" i="5"/>
  <c r="P45" i="5"/>
  <c r="O45" i="5"/>
  <c r="Q45" i="5" s="1"/>
  <c r="I45" i="5"/>
  <c r="I44" i="5"/>
  <c r="P43" i="5"/>
  <c r="O43" i="5"/>
  <c r="Q43" i="5" s="1"/>
  <c r="I43" i="5"/>
  <c r="I42" i="5"/>
  <c r="Q41" i="5"/>
  <c r="P41" i="5"/>
  <c r="O41" i="5"/>
  <c r="I41" i="5"/>
  <c r="I40" i="5"/>
  <c r="P39" i="5"/>
  <c r="O39" i="5"/>
  <c r="Q39" i="5" s="1"/>
  <c r="I39" i="5"/>
  <c r="I38" i="5"/>
  <c r="P37" i="5"/>
  <c r="O37" i="5"/>
  <c r="Q37" i="5" s="1"/>
  <c r="I37" i="5"/>
  <c r="I36" i="5"/>
  <c r="P35" i="5"/>
  <c r="Q35" i="5" s="1"/>
  <c r="O35" i="5"/>
  <c r="I35" i="5"/>
  <c r="I34" i="5"/>
  <c r="P33" i="5"/>
  <c r="O33" i="5"/>
  <c r="Q33" i="5" s="1"/>
  <c r="I33" i="5"/>
  <c r="I32" i="5"/>
  <c r="Q31" i="5"/>
  <c r="P31" i="5"/>
  <c r="O31" i="5"/>
  <c r="I31" i="5"/>
  <c r="I30" i="5"/>
  <c r="P29" i="5"/>
  <c r="O29" i="5"/>
  <c r="Q29" i="5" s="1"/>
  <c r="I29" i="5"/>
  <c r="I28" i="5"/>
  <c r="P27" i="5"/>
  <c r="O27" i="5"/>
  <c r="Q27" i="5" s="1"/>
  <c r="I27" i="5"/>
  <c r="I26" i="5"/>
  <c r="P25" i="5"/>
  <c r="Q25" i="5" s="1"/>
  <c r="O25" i="5"/>
  <c r="I25" i="5"/>
  <c r="I24" i="5"/>
  <c r="P23" i="5"/>
  <c r="O23" i="5"/>
  <c r="Q23" i="5" s="1"/>
  <c r="I23" i="5"/>
  <c r="I22" i="5"/>
  <c r="Q21" i="5"/>
  <c r="P21" i="5"/>
  <c r="O21" i="5"/>
  <c r="I21" i="5"/>
  <c r="I20" i="5"/>
  <c r="P19" i="5"/>
  <c r="O19" i="5"/>
  <c r="Q19" i="5" s="1"/>
  <c r="I19" i="5"/>
  <c r="I18" i="5"/>
  <c r="P17" i="5"/>
  <c r="O17" i="5"/>
  <c r="Q17" i="5" s="1"/>
  <c r="I17" i="5"/>
  <c r="O26" i="4"/>
  <c r="I26" i="4"/>
  <c r="H26" i="4"/>
  <c r="P26" i="4" s="1"/>
  <c r="Q26" i="4" s="1"/>
  <c r="P24" i="4"/>
  <c r="O24" i="4"/>
  <c r="Q24" i="4" s="1"/>
  <c r="P22" i="4"/>
  <c r="Q22" i="4" s="1"/>
  <c r="O22" i="4"/>
  <c r="P20" i="4"/>
  <c r="O20" i="4"/>
  <c r="Q20" i="4" s="1"/>
  <c r="P18" i="4"/>
  <c r="O18" i="4"/>
  <c r="Q18" i="4" s="1"/>
  <c r="Q17" i="8" l="1"/>
  <c r="Q25" i="8"/>
  <c r="I27" i="8"/>
  <c r="P17" i="8"/>
  <c r="P27" i="8"/>
  <c r="Q27" i="8" s="1"/>
  <c r="I25" i="8"/>
  <c r="Q27" i="6"/>
  <c r="Q23" i="7"/>
  <c r="Q55" i="5"/>
  <c r="Q94" i="5"/>
  <c r="P55" i="5"/>
  <c r="I95" i="5"/>
  <c r="I29" i="8" l="1"/>
</calcChain>
</file>

<file path=xl/comments1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  <comment ref="B54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54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54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5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5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14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  <comment ref="B83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C83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E83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F83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H83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  <comment ref="B86" authorId="0" shapeId="0">
      <text>
        <r>
          <rPr>
            <sz val="11"/>
            <color theme="1"/>
            <rFont val="Calibri"/>
            <family val="2"/>
            <scheme val="minor"/>
          </rPr>
          <t xml:space="preserve">Acer:
</t>
        </r>
      </text>
    </comment>
  </commentList>
</comments>
</file>

<file path=xl/sharedStrings.xml><?xml version="1.0" encoding="utf-8"?>
<sst xmlns="http://schemas.openxmlformats.org/spreadsheetml/2006/main" count="749" uniqueCount="217">
  <si>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</si>
  <si>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</si>
  <si>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</si>
  <si>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t xml:space="preserve">SECRETARÍA / ENTIDAD:                                                           </t>
  </si>
  <si>
    <t xml:space="preserve">Secretaría Administrativa </t>
  </si>
  <si>
    <r>
      <rPr>
        <b/>
        <sz val="16"/>
        <color theme="1"/>
        <rFont val="Arial"/>
        <family val="2"/>
      </rPr>
      <t xml:space="preserve">GRUPO:  </t>
    </r>
    <r>
      <rPr>
        <sz val="16"/>
        <color theme="1"/>
        <rFont val="Arial"/>
        <family val="2"/>
      </rPr>
      <t>Dirección de Talento Humano</t>
    </r>
  </si>
  <si>
    <t xml:space="preserve">FECHA DE PROGRAMACION: </t>
  </si>
  <si>
    <t>02 de enero de 2025</t>
  </si>
  <si>
    <t xml:space="preserve">FECHA DE  SEGUIMIENTO: </t>
  </si>
  <si>
    <r>
      <rPr>
        <b/>
        <sz val="16"/>
        <color theme="1"/>
        <rFont val="Arial"/>
        <family val="2"/>
      </rPr>
      <t xml:space="preserve">LINEA ESTRATEGICA: </t>
    </r>
    <r>
      <rPr>
        <sz val="16"/>
        <color theme="1"/>
        <rFont val="Arial"/>
        <family val="2"/>
      </rPr>
      <t>NA</t>
    </r>
  </si>
  <si>
    <r>
      <rPr>
        <b/>
        <sz val="16"/>
        <color theme="1"/>
        <rFont val="Arial"/>
        <family val="2"/>
      </rPr>
      <t>Objetivos:</t>
    </r>
    <r>
      <rPr>
        <sz val="16"/>
        <color theme="1"/>
        <rFont val="Arial"/>
        <family val="2"/>
      </rPr>
      <t xml:space="preserve"> Desarrollar y evaluar la gestión del Talento Humano en aras de contribuir al mejoramiento de sus competencias, capacidades, conocimientos, habilidades y calidad de vida, acordes con la demanda laboral de la entidad</t>
    </r>
  </si>
  <si>
    <t xml:space="preserve">RELACION DE CONTRATOS Y CONVENIOS </t>
  </si>
  <si>
    <r>
      <rPr>
        <b/>
        <sz val="16"/>
        <color theme="1"/>
        <rFont val="Arial"/>
        <family val="2"/>
      </rPr>
      <t>SECTOR:</t>
    </r>
    <r>
      <rPr>
        <sz val="16"/>
        <color theme="1"/>
        <rFont val="Arial"/>
        <family val="2"/>
      </rPr>
      <t xml:space="preserve"> </t>
    </r>
  </si>
  <si>
    <t>No</t>
  </si>
  <si>
    <t>OBJETO</t>
  </si>
  <si>
    <t>VALOR</t>
  </si>
  <si>
    <r>
      <rPr>
        <b/>
        <sz val="16"/>
        <color theme="1"/>
        <rFont val="Arial"/>
        <family val="2"/>
      </rPr>
      <t xml:space="preserve">PROGRAMA: </t>
    </r>
    <r>
      <rPr>
        <sz val="16"/>
        <color theme="1"/>
        <rFont val="Arial"/>
        <family val="2"/>
      </rPr>
      <t xml:space="preserve"> </t>
    </r>
  </si>
  <si>
    <t>NOMBRE  DEL PROYECTO POAI: NA</t>
  </si>
  <si>
    <t>CODIGO BPPIM:  NA</t>
  </si>
  <si>
    <t>CODIGO PRESUPUESTAL:                                                       RUBROS:</t>
  </si>
  <si>
    <t>METAS DE PRODUCTO</t>
  </si>
  <si>
    <t>ACTIVIDADES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</si>
  <si>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</si>
  <si>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t>UNIDAD DE MEDIDA</t>
  </si>
  <si>
    <t>CANTIDAD</t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</si>
  <si>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</si>
  <si>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t>COSTO TOTAL
(PESOS)</t>
  </si>
  <si>
    <t xml:space="preserve">FUENTES DE FINANCIACION                           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</si>
  <si>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</si>
  <si>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</si>
  <si>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</si>
  <si>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</si>
  <si>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</si>
  <si>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</si>
  <si>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</si>
  <si>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</si>
  <si>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</si>
  <si>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</si>
  <si>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</si>
  <si>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NA</t>
  </si>
  <si>
    <t>1. REALIZAR INDUCCIÓN AL PERSONAL NUEVO DE PLANTA DE LA ADMINISTRACIÓN MUNICIPAL</t>
  </si>
  <si>
    <t>P</t>
  </si>
  <si>
    <t>Número de Inducciones</t>
  </si>
  <si>
    <t xml:space="preserve">P </t>
  </si>
  <si>
    <t>E</t>
  </si>
  <si>
    <t>2. REALIZAR REINDUCCIÓN AL PERSONAL DE PLANTA DE LA ADMINISTRACIÓN MUNICIPAL</t>
  </si>
  <si>
    <t xml:space="preserve"> Número de Reinducciones</t>
  </si>
  <si>
    <t>3. IMPLEMENTACIÓN DEL SISTEMA DE GESTIÓN DE SEGURIDAD Y SALUD EN EL TRABAJO (Campañas, Brigadas de Aseo, Inspecciones)</t>
  </si>
  <si>
    <t>Número actividades realizadas</t>
  </si>
  <si>
    <t>4. LIQUIDACIÓN ANUAL DE CESANTÍAS</t>
  </si>
  <si>
    <t xml:space="preserve"> Número de Resoluciones</t>
  </si>
  <si>
    <t>5.  DAR DE ALTA EN EL PORTAL Y RETIRAR O DAR DE BAJA EN EL SISTEMA DE INFORMACIÓN Y GESTIÓN DEL EMPLEO PUBLICO SIGEP,  A LOS FUNCIONARIOS DE PLANTA QUE INGRESAN O SON RETIRADOS RESPECTIVAMENTE  DE LA ENTIDAD</t>
  </si>
  <si>
    <t>Número de Informe semestral</t>
  </si>
  <si>
    <t>TOTAL  PLAN  DE  ACCIÓN</t>
  </si>
  <si>
    <t>O</t>
  </si>
  <si>
    <t>INDICADORES DE RESULTADO</t>
  </si>
  <si>
    <t>METAS DE RESULTADO</t>
  </si>
  <si>
    <t xml:space="preserve">Medición </t>
  </si>
  <si>
    <t>SECRETARIO DESPACHO / GERENTE</t>
  </si>
  <si>
    <r>
      <rPr>
        <b/>
        <sz val="12"/>
        <color theme="1"/>
        <rFont val="Arial MT"/>
      </rPr>
      <t xml:space="preserve">META DE RESULTADO No 1: </t>
    </r>
    <r>
      <rPr>
        <sz val="12"/>
        <color theme="1"/>
        <rFont val="Arial MT"/>
      </rPr>
      <t>Aumentar el índice de desempeño Institucional</t>
    </r>
  </si>
  <si>
    <t xml:space="preserve">META DE RESULTADO  No. 1 </t>
  </si>
  <si>
    <t>NOMBRE: NORMA MARGARÍTA CIFUENTES ZARTA</t>
  </si>
  <si>
    <t xml:space="preserve">META DE RESULTADO  No. </t>
  </si>
  <si>
    <t>FIRMA</t>
  </si>
  <si>
    <t>DIRECTOR DE GRUPO</t>
  </si>
  <si>
    <t>NOMBRE: LEIDY GÓMEZ GARCÍA</t>
  </si>
  <si>
    <t xml:space="preserve">OBSERVACIONES: </t>
  </si>
  <si>
    <t xml:space="preserve">FIRMA: </t>
  </si>
  <si>
    <t>Redactor: Katherine Villanueva, Profesional Universitario</t>
  </si>
  <si>
    <t>FECHA DE  SEGUIMIENTO:</t>
  </si>
  <si>
    <t>6. LIQUIDACIÓN MENSUAL DE LA NOMINA DEL PERSONAL DE PLANTA  Y PENSIONADOS   DE LA ALCALDÍA DE IBAGUé</t>
  </si>
  <si>
    <t>Número de planillas</t>
  </si>
  <si>
    <t>7. CONTRATAR LA ADQUISICIÓN DE INDUMENTARIA INSTITUCIONAL Y  DOTACIÓN INTEGRAL (Trabajadores Oficiales, Empleados Públicos, Agentes de Transito)</t>
  </si>
  <si>
    <t>Número de procesos tramitados</t>
  </si>
  <si>
    <t>8. TRAMITAR PAGO MENSUAL DEL SERVICIO DE ARL RIESGO IV Y V CONTRATISTAS DE LA ALCALDÍA DE IBAGUE (Cumplimiento Ley 1562/2012)</t>
  </si>
  <si>
    <t>Número pagos efectuados</t>
  </si>
  <si>
    <t>9. REALIZAR TRAMITE A LAS SOLICITUDES DE VIATICOS Y GASTOS DE VIAJE PRESENTADAS POR FUNCIONARIOS DE LA ALCALDÍA DE IBAGUé</t>
  </si>
  <si>
    <t>Porcentaje Solicitudes</t>
  </si>
  <si>
    <t xml:space="preserve">10.  IMPLEMENTACIÓN PLAN DE BIENESTAR E INCENTIVOS FUNCIONARIOS DE LA ADMINISTRACIÓN MUNICIPAL DE IBAGUE, CELEBRACIÓN DIA DEL PENSIONADO </t>
  </si>
  <si>
    <t>Número de Procesos Trámitados</t>
  </si>
  <si>
    <t>11.  REALIZAR CAPACITACIONES PROGRAMADAS SEGÚN EL PIC</t>
  </si>
  <si>
    <t xml:space="preserve">Número de capacitaciones </t>
  </si>
  <si>
    <t>12. FORTALECIMIENTO DEL PROGRAMA DE SEGURIDAD Y SALUD EN EL TRABAJO (Procesos Contractuales: Compra de Elementos de Bioseguridad, RealizaciÓn de Examenes Médicos, AdquisiciÓn de Extintores y Botiquines, Recargar de Extintores, Bateria de Riesgo Psicosocial)</t>
  </si>
  <si>
    <t>13. RECONOCIMIENTOS PACTADOS EN ACUERDOS COLECTIVOS SUSCRITOS ENTRE LA ADMINISTRACIÓN MUNICIPAL Y ORGANIZACIONES SINDICALES. ;RESOLUCIÓN 1400-0405 DEL 27/02/2023</t>
  </si>
  <si>
    <t>Número de Organizaciones Sindicales Beneficiadas</t>
  </si>
  <si>
    <t xml:space="preserve"> Secretaría Administrativa     </t>
  </si>
  <si>
    <r>
      <rPr>
        <b/>
        <sz val="16"/>
        <color theme="1"/>
        <rFont val="Arial"/>
        <family val="2"/>
      </rPr>
      <t xml:space="preserve">LINEA ESTRATEGICA: </t>
    </r>
    <r>
      <rPr>
        <sz val="16"/>
        <color theme="1"/>
        <rFont val="Arial"/>
        <family val="2"/>
      </rPr>
      <t>Gobernabilidad para todos</t>
    </r>
  </si>
  <si>
    <r>
      <rPr>
        <b/>
        <sz val="16"/>
        <color theme="1"/>
        <rFont val="Arial"/>
        <family val="2"/>
      </rPr>
      <t>SECTOR:</t>
    </r>
    <r>
      <rPr>
        <sz val="16"/>
        <color theme="1"/>
        <rFont val="Arial"/>
        <family val="2"/>
      </rPr>
      <t xml:space="preserve"> Gobierno territorial</t>
    </r>
  </si>
  <si>
    <r>
      <rPr>
        <b/>
        <sz val="16"/>
        <color theme="1"/>
        <rFont val="Arial"/>
        <family val="2"/>
      </rPr>
      <t xml:space="preserve">PROGRAMA: </t>
    </r>
    <r>
      <rPr>
        <sz val="16"/>
        <color theme="1"/>
        <rFont val="Arial"/>
        <family val="2"/>
      </rPr>
      <t>Fortalecimiento a la gestión y dirección de la administración pública territorial</t>
    </r>
  </si>
  <si>
    <t xml:space="preserve"> Realizar la Planeación y actualización del Proceso de Gestión Documental</t>
  </si>
  <si>
    <t>Numero de Sistema de Gestión Actualizado</t>
  </si>
  <si>
    <t>Capacitar y sensibilizar en Gestión Documental</t>
  </si>
  <si>
    <t>Realizar seguimiento al proceso de clasificación, ordenación y descripción de la administración Municipal</t>
  </si>
  <si>
    <t xml:space="preserve">Número de unidades administrativas con seguimiento </t>
  </si>
  <si>
    <t xml:space="preserve"> Realizar seguimiento al sistema integrado de conservación en la administración municipal</t>
  </si>
  <si>
    <t>Unidad de Medida</t>
  </si>
  <si>
    <t>459901704-Servicio de gestión documental</t>
  </si>
  <si>
    <t>META DE RESULTADO  No. Índice de Desempeño Institucional IDI</t>
  </si>
  <si>
    <t>número</t>
  </si>
  <si>
    <t>NOMBRE: NORMA MARAGARITA  CIFUENTES ZARTA</t>
  </si>
  <si>
    <t xml:space="preserve">DIRECTOR DE GRUPO: SANDRA MILENA LONDOÑO RODRIGUEZ
</t>
  </si>
  <si>
    <t xml:space="preserve">Redactor: Luzmila Carvajal, Profesional Especilizado
 Revisó: Yenny Milena Forero, Profesional Universitario 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</si>
  <si>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</si>
  <si>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</si>
  <si>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</si>
  <si>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</si>
  <si>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</si>
  <si>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</si>
  <si>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GRUPO:  </t>
    </r>
    <r>
      <rPr>
        <sz val="16"/>
        <color theme="1"/>
        <rFont val="Arial"/>
        <family val="2"/>
      </rPr>
      <t>Dirección de Recursos Físicos</t>
    </r>
  </si>
  <si>
    <r>
      <rPr>
        <b/>
        <sz val="16"/>
        <color theme="1"/>
        <rFont val="Arial"/>
        <family val="2"/>
      </rPr>
      <t xml:space="preserve">LINEA ESTRATEGICA: </t>
    </r>
    <r>
      <rPr>
        <sz val="16"/>
        <color theme="1"/>
        <rFont val="Arial"/>
        <family val="2"/>
      </rPr>
      <t>Territorio para todos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</si>
  <si>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>Identificar, cuantificar y cualificar todos los bienes de propiedad del municipio, como también proyectar la ejecución de la sede que albergue todas las dependencias de la administración municipal</t>
    </r>
  </si>
  <si>
    <r>
      <rPr>
        <b/>
        <sz val="16"/>
        <color theme="1"/>
        <rFont val="Arial"/>
        <family val="2"/>
      </rPr>
      <t>SECTOR:</t>
    </r>
    <r>
      <rPr>
        <sz val="16"/>
        <color theme="1"/>
        <rFont val="Arial"/>
        <family val="2"/>
      </rPr>
      <t xml:space="preserve"> Vivienda Ciudad y Territorio</t>
    </r>
  </si>
  <si>
    <r>
      <rPr>
        <b/>
        <sz val="16"/>
        <color theme="1"/>
        <rFont val="Arial"/>
        <family val="2"/>
      </rPr>
      <t xml:space="preserve">PROGRAMA: </t>
    </r>
    <r>
      <rPr>
        <sz val="16"/>
        <color theme="1"/>
        <rFont val="Arial"/>
        <family val="2"/>
      </rPr>
      <t xml:space="preserve"> Acceso a soluciones de vivienda</t>
    </r>
  </si>
  <si>
    <r>
      <rPr>
        <b/>
        <sz val="16"/>
        <color theme="1"/>
        <rFont val="Arial"/>
        <family val="2"/>
      </rPr>
      <t xml:space="preserve">NOMBRE  DEL PROYECTO POAI: </t>
    </r>
    <r>
      <rPr>
        <sz val="16"/>
        <color theme="1"/>
        <rFont val="Arial"/>
        <family val="2"/>
      </rPr>
      <t>Identificación depuración administración y actualización de los bienes fiscales y de uso público del Municipio de Ibagué.</t>
    </r>
  </si>
  <si>
    <t>CODIGO BPPIM:  2025730010097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</si>
  <si>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</si>
  <si>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</si>
  <si>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4001007 -</t>
    </r>
    <r>
      <rPr>
        <sz val="12"/>
        <color theme="1"/>
        <rFont val="Arial"/>
        <family val="2"/>
      </rPr>
      <t xml:space="preserve"> SERVICIO DE SANEAMIENTO Y TITULACIÓN DE BIENES FISCALES</t>
    </r>
  </si>
  <si>
    <t>REALIZAR LEVANTAMIENTOS ARQUITECTONICOS, TOPOGRAFICOS CON SU RESPECTIVA TOMA  DE FOTOGRAFÍAS, LOCALIZACIÓN DILIGENCIAMIENTO DE FICHAS TÉCNICIAS</t>
  </si>
  <si>
    <t>Número de Visitas realizadas</t>
  </si>
  <si>
    <t>UNIFICAR LAS BASES DE DATOS EXISTENTES GENERANDO EXPEDIENTES DE ARCHIVO</t>
  </si>
  <si>
    <t>Número de bases de datos unificadas</t>
  </si>
  <si>
    <t>DIGITALIZAR LA PLANIMETRIA NECESARIA PARA COMPLETAR LA BASE DE DATOS Y ALIMENTAR CONSTANTEMENTE LA BASE DE DATOS GEOREFERENCIADA</t>
  </si>
  <si>
    <t>Número de bases de planos digitalizados</t>
  </si>
  <si>
    <t>REALIZAR ACTOS ADMINISTRATIVOS, RESOLUCIONES, ACTOS DE IMPULSO DENTRO DE LOS EXPEDIENTES DEL PROGRAMA DE TITULACIÓN GRATUITA</t>
  </si>
  <si>
    <t>Número Resoluciones de Cesión trámitadas</t>
  </si>
  <si>
    <r>
      <rPr>
        <b/>
        <sz val="12"/>
        <color theme="1"/>
        <rFont val="Arial MT"/>
      </rPr>
      <t xml:space="preserve">META DE RESULTADO No 1: </t>
    </r>
    <r>
      <rPr>
        <sz val="12"/>
        <color theme="1"/>
        <rFont val="Arial MT"/>
      </rPr>
      <t>Aumentar el índice de desempeño Institucional</t>
    </r>
  </si>
  <si>
    <r>
      <rPr>
        <b/>
        <sz val="12"/>
        <color theme="1"/>
        <rFont val="Arial"/>
        <family val="2"/>
      </rPr>
      <t xml:space="preserve">META DE RESULTADO  No. 1 </t>
    </r>
    <r>
      <rPr>
        <sz val="12"/>
        <color theme="1"/>
        <rFont val="Arial"/>
        <family val="2"/>
      </rPr>
      <t>Fortalecer la identificación y legalización de los bienes fiscales y de uso público</t>
    </r>
  </si>
  <si>
    <t>Número de bienes fiscales y de uso público identificados y legalizados</t>
  </si>
  <si>
    <t>NOMBRE:  SANDRA MILENA LONDOÑO RODRIGUEZ</t>
  </si>
  <si>
    <t>Proyectó: Geraldine Velez</t>
  </si>
  <si>
    <r>
      <rPr>
        <b/>
        <sz val="10"/>
        <color theme="1"/>
        <rFont val="Arial"/>
        <family val="2"/>
      </rPr>
      <t>PROCESO:</t>
    </r>
    <r>
      <rPr>
        <sz val="10"/>
        <color theme="1"/>
        <rFont val="Arial"/>
        <family val="2"/>
      </rPr>
      <t xml:space="preserve"> PLANEACION ESTRATEGICA Y TERRITORIAL</t>
    </r>
  </si>
  <si>
    <r>
      <rPr>
        <b/>
        <sz val="10"/>
        <color theme="1"/>
        <rFont val="Arial"/>
        <family val="2"/>
      </rPr>
      <t xml:space="preserve">Codigo: </t>
    </r>
    <r>
      <rPr>
        <sz val="10"/>
        <color theme="1"/>
        <rFont val="Arial"/>
        <family val="2"/>
      </rPr>
      <t>FOR-08-PRO-PET-02</t>
    </r>
  </si>
  <si>
    <r>
      <rPr>
        <b/>
        <sz val="10"/>
        <color theme="1"/>
        <rFont val="Arial"/>
        <family val="2"/>
      </rPr>
      <t>Version:</t>
    </r>
    <r>
      <rPr>
        <sz val="10"/>
        <color theme="1"/>
        <rFont val="Arial"/>
        <family val="2"/>
      </rPr>
      <t xml:space="preserve"> 02</t>
    </r>
  </si>
  <si>
    <r>
      <rPr>
        <b/>
        <sz val="10"/>
        <color theme="1"/>
        <rFont val="Arial"/>
        <family val="2"/>
      </rPr>
      <t>FORMATO:</t>
    </r>
    <r>
      <rPr>
        <sz val="10"/>
        <color theme="1"/>
        <rFont val="Arial"/>
        <family val="2"/>
      </rPr>
      <t xml:space="preserve"> PLAN DE ACCION</t>
    </r>
  </si>
  <si>
    <r>
      <rPr>
        <b/>
        <sz val="10"/>
        <color theme="1"/>
        <rFont val="Arial"/>
        <family val="2"/>
      </rPr>
      <t xml:space="preserve">Fecha: </t>
    </r>
    <r>
      <rPr>
        <sz val="10"/>
        <color theme="1"/>
        <rFont val="Arial"/>
        <family val="2"/>
      </rPr>
      <t>28/11/2024</t>
    </r>
  </si>
  <si>
    <r>
      <rPr>
        <b/>
        <sz val="10"/>
        <color theme="1"/>
        <rFont val="Arial"/>
        <family val="2"/>
      </rPr>
      <t xml:space="preserve">Pagina: </t>
    </r>
    <r>
      <rPr>
        <sz val="10"/>
        <color theme="1"/>
        <rFont val="Arial"/>
        <family val="2"/>
      </rPr>
      <t>1 de  1</t>
    </r>
  </si>
  <si>
    <t>Secretaria Administrativa</t>
  </si>
  <si>
    <t>GRUPO:  Direccion de Recursos Fisicos</t>
  </si>
  <si>
    <t>LINEA ESTRATEGICA:</t>
  </si>
  <si>
    <t>Objetivo: Tiene como finalidad garantizar una gestión eficiente, transparente y orientada a resultados en los procesos administrativos, mediante la implementación de estrategias alineadas con los marcos normativos vigentes, busca fortalecer los procedimientos internos de la Alcaldía de Ibagué, asegurando la sostenibilidad operativa y promoviendo la mejora continua en la ejecución de las actividades institucionales; además, se prioriza la prevención de riesgos que puedan afectar el funcionamiento de la Administración Central, a través de un enfoque integral que incluya medidas de control interno, cumplimiento de las normas y gestión de recursos de manera responsable y efectiva.</t>
  </si>
  <si>
    <t>SECTOR:</t>
  </si>
  <si>
    <t xml:space="preserve">PROGRAMA:   Fortalecimiento de la Gestión y Dirección de la Administración Territorial (Código KPT: 4599) </t>
  </si>
  <si>
    <t>Ver : 5.1 R.F Anexo</t>
  </si>
  <si>
    <t xml:space="preserve">NOMBRE  DEL PROYECTO POAI: </t>
  </si>
  <si>
    <t xml:space="preserve">CODIGO BPPIM: </t>
  </si>
  <si>
    <r>
      <rPr>
        <b/>
        <sz val="10"/>
        <color theme="1"/>
        <rFont val="Arial"/>
        <family val="2"/>
      </rPr>
      <t xml:space="preserve">FISICO
</t>
    </r>
    <r>
      <rPr>
        <b/>
        <u/>
        <sz val="10"/>
        <color theme="1"/>
        <rFont val="Arial MT"/>
      </rPr>
      <t xml:space="preserve">PROG  </t>
    </r>
    <r>
      <rPr>
        <b/>
        <sz val="10"/>
        <color theme="1"/>
        <rFont val="Arial MT"/>
      </rPr>
      <t xml:space="preserve">
EJEC</t>
    </r>
  </si>
  <si>
    <r>
      <rPr>
        <b/>
        <u/>
        <sz val="10"/>
        <color theme="1"/>
        <rFont val="Arial MT"/>
      </rPr>
      <t>FINANCIERO</t>
    </r>
    <r>
      <rPr>
        <b/>
        <u/>
        <sz val="10"/>
        <color theme="1"/>
        <rFont val="Arial MT"/>
      </rPr>
      <t xml:space="preserve">
PROG  
OBLIGADO</t>
    </r>
  </si>
  <si>
    <r>
      <rPr>
        <b/>
        <sz val="10"/>
        <color theme="1"/>
        <rFont val="Arial"/>
        <family val="2"/>
      </rPr>
      <t>Código MGA</t>
    </r>
    <r>
      <rPr>
        <sz val="10"/>
        <color theme="1"/>
        <rFont val="Arial"/>
        <family val="2"/>
      </rPr>
      <t>: Descripción meta</t>
    </r>
  </si>
  <si>
    <r>
      <rPr>
        <sz val="10"/>
        <color theme="1"/>
        <rFont val="Arial"/>
        <family val="2"/>
      </rPr>
      <t xml:space="preserve">ADELANTAR PROCESOS DE </t>
    </r>
    <r>
      <rPr>
        <b/>
        <sz val="10"/>
        <color theme="1"/>
        <rFont val="Arial"/>
        <family val="2"/>
      </rPr>
      <t>ARRENDAMIENTO</t>
    </r>
    <r>
      <rPr>
        <sz val="10"/>
        <color theme="1"/>
        <rFont val="Arial"/>
        <family val="2"/>
      </rPr>
      <t xml:space="preserve"> PARA EL FUNCIONAMIENTO DE LAS DIFERENTES DEPENDENCIAS DE LA ALCALDÍA DE IBAGUÉ</t>
    </r>
  </si>
  <si>
    <r>
      <rPr>
        <sz val="10"/>
        <color theme="1"/>
        <rFont val="Arial"/>
        <family val="2"/>
      </rPr>
      <t xml:space="preserve">ADELANTAR PROCESOS PARA PRESTACION DE SERVICIOS DE  </t>
    </r>
    <r>
      <rPr>
        <b/>
        <sz val="10"/>
        <color theme="1"/>
        <rFont val="Arial"/>
        <family val="2"/>
      </rPr>
      <t>COMBUSTIBLE</t>
    </r>
    <r>
      <rPr>
        <sz val="10"/>
        <color theme="1"/>
        <rFont val="Arial"/>
        <family val="2"/>
      </rPr>
      <t xml:space="preserve"> PARA EL PARQUE AUTOMOTOR DE LA ALCALDÍA DE IBAGUÉ.</t>
    </r>
  </si>
  <si>
    <r>
      <rPr>
        <sz val="10"/>
        <color theme="1"/>
        <rFont val="Arial"/>
        <family val="2"/>
      </rPr>
      <t xml:space="preserve">ADELANTAR PROCESO PARA PRESTAR LOS SERVICIOS DE </t>
    </r>
    <r>
      <rPr>
        <b/>
        <sz val="10"/>
        <color theme="1"/>
        <rFont val="Arial"/>
        <family val="2"/>
      </rPr>
      <t>CORRESPONDENCIA, EMBALAJE, CARGUE, TRANSPORTE</t>
    </r>
    <r>
      <rPr>
        <sz val="10"/>
        <color theme="1"/>
        <rFont val="Arial"/>
        <family val="2"/>
      </rPr>
      <t xml:space="preserve"> Y OTROS PARA LAS DIFERENTES DEPENDENCIAS DE LA ALCALDÍA DE IBAGUÉ</t>
    </r>
  </si>
  <si>
    <r>
      <rPr>
        <sz val="10"/>
        <color theme="1"/>
        <rFont val="Arial"/>
        <family val="2"/>
      </rPr>
      <t xml:space="preserve">ADELANTAR PROCESO DE SERVICIOS GENERALES - </t>
    </r>
    <r>
      <rPr>
        <b/>
        <sz val="10"/>
        <color theme="1"/>
        <rFont val="Arial"/>
        <family val="2"/>
      </rPr>
      <t>MANTENIMIENTO, ASEO Y CAFETERIA</t>
    </r>
    <r>
      <rPr>
        <sz val="10"/>
        <color theme="1"/>
        <rFont val="Arial"/>
        <family val="2"/>
      </rPr>
      <t xml:space="preserve"> PARA LA ALCALDÍA DE IBAGUÉ</t>
    </r>
  </si>
  <si>
    <r>
      <rPr>
        <sz val="10"/>
        <color theme="1"/>
        <rFont val="Arial"/>
        <family val="2"/>
      </rPr>
      <t xml:space="preserve">ADELANTAR PROESOS DE SUMINISTRO DE: MATERIALES DE </t>
    </r>
    <r>
      <rPr>
        <b/>
        <sz val="10"/>
        <color theme="1"/>
        <rFont val="Arial"/>
        <family val="2"/>
      </rPr>
      <t>FERRETERÍA</t>
    </r>
    <r>
      <rPr>
        <sz val="10"/>
        <color theme="1"/>
        <rFont val="Arial"/>
        <family val="2"/>
      </rPr>
      <t xml:space="preserve"> PARA LA ALCALDÍA MUNICIPAL DE IBAGUÉ </t>
    </r>
  </si>
  <si>
    <r>
      <rPr>
        <sz val="10"/>
        <color theme="1"/>
        <rFont val="Arial"/>
        <family val="2"/>
      </rPr>
      <t xml:space="preserve">ADELANTAR PROESOS DE SUMINISTRO DE: </t>
    </r>
    <r>
      <rPr>
        <b/>
        <sz val="10"/>
        <color theme="1"/>
        <rFont val="Arial"/>
        <family val="2"/>
      </rPr>
      <t xml:space="preserve">PAPELERIA Y TONER </t>
    </r>
    <r>
      <rPr>
        <sz val="10"/>
        <color theme="1"/>
        <rFont val="Arial"/>
        <family val="2"/>
      </rPr>
      <t xml:space="preserve">PARA LA ALCALDÍA MUNICIPAL DE IBAGUÉ </t>
    </r>
  </si>
  <si>
    <r>
      <rPr>
        <sz val="10"/>
        <color theme="1"/>
        <rFont val="Arial"/>
        <family val="2"/>
      </rPr>
      <t xml:space="preserve">ADELANTAR PROCESOS PARA EL </t>
    </r>
    <r>
      <rPr>
        <b/>
        <sz val="10"/>
        <color theme="1"/>
        <rFont val="Arial"/>
        <family val="2"/>
      </rPr>
      <t>MANTENIMIENTO PREVENTIVO Y CORRECTIVO DEL ASCENSOR</t>
    </r>
    <r>
      <rPr>
        <sz val="10"/>
        <color theme="1"/>
        <rFont val="Arial"/>
        <family val="2"/>
      </rPr>
      <t xml:space="preserve"> DE LA ALCALDÍA DE IBAGUÉ</t>
    </r>
  </si>
  <si>
    <r>
      <rPr>
        <sz val="10"/>
        <color theme="1"/>
        <rFont val="Arial"/>
        <family val="2"/>
      </rPr>
      <t xml:space="preserve">ADELANTAR PROCESOS PARA PRESTACION DE SERVICIOS DE </t>
    </r>
    <r>
      <rPr>
        <b/>
        <sz val="10"/>
        <color theme="1"/>
        <rFont val="Arial"/>
        <family val="2"/>
      </rPr>
      <t xml:space="preserve">MANTENIMIENTO PREVENTIVO Y CORRECTIVO PARA EL PARQUE AUTOMOTOR </t>
    </r>
    <r>
      <rPr>
        <sz val="10"/>
        <color theme="1"/>
        <rFont val="Arial"/>
        <family val="2"/>
      </rPr>
      <t>DE LA ALCALDÍA DE IBAGUÉ.</t>
    </r>
  </si>
  <si>
    <r>
      <rPr>
        <sz val="10"/>
        <color theme="1"/>
        <rFont val="Arial"/>
        <family val="2"/>
      </rPr>
      <t xml:space="preserve">ADELANTAR PROCESOS PARA PRESTACION DE SERVICIOS DE </t>
    </r>
    <r>
      <rPr>
        <b/>
        <sz val="10"/>
        <color theme="1"/>
        <rFont val="Arial"/>
        <family val="2"/>
      </rPr>
      <t xml:space="preserve">REVISION TECNICO MECANICA PARA EL PARQUE AUTOMOTOR </t>
    </r>
    <r>
      <rPr>
        <sz val="10"/>
        <color theme="1"/>
        <rFont val="Arial"/>
        <family val="2"/>
      </rPr>
      <t>DE LA ALCALDÍA DE IBAGUÉ.</t>
    </r>
  </si>
  <si>
    <r>
      <rPr>
        <sz val="10"/>
        <color theme="1"/>
        <rFont val="Arial"/>
        <family val="2"/>
      </rPr>
      <t xml:space="preserve">ADELANTAR PROCESO DE </t>
    </r>
    <r>
      <rPr>
        <b/>
        <sz val="10"/>
        <color theme="1"/>
        <rFont val="Arial"/>
        <family val="2"/>
      </rPr>
      <t>SEGURIDAD Y VIGILANCIA</t>
    </r>
    <r>
      <rPr>
        <sz val="10"/>
        <color theme="1"/>
        <rFont val="Arial"/>
        <family val="2"/>
      </rPr>
      <t xml:space="preserve"> PARA LA ALCALDÍA DE IBAGUÉ</t>
    </r>
  </si>
  <si>
    <r>
      <rPr>
        <sz val="10"/>
        <color theme="1"/>
        <rFont val="Arial"/>
        <family val="2"/>
      </rPr>
      <t xml:space="preserve">ADELANTAR EL PROCESO DE </t>
    </r>
    <r>
      <rPr>
        <b/>
        <sz val="10"/>
        <color theme="1"/>
        <rFont val="Arial"/>
        <family val="2"/>
      </rPr>
      <t>SEGUROS</t>
    </r>
    <r>
      <rPr>
        <sz val="10"/>
        <color theme="1"/>
        <rFont val="Arial"/>
        <family val="2"/>
      </rPr>
      <t xml:space="preserve"> BIENES MUEBLES E INMUEBLES - SOAT -  OTROS SEGUROS Y CONCURSO DE MERITOS</t>
    </r>
  </si>
  <si>
    <r>
      <rPr>
        <sz val="10"/>
        <color theme="1"/>
        <rFont val="Arial"/>
        <family val="2"/>
      </rPr>
      <t xml:space="preserve">ADELANTAR PROCESOS DE SUMINISTRO DE:  </t>
    </r>
    <r>
      <rPr>
        <b/>
        <sz val="10"/>
        <color theme="1"/>
        <rFont val="Arial"/>
        <family val="2"/>
      </rPr>
      <t>SERVICIO DE FOTOCOPIADO</t>
    </r>
    <r>
      <rPr>
        <sz val="10"/>
        <color theme="1"/>
        <rFont val="Arial"/>
        <family val="2"/>
      </rPr>
      <t xml:space="preserve"> PARA LA ALCALDÍA MUNICIPAL DE IBAGUÉ </t>
    </r>
  </si>
  <si>
    <r>
      <rPr>
        <sz val="10"/>
        <color theme="1"/>
        <rFont val="Arial"/>
        <family val="2"/>
      </rPr>
      <t xml:space="preserve">ADELANTAR PROCESOS DE SUMINISTRO DE: </t>
    </r>
    <r>
      <rPr>
        <b/>
        <sz val="10"/>
        <color theme="1"/>
        <rFont val="Arial"/>
        <family val="2"/>
      </rPr>
      <t xml:space="preserve">RECARGAS DE CARTUCHOS Y TONER </t>
    </r>
    <r>
      <rPr>
        <sz val="10"/>
        <color theme="1"/>
        <rFont val="Arial"/>
        <family val="2"/>
      </rPr>
      <t xml:space="preserve">PARA LA ALCALDÍA MUNICIPAL DE IBAGUÉ </t>
    </r>
  </si>
  <si>
    <r>
      <rPr>
        <sz val="10"/>
        <color theme="1"/>
        <rFont val="Arial"/>
        <family val="2"/>
      </rPr>
      <t xml:space="preserve">ADELANTAR PROCESO DE PRESTACIONES DE SERVICIOS PARA EL </t>
    </r>
    <r>
      <rPr>
        <b/>
        <sz val="10"/>
        <color theme="1"/>
        <rFont val="Arial"/>
        <family val="2"/>
      </rPr>
      <t>ALQUILER DE VEHICULOS</t>
    </r>
    <r>
      <rPr>
        <sz val="10"/>
        <color theme="1"/>
        <rFont val="Arial"/>
        <family val="2"/>
      </rPr>
      <t xml:space="preserve"> PARA APOYAR EL DESARROLLO DE ACTIVIDADES DE LAS DIFERENTES DEPENDENCIAS DE LA ALCALDIA DE IBAGUE</t>
    </r>
  </si>
  <si>
    <r>
      <rPr>
        <sz val="10"/>
        <color theme="1"/>
        <rFont val="Arial"/>
        <family val="2"/>
      </rPr>
      <t xml:space="preserve"> ADELANTAR  PROCESO DE </t>
    </r>
    <r>
      <rPr>
        <b/>
        <sz val="10"/>
        <color theme="1"/>
        <rFont val="Arial"/>
        <family val="2"/>
      </rPr>
      <t>ADECUACION, REMODELACION Y MANTENIMIENTO</t>
    </r>
    <r>
      <rPr>
        <sz val="10"/>
        <color theme="1"/>
        <rFont val="Arial"/>
        <family val="2"/>
      </rPr>
      <t xml:space="preserve"> DE LOS ESPACIOS FISICOS DEL PALACIO MUNICIPAL.</t>
    </r>
  </si>
  <si>
    <r>
      <rPr>
        <sz val="10"/>
        <color theme="1"/>
        <rFont val="Arial"/>
        <family val="2"/>
      </rPr>
      <t>ADELANTAR EL PROCESO DE A</t>
    </r>
    <r>
      <rPr>
        <b/>
        <sz val="10"/>
        <color theme="1"/>
        <rFont val="Arial"/>
        <family val="2"/>
      </rPr>
      <t>DQUISICION  EQUIPOS DE  COMPUTO/IMPRESORAS</t>
    </r>
    <r>
      <rPr>
        <sz val="10"/>
        <color theme="1"/>
        <rFont val="Arial"/>
        <family val="2"/>
      </rPr>
      <t xml:space="preserve"> PARA EL CORRECTO FUNCIONAMIENTO DE LA ADMINISTRACION CENTAL</t>
    </r>
  </si>
  <si>
    <r>
      <rPr>
        <sz val="10"/>
        <color theme="1"/>
        <rFont val="Arial"/>
        <family val="2"/>
      </rPr>
      <t xml:space="preserve">ADELANTAR EL PROCESO DE </t>
    </r>
    <r>
      <rPr>
        <b/>
        <sz val="10"/>
        <color theme="1"/>
        <rFont val="Arial"/>
        <family val="2"/>
      </rPr>
      <t xml:space="preserve">ADQUISCION E INSTALACION  DE MOBILIARIO Y EQUIPOS DE OFICINA </t>
    </r>
    <r>
      <rPr>
        <sz val="10"/>
        <color theme="1"/>
        <rFont val="Arial"/>
        <family val="2"/>
      </rPr>
      <t>DE LAS DIFERENTES DEPENDECIAS DE LA ALCALDIA DE IBAGUE</t>
    </r>
  </si>
  <si>
    <r>
      <rPr>
        <sz val="10"/>
        <color theme="1"/>
        <rFont val="Arial"/>
        <family val="2"/>
      </rPr>
      <t>ADELANTAR EL PROCESO DE  LA PRESTACION DE SERVICIOS DE LOGISTICA PARA EL DESARROLLO DE LAS</t>
    </r>
    <r>
      <rPr>
        <b/>
        <sz val="10"/>
        <color theme="1"/>
        <rFont val="Arial"/>
        <family val="2"/>
      </rPr>
      <t xml:space="preserve"> ELECCIONES DEL CONSEJO DE JUVENTUDES</t>
    </r>
  </si>
  <si>
    <r>
      <rPr>
        <sz val="10"/>
        <color theme="1"/>
        <rFont val="Arial"/>
        <family val="2"/>
      </rPr>
      <t>ADELANTAR EL PROCESO DE</t>
    </r>
    <r>
      <rPr>
        <b/>
        <sz val="10"/>
        <color theme="1"/>
        <rFont val="Arial"/>
        <family val="2"/>
      </rPr>
      <t xml:space="preserve"> IMPRESOS  Y ELABORACION </t>
    </r>
    <r>
      <rPr>
        <sz val="10"/>
        <color theme="1"/>
        <rFont val="Arial"/>
        <family val="2"/>
      </rPr>
      <t>(CARNET, TARJETAS, PENDONES, ETC) PARA LA ALCALDIA DE IBAGUE.</t>
    </r>
  </si>
  <si>
    <t xml:space="preserve">
</t>
  </si>
  <si>
    <t>NOMBRE: NORMA MARGARITA CIFUESTES ZARTA</t>
  </si>
  <si>
    <r>
      <rPr>
        <b/>
        <sz val="10"/>
        <color theme="1"/>
        <rFont val="Arial"/>
        <family val="2"/>
      </rPr>
      <t>NOMBRE:</t>
    </r>
    <r>
      <rPr>
        <b/>
        <sz val="10"/>
        <color rgb="FF000000"/>
        <rFont val="Arial"/>
        <family val="2"/>
      </rPr>
      <t xml:space="preserve"> SANDRA MILENA LONDOÑO SANCHEZ</t>
    </r>
  </si>
  <si>
    <t>La versión vigente y controlada de este documento, solo podrá ser consultada a través de la plataforma institucional establecida para el Sistema Integrado de Gestión; la copia o impresión de este documento será considerada como documento NO CONTROLADO</t>
  </si>
  <si>
    <r>
      <rPr>
        <b/>
        <sz val="10"/>
        <color theme="1"/>
        <rFont val="Arial"/>
        <family val="2"/>
      </rPr>
      <t>PROCESO:</t>
    </r>
    <r>
      <rPr>
        <sz val="10"/>
        <color theme="1"/>
        <rFont val="Arial"/>
        <family val="2"/>
      </rPr>
      <t xml:space="preserve"> PLANEACION ESTRATEGICA Y TERRITORIAL</t>
    </r>
  </si>
  <si>
    <r>
      <rPr>
        <b/>
        <sz val="10"/>
        <color theme="1"/>
        <rFont val="Arial"/>
        <family val="2"/>
      </rPr>
      <t xml:space="preserve">Codigo: </t>
    </r>
    <r>
      <rPr>
        <sz val="10"/>
        <color theme="1"/>
        <rFont val="Arial"/>
        <family val="2"/>
      </rPr>
      <t>FOR-08-PRO-PET-02</t>
    </r>
  </si>
  <si>
    <r>
      <rPr>
        <b/>
        <sz val="10"/>
        <color theme="1"/>
        <rFont val="Arial"/>
        <family val="2"/>
      </rPr>
      <t>Version:</t>
    </r>
    <r>
      <rPr>
        <sz val="10"/>
        <color theme="1"/>
        <rFont val="Arial"/>
        <family val="2"/>
      </rPr>
      <t xml:space="preserve"> 02</t>
    </r>
  </si>
  <si>
    <r>
      <rPr>
        <b/>
        <sz val="10"/>
        <color theme="1"/>
        <rFont val="Arial"/>
        <family val="2"/>
      </rPr>
      <t>FORMATO:</t>
    </r>
    <r>
      <rPr>
        <sz val="10"/>
        <color theme="1"/>
        <rFont val="Arial"/>
        <family val="2"/>
      </rPr>
      <t xml:space="preserve"> PLAN DE ACCION</t>
    </r>
  </si>
  <si>
    <r>
      <rPr>
        <b/>
        <sz val="10"/>
        <color theme="1"/>
        <rFont val="Arial"/>
        <family val="2"/>
      </rPr>
      <t xml:space="preserve">Fecha: </t>
    </r>
    <r>
      <rPr>
        <sz val="10"/>
        <color theme="1"/>
        <rFont val="Arial"/>
        <family val="2"/>
      </rPr>
      <t>28/11/2024</t>
    </r>
  </si>
  <si>
    <r>
      <rPr>
        <b/>
        <sz val="10"/>
        <color theme="1"/>
        <rFont val="Arial"/>
        <family val="2"/>
      </rPr>
      <t xml:space="preserve">Pagina: </t>
    </r>
    <r>
      <rPr>
        <sz val="10"/>
        <color theme="1"/>
        <rFont val="Arial"/>
        <family val="2"/>
      </rPr>
      <t>1 de  1</t>
    </r>
  </si>
  <si>
    <r>
      <rPr>
        <b/>
        <sz val="10"/>
        <color theme="1"/>
        <rFont val="Arial"/>
        <family val="2"/>
      </rPr>
      <t xml:space="preserve">FISICO
</t>
    </r>
    <r>
      <rPr>
        <b/>
        <u/>
        <sz val="10"/>
        <color theme="1"/>
        <rFont val="Arial MT"/>
      </rPr>
      <t xml:space="preserve">PROG  </t>
    </r>
    <r>
      <rPr>
        <b/>
        <sz val="10"/>
        <color theme="1"/>
        <rFont val="Arial MT"/>
      </rPr>
      <t xml:space="preserve">
EJEC</t>
    </r>
  </si>
  <si>
    <r>
      <rPr>
        <b/>
        <u/>
        <sz val="10"/>
        <color theme="1"/>
        <rFont val="Arial MT"/>
      </rPr>
      <t>FINANCIERO</t>
    </r>
    <r>
      <rPr>
        <b/>
        <u/>
        <sz val="10"/>
        <color theme="1"/>
        <rFont val="Arial MT"/>
      </rPr>
      <t xml:space="preserve">
PROG  
OBLIGADO</t>
    </r>
  </si>
  <si>
    <r>
      <rPr>
        <b/>
        <sz val="10"/>
        <color theme="1"/>
        <rFont val="Arial"/>
        <family val="2"/>
      </rPr>
      <t>Código MGA</t>
    </r>
    <r>
      <rPr>
        <sz val="10"/>
        <color theme="1"/>
        <rFont val="Arial"/>
        <family val="2"/>
      </rPr>
      <t>: Descripción meta</t>
    </r>
  </si>
  <si>
    <r>
      <rPr>
        <sz val="10"/>
        <color theme="1"/>
        <rFont val="Arial"/>
        <family val="2"/>
      </rPr>
      <t xml:space="preserve">REALIZAR LOS PAGOS DEL SERVICIO DE </t>
    </r>
    <r>
      <rPr>
        <b/>
        <sz val="10"/>
        <color theme="1"/>
        <rFont val="Arial"/>
        <family val="2"/>
      </rPr>
      <t xml:space="preserve">ENERGIA </t>
    </r>
    <r>
      <rPr>
        <sz val="10"/>
        <color theme="1"/>
        <rFont val="Arial"/>
        <family val="2"/>
      </rPr>
      <t>DE LAS DIFERENTES DEPENDENCIAS DE LA ALCALDÍA DE IBAGUÉ</t>
    </r>
  </si>
  <si>
    <t>Número de Pagos tramitados</t>
  </si>
  <si>
    <r>
      <rPr>
        <sz val="10"/>
        <color theme="1"/>
        <rFont val="Arial"/>
        <family val="2"/>
      </rPr>
      <t xml:space="preserve">REALIZAR LOS PAGOS DEL SERVICIO DE </t>
    </r>
    <r>
      <rPr>
        <b/>
        <sz val="10"/>
        <color theme="1"/>
        <rFont val="Arial"/>
        <family val="2"/>
      </rPr>
      <t>ACUEDUCTO Y ALCANTARILLADO</t>
    </r>
    <r>
      <rPr>
        <sz val="10"/>
        <color theme="1"/>
        <rFont val="Arial"/>
        <family val="2"/>
      </rPr>
      <t xml:space="preserve"> DE LAS DIFERENTES DEPENDENCIAS DE LA ALCALDÍA DE IBAGUÉ</t>
    </r>
  </si>
  <si>
    <r>
      <rPr>
        <sz val="10"/>
        <color theme="1"/>
        <rFont val="Arial"/>
        <family val="2"/>
      </rPr>
      <t>REALIZAR LOS PAGOS DEL SERVICIO DE</t>
    </r>
    <r>
      <rPr>
        <b/>
        <sz val="10"/>
        <color theme="1"/>
        <rFont val="Arial"/>
        <family val="2"/>
      </rPr>
      <t xml:space="preserve"> ASEO </t>
    </r>
    <r>
      <rPr>
        <sz val="10"/>
        <color theme="1"/>
        <rFont val="Arial"/>
        <family val="2"/>
      </rPr>
      <t>DE LAS DIFERENTES DEPENDENCIAS DE LA ALCALDÍA DE IBAGUÉ</t>
    </r>
  </si>
  <si>
    <r>
      <rPr>
        <sz val="10"/>
        <color theme="1"/>
        <rFont val="Arial"/>
        <family val="2"/>
      </rPr>
      <t xml:space="preserve">REALIZAR LOS PAGOS DEL SERVICIO DE </t>
    </r>
    <r>
      <rPr>
        <b/>
        <sz val="10"/>
        <color theme="1"/>
        <rFont val="Arial"/>
        <family val="2"/>
      </rPr>
      <t>TELECOMUNICACIONE</t>
    </r>
    <r>
      <rPr>
        <sz val="10"/>
        <color theme="1"/>
        <rFont val="Arial"/>
        <family val="2"/>
      </rPr>
      <t>S DE LAS DIFERENTES DEPENDENCIAS DE LA ALCALDÍA DE IBAGUÉ</t>
    </r>
  </si>
  <si>
    <r>
      <rPr>
        <b/>
        <sz val="10"/>
        <color theme="1"/>
        <rFont val="Arial"/>
        <family val="2"/>
      </rPr>
      <t>NOMBRE:</t>
    </r>
    <r>
      <rPr>
        <b/>
        <sz val="10"/>
        <color rgb="FF000000"/>
        <rFont val="Arial"/>
        <family val="2"/>
      </rPr>
      <t xml:space="preserve"> SANDRA MILENA LONDOÑO SANCHEZ</t>
    </r>
  </si>
  <si>
    <r>
      <t>Version:</t>
    </r>
    <r>
      <rPr>
        <sz val="16"/>
        <color theme="1"/>
        <rFont val="Arial"/>
        <family val="2"/>
      </rPr>
      <t xml:space="preserve"> 02</t>
    </r>
  </si>
  <si>
    <r>
      <t xml:space="preserve">Codigo: </t>
    </r>
    <r>
      <rPr>
        <sz val="16"/>
        <color theme="1"/>
        <rFont val="Arial"/>
        <family val="2"/>
      </rPr>
      <t>FOR-08-PRO-PET-02</t>
    </r>
  </si>
  <si>
    <r>
      <t xml:space="preserve">Fecha: </t>
    </r>
    <r>
      <rPr>
        <sz val="16"/>
        <color theme="1"/>
        <rFont val="Arial"/>
        <family val="2"/>
      </rPr>
      <t>28/11/2024</t>
    </r>
  </si>
  <si>
    <t>14. CONCURSO CARRERA</t>
  </si>
  <si>
    <r>
      <rPr>
        <b/>
        <sz val="16"/>
        <color rgb="FF000000"/>
        <rFont val="Arial"/>
        <family val="2"/>
      </rPr>
      <t>Objetivos:</t>
    </r>
    <r>
      <rPr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DISPONIBILIDAD ADECUADA DE RECURSOS HUMANOS</t>
    </r>
  </si>
  <si>
    <t>ELABORACION DEL DOCUMENTO TECNICO</t>
  </si>
  <si>
    <t>Establecer metodología para desarrollar un adecuado fortalecimiento de la estructura organizacional</t>
  </si>
  <si>
    <t>Recolectar insumos administrativos y organizacionales</t>
  </si>
  <si>
    <t>Elaborar documento técnico</t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</si>
  <si>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</si>
  <si>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</si>
  <si>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t>GRUPO: GESTIÓN DOCUMENTAL</t>
  </si>
  <si>
    <t>LINEA ESTRATEGICA: Gobernabilidad para todos</t>
  </si>
  <si>
    <t>Objetivos:  Aumentar el nivel de organización documental en la Alcaldía Municipal Ibagué</t>
  </si>
  <si>
    <t>SECTOR: Gobierno territorial</t>
  </si>
  <si>
    <t>PROGRAMA: Fortalecimiento a la gestión y dirección de la administración pública territorial</t>
  </si>
  <si>
    <t>NOMBRE  DEL PROYECTO POAI: IMPLEMENTACIÓN DEL PROCESO DE GESTIÓN DOCUMENTAL EN LA ALCALDÍA MUNICIPAL DE IBAGUÉ</t>
  </si>
  <si>
    <t>CODIGO BPPIM:  2024730010102</t>
  </si>
  <si>
    <t>CODIGO PRESUPUESTAL:    2.07.3.2.02.01.004   2.07.3.2.02.02.008   2.07.3.2.02.02.009                                        
RUBROS:</t>
  </si>
  <si>
    <r>
      <t xml:space="preserve">FISICO
</t>
    </r>
    <r>
      <rPr>
        <b/>
        <u/>
        <sz val="16"/>
        <rFont val="Arial MT"/>
      </rPr>
      <t xml:space="preserve">PROG  </t>
    </r>
    <r>
      <rPr>
        <b/>
        <sz val="16"/>
        <rFont val="Arial MT"/>
      </rPr>
      <t xml:space="preserve">
EJEC</t>
    </r>
  </si>
  <si>
    <r>
      <rPr>
        <b/>
        <sz val="16"/>
        <rFont val="Arial MT"/>
      </rPr>
      <t>FINANCIERO</t>
    </r>
    <r>
      <rPr>
        <b/>
        <u/>
        <sz val="16"/>
        <rFont val="Arial MT"/>
      </rPr>
      <t xml:space="preserve">
PROG  
OBLIGADO</t>
    </r>
  </si>
  <si>
    <t xml:space="preserve">4599017-Documentos conservados
</t>
  </si>
  <si>
    <t xml:space="preserve">Número de Capacitaciones </t>
  </si>
  <si>
    <t>Elaborar y Consolidar inventarios documentales Archivo Central</t>
  </si>
  <si>
    <t>Número de Inventario Consolidados</t>
  </si>
  <si>
    <t>Identificar fondos acumulados existentes en la Administración Municipal</t>
  </si>
  <si>
    <t>Fondos Acumulados Identificados en Unidades Administrativas</t>
  </si>
  <si>
    <t>Número de Seguimientos Realizados</t>
  </si>
  <si>
    <r>
      <t>NOMBRE  DEL PROYECTO POAI:</t>
    </r>
    <r>
      <rPr>
        <sz val="16"/>
        <color theme="1"/>
        <rFont val="Arial"/>
        <family val="2"/>
      </rPr>
      <t>FORTALECIMIENTO DE LA ESTRUCTURA ORGANIZACIONAL Y LA MEJORA CONTINUA DE LA ADMINISTRACIÓN MUNICIPAL DE IBAGUÉ.</t>
    </r>
  </si>
  <si>
    <r>
      <t xml:space="preserve">CODIGO BPPIM:  </t>
    </r>
    <r>
      <rPr>
        <sz val="16"/>
        <color theme="1"/>
        <rFont val="Arial"/>
        <family val="2"/>
      </rPr>
      <t>202473001123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</si>
</sst>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/yyyy"/>
    <numFmt numFmtId="165" formatCode="&quot;$&quot;\ #,##0"/>
    <numFmt numFmtId="166" formatCode="_ &quot;$&quot;\ * #,##0.00_ ;_ &quot;$&quot;\ * \-#,##0.00_ ;_ &quot;$&quot;\ * &quot;-&quot;??_ ;_ @_ "/>
    <numFmt numFmtId="167" formatCode="_-&quot;$&quot;* #,##0.00_-;\-&quot;$&quot;* #,##0.00_-;_-&quot;$&quot;* &quot;-&quot;??_-;_-@"/>
    <numFmt numFmtId="168" formatCode="_ &quot;$&quot;\ * #,##0_ ;_ &quot;$&quot;\ * \-#,##0_ ;_ &quot;$&quot;\ * &quot;-&quot;??_ ;_ @_ "/>
    <numFmt numFmtId="169" formatCode="_-&quot;$&quot;\ * #,##0_-;\-&quot;$&quot;\ * #,##0_-;_-&quot;$&quot;\ * &quot;-&quot;_-;_-@"/>
    <numFmt numFmtId="170" formatCode="#,##0.0_);\(#,##0.0\)"/>
    <numFmt numFmtId="171" formatCode="#,##0.000_);\(#,##0.000\)"/>
    <numFmt numFmtId="172" formatCode="0.0%"/>
    <numFmt numFmtId="173" formatCode="_(\$* #,##0_);_(\$* \(#,##0\);_(\$* &quot;-&quot;??_);_(@_)"/>
    <numFmt numFmtId="174" formatCode="_-* #,##0_-;\-* #,##0_-;_-* &quot;-&quot;??_-;_-@"/>
    <numFmt numFmtId="175" formatCode="_-&quot;$&quot;\ * #,##0_-;\-&quot;$&quot;\ * #,##0_-;_-&quot;$&quot;\ * &quot;-&quot;??_-;_-@"/>
    <numFmt numFmtId="176" formatCode="_-&quot;$&quot;\ * #,##0.00_-;\-&quot;$&quot;\ * #,##0.00_-;_-&quot;$&quot;\ * &quot;-&quot;??_-;_-@"/>
    <numFmt numFmtId="177" formatCode="_-&quot;$&quot;* #,##0.00_-;\-&quot;$&quot;* #,##0.00_-;_-&quot;$&quot;* &quot;-&quot;??_-;_-@_-"/>
    <numFmt numFmtId="178" formatCode="_ * #,##0.00_ ;_ * \-#,##0.00_ ;_ * &quot;-&quot;??_ ;_ @_ "/>
    <numFmt numFmtId="179" formatCode="_-* #,##0_-;\-* #,##0_-;_-* &quot;-&quot;??_-;_-@_-"/>
    <numFmt numFmtId="180" formatCode="_-&quot;$&quot;* #,##0_-;\-&quot;$&quot;* #,##0_-;_-&quot;$&quot;* &quot;-&quot;_-;_-@_-"/>
  </numFmts>
  <fonts count="4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Calibri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sz val="15"/>
      <color rgb="FF000000"/>
      <name val="Arial"/>
      <family val="2"/>
    </font>
    <font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</font>
    <font>
      <b/>
      <u/>
      <sz val="12"/>
      <color theme="1"/>
      <name val="Arial MT"/>
    </font>
    <font>
      <b/>
      <sz val="12"/>
      <color theme="1"/>
      <name val="Arial MT"/>
    </font>
    <font>
      <sz val="12"/>
      <color theme="1"/>
      <name val="Arial MT"/>
    </font>
    <font>
      <b/>
      <u/>
      <sz val="10"/>
      <color theme="1"/>
      <name val="Arial MT"/>
    </font>
    <font>
      <b/>
      <sz val="10"/>
      <color theme="1"/>
      <name val="Arial MT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 MT"/>
    </font>
    <font>
      <sz val="16"/>
      <name val="Arial MT"/>
    </font>
    <font>
      <b/>
      <u/>
      <sz val="16"/>
      <name val="Arial MT"/>
    </font>
    <font>
      <sz val="12"/>
      <name val="Arial MT"/>
    </font>
    <font>
      <sz val="12"/>
      <name val="Arial"/>
      <family val="2"/>
    </font>
    <font>
      <b/>
      <sz val="14"/>
      <name val="Arial MT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41"/>
    <xf numFmtId="0" fontId="29" fillId="0" borderId="41"/>
    <xf numFmtId="0" fontId="1" fillId="0" borderId="41"/>
    <xf numFmtId="166" fontId="29" fillId="0" borderId="41" applyFont="0" applyFill="0" applyBorder="0" applyAlignment="0" applyProtection="0"/>
    <xf numFmtId="9" fontId="29" fillId="0" borderId="41" applyFont="0" applyFill="0" applyBorder="0" applyAlignment="0" applyProtection="0"/>
    <xf numFmtId="178" fontId="29" fillId="0" borderId="41" applyFont="0" applyFill="0" applyBorder="0" applyAlignment="0" applyProtection="0"/>
    <xf numFmtId="9" fontId="1" fillId="0" borderId="41" applyFont="0" applyFill="0" applyBorder="0" applyAlignment="0" applyProtection="0"/>
    <xf numFmtId="180" fontId="1" fillId="0" borderId="41" applyFont="0" applyFill="0" applyBorder="0" applyAlignment="0" applyProtection="0"/>
  </cellStyleXfs>
  <cellXfs count="681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" fontId="4" fillId="0" borderId="5" xfId="0" applyNumberFormat="1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168" fontId="2" fillId="2" borderId="1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66" fontId="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10" fontId="6" fillId="2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39" fontId="5" fillId="0" borderId="1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0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39" fontId="5" fillId="0" borderId="8" xfId="0" applyNumberFormat="1" applyFont="1" applyBorder="1" applyAlignment="1">
      <alignment vertical="center"/>
    </xf>
    <xf numFmtId="170" fontId="6" fillId="0" borderId="12" xfId="0" applyNumberFormat="1" applyFont="1" applyBorder="1" applyAlignment="1">
      <alignment vertical="center" wrapText="1"/>
    </xf>
    <xf numFmtId="170" fontId="6" fillId="0" borderId="12" xfId="0" applyNumberFormat="1" applyFont="1" applyBorder="1" applyAlignment="1">
      <alignment horizontal="left" vertical="center"/>
    </xf>
    <xf numFmtId="171" fontId="6" fillId="0" borderId="1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0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9" fontId="6" fillId="3" borderId="12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64" fontId="8" fillId="0" borderId="12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3" fontId="8" fillId="2" borderId="12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168" fontId="8" fillId="2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0" fontId="9" fillId="2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75" fontId="9" fillId="2" borderId="12" xfId="0" applyNumberFormat="1" applyFont="1" applyFill="1" applyBorder="1" applyAlignment="1">
      <alignment vertical="center"/>
    </xf>
    <xf numFmtId="174" fontId="9" fillId="2" borderId="12" xfId="0" applyNumberFormat="1" applyFont="1" applyFill="1" applyBorder="1" applyAlignment="1">
      <alignment vertical="center"/>
    </xf>
    <xf numFmtId="2" fontId="8" fillId="2" borderId="12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5" fontId="8" fillId="2" borderId="12" xfId="0" applyNumberFormat="1" applyFont="1" applyFill="1" applyBorder="1" applyAlignment="1">
      <alignment vertical="center"/>
    </xf>
    <xf numFmtId="174" fontId="8" fillId="2" borderId="6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horizontal="center" vertical="center"/>
    </xf>
    <xf numFmtId="169" fontId="9" fillId="2" borderId="12" xfId="0" applyNumberFormat="1" applyFont="1" applyFill="1" applyBorder="1" applyAlignment="1">
      <alignment horizontal="center" vertical="center"/>
    </xf>
    <xf numFmtId="174" fontId="9" fillId="2" borderId="46" xfId="0" applyNumberFormat="1" applyFont="1" applyFill="1" applyBorder="1" applyAlignment="1">
      <alignment vertical="center"/>
    </xf>
    <xf numFmtId="169" fontId="8" fillId="2" borderId="12" xfId="0" applyNumberFormat="1" applyFon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174" fontId="8" fillId="2" borderId="46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right" vertical="center"/>
    </xf>
    <xf numFmtId="168" fontId="8" fillId="2" borderId="12" xfId="0" applyNumberFormat="1" applyFont="1" applyFill="1" applyBorder="1" applyAlignment="1">
      <alignment vertical="center"/>
    </xf>
    <xf numFmtId="175" fontId="9" fillId="2" borderId="12" xfId="0" applyNumberFormat="1" applyFont="1" applyFill="1" applyBorder="1" applyAlignment="1">
      <alignment horizontal="center" vertical="center" wrapText="1"/>
    </xf>
    <xf numFmtId="175" fontId="9" fillId="2" borderId="12" xfId="0" applyNumberFormat="1" applyFont="1" applyFill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 wrapText="1"/>
    </xf>
    <xf numFmtId="175" fontId="8" fillId="0" borderId="12" xfId="0" applyNumberFormat="1" applyFont="1" applyBorder="1" applyAlignment="1">
      <alignment horizontal="center" vertical="center" wrapText="1"/>
    </xf>
    <xf numFmtId="175" fontId="8" fillId="0" borderId="12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5" fontId="8" fillId="0" borderId="0" xfId="0" applyNumberFormat="1" applyFont="1" applyAlignment="1">
      <alignment horizontal="left" vertical="center"/>
    </xf>
    <xf numFmtId="170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39" fontId="8" fillId="0" borderId="0" xfId="0" applyNumberFormat="1" applyFont="1" applyAlignment="1">
      <alignment vertical="center"/>
    </xf>
    <xf numFmtId="39" fontId="8" fillId="0" borderId="8" xfId="0" applyNumberFormat="1" applyFont="1" applyBorder="1" applyAlignment="1">
      <alignment vertical="center"/>
    </xf>
    <xf numFmtId="170" fontId="9" fillId="0" borderId="12" xfId="0" applyNumberFormat="1" applyFont="1" applyBorder="1" applyAlignment="1">
      <alignment vertical="center" wrapText="1"/>
    </xf>
    <xf numFmtId="39" fontId="9" fillId="0" borderId="12" xfId="0" applyNumberFormat="1" applyFont="1" applyBorder="1" applyAlignment="1">
      <alignment horizontal="left" vertical="center"/>
    </xf>
    <xf numFmtId="170" fontId="9" fillId="0" borderId="12" xfId="0" applyNumberFormat="1" applyFont="1" applyBorder="1" applyAlignment="1">
      <alignment horizontal="left" vertical="center"/>
    </xf>
    <xf numFmtId="171" fontId="9" fillId="0" borderId="12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/>
    </xf>
    <xf numFmtId="175" fontId="9" fillId="2" borderId="49" xfId="0" applyNumberFormat="1" applyFont="1" applyFill="1" applyBorder="1" applyAlignment="1">
      <alignment horizontal="center" vertical="center" wrapText="1"/>
    </xf>
    <xf numFmtId="175" fontId="9" fillId="2" borderId="49" xfId="0" applyNumberFormat="1" applyFont="1" applyFill="1" applyBorder="1" applyAlignment="1">
      <alignment vertical="center"/>
    </xf>
    <xf numFmtId="2" fontId="8" fillId="0" borderId="15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horizontal="center" vertical="center"/>
    </xf>
    <xf numFmtId="175" fontId="8" fillId="2" borderId="12" xfId="0" applyNumberFormat="1" applyFont="1" applyFill="1" applyBorder="1" applyAlignment="1">
      <alignment horizontal="center" vertical="center" wrapText="1"/>
    </xf>
    <xf numFmtId="175" fontId="5" fillId="0" borderId="0" xfId="0" applyNumberFormat="1" applyFont="1" applyAlignment="1">
      <alignment vertical="center"/>
    </xf>
    <xf numFmtId="0" fontId="25" fillId="0" borderId="41" xfId="1" applyFont="1"/>
    <xf numFmtId="0" fontId="4" fillId="0" borderId="41" xfId="1" applyFont="1"/>
    <xf numFmtId="0" fontId="2" fillId="0" borderId="41" xfId="1" applyFont="1"/>
    <xf numFmtId="0" fontId="1" fillId="0" borderId="41" xfId="1" applyFont="1" applyAlignment="1"/>
    <xf numFmtId="0" fontId="2" fillId="0" borderId="41" xfId="1" applyFont="1" applyAlignment="1">
      <alignment vertical="center"/>
    </xf>
    <xf numFmtId="0" fontId="4" fillId="0" borderId="12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4" fillId="0" borderId="41" xfId="1" applyFont="1" applyAlignment="1">
      <alignment vertical="center"/>
    </xf>
    <xf numFmtId="0" fontId="4" fillId="0" borderId="12" xfId="1" applyFont="1" applyBorder="1"/>
    <xf numFmtId="164" fontId="2" fillId="0" borderId="12" xfId="1" applyNumberFormat="1" applyFont="1" applyBorder="1" applyAlignment="1">
      <alignment horizontal="left"/>
    </xf>
    <xf numFmtId="2" fontId="4" fillId="0" borderId="41" xfId="1" applyNumberFormat="1" applyFont="1" applyAlignment="1">
      <alignment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41" xfId="1" applyNumberFormat="1" applyFont="1" applyAlignment="1">
      <alignment horizontal="center" vertical="center" wrapText="1"/>
    </xf>
    <xf numFmtId="10" fontId="2" fillId="0" borderId="12" xfId="1" applyNumberFormat="1" applyFont="1" applyBorder="1"/>
    <xf numFmtId="0" fontId="2" fillId="0" borderId="8" xfId="1" applyFont="1" applyBorder="1"/>
    <xf numFmtId="2" fontId="4" fillId="0" borderId="41" xfId="1" applyNumberFormat="1" applyFont="1" applyAlignment="1">
      <alignment horizontal="center" vertical="center"/>
    </xf>
    <xf numFmtId="0" fontId="2" fillId="0" borderId="41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 wrapText="1"/>
    </xf>
    <xf numFmtId="2" fontId="2" fillId="0" borderId="41" xfId="1" applyNumberFormat="1" applyFont="1" applyAlignment="1">
      <alignment vertical="center" wrapText="1"/>
    </xf>
    <xf numFmtId="166" fontId="2" fillId="0" borderId="41" xfId="1" applyNumberFormat="1" applyFont="1" applyAlignment="1">
      <alignment vertical="center"/>
    </xf>
    <xf numFmtId="2" fontId="2" fillId="0" borderId="41" xfId="1" applyNumberFormat="1" applyFont="1"/>
    <xf numFmtId="166" fontId="2" fillId="0" borderId="41" xfId="1" applyNumberFormat="1" applyFont="1"/>
    <xf numFmtId="167" fontId="2" fillId="0" borderId="41" xfId="1" applyNumberFormat="1" applyFont="1"/>
    <xf numFmtId="3" fontId="2" fillId="2" borderId="12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vertical="center"/>
    </xf>
    <xf numFmtId="1" fontId="4" fillId="0" borderId="5" xfId="1" applyNumberFormat="1" applyFont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/>
    </xf>
    <xf numFmtId="168" fontId="2" fillId="2" borderId="12" xfId="1" applyNumberFormat="1" applyFont="1" applyFill="1" applyBorder="1" applyAlignment="1">
      <alignment horizontal="center" vertical="center"/>
    </xf>
    <xf numFmtId="2" fontId="2" fillId="0" borderId="41" xfId="1" applyNumberFormat="1" applyFont="1" applyAlignment="1">
      <alignment vertical="center"/>
    </xf>
    <xf numFmtId="2" fontId="2" fillId="0" borderId="41" xfId="1" applyNumberFormat="1" applyFont="1" applyAlignment="1">
      <alignment horizontal="left" vertical="center" wrapText="1"/>
    </xf>
    <xf numFmtId="0" fontId="2" fillId="0" borderId="41" xfId="1" applyFont="1" applyAlignment="1">
      <alignment wrapText="1"/>
    </xf>
    <xf numFmtId="0" fontId="5" fillId="0" borderId="41" xfId="1" applyFont="1"/>
    <xf numFmtId="0" fontId="5" fillId="0" borderId="41" xfId="1" applyFont="1" applyAlignment="1">
      <alignment horizontal="left" wrapText="1"/>
    </xf>
    <xf numFmtId="166" fontId="5" fillId="0" borderId="41" xfId="1" applyNumberFormat="1" applyFont="1" applyAlignment="1">
      <alignment vertical="center"/>
    </xf>
    <xf numFmtId="2" fontId="5" fillId="0" borderId="41" xfId="1" applyNumberFormat="1" applyFont="1"/>
    <xf numFmtId="166" fontId="5" fillId="0" borderId="41" xfId="1" applyNumberFormat="1" applyFont="1"/>
    <xf numFmtId="167" fontId="5" fillId="0" borderId="41" xfId="1" applyNumberFormat="1" applyFont="1"/>
    <xf numFmtId="0" fontId="5" fillId="0" borderId="41" xfId="1" applyFont="1" applyAlignment="1">
      <alignment wrapText="1"/>
    </xf>
    <xf numFmtId="0" fontId="6" fillId="2" borderId="16" xfId="1" applyFont="1" applyFill="1" applyBorder="1" applyAlignment="1">
      <alignment horizontal="center" vertical="center"/>
    </xf>
    <xf numFmtId="10" fontId="6" fillId="2" borderId="16" xfId="1" applyNumberFormat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left" vertical="center"/>
    </xf>
    <xf numFmtId="3" fontId="9" fillId="2" borderId="19" xfId="1" applyNumberFormat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169" fontId="9" fillId="2" borderId="19" xfId="1" applyNumberFormat="1" applyFont="1" applyFill="1" applyBorder="1" applyAlignment="1">
      <alignment vertical="center"/>
    </xf>
    <xf numFmtId="2" fontId="8" fillId="0" borderId="19" xfId="1" applyNumberFormat="1" applyFont="1" applyBorder="1" applyAlignment="1">
      <alignment vertical="center"/>
    </xf>
    <xf numFmtId="164" fontId="8" fillId="0" borderId="19" xfId="1" applyNumberFormat="1" applyFont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3" fontId="10" fillId="2" borderId="12" xfId="1" applyNumberFormat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/>
    </xf>
    <xf numFmtId="169" fontId="8" fillId="2" borderId="12" xfId="1" applyNumberFormat="1" applyFont="1" applyFill="1" applyBorder="1" applyAlignment="1">
      <alignment vertical="center"/>
    </xf>
    <xf numFmtId="2" fontId="8" fillId="0" borderId="12" xfId="1" applyNumberFormat="1" applyFont="1" applyBorder="1" applyAlignment="1">
      <alignment vertical="center"/>
    </xf>
    <xf numFmtId="164" fontId="8" fillId="0" borderId="12" xfId="1" applyNumberFormat="1" applyFont="1" applyBorder="1" applyAlignment="1">
      <alignment horizontal="center" vertical="center"/>
    </xf>
    <xf numFmtId="2" fontId="5" fillId="0" borderId="41" xfId="1" applyNumberFormat="1" applyFont="1" applyAlignment="1">
      <alignment horizontal="left" vertical="top" wrapText="1"/>
    </xf>
    <xf numFmtId="0" fontId="9" fillId="2" borderId="12" xfId="1" applyFont="1" applyFill="1" applyBorder="1" applyAlignment="1">
      <alignment horizontal="left" vertical="center"/>
    </xf>
    <xf numFmtId="3" fontId="9" fillId="2" borderId="12" xfId="1" applyNumberFormat="1" applyFont="1" applyFill="1" applyBorder="1" applyAlignment="1">
      <alignment horizontal="center" vertical="center" wrapText="1"/>
    </xf>
    <xf numFmtId="169" fontId="9" fillId="2" borderId="12" xfId="1" applyNumberFormat="1" applyFont="1" applyFill="1" applyBorder="1" applyAlignment="1">
      <alignment vertical="center"/>
    </xf>
    <xf numFmtId="3" fontId="8" fillId="2" borderId="12" xfId="1" applyNumberFormat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left" vertical="center"/>
    </xf>
    <xf numFmtId="3" fontId="10" fillId="2" borderId="27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169" fontId="8" fillId="0" borderId="27" xfId="1" applyNumberFormat="1" applyFont="1" applyBorder="1" applyAlignment="1">
      <alignment vertical="center"/>
    </xf>
    <xf numFmtId="2" fontId="8" fillId="0" borderId="27" xfId="1" applyNumberFormat="1" applyFont="1" applyBorder="1" applyAlignment="1">
      <alignment vertical="center"/>
    </xf>
    <xf numFmtId="39" fontId="8" fillId="0" borderId="27" xfId="1" applyNumberFormat="1" applyFont="1" applyBorder="1" applyAlignment="1">
      <alignment vertical="center"/>
    </xf>
    <xf numFmtId="0" fontId="11" fillId="0" borderId="49" xfId="1" applyFont="1" applyBorder="1" applyAlignment="1">
      <alignment horizontal="center" vertical="center"/>
    </xf>
    <xf numFmtId="3" fontId="11" fillId="0" borderId="49" xfId="1" applyNumberFormat="1" applyFont="1" applyBorder="1" applyAlignment="1">
      <alignment horizontal="center" vertical="center" wrapText="1"/>
    </xf>
    <xf numFmtId="169" fontId="11" fillId="0" borderId="49" xfId="1" applyNumberFormat="1" applyFont="1" applyBorder="1" applyAlignment="1">
      <alignment horizontal="center" vertical="center" wrapText="1"/>
    </xf>
    <xf numFmtId="2" fontId="12" fillId="0" borderId="49" xfId="1" applyNumberFormat="1" applyFont="1" applyBorder="1" applyAlignment="1">
      <alignment vertical="center"/>
    </xf>
    <xf numFmtId="164" fontId="12" fillId="0" borderId="4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 wrapText="1"/>
    </xf>
    <xf numFmtId="169" fontId="12" fillId="0" borderId="12" xfId="1" applyNumberFormat="1" applyFont="1" applyBorder="1" applyAlignment="1">
      <alignment vertical="center"/>
    </xf>
    <xf numFmtId="2" fontId="12" fillId="0" borderId="12" xfId="1" applyNumberFormat="1" applyFont="1" applyBorder="1" applyAlignment="1">
      <alignment vertical="center"/>
    </xf>
    <xf numFmtId="39" fontId="12" fillId="0" borderId="12" xfId="1" applyNumberFormat="1" applyFont="1" applyBorder="1" applyAlignment="1">
      <alignment vertical="center"/>
    </xf>
    <xf numFmtId="0" fontId="5" fillId="0" borderId="7" xfId="1" applyFont="1" applyBorder="1"/>
    <xf numFmtId="0" fontId="5" fillId="0" borderId="41" xfId="1" applyFont="1" applyAlignment="1">
      <alignment horizontal="left" vertical="center"/>
    </xf>
    <xf numFmtId="170" fontId="5" fillId="0" borderId="41" xfId="1" applyNumberFormat="1" applyFont="1"/>
    <xf numFmtId="10" fontId="5" fillId="0" borderId="41" xfId="1" applyNumberFormat="1" applyFont="1"/>
    <xf numFmtId="39" fontId="5" fillId="0" borderId="41" xfId="1" applyNumberFormat="1" applyFont="1"/>
    <xf numFmtId="39" fontId="5" fillId="0" borderId="8" xfId="1" applyNumberFormat="1" applyFont="1" applyBorder="1"/>
    <xf numFmtId="170" fontId="6" fillId="0" borderId="12" xfId="1" applyNumberFormat="1" applyFont="1" applyBorder="1" applyAlignment="1">
      <alignment vertical="top" wrapText="1"/>
    </xf>
    <xf numFmtId="0" fontId="6" fillId="0" borderId="12" xfId="1" applyFont="1" applyBorder="1" applyAlignment="1">
      <alignment horizontal="left" vertical="center"/>
    </xf>
    <xf numFmtId="39" fontId="6" fillId="0" borderId="12" xfId="1" applyNumberFormat="1" applyFont="1" applyBorder="1" applyAlignment="1">
      <alignment horizontal="left" vertical="top"/>
    </xf>
    <xf numFmtId="170" fontId="6" fillId="0" borderId="12" xfId="1" applyNumberFormat="1" applyFont="1" applyBorder="1" applyAlignment="1">
      <alignment horizontal="left" vertical="top"/>
    </xf>
    <xf numFmtId="171" fontId="6" fillId="0" borderId="12" xfId="1" applyNumberFormat="1" applyFont="1" applyBorder="1" applyAlignment="1">
      <alignment horizontal="left" vertical="top"/>
    </xf>
    <xf numFmtId="0" fontId="8" fillId="0" borderId="41" xfId="1" applyFont="1"/>
    <xf numFmtId="0" fontId="9" fillId="2" borderId="32" xfId="1" applyFont="1" applyFill="1" applyBorder="1" applyAlignment="1">
      <alignment horizontal="left" vertical="center"/>
    </xf>
    <xf numFmtId="3" fontId="9" fillId="2" borderId="32" xfId="1" applyNumberFormat="1" applyFont="1" applyFill="1" applyBorder="1" applyAlignment="1">
      <alignment horizontal="center" vertical="center" wrapText="1"/>
    </xf>
    <xf numFmtId="0" fontId="8" fillId="2" borderId="32" xfId="1" applyFont="1" applyFill="1" applyBorder="1"/>
    <xf numFmtId="173" fontId="14" fillId="2" borderId="32" xfId="1" applyNumberFormat="1" applyFont="1" applyFill="1" applyBorder="1" applyAlignment="1">
      <alignment horizontal="right" vertical="center"/>
    </xf>
    <xf numFmtId="169" fontId="9" fillId="2" borderId="32" xfId="1" applyNumberFormat="1" applyFont="1" applyFill="1" applyBorder="1" applyAlignment="1">
      <alignment vertical="center"/>
    </xf>
    <xf numFmtId="2" fontId="8" fillId="0" borderId="32" xfId="1" applyNumberFormat="1" applyFont="1" applyBorder="1" applyAlignment="1">
      <alignment vertical="center"/>
    </xf>
    <xf numFmtId="164" fontId="8" fillId="0" borderId="32" xfId="1" applyNumberFormat="1" applyFont="1" applyBorder="1" applyAlignment="1">
      <alignment horizontal="center" vertical="center"/>
    </xf>
    <xf numFmtId="0" fontId="8" fillId="0" borderId="41" xfId="1" applyFont="1" applyAlignment="1">
      <alignment wrapText="1"/>
    </xf>
    <xf numFmtId="166" fontId="8" fillId="0" borderId="41" xfId="1" applyNumberFormat="1" applyFont="1" applyAlignment="1">
      <alignment vertical="center"/>
    </xf>
    <xf numFmtId="2" fontId="8" fillId="0" borderId="41" xfId="1" applyNumberFormat="1" applyFont="1"/>
    <xf numFmtId="166" fontId="8" fillId="0" borderId="41" xfId="1" applyNumberFormat="1" applyFont="1"/>
    <xf numFmtId="167" fontId="8" fillId="0" borderId="41" xfId="1" applyNumberFormat="1" applyFont="1"/>
    <xf numFmtId="0" fontId="8" fillId="2" borderId="35" xfId="1" applyFont="1" applyFill="1" applyBorder="1" applyAlignment="1">
      <alignment horizontal="left" vertical="center"/>
    </xf>
    <xf numFmtId="3" fontId="9" fillId="2" borderId="35" xfId="1" applyNumberFormat="1" applyFont="1" applyFill="1" applyBorder="1" applyAlignment="1">
      <alignment horizontal="center" vertical="center" wrapText="1"/>
    </xf>
    <xf numFmtId="0" fontId="8" fillId="2" borderId="35" xfId="1" applyFont="1" applyFill="1" applyBorder="1"/>
    <xf numFmtId="173" fontId="14" fillId="2" borderId="35" xfId="1" applyNumberFormat="1" applyFont="1" applyFill="1" applyBorder="1" applyAlignment="1">
      <alignment vertical="center"/>
    </xf>
    <xf numFmtId="169" fontId="8" fillId="2" borderId="35" xfId="1" applyNumberFormat="1" applyFont="1" applyFill="1" applyBorder="1" applyAlignment="1">
      <alignment vertical="center"/>
    </xf>
    <xf numFmtId="2" fontId="8" fillId="0" borderId="35" xfId="1" applyNumberFormat="1" applyFont="1" applyBorder="1" applyAlignment="1">
      <alignment vertical="center"/>
    </xf>
    <xf numFmtId="164" fontId="8" fillId="0" borderId="35" xfId="1" applyNumberFormat="1" applyFont="1" applyBorder="1" applyAlignment="1">
      <alignment horizontal="center" vertical="center"/>
    </xf>
    <xf numFmtId="2" fontId="8" fillId="0" borderId="41" xfId="1" applyNumberFormat="1" applyFont="1" applyAlignment="1">
      <alignment horizontal="left" vertical="top" wrapText="1"/>
    </xf>
    <xf numFmtId="0" fontId="9" fillId="2" borderId="35" xfId="1" applyFont="1" applyFill="1" applyBorder="1" applyAlignment="1">
      <alignment horizontal="left" vertical="center"/>
    </xf>
    <xf numFmtId="173" fontId="9" fillId="2" borderId="35" xfId="1" applyNumberFormat="1" applyFont="1" applyFill="1" applyBorder="1" applyAlignment="1">
      <alignment horizontal="right" vertical="center"/>
    </xf>
    <xf numFmtId="169" fontId="9" fillId="2" borderId="35" xfId="1" applyNumberFormat="1" applyFont="1" applyFill="1" applyBorder="1" applyAlignment="1">
      <alignment vertical="center"/>
    </xf>
    <xf numFmtId="3" fontId="8" fillId="2" borderId="35" xfId="1" applyNumberFormat="1" applyFont="1" applyFill="1" applyBorder="1" applyAlignment="1">
      <alignment horizontal="center" vertical="center" wrapText="1"/>
    </xf>
    <xf numFmtId="9" fontId="9" fillId="2" borderId="35" xfId="1" applyNumberFormat="1" applyFont="1" applyFill="1" applyBorder="1" applyAlignment="1">
      <alignment horizontal="center" vertical="center" wrapText="1"/>
    </xf>
    <xf numFmtId="9" fontId="8" fillId="2" borderId="35" xfId="1" applyNumberFormat="1" applyFont="1" applyFill="1" applyBorder="1" applyAlignment="1">
      <alignment horizontal="center" vertical="center" wrapText="1"/>
    </xf>
    <xf numFmtId="3" fontId="9" fillId="2" borderId="37" xfId="1" applyNumberFormat="1" applyFont="1" applyFill="1" applyBorder="1" applyAlignment="1">
      <alignment horizontal="center" vertical="center" wrapText="1"/>
    </xf>
    <xf numFmtId="0" fontId="8" fillId="2" borderId="37" xfId="1" applyFont="1" applyFill="1" applyBorder="1"/>
    <xf numFmtId="173" fontId="14" fillId="2" borderId="37" xfId="1" applyNumberFormat="1" applyFont="1" applyFill="1" applyBorder="1" applyAlignment="1">
      <alignment horizontal="right" vertical="center"/>
    </xf>
    <xf numFmtId="169" fontId="9" fillId="2" borderId="37" xfId="1" applyNumberFormat="1" applyFont="1" applyFill="1" applyBorder="1" applyAlignment="1">
      <alignment vertical="center"/>
    </xf>
    <xf numFmtId="2" fontId="8" fillId="0" borderId="37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12" xfId="1" applyFont="1" applyFill="1" applyBorder="1"/>
    <xf numFmtId="173" fontId="14" fillId="2" borderId="12" xfId="1" applyNumberFormat="1" applyFont="1" applyFill="1" applyBorder="1" applyAlignment="1">
      <alignment horizontal="right" vertical="center"/>
    </xf>
    <xf numFmtId="9" fontId="8" fillId="0" borderId="50" xfId="1" applyNumberFormat="1" applyFont="1" applyBorder="1" applyAlignment="1">
      <alignment horizontal="center" vertical="center"/>
    </xf>
    <xf numFmtId="9" fontId="8" fillId="0" borderId="51" xfId="1" applyNumberFormat="1" applyFont="1" applyBorder="1" applyAlignment="1">
      <alignment horizontal="center" vertical="center"/>
    </xf>
    <xf numFmtId="9" fontId="8" fillId="0" borderId="52" xfId="1" applyNumberFormat="1" applyFont="1" applyBorder="1" applyAlignment="1">
      <alignment horizontal="center" vertical="center"/>
    </xf>
    <xf numFmtId="173" fontId="10" fillId="2" borderId="12" xfId="1" applyNumberFormat="1" applyFont="1" applyFill="1" applyBorder="1" applyAlignment="1">
      <alignment horizontal="right" vertical="center"/>
    </xf>
    <xf numFmtId="0" fontId="9" fillId="0" borderId="22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 wrapText="1"/>
    </xf>
    <xf numFmtId="169" fontId="9" fillId="0" borderId="22" xfId="1" applyNumberFormat="1" applyFont="1" applyBorder="1" applyAlignment="1">
      <alignment horizontal="center" vertical="center" wrapText="1"/>
    </xf>
    <xf numFmtId="2" fontId="8" fillId="0" borderId="22" xfId="1" applyNumberFormat="1" applyFont="1" applyBorder="1" applyAlignment="1">
      <alignment vertical="center"/>
    </xf>
    <xf numFmtId="164" fontId="8" fillId="0" borderId="22" xfId="1" applyNumberFormat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3" fontId="8" fillId="0" borderId="38" xfId="1" applyNumberFormat="1" applyFont="1" applyBorder="1" applyAlignment="1">
      <alignment horizontal="center" vertical="center" wrapText="1"/>
    </xf>
    <xf numFmtId="169" fontId="9" fillId="0" borderId="38" xfId="1" applyNumberFormat="1" applyFont="1" applyBorder="1" applyAlignment="1">
      <alignment horizontal="center" vertical="center" wrapText="1"/>
    </xf>
    <xf numFmtId="2" fontId="8" fillId="0" borderId="38" xfId="1" applyNumberFormat="1" applyFont="1" applyBorder="1" applyAlignment="1">
      <alignment vertical="center"/>
    </xf>
    <xf numFmtId="39" fontId="8" fillId="0" borderId="38" xfId="1" applyNumberFormat="1" applyFont="1" applyBorder="1" applyAlignment="1">
      <alignment vertical="center"/>
    </xf>
    <xf numFmtId="0" fontId="26" fillId="0" borderId="41" xfId="1" applyFont="1"/>
    <xf numFmtId="0" fontId="9" fillId="0" borderId="19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164" fontId="8" fillId="0" borderId="49" xfId="1" applyNumberFormat="1" applyFont="1" applyBorder="1" applyAlignment="1">
      <alignment horizontal="center" vertical="center"/>
    </xf>
    <xf numFmtId="37" fontId="6" fillId="0" borderId="12" xfId="1" applyNumberFormat="1" applyFont="1" applyFill="1" applyBorder="1" applyAlignment="1">
      <alignment horizontal="center" vertical="center"/>
    </xf>
    <xf numFmtId="0" fontId="32" fillId="0" borderId="41" xfId="2" applyFont="1" applyAlignment="1">
      <alignment vertical="center"/>
    </xf>
    <xf numFmtId="0" fontId="30" fillId="0" borderId="41" xfId="2" applyFont="1" applyAlignment="1">
      <alignment vertical="center"/>
    </xf>
    <xf numFmtId="0" fontId="31" fillId="0" borderId="53" xfId="2" applyFont="1" applyBorder="1" applyAlignment="1">
      <alignment vertical="center" wrapText="1"/>
    </xf>
    <xf numFmtId="0" fontId="31" fillId="0" borderId="53" xfId="2" applyFont="1" applyBorder="1" applyAlignment="1">
      <alignment vertical="center"/>
    </xf>
    <xf numFmtId="14" fontId="31" fillId="0" borderId="53" xfId="2" applyNumberFormat="1" applyFont="1" applyBorder="1" applyAlignment="1">
      <alignment horizontal="left" vertical="center"/>
    </xf>
    <xf numFmtId="2" fontId="32" fillId="0" borderId="41" xfId="2" applyNumberFormat="1" applyFont="1" applyAlignment="1">
      <alignment vertical="center"/>
    </xf>
    <xf numFmtId="2" fontId="31" fillId="0" borderId="53" xfId="2" applyNumberFormat="1" applyFont="1" applyBorder="1" applyAlignment="1">
      <alignment horizontal="center" vertical="center"/>
    </xf>
    <xf numFmtId="2" fontId="32" fillId="0" borderId="41" xfId="2" applyNumberFormat="1" applyFont="1" applyAlignment="1">
      <alignment horizontal="center" vertical="center" wrapText="1"/>
    </xf>
    <xf numFmtId="0" fontId="15" fillId="0" borderId="53" xfId="3" applyFont="1" applyBorder="1" applyAlignment="1">
      <alignment vertical="center"/>
    </xf>
    <xf numFmtId="2" fontId="32" fillId="0" borderId="41" xfId="2" applyNumberFormat="1" applyFont="1" applyAlignment="1">
      <alignment horizontal="center" vertical="center"/>
    </xf>
    <xf numFmtId="0" fontId="30" fillId="0" borderId="41" xfId="2" applyFont="1" applyAlignment="1">
      <alignment horizontal="center" vertical="center"/>
    </xf>
    <xf numFmtId="0" fontId="30" fillId="0" borderId="53" xfId="2" applyFont="1" applyBorder="1" applyAlignment="1">
      <alignment horizontal="center" vertical="center"/>
    </xf>
    <xf numFmtId="165" fontId="30" fillId="0" borderId="53" xfId="2" applyNumberFormat="1" applyFont="1" applyBorder="1" applyAlignment="1">
      <alignment horizontal="center" vertical="center" wrapText="1"/>
    </xf>
    <xf numFmtId="2" fontId="33" fillId="0" borderId="41" xfId="2" applyNumberFormat="1" applyFont="1" applyAlignment="1">
      <alignment vertical="center" wrapText="1"/>
    </xf>
    <xf numFmtId="166" fontId="33" fillId="0" borderId="41" xfId="4" applyFont="1" applyBorder="1" applyAlignment="1" applyProtection="1">
      <alignment vertical="center"/>
    </xf>
    <xf numFmtId="2" fontId="30" fillId="0" borderId="41" xfId="2" applyNumberFormat="1" applyFont="1" applyAlignment="1">
      <alignment vertical="center"/>
    </xf>
    <xf numFmtId="166" fontId="30" fillId="0" borderId="41" xfId="4" applyFont="1" applyBorder="1" applyAlignment="1">
      <alignment vertical="center"/>
    </xf>
    <xf numFmtId="177" fontId="30" fillId="0" borderId="41" xfId="2" applyNumberFormat="1" applyFont="1" applyAlignment="1">
      <alignment vertical="center"/>
    </xf>
    <xf numFmtId="3" fontId="30" fillId="4" borderId="53" xfId="2" applyNumberFormat="1" applyFont="1" applyFill="1" applyBorder="1" applyAlignment="1">
      <alignment horizontal="center" vertical="center"/>
    </xf>
    <xf numFmtId="165" fontId="30" fillId="4" borderId="53" xfId="2" applyNumberFormat="1" applyFont="1" applyFill="1" applyBorder="1" applyAlignment="1">
      <alignment horizontal="center" vertical="center" wrapText="1"/>
    </xf>
    <xf numFmtId="0" fontId="30" fillId="4" borderId="53" xfId="2" applyFont="1" applyFill="1" applyBorder="1" applyAlignment="1">
      <alignment horizontal="center" vertical="center"/>
    </xf>
    <xf numFmtId="168" fontId="30" fillId="4" borderId="53" xfId="4" applyNumberFormat="1" applyFont="1" applyFill="1" applyBorder="1" applyAlignment="1">
      <alignment horizontal="center" vertical="center"/>
    </xf>
    <xf numFmtId="2" fontId="33" fillId="0" borderId="41" xfId="2" applyNumberFormat="1" applyFont="1" applyAlignment="1">
      <alignment vertical="center"/>
    </xf>
    <xf numFmtId="2" fontId="33" fillId="0" borderId="41" xfId="2" applyNumberFormat="1" applyFont="1" applyAlignment="1">
      <alignment horizontal="left" vertical="center" wrapText="1"/>
    </xf>
    <xf numFmtId="0" fontId="33" fillId="0" borderId="41" xfId="2" applyFont="1" applyAlignment="1">
      <alignment vertical="center" wrapText="1"/>
    </xf>
    <xf numFmtId="0" fontId="35" fillId="0" borderId="41" xfId="2" applyFont="1" applyAlignment="1">
      <alignment vertical="center"/>
    </xf>
    <xf numFmtId="0" fontId="35" fillId="0" borderId="41" xfId="2" applyFont="1" applyAlignment="1">
      <alignment horizontal="left" vertical="center" wrapText="1"/>
    </xf>
    <xf numFmtId="166" fontId="35" fillId="0" borderId="41" xfId="4" applyFont="1" applyBorder="1" applyAlignment="1" applyProtection="1">
      <alignment vertical="center"/>
    </xf>
    <xf numFmtId="2" fontId="35" fillId="0" borderId="41" xfId="2" applyNumberFormat="1" applyFont="1" applyAlignment="1">
      <alignment vertical="center"/>
    </xf>
    <xf numFmtId="166" fontId="36" fillId="0" borderId="41" xfId="4" applyFont="1" applyBorder="1" applyAlignment="1">
      <alignment vertical="center"/>
    </xf>
    <xf numFmtId="177" fontId="36" fillId="0" borderId="41" xfId="2" applyNumberFormat="1" applyFont="1" applyAlignment="1">
      <alignment vertical="center"/>
    </xf>
    <xf numFmtId="0" fontId="36" fillId="0" borderId="41" xfId="2" applyFont="1" applyAlignment="1">
      <alignment vertical="center"/>
    </xf>
    <xf numFmtId="0" fontId="35" fillId="0" borderId="41" xfId="2" applyFont="1" applyAlignment="1">
      <alignment vertical="center" wrapText="1"/>
    </xf>
    <xf numFmtId="166" fontId="35" fillId="0" borderId="41" xfId="4" applyFont="1" applyBorder="1" applyAlignment="1">
      <alignment vertical="center"/>
    </xf>
    <xf numFmtId="0" fontId="32" fillId="4" borderId="53" xfId="2" applyFont="1" applyFill="1" applyBorder="1" applyAlignment="1">
      <alignment horizontal="center" vertical="center"/>
    </xf>
    <xf numFmtId="10" fontId="32" fillId="4" borderId="53" xfId="5" applyNumberFormat="1" applyFont="1" applyFill="1" applyBorder="1" applyAlignment="1">
      <alignment horizontal="center" vertical="center"/>
    </xf>
    <xf numFmtId="0" fontId="32" fillId="0" borderId="53" xfId="2" applyFont="1" applyBorder="1" applyAlignment="1">
      <alignment horizontal="center" vertical="center"/>
    </xf>
    <xf numFmtId="0" fontId="32" fillId="0" borderId="53" xfId="2" applyFont="1" applyBorder="1" applyAlignment="1">
      <alignment horizontal="center" vertical="center" wrapText="1"/>
    </xf>
    <xf numFmtId="0" fontId="36" fillId="0" borderId="41" xfId="2" applyFont="1" applyAlignment="1">
      <alignment vertical="center" wrapText="1"/>
    </xf>
    <xf numFmtId="0" fontId="31" fillId="0" borderId="53" xfId="2" applyFont="1" applyBorder="1" applyAlignment="1">
      <alignment horizontal="center" vertical="center"/>
    </xf>
    <xf numFmtId="1" fontId="32" fillId="0" borderId="53" xfId="2" applyNumberFormat="1" applyFont="1" applyBorder="1" applyAlignment="1">
      <alignment horizontal="center" vertical="center" wrapText="1"/>
    </xf>
    <xf numFmtId="179" fontId="33" fillId="0" borderId="53" xfId="6" applyNumberFormat="1" applyFont="1" applyBorder="1" applyAlignment="1" applyProtection="1">
      <alignment vertical="center"/>
    </xf>
    <xf numFmtId="2" fontId="30" fillId="0" borderId="53" xfId="2" applyNumberFormat="1" applyFont="1" applyBorder="1" applyAlignment="1">
      <alignment vertical="center"/>
    </xf>
    <xf numFmtId="2" fontId="33" fillId="0" borderId="53" xfId="5" applyNumberFormat="1" applyFont="1" applyBorder="1" applyAlignment="1" applyProtection="1">
      <alignment vertical="center"/>
    </xf>
    <xf numFmtId="14" fontId="4" fillId="0" borderId="53" xfId="3" applyNumberFormat="1" applyFont="1" applyBorder="1" applyAlignment="1">
      <alignment vertical="center"/>
    </xf>
    <xf numFmtId="166" fontId="35" fillId="0" borderId="41" xfId="4" applyFont="1" applyFill="1" applyBorder="1" applyAlignment="1" applyProtection="1">
      <alignment vertical="center"/>
    </xf>
    <xf numFmtId="2" fontId="36" fillId="0" borderId="41" xfId="2" applyNumberFormat="1" applyFont="1" applyAlignment="1">
      <alignment vertical="center"/>
    </xf>
    <xf numFmtId="180" fontId="32" fillId="0" borderId="53" xfId="8" applyFont="1" applyBorder="1" applyAlignment="1" applyProtection="1">
      <alignment vertical="center"/>
    </xf>
    <xf numFmtId="14" fontId="30" fillId="0" borderId="53" xfId="2" applyNumberFormat="1" applyFont="1" applyBorder="1" applyAlignment="1">
      <alignment horizontal="center" vertical="center"/>
    </xf>
    <xf numFmtId="2" fontId="35" fillId="0" borderId="41" xfId="2" applyNumberFormat="1" applyFont="1" applyAlignment="1">
      <alignment horizontal="left" vertical="center" wrapText="1"/>
    </xf>
    <xf numFmtId="1" fontId="33" fillId="0" borderId="53" xfId="2" applyNumberFormat="1" applyFont="1" applyBorder="1" applyAlignment="1">
      <alignment horizontal="center" vertical="center" wrapText="1"/>
    </xf>
    <xf numFmtId="180" fontId="33" fillId="0" borderId="53" xfId="8" applyFont="1" applyBorder="1" applyAlignment="1" applyProtection="1">
      <alignment vertical="center"/>
    </xf>
    <xf numFmtId="2" fontId="33" fillId="0" borderId="53" xfId="2" applyNumberFormat="1" applyFont="1" applyBorder="1" applyAlignment="1">
      <alignment vertical="center"/>
    </xf>
    <xf numFmtId="166" fontId="36" fillId="0" borderId="41" xfId="2" applyNumberFormat="1" applyFont="1" applyAlignment="1">
      <alignment vertical="center"/>
    </xf>
    <xf numFmtId="168" fontId="33" fillId="0" borderId="53" xfId="4" applyNumberFormat="1" applyFont="1" applyBorder="1" applyAlignment="1" applyProtection="1">
      <alignment vertical="center"/>
    </xf>
    <xf numFmtId="39" fontId="33" fillId="0" borderId="53" xfId="2" applyNumberFormat="1" applyFont="1" applyBorder="1" applyAlignment="1">
      <alignment vertical="center"/>
    </xf>
    <xf numFmtId="0" fontId="33" fillId="0" borderId="53" xfId="2" applyFont="1" applyBorder="1" applyAlignment="1">
      <alignment horizontal="center" vertical="center" wrapText="1"/>
    </xf>
    <xf numFmtId="10" fontId="33" fillId="0" borderId="53" xfId="5" applyNumberFormat="1" applyFont="1" applyBorder="1" applyAlignment="1">
      <alignment vertical="center"/>
    </xf>
    <xf numFmtId="0" fontId="38" fillId="0" borderId="53" xfId="2" applyFont="1" applyBorder="1" applyAlignment="1">
      <alignment horizontal="center" vertical="center"/>
    </xf>
    <xf numFmtId="1" fontId="39" fillId="0" borderId="53" xfId="8" applyNumberFormat="1" applyFont="1" applyBorder="1" applyAlignment="1">
      <alignment horizontal="center" vertical="center" wrapText="1"/>
    </xf>
    <xf numFmtId="180" fontId="39" fillId="0" borderId="53" xfId="8" applyFont="1" applyBorder="1" applyAlignment="1">
      <alignment horizontal="center" vertical="center" wrapText="1"/>
    </xf>
    <xf numFmtId="2" fontId="40" fillId="0" borderId="53" xfId="2" applyNumberFormat="1" applyFont="1" applyBorder="1" applyAlignment="1">
      <alignment vertical="center"/>
    </xf>
    <xf numFmtId="14" fontId="15" fillId="0" borderId="53" xfId="3" applyNumberFormat="1" applyFont="1" applyBorder="1" applyAlignment="1">
      <alignment vertical="center"/>
    </xf>
    <xf numFmtId="180" fontId="39" fillId="0" borderId="53" xfId="8" applyFont="1" applyBorder="1" applyAlignment="1">
      <alignment vertical="center" wrapText="1"/>
    </xf>
    <xf numFmtId="2" fontId="39" fillId="0" borderId="53" xfId="2" applyNumberFormat="1" applyFont="1" applyBorder="1" applyAlignment="1">
      <alignment vertical="center"/>
    </xf>
    <xf numFmtId="10" fontId="39" fillId="0" borderId="53" xfId="5" applyNumberFormat="1" applyFont="1" applyBorder="1" applyAlignment="1" applyProtection="1">
      <alignment vertical="center"/>
    </xf>
    <xf numFmtId="39" fontId="39" fillId="0" borderId="53" xfId="2" applyNumberFormat="1" applyFont="1" applyBorder="1" applyAlignment="1">
      <alignment vertical="center"/>
    </xf>
    <xf numFmtId="0" fontId="36" fillId="0" borderId="60" xfId="2" applyFont="1" applyBorder="1" applyAlignment="1">
      <alignment vertical="center"/>
    </xf>
    <xf numFmtId="0" fontId="36" fillId="0" borderId="41" xfId="2" applyFont="1" applyAlignment="1">
      <alignment horizontal="left" vertical="center"/>
    </xf>
    <xf numFmtId="170" fontId="36" fillId="0" borderId="41" xfId="2" applyNumberFormat="1" applyFont="1" applyAlignment="1">
      <alignment vertical="center"/>
    </xf>
    <xf numFmtId="10" fontId="35" fillId="0" borderId="41" xfId="5" applyNumberFormat="1" applyFont="1" applyBorder="1" applyAlignment="1" applyProtection="1">
      <alignment vertical="center"/>
    </xf>
    <xf numFmtId="39" fontId="35" fillId="0" borderId="41" xfId="2" applyNumberFormat="1" applyFont="1" applyAlignment="1">
      <alignment vertical="center"/>
    </xf>
    <xf numFmtId="39" fontId="35" fillId="0" borderId="61" xfId="2" applyNumberFormat="1" applyFont="1" applyBorder="1" applyAlignment="1">
      <alignment vertical="center"/>
    </xf>
    <xf numFmtId="170" fontId="37" fillId="0" borderId="53" xfId="2" applyNumberFormat="1" applyFont="1" applyBorder="1" applyAlignment="1">
      <alignment vertical="center" wrapText="1"/>
    </xf>
    <xf numFmtId="0" fontId="38" fillId="0" borderId="53" xfId="2" applyFont="1" applyBorder="1" applyAlignment="1">
      <alignment horizontal="left" vertical="center"/>
    </xf>
    <xf numFmtId="39" fontId="37" fillId="0" borderId="53" xfId="2" applyNumberFormat="1" applyFont="1" applyBorder="1" applyAlignment="1">
      <alignment horizontal="left" vertical="center"/>
    </xf>
    <xf numFmtId="170" fontId="37" fillId="0" borderId="53" xfId="2" applyNumberFormat="1" applyFont="1" applyBorder="1" applyAlignment="1">
      <alignment horizontal="left" vertical="center"/>
    </xf>
    <xf numFmtId="171" fontId="37" fillId="0" borderId="53" xfId="2" applyNumberFormat="1" applyFont="1" applyBorder="1" applyAlignment="1">
      <alignment horizontal="left" vertical="center"/>
    </xf>
    <xf numFmtId="10" fontId="35" fillId="0" borderId="41" xfId="5" applyNumberFormat="1" applyFont="1" applyBorder="1" applyAlignment="1">
      <alignment vertical="center"/>
    </xf>
    <xf numFmtId="10" fontId="35" fillId="0" borderId="41" xfId="5" applyNumberFormat="1" applyFont="1" applyAlignment="1">
      <alignment vertical="center"/>
    </xf>
    <xf numFmtId="0" fontId="1" fillId="0" borderId="41" xfId="3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169" fontId="6" fillId="0" borderId="1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69" fontId="5" fillId="0" borderId="12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9" fontId="6" fillId="0" borderId="1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3" fillId="0" borderId="43" xfId="1" applyFont="1" applyBorder="1"/>
    <xf numFmtId="0" fontId="3" fillId="0" borderId="2" xfId="1" applyFont="1" applyBorder="1"/>
    <xf numFmtId="0" fontId="3" fillId="0" borderId="9" xfId="1" applyFont="1" applyBorder="1"/>
    <xf numFmtId="0" fontId="3" fillId="0" borderId="42" xfId="1" applyFont="1" applyBorder="1"/>
    <xf numFmtId="0" fontId="3" fillId="0" borderId="11" xfId="1" applyFont="1" applyBorder="1"/>
    <xf numFmtId="172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6" xfId="1" applyFont="1" applyBorder="1" applyAlignment="1">
      <alignment horizontal="center" vertical="center"/>
    </xf>
    <xf numFmtId="0" fontId="3" fillId="0" borderId="49" xfId="1" applyFont="1" applyBorder="1"/>
    <xf numFmtId="0" fontId="13" fillId="0" borderId="1" xfId="1" applyFont="1" applyBorder="1" applyAlignment="1">
      <alignment horizontal="left" vertical="center"/>
    </xf>
    <xf numFmtId="0" fontId="3" fillId="0" borderId="29" xfId="1" applyFont="1" applyBorder="1"/>
    <xf numFmtId="9" fontId="8" fillId="0" borderId="33" xfId="1" applyNumberFormat="1" applyFont="1" applyBorder="1" applyAlignment="1">
      <alignment horizontal="center" vertical="center"/>
    </xf>
    <xf numFmtId="0" fontId="3" fillId="0" borderId="40" xfId="1" applyFont="1" applyBorder="1"/>
    <xf numFmtId="170" fontId="6" fillId="0" borderId="45" xfId="1" applyNumberFormat="1" applyFont="1" applyBorder="1" applyAlignment="1">
      <alignment horizontal="left" vertical="center"/>
    </xf>
    <xf numFmtId="0" fontId="3" fillId="0" borderId="46" xfId="1" applyFont="1" applyBorder="1"/>
    <xf numFmtId="170" fontId="6" fillId="0" borderId="45" xfId="1" applyNumberFormat="1" applyFont="1" applyBorder="1" applyAlignment="1">
      <alignment horizontal="center" vertical="top"/>
    </xf>
    <xf numFmtId="0" fontId="3" fillId="0" borderId="5" xfId="1" applyFont="1" applyBorder="1"/>
    <xf numFmtId="2" fontId="6" fillId="0" borderId="5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center" vertical="center" wrapText="1"/>
    </xf>
    <xf numFmtId="0" fontId="10" fillId="2" borderId="41" xfId="1" applyFont="1" applyFill="1" applyAlignment="1">
      <alignment vertical="center" wrapText="1"/>
    </xf>
    <xf numFmtId="0" fontId="1" fillId="0" borderId="41" xfId="1" applyFont="1" applyAlignment="1"/>
    <xf numFmtId="0" fontId="8" fillId="2" borderId="41" xfId="1" applyFont="1" applyFill="1" applyAlignment="1">
      <alignment horizontal="center" vertical="center" wrapText="1"/>
    </xf>
    <xf numFmtId="0" fontId="9" fillId="0" borderId="30" xfId="1" applyFont="1" applyBorder="1" applyAlignment="1">
      <alignment horizontal="center" vertical="center"/>
    </xf>
    <xf numFmtId="0" fontId="3" fillId="0" borderId="36" xfId="1" applyFont="1" applyBorder="1"/>
    <xf numFmtId="0" fontId="8" fillId="0" borderId="31" xfId="1" applyFont="1" applyBorder="1" applyAlignment="1">
      <alignment horizontal="center" vertical="center" wrapText="1"/>
    </xf>
    <xf numFmtId="0" fontId="3" fillId="0" borderId="39" xfId="1" applyFont="1" applyBorder="1"/>
    <xf numFmtId="9" fontId="8" fillId="0" borderId="31" xfId="1" applyNumberFormat="1" applyFont="1" applyBorder="1" applyAlignment="1">
      <alignment horizontal="center" vertical="center"/>
    </xf>
    <xf numFmtId="0" fontId="10" fillId="2" borderId="37" xfId="1" applyFont="1" applyFill="1" applyBorder="1" applyAlignment="1">
      <alignment vertical="center" wrapText="1"/>
    </xf>
    <xf numFmtId="0" fontId="3" fillId="0" borderId="22" xfId="1" applyFont="1" applyBorder="1"/>
    <xf numFmtId="0" fontId="8" fillId="2" borderId="37" xfId="1" applyFont="1" applyFill="1" applyBorder="1" applyAlignment="1">
      <alignment horizontal="center" vertical="center" wrapText="1"/>
    </xf>
    <xf numFmtId="9" fontId="8" fillId="0" borderId="37" xfId="1" applyNumberFormat="1" applyFont="1" applyBorder="1" applyAlignment="1">
      <alignment horizontal="center" vertical="center"/>
    </xf>
    <xf numFmtId="2" fontId="8" fillId="0" borderId="41" xfId="1" applyNumberFormat="1" applyFont="1" applyAlignment="1">
      <alignment horizontal="left" vertical="top" wrapText="1"/>
    </xf>
    <xf numFmtId="0" fontId="8" fillId="2" borderId="37" xfId="1" applyFont="1" applyFill="1" applyBorder="1" applyAlignment="1">
      <alignment horizontal="left" vertical="center" wrapText="1"/>
    </xf>
    <xf numFmtId="9" fontId="8" fillId="0" borderId="20" xfId="1" applyNumberFormat="1" applyFont="1" applyBorder="1" applyAlignment="1">
      <alignment horizontal="center" vertical="center"/>
    </xf>
    <xf numFmtId="0" fontId="3" fillId="0" borderId="23" xfId="1" applyFont="1" applyBorder="1"/>
    <xf numFmtId="0" fontId="8" fillId="0" borderId="30" xfId="1" applyFont="1" applyBorder="1" applyAlignment="1">
      <alignment horizontal="center" vertical="center" wrapText="1"/>
    </xf>
    <xf numFmtId="0" fontId="3" fillId="0" borderId="34" xfId="1" applyFont="1" applyBorder="1"/>
    <xf numFmtId="0" fontId="8" fillId="2" borderId="31" xfId="1" applyFont="1" applyFill="1" applyBorder="1" applyAlignment="1">
      <alignment horizontal="left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3" fillId="0" borderId="44" xfId="1" applyFont="1" applyBorder="1"/>
    <xf numFmtId="0" fontId="7" fillId="0" borderId="16" xfId="1" applyFont="1" applyBorder="1" applyAlignment="1">
      <alignment horizontal="center" vertical="center" wrapText="1"/>
    </xf>
    <xf numFmtId="2" fontId="2" fillId="0" borderId="41" xfId="1" applyNumberFormat="1" applyFont="1" applyAlignment="1">
      <alignment horizontal="left" vertical="center" wrapText="1"/>
    </xf>
    <xf numFmtId="0" fontId="4" fillId="0" borderId="45" xfId="1" applyFont="1" applyBorder="1" applyAlignment="1">
      <alignment horizontal="left" vertical="top"/>
    </xf>
    <xf numFmtId="0" fontId="2" fillId="0" borderId="5" xfId="1" applyFont="1" applyBorder="1" applyAlignment="1">
      <alignment horizontal="center" vertical="center"/>
    </xf>
    <xf numFmtId="2" fontId="2" fillId="0" borderId="45" xfId="1" applyNumberFormat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2" fontId="5" fillId="0" borderId="41" xfId="1" applyNumberFormat="1" applyFont="1" applyAlignment="1">
      <alignment horizontal="left" vertical="top" wrapText="1"/>
    </xf>
    <xf numFmtId="2" fontId="4" fillId="0" borderId="41" xfId="1" applyNumberFormat="1" applyFont="1" applyAlignment="1">
      <alignment horizontal="center" vertical="center" wrapText="1"/>
    </xf>
    <xf numFmtId="0" fontId="4" fillId="0" borderId="45" xfId="1" applyFont="1" applyBorder="1" applyAlignment="1">
      <alignment horizontal="left" vertical="center"/>
    </xf>
    <xf numFmtId="2" fontId="4" fillId="0" borderId="45" xfId="1" applyNumberFormat="1" applyFont="1" applyBorder="1" applyAlignment="1">
      <alignment horizontal="center" vertical="center"/>
    </xf>
    <xf numFmtId="0" fontId="4" fillId="0" borderId="4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10" fontId="2" fillId="0" borderId="45" xfId="1" applyNumberFormat="1" applyFont="1" applyBorder="1" applyAlignment="1">
      <alignment horizontal="center"/>
    </xf>
    <xf numFmtId="2" fontId="4" fillId="0" borderId="41" xfId="1" applyNumberFormat="1" applyFont="1" applyAlignment="1">
      <alignment horizontal="center" vertical="center"/>
    </xf>
    <xf numFmtId="0" fontId="2" fillId="0" borderId="41" xfId="1" applyFont="1" applyAlignment="1">
      <alignment horizontal="center"/>
    </xf>
    <xf numFmtId="0" fontId="4" fillId="0" borderId="43" xfId="1" applyFont="1" applyBorder="1" applyAlignment="1">
      <alignment horizontal="left"/>
    </xf>
    <xf numFmtId="0" fontId="4" fillId="0" borderId="1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8" xfId="1" applyFont="1" applyBorder="1"/>
    <xf numFmtId="2" fontId="4" fillId="0" borderId="45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left" vertical="top" wrapText="1"/>
    </xf>
    <xf numFmtId="2" fontId="2" fillId="0" borderId="45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45" xfId="1" applyFont="1" applyBorder="1" applyAlignment="1">
      <alignment horizontal="left"/>
    </xf>
    <xf numFmtId="0" fontId="8" fillId="2" borderId="16" xfId="1" applyFont="1" applyFill="1" applyBorder="1" applyAlignment="1">
      <alignment horizontal="left" vertical="center" wrapText="1"/>
    </xf>
    <xf numFmtId="0" fontId="3" fillId="0" borderId="26" xfId="1" applyFont="1" applyBorder="1"/>
    <xf numFmtId="0" fontId="8" fillId="2" borderId="16" xfId="1" applyFont="1" applyFill="1" applyBorder="1" applyAlignment="1">
      <alignment horizontal="center" vertical="center" wrapText="1"/>
    </xf>
    <xf numFmtId="9" fontId="8" fillId="0" borderId="16" xfId="1" applyNumberFormat="1" applyFont="1" applyBorder="1" applyAlignment="1">
      <alignment horizontal="center" vertical="center"/>
    </xf>
    <xf numFmtId="9" fontId="8" fillId="0" borderId="24" xfId="1" applyNumberFormat="1" applyFont="1" applyBorder="1" applyAlignment="1">
      <alignment horizontal="center" vertical="center"/>
    </xf>
    <xf numFmtId="0" fontId="3" fillId="0" borderId="28" xfId="1" applyFont="1" applyBorder="1"/>
    <xf numFmtId="0" fontId="5" fillId="0" borderId="44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 wrapText="1"/>
    </xf>
    <xf numFmtId="9" fontId="12" fillId="0" borderId="44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3" fillId="0" borderId="21" xfId="1" applyFont="1" applyBorder="1"/>
    <xf numFmtId="0" fontId="3" fillId="0" borderId="25" xfId="1" applyFont="1" applyBorder="1"/>
    <xf numFmtId="0" fontId="8" fillId="2" borderId="18" xfId="1" applyFont="1" applyFill="1" applyBorder="1" applyAlignment="1">
      <alignment horizontal="left" vertical="center" wrapText="1"/>
    </xf>
    <xf numFmtId="0" fontId="8" fillId="2" borderId="18" xfId="1" applyFont="1" applyFill="1" applyBorder="1" applyAlignment="1">
      <alignment horizontal="center" vertical="center" wrapText="1"/>
    </xf>
    <xf numFmtId="9" fontId="8" fillId="0" borderId="44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/>
    </xf>
    <xf numFmtId="0" fontId="27" fillId="2" borderId="1" xfId="1" applyFont="1" applyFill="1" applyBorder="1" applyAlignment="1">
      <alignment horizontal="left" vertical="top" wrapText="1"/>
    </xf>
    <xf numFmtId="0" fontId="37" fillId="0" borderId="54" xfId="2" applyFont="1" applyBorder="1" applyAlignment="1">
      <alignment horizontal="left" vertical="center" wrapText="1"/>
    </xf>
    <xf numFmtId="0" fontId="37" fillId="0" borderId="55" xfId="2" applyFont="1" applyBorder="1" applyAlignment="1">
      <alignment horizontal="left" vertical="center" wrapText="1"/>
    </xf>
    <xf numFmtId="0" fontId="37" fillId="0" borderId="56" xfId="2" applyFont="1" applyBorder="1" applyAlignment="1">
      <alignment horizontal="left" vertical="center" wrapText="1"/>
    </xf>
    <xf numFmtId="0" fontId="37" fillId="0" borderId="57" xfId="2" applyFont="1" applyBorder="1" applyAlignment="1">
      <alignment horizontal="left" vertical="center" wrapText="1"/>
    </xf>
    <xf numFmtId="0" fontId="37" fillId="0" borderId="58" xfId="2" applyFont="1" applyBorder="1" applyAlignment="1">
      <alignment horizontal="left" vertical="center" wrapText="1"/>
    </xf>
    <xf numFmtId="0" fontId="37" fillId="0" borderId="59" xfId="2" applyFont="1" applyBorder="1" applyAlignment="1">
      <alignment horizontal="left" vertical="center" wrapText="1"/>
    </xf>
    <xf numFmtId="172" fontId="38" fillId="0" borderId="53" xfId="2" applyNumberFormat="1" applyFont="1" applyBorder="1" applyAlignment="1">
      <alignment horizontal="left" vertical="center"/>
    </xf>
    <xf numFmtId="0" fontId="16" fillId="0" borderId="55" xfId="3" applyFont="1" applyBorder="1" applyAlignment="1">
      <alignment horizontal="left" vertical="center" wrapText="1"/>
    </xf>
    <xf numFmtId="0" fontId="16" fillId="0" borderId="41" xfId="3" applyFont="1" applyAlignment="1">
      <alignment horizontal="left" vertical="center" wrapText="1"/>
    </xf>
    <xf numFmtId="0" fontId="37" fillId="0" borderId="54" xfId="2" applyFont="1" applyBorder="1" applyAlignment="1">
      <alignment horizontal="left" vertical="center"/>
    </xf>
    <xf numFmtId="0" fontId="37" fillId="0" borderId="56" xfId="2" applyFont="1" applyBorder="1" applyAlignment="1">
      <alignment horizontal="left" vertical="center"/>
    </xf>
    <xf numFmtId="0" fontId="37" fillId="0" borderId="57" xfId="2" applyFont="1" applyBorder="1" applyAlignment="1">
      <alignment horizontal="left" vertical="center"/>
    </xf>
    <xf numFmtId="0" fontId="37" fillId="0" borderId="59" xfId="2" applyFont="1" applyBorder="1" applyAlignment="1">
      <alignment horizontal="left" vertical="center"/>
    </xf>
    <xf numFmtId="0" fontId="38" fillId="0" borderId="54" xfId="2" applyFont="1" applyBorder="1" applyAlignment="1">
      <alignment horizontal="left" vertical="center"/>
    </xf>
    <xf numFmtId="0" fontId="38" fillId="0" borderId="55" xfId="2" applyFont="1" applyBorder="1" applyAlignment="1">
      <alignment horizontal="left" vertical="center"/>
    </xf>
    <xf numFmtId="0" fontId="38" fillId="0" borderId="56" xfId="2" applyFont="1" applyBorder="1" applyAlignment="1">
      <alignment horizontal="left" vertical="center"/>
    </xf>
    <xf numFmtId="0" fontId="38" fillId="0" borderId="57" xfId="2" applyFont="1" applyBorder="1" applyAlignment="1">
      <alignment horizontal="left" vertical="center"/>
    </xf>
    <xf numFmtId="0" fontId="38" fillId="0" borderId="58" xfId="2" applyFont="1" applyBorder="1" applyAlignment="1">
      <alignment horizontal="left" vertical="center"/>
    </xf>
    <xf numFmtId="0" fontId="38" fillId="0" borderId="59" xfId="2" applyFont="1" applyBorder="1" applyAlignment="1">
      <alignment horizontal="left" vertical="center"/>
    </xf>
    <xf numFmtId="0" fontId="38" fillId="0" borderId="53" xfId="2" applyFont="1" applyBorder="1" applyAlignment="1">
      <alignment horizontal="center" vertical="center"/>
    </xf>
    <xf numFmtId="0" fontId="37" fillId="0" borderId="53" xfId="2" applyFont="1" applyBorder="1" applyAlignment="1">
      <alignment horizontal="left" vertical="center" wrapText="1"/>
    </xf>
    <xf numFmtId="0" fontId="37" fillId="0" borderId="53" xfId="2" applyFont="1" applyBorder="1" applyAlignment="1">
      <alignment horizontal="left" vertical="center"/>
    </xf>
    <xf numFmtId="170" fontId="37" fillId="0" borderId="53" xfId="2" applyNumberFormat="1" applyFont="1" applyBorder="1" applyAlignment="1">
      <alignment horizontal="left" vertical="center"/>
    </xf>
    <xf numFmtId="170" fontId="37" fillId="0" borderId="53" xfId="2" applyNumberFormat="1" applyFont="1" applyBorder="1" applyAlignment="1">
      <alignment horizontal="center" vertical="center"/>
    </xf>
    <xf numFmtId="2" fontId="37" fillId="0" borderId="64" xfId="2" applyNumberFormat="1" applyFont="1" applyBorder="1" applyAlignment="1">
      <alignment horizontal="left" vertical="center"/>
    </xf>
    <xf numFmtId="2" fontId="37" fillId="0" borderId="53" xfId="2" applyNumberFormat="1" applyFont="1" applyBorder="1" applyAlignment="1">
      <alignment horizontal="left" vertical="center"/>
    </xf>
    <xf numFmtId="0" fontId="38" fillId="0" borderId="54" xfId="2" applyFont="1" applyBorder="1" applyAlignment="1">
      <alignment horizontal="left" vertical="center" wrapText="1"/>
    </xf>
    <xf numFmtId="0" fontId="38" fillId="0" borderId="55" xfId="2" applyFont="1" applyBorder="1" applyAlignment="1">
      <alignment horizontal="left" vertical="center" wrapText="1"/>
    </xf>
    <xf numFmtId="0" fontId="38" fillId="0" borderId="56" xfId="2" applyFont="1" applyBorder="1" applyAlignment="1">
      <alignment horizontal="left" vertical="center" wrapText="1"/>
    </xf>
    <xf numFmtId="0" fontId="38" fillId="0" borderId="57" xfId="2" applyFont="1" applyBorder="1" applyAlignment="1">
      <alignment horizontal="left" vertical="center" wrapText="1"/>
    </xf>
    <xf numFmtId="0" fontId="38" fillId="0" borderId="58" xfId="2" applyFont="1" applyBorder="1" applyAlignment="1">
      <alignment horizontal="left" vertical="center" wrapText="1"/>
    </xf>
    <xf numFmtId="0" fontId="38" fillId="0" borderId="59" xfId="2" applyFont="1" applyBorder="1" applyAlignment="1">
      <alignment horizontal="left" vertical="center" wrapText="1"/>
    </xf>
    <xf numFmtId="0" fontId="38" fillId="0" borderId="53" xfId="2" applyFont="1" applyBorder="1" applyAlignment="1">
      <alignment horizontal="center" vertical="center" wrapText="1"/>
    </xf>
    <xf numFmtId="0" fontId="38" fillId="0" borderId="53" xfId="2" applyFont="1" applyBorder="1" applyAlignment="1">
      <alignment horizontal="left" vertical="center"/>
    </xf>
    <xf numFmtId="0" fontId="36" fillId="0" borderId="53" xfId="2" applyFont="1" applyBorder="1" applyAlignment="1">
      <alignment horizontal="center" vertical="center"/>
    </xf>
    <xf numFmtId="0" fontId="37" fillId="0" borderId="62" xfId="2" applyFont="1" applyBorder="1" applyAlignment="1">
      <alignment horizontal="center" vertical="center"/>
    </xf>
    <xf numFmtId="0" fontId="39" fillId="0" borderId="65" xfId="2" applyFont="1" applyBorder="1" applyAlignment="1">
      <alignment horizontal="center" vertical="center" wrapText="1"/>
    </xf>
    <xf numFmtId="0" fontId="39" fillId="0" borderId="67" xfId="2" applyFont="1" applyBorder="1" applyAlignment="1">
      <alignment horizontal="center" vertical="center" wrapText="1"/>
    </xf>
    <xf numFmtId="39" fontId="39" fillId="0" borderId="53" xfId="2" applyNumberFormat="1" applyFont="1" applyBorder="1" applyAlignment="1">
      <alignment horizontal="center" vertical="center"/>
    </xf>
    <xf numFmtId="0" fontId="40" fillId="0" borderId="53" xfId="2" applyFont="1" applyBorder="1" applyAlignment="1">
      <alignment horizontal="center" vertical="center"/>
    </xf>
    <xf numFmtId="2" fontId="35" fillId="0" borderId="41" xfId="2" applyNumberFormat="1" applyFont="1" applyAlignment="1">
      <alignment horizontal="left" vertical="center" wrapText="1"/>
    </xf>
    <xf numFmtId="0" fontId="30" fillId="0" borderId="58" xfId="2" applyFont="1" applyBorder="1" applyAlignment="1">
      <alignment horizontal="left" vertical="center" wrapText="1"/>
    </xf>
    <xf numFmtId="0" fontId="30" fillId="0" borderId="63" xfId="2" applyFont="1" applyBorder="1" applyAlignment="1">
      <alignment horizontal="left" vertical="center" wrapText="1"/>
    </xf>
    <xf numFmtId="0" fontId="33" fillId="0" borderId="65" xfId="2" applyFont="1" applyBorder="1" applyAlignment="1">
      <alignment horizontal="center" vertical="center" wrapText="1"/>
    </xf>
    <xf numFmtId="0" fontId="33" fillId="0" borderId="67" xfId="2" applyFont="1" applyBorder="1" applyAlignment="1">
      <alignment horizontal="center" vertical="center" wrapText="1"/>
    </xf>
    <xf numFmtId="9" fontId="33" fillId="0" borderId="53" xfId="7" applyFont="1" applyBorder="1" applyAlignment="1" applyProtection="1">
      <alignment horizontal="center" vertical="center"/>
    </xf>
    <xf numFmtId="0" fontId="33" fillId="0" borderId="53" xfId="7" applyNumberFormat="1" applyFont="1" applyBorder="1" applyAlignment="1" applyProtection="1">
      <alignment horizontal="center" vertical="center"/>
    </xf>
    <xf numFmtId="9" fontId="30" fillId="0" borderId="53" xfId="7" applyFont="1" applyBorder="1" applyAlignment="1">
      <alignment horizontal="center" vertical="center"/>
    </xf>
    <xf numFmtId="0" fontId="30" fillId="0" borderId="65" xfId="2" applyFont="1" applyBorder="1" applyAlignment="1">
      <alignment horizontal="left" vertical="center" wrapText="1"/>
    </xf>
    <xf numFmtId="0" fontId="30" fillId="0" borderId="67" xfId="2" applyFont="1" applyBorder="1" applyAlignment="1">
      <alignment horizontal="left" vertical="center" wrapText="1"/>
    </xf>
    <xf numFmtId="0" fontId="30" fillId="0" borderId="65" xfId="2" applyFont="1" applyBorder="1" applyAlignment="1">
      <alignment horizontal="center" vertical="center" wrapText="1"/>
    </xf>
    <xf numFmtId="0" fontId="30" fillId="0" borderId="66" xfId="2" applyFont="1" applyBorder="1" applyAlignment="1">
      <alignment horizontal="center" vertical="center"/>
    </xf>
    <xf numFmtId="0" fontId="30" fillId="0" borderId="67" xfId="2" applyFont="1" applyBorder="1" applyAlignment="1">
      <alignment horizontal="center" vertical="center"/>
    </xf>
    <xf numFmtId="0" fontId="2" fillId="0" borderId="65" xfId="3" applyFont="1" applyBorder="1" applyAlignment="1">
      <alignment horizontal="center" vertical="center" wrapText="1"/>
    </xf>
    <xf numFmtId="0" fontId="2" fillId="0" borderId="67" xfId="3" applyFont="1" applyBorder="1" applyAlignment="1">
      <alignment horizontal="center" vertical="center" wrapText="1"/>
    </xf>
    <xf numFmtId="0" fontId="33" fillId="0" borderId="65" xfId="2" applyFont="1" applyBorder="1" applyAlignment="1">
      <alignment horizontal="left" vertical="center" wrapText="1"/>
    </xf>
    <xf numFmtId="0" fontId="33" fillId="0" borderId="67" xfId="2" applyFont="1" applyBorder="1" applyAlignment="1">
      <alignment horizontal="left" vertical="center" wrapText="1"/>
    </xf>
    <xf numFmtId="0" fontId="32" fillId="0" borderId="65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7" xfId="2" applyFont="1" applyBorder="1" applyAlignment="1">
      <alignment horizontal="center" vertical="center" wrapText="1"/>
    </xf>
    <xf numFmtId="0" fontId="32" fillId="0" borderId="53" xfId="2" applyFont="1" applyBorder="1" applyAlignment="1">
      <alignment horizontal="center" vertical="center"/>
    </xf>
    <xf numFmtId="0" fontId="32" fillId="0" borderId="53" xfId="2" applyFont="1" applyBorder="1" applyAlignment="1">
      <alignment horizontal="center" vertical="center" wrapText="1"/>
    </xf>
    <xf numFmtId="0" fontId="34" fillId="0" borderId="53" xfId="2" applyFont="1" applyBorder="1" applyAlignment="1">
      <alignment horizontal="center" vertical="center" wrapText="1"/>
    </xf>
    <xf numFmtId="2" fontId="33" fillId="0" borderId="41" xfId="2" applyNumberFormat="1" applyFont="1" applyAlignment="1">
      <alignment horizontal="left" vertical="center" wrapText="1"/>
    </xf>
    <xf numFmtId="0" fontId="31" fillId="0" borderId="62" xfId="2" applyFont="1" applyBorder="1" applyAlignment="1">
      <alignment horizontal="left" vertical="center"/>
    </xf>
    <xf numFmtId="0" fontId="31" fillId="0" borderId="64" xfId="2" applyFont="1" applyBorder="1" applyAlignment="1">
      <alignment horizontal="left" vertical="center"/>
    </xf>
    <xf numFmtId="0" fontId="30" fillId="0" borderId="63" xfId="2" applyFont="1" applyBorder="1" applyAlignment="1">
      <alignment horizontal="center" vertical="center"/>
    </xf>
    <xf numFmtId="0" fontId="30" fillId="0" borderId="64" xfId="2" applyFont="1" applyBorder="1" applyAlignment="1">
      <alignment horizontal="center" vertical="center"/>
    </xf>
    <xf numFmtId="2" fontId="30" fillId="0" borderId="53" xfId="2" applyNumberFormat="1" applyFont="1" applyBorder="1" applyAlignment="1">
      <alignment horizontal="left" vertical="center" wrapText="1"/>
    </xf>
    <xf numFmtId="0" fontId="31" fillId="0" borderId="62" xfId="2" applyFont="1" applyBorder="1" applyAlignment="1">
      <alignment horizontal="left" vertical="center" wrapText="1"/>
    </xf>
    <xf numFmtId="0" fontId="31" fillId="0" borderId="63" xfId="2" applyFont="1" applyBorder="1" applyAlignment="1">
      <alignment horizontal="left" vertical="center" wrapText="1"/>
    </xf>
    <xf numFmtId="0" fontId="31" fillId="0" borderId="64" xfId="2" applyFont="1" applyBorder="1" applyAlignment="1">
      <alignment horizontal="left" vertical="center" wrapText="1"/>
    </xf>
    <xf numFmtId="2" fontId="30" fillId="0" borderId="62" xfId="2" applyNumberFormat="1" applyFont="1" applyBorder="1" applyAlignment="1">
      <alignment horizontal="left" vertical="center" wrapText="1"/>
    </xf>
    <xf numFmtId="2" fontId="30" fillId="0" borderId="63" xfId="2" applyNumberFormat="1" applyFont="1" applyBorder="1" applyAlignment="1">
      <alignment horizontal="left" vertical="center" wrapText="1"/>
    </xf>
    <xf numFmtId="2" fontId="30" fillId="0" borderId="64" xfId="2" applyNumberFormat="1" applyFont="1" applyBorder="1" applyAlignment="1">
      <alignment horizontal="left" vertical="center" wrapText="1"/>
    </xf>
    <xf numFmtId="0" fontId="32" fillId="0" borderId="54" xfId="2" applyFont="1" applyBorder="1" applyAlignment="1">
      <alignment horizontal="center" vertical="center" wrapText="1"/>
    </xf>
    <xf numFmtId="0" fontId="32" fillId="0" borderId="55" xfId="2" applyFont="1" applyBorder="1" applyAlignment="1">
      <alignment horizontal="center" vertical="center" wrapText="1"/>
    </xf>
    <xf numFmtId="0" fontId="32" fillId="0" borderId="56" xfId="2" applyFont="1" applyBorder="1" applyAlignment="1">
      <alignment horizontal="center" vertical="center" wrapText="1"/>
    </xf>
    <xf numFmtId="0" fontId="32" fillId="0" borderId="57" xfId="2" applyFont="1" applyBorder="1" applyAlignment="1">
      <alignment horizontal="center" vertical="center" wrapText="1"/>
    </xf>
    <xf numFmtId="0" fontId="32" fillId="0" borderId="58" xfId="2" applyFont="1" applyBorder="1" applyAlignment="1">
      <alignment horizontal="center" vertical="center" wrapText="1"/>
    </xf>
    <xf numFmtId="0" fontId="32" fillId="0" borderId="59" xfId="2" applyFont="1" applyBorder="1" applyAlignment="1">
      <alignment horizontal="center" vertical="center" wrapText="1"/>
    </xf>
    <xf numFmtId="2" fontId="31" fillId="0" borderId="53" xfId="2" applyNumberFormat="1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 wrapText="1"/>
    </xf>
    <xf numFmtId="0" fontId="30" fillId="0" borderId="63" xfId="2" applyFont="1" applyBorder="1" applyAlignment="1">
      <alignment horizontal="center" vertical="center" wrapText="1"/>
    </xf>
    <xf numFmtId="0" fontId="30" fillId="0" borderId="64" xfId="2" applyFont="1" applyBorder="1" applyAlignment="1">
      <alignment horizontal="center" vertical="center" wrapText="1"/>
    </xf>
    <xf numFmtId="0" fontId="15" fillId="0" borderId="62" xfId="3" applyFont="1" applyBorder="1" applyAlignment="1">
      <alignment horizontal="center" vertical="center"/>
    </xf>
    <xf numFmtId="0" fontId="15" fillId="0" borderId="63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2" fontId="32" fillId="0" borderId="41" xfId="2" applyNumberFormat="1" applyFont="1" applyAlignment="1">
      <alignment horizontal="center" vertical="center"/>
    </xf>
    <xf numFmtId="0" fontId="30" fillId="0" borderId="41" xfId="2" applyFont="1" applyAlignment="1">
      <alignment horizontal="center" vertical="center"/>
    </xf>
    <xf numFmtId="0" fontId="31" fillId="0" borderId="63" xfId="2" applyFont="1" applyBorder="1" applyAlignment="1">
      <alignment horizontal="left" vertical="center"/>
    </xf>
    <xf numFmtId="0" fontId="31" fillId="0" borderId="55" xfId="2" applyFont="1" applyBorder="1" applyAlignment="1">
      <alignment horizontal="left" vertical="center"/>
    </xf>
    <xf numFmtId="0" fontId="31" fillId="0" borderId="54" xfId="2" applyFont="1" applyBorder="1" applyAlignment="1">
      <alignment horizontal="left" vertical="center" wrapText="1"/>
    </xf>
    <xf numFmtId="0" fontId="31" fillId="0" borderId="55" xfId="2" applyFont="1" applyBorder="1" applyAlignment="1">
      <alignment horizontal="left" vertical="center" wrapText="1"/>
    </xf>
    <xf numFmtId="0" fontId="31" fillId="0" borderId="56" xfId="2" applyFont="1" applyBorder="1" applyAlignment="1">
      <alignment horizontal="left" vertical="center" wrapText="1"/>
    </xf>
    <xf numFmtId="0" fontId="31" fillId="0" borderId="60" xfId="2" applyFont="1" applyBorder="1" applyAlignment="1">
      <alignment horizontal="left" vertical="center" wrapText="1"/>
    </xf>
    <xf numFmtId="0" fontId="31" fillId="0" borderId="41" xfId="2" applyFont="1" applyAlignment="1">
      <alignment horizontal="left" vertical="center" wrapText="1"/>
    </xf>
    <xf numFmtId="0" fontId="31" fillId="0" borderId="57" xfId="2" applyFont="1" applyBorder="1" applyAlignment="1">
      <alignment horizontal="left" vertical="center" wrapText="1"/>
    </xf>
    <xf numFmtId="0" fontId="31" fillId="0" borderId="58" xfId="2" applyFont="1" applyBorder="1" applyAlignment="1">
      <alignment horizontal="left" vertical="center" wrapText="1"/>
    </xf>
    <xf numFmtId="0" fontId="31" fillId="0" borderId="59" xfId="2" applyFont="1" applyBorder="1" applyAlignment="1">
      <alignment horizontal="left" vertical="center" wrapText="1"/>
    </xf>
    <xf numFmtId="2" fontId="31" fillId="0" borderId="62" xfId="2" applyNumberFormat="1" applyFont="1" applyBorder="1" applyAlignment="1">
      <alignment horizontal="center" vertical="center" wrapText="1"/>
    </xf>
    <xf numFmtId="2" fontId="31" fillId="0" borderId="63" xfId="2" applyNumberFormat="1" applyFont="1" applyBorder="1" applyAlignment="1">
      <alignment horizontal="center" vertical="center" wrapText="1"/>
    </xf>
    <xf numFmtId="2" fontId="31" fillId="0" borderId="64" xfId="2" applyNumberFormat="1" applyFont="1" applyBorder="1" applyAlignment="1">
      <alignment horizontal="center" vertical="center" wrapText="1"/>
    </xf>
    <xf numFmtId="2" fontId="30" fillId="0" borderId="53" xfId="2" applyNumberFormat="1" applyFont="1" applyBorder="1" applyAlignment="1">
      <alignment horizontal="center" vertical="center" wrapText="1"/>
    </xf>
    <xf numFmtId="0" fontId="30" fillId="0" borderId="53" xfId="2" applyFont="1" applyBorder="1" applyAlignment="1">
      <alignment horizontal="center" vertical="center"/>
    </xf>
    <xf numFmtId="0" fontId="30" fillId="0" borderId="54" xfId="2" applyFont="1" applyBorder="1" applyAlignment="1">
      <alignment horizontal="center" vertical="center"/>
    </xf>
    <xf numFmtId="0" fontId="30" fillId="0" borderId="55" xfId="2" applyFont="1" applyBorder="1" applyAlignment="1">
      <alignment horizontal="center" vertical="center"/>
    </xf>
    <xf numFmtId="0" fontId="30" fillId="0" borderId="56" xfId="2" applyFont="1" applyBorder="1" applyAlignment="1">
      <alignment horizontal="center" vertical="center"/>
    </xf>
    <xf numFmtId="0" fontId="30" fillId="0" borderId="57" xfId="2" applyFont="1" applyBorder="1" applyAlignment="1">
      <alignment horizontal="center" vertical="center"/>
    </xf>
    <xf numFmtId="0" fontId="30" fillId="0" borderId="58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0" fillId="0" borderId="60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2" fontId="32" fillId="0" borderId="41" xfId="2" applyNumberFormat="1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5" fillId="0" borderId="13" xfId="0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3" fillId="0" borderId="44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2" fontId="2" fillId="0" borderId="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3" fillId="0" borderId="29" xfId="0" applyFont="1" applyBorder="1"/>
    <xf numFmtId="172" fontId="6" fillId="0" borderId="1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9" xfId="0" applyFont="1" applyFill="1" applyBorder="1"/>
    <xf numFmtId="170" fontId="6" fillId="0" borderId="4" xfId="0" applyNumberFormat="1" applyFont="1" applyBorder="1" applyAlignment="1">
      <alignment horizontal="left" vertical="center"/>
    </xf>
    <xf numFmtId="170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3" fillId="0" borderId="15" xfId="0" applyFont="1" applyFill="1" applyBorder="1"/>
    <xf numFmtId="0" fontId="3" fillId="0" borderId="14" xfId="0" applyFont="1" applyFill="1" applyBorder="1"/>
    <xf numFmtId="2" fontId="2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2" fontId="5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2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9" fontId="8" fillId="0" borderId="13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8" fillId="0" borderId="13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2" fontId="9" fillId="0" borderId="47" xfId="0" applyNumberFormat="1" applyFont="1" applyBorder="1" applyAlignment="1">
      <alignment horizontal="left" vertical="center"/>
    </xf>
    <xf numFmtId="0" fontId="3" fillId="0" borderId="48" xfId="0" applyFont="1" applyBorder="1"/>
    <xf numFmtId="0" fontId="9" fillId="0" borderId="4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2" fontId="9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9" fontId="8" fillId="0" borderId="14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0" fontId="9" fillId="0" borderId="4" xfId="0" applyNumberFormat="1" applyFont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 wrapText="1"/>
    </xf>
    <xf numFmtId="0" fontId="3" fillId="0" borderId="42" xfId="0" applyFont="1" applyBorder="1"/>
    <xf numFmtId="0" fontId="8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left" vertical="center" wrapText="1"/>
    </xf>
  </cellXfs>
  <cellStyles count="9">
    <cellStyle name="Millares 2" xfId="6"/>
    <cellStyle name="Moneda [0] 2" xfId="8"/>
    <cellStyle name="Moneda 2" xfId="4"/>
    <cellStyle name="Normal" xfId="0" builtinId="0"/>
    <cellStyle name="Normal 2" xfId="1"/>
    <cellStyle name="Normal 2 2" xfId="2"/>
    <cellStyle name="Normal 3" xfId="3"/>
    <cellStyle name="Porcentaje 2" xfId="5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0</xdr:row>
      <xdr:rowOff>9525</xdr:rowOff>
    </xdr:from>
    <xdr:ext cx="1181100" cy="84772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C9AF6614-9934-4899-8EFF-52F2010C61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78900" y="9525"/>
          <a:ext cx="11811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409575</xdr:colOff>
      <xdr:row>40</xdr:row>
      <xdr:rowOff>9525</xdr:rowOff>
    </xdr:from>
    <xdr:ext cx="1181100" cy="847725"/>
    <xdr:pic>
      <xdr:nvPicPr>
        <xdr:cNvPr id="3" name="image1.png" descr="CAPITAL">
          <a:extLst>
            <a:ext uri="{FF2B5EF4-FFF2-40B4-BE49-F238E27FC236}">
              <a16:creationId xmlns:a16="http://schemas.microsoft.com/office/drawing/2014/main" id="{22BB2A76-867B-4693-B3D7-F381E871CA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78900" y="11144250"/>
          <a:ext cx="11811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2019300</xdr:colOff>
      <xdr:row>0</xdr:row>
      <xdr:rowOff>0</xdr:rowOff>
    </xdr:from>
    <xdr:ext cx="2343150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CA1544E2-8C86-4D19-98BC-130B6423BF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0"/>
          <a:ext cx="23431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2114550</xdr:colOff>
      <xdr:row>40</xdr:row>
      <xdr:rowOff>19050</xdr:rowOff>
    </xdr:from>
    <xdr:ext cx="2343150" cy="962025"/>
    <xdr:pic>
      <xdr:nvPicPr>
        <xdr:cNvPr id="5" name="image2.png">
          <a:extLst>
            <a:ext uri="{FF2B5EF4-FFF2-40B4-BE49-F238E27FC236}">
              <a16:creationId xmlns:a16="http://schemas.microsoft.com/office/drawing/2014/main" id="{A9D4C010-4BCA-4359-95A5-913247DF3A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2225" y="11153775"/>
          <a:ext cx="23431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0</xdr:row>
      <xdr:rowOff>9525</xdr:rowOff>
    </xdr:from>
    <xdr:ext cx="1181100" cy="84772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2155047C-987D-4FFB-9A8D-82125C558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78900" y="9525"/>
          <a:ext cx="11811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409575</xdr:colOff>
      <xdr:row>36</xdr:row>
      <xdr:rowOff>0</xdr:rowOff>
    </xdr:from>
    <xdr:ext cx="1181100" cy="847725"/>
    <xdr:pic>
      <xdr:nvPicPr>
        <xdr:cNvPr id="3" name="image1.png" descr="CAPITAL">
          <a:extLst>
            <a:ext uri="{FF2B5EF4-FFF2-40B4-BE49-F238E27FC236}">
              <a16:creationId xmlns:a16="http://schemas.microsoft.com/office/drawing/2014/main" id="{F95ECBBF-12EA-4917-86E2-2FB23FBDB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78900" y="10658475"/>
          <a:ext cx="11811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2019300</xdr:colOff>
      <xdr:row>0</xdr:row>
      <xdr:rowOff>0</xdr:rowOff>
    </xdr:from>
    <xdr:ext cx="2343150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783702E-7D8B-4737-95BA-4DE6CCF34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0"/>
          <a:ext cx="234315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0</xdr:row>
      <xdr:rowOff>14883</xdr:rowOff>
    </xdr:from>
    <xdr:to>
      <xdr:col>16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D71F8C2-530E-429D-8ABE-8750B933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3343" y="14883"/>
          <a:ext cx="98643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0</xdr:row>
      <xdr:rowOff>15875</xdr:rowOff>
    </xdr:from>
    <xdr:to>
      <xdr:col>2</xdr:col>
      <xdr:colOff>3443802</xdr:colOff>
      <xdr:row>3</xdr:row>
      <xdr:rowOff>317500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7F98A33C-F029-4FB3-93CC-3251B942404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15875"/>
          <a:ext cx="5710751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2019300</xdr:colOff>
      <xdr:row>1</xdr:row>
      <xdr:rowOff>133350</xdr:rowOff>
    </xdr:from>
    <xdr:ext cx="4076700" cy="1666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752475</xdr:colOff>
      <xdr:row>1</xdr:row>
      <xdr:rowOff>76200</xdr:rowOff>
    </xdr:from>
    <xdr:ext cx="704850" cy="704850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83575" y="228600"/>
          <a:ext cx="704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628650</xdr:colOff>
      <xdr:row>70</xdr:row>
      <xdr:rowOff>47625</xdr:rowOff>
    </xdr:from>
    <xdr:ext cx="923925" cy="781050"/>
    <xdr:pic>
      <xdr:nvPicPr>
        <xdr:cNvPr id="3" name="image1.png" descr="CAPITAL" title="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1352550</xdr:colOff>
      <xdr:row>1</xdr:row>
      <xdr:rowOff>19050</xdr:rowOff>
    </xdr:from>
    <xdr:ext cx="1704975" cy="628650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70</xdr:row>
      <xdr:rowOff>47625</xdr:rowOff>
    </xdr:from>
    <xdr:ext cx="1704975" cy="7048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K1002"/>
  <sheetViews>
    <sheetView showGridLines="0" topLeftCell="C43" zoomScale="70" zoomScaleNormal="70" workbookViewId="0">
      <selection activeCell="G67" sqref="G67"/>
    </sheetView>
  </sheetViews>
  <sheetFormatPr baseColWidth="10" defaultColWidth="14.42578125" defaultRowHeight="15" customHeight="1"/>
  <cols>
    <col min="1" max="1" width="6.7109375" style="141" customWidth="1"/>
    <col min="2" max="2" width="43.5703125" style="141" customWidth="1"/>
    <col min="3" max="3" width="61" style="141" customWidth="1"/>
    <col min="4" max="4" width="10.7109375" style="141" customWidth="1"/>
    <col min="5" max="5" width="19.140625" style="141" customWidth="1"/>
    <col min="6" max="6" width="16.7109375" style="141" customWidth="1"/>
    <col min="7" max="7" width="18" style="141" customWidth="1"/>
    <col min="8" max="8" width="22.85546875" style="141" customWidth="1"/>
    <col min="9" max="9" width="22.42578125" style="141" bestFit="1" customWidth="1"/>
    <col min="10" max="10" width="19" style="141" customWidth="1"/>
    <col min="11" max="11" width="13.5703125" style="141" customWidth="1"/>
    <col min="12" max="12" width="15.85546875" style="141" customWidth="1"/>
    <col min="13" max="13" width="14.85546875" style="141" customWidth="1"/>
    <col min="14" max="14" width="21.140625" style="141" customWidth="1"/>
    <col min="15" max="15" width="13.42578125" style="141" customWidth="1"/>
    <col min="16" max="16" width="14" style="141" customWidth="1"/>
    <col min="17" max="17" width="16.85546875" style="141" customWidth="1"/>
    <col min="18" max="18" width="16.42578125" style="141" customWidth="1"/>
    <col min="19" max="19" width="12.5703125" style="141" hidden="1" customWidth="1"/>
    <col min="20" max="20" width="14.42578125" style="141" hidden="1" customWidth="1"/>
    <col min="21" max="21" width="18.5703125" style="141" hidden="1" customWidth="1"/>
    <col min="22" max="22" width="33.85546875" style="141" hidden="1" customWidth="1"/>
    <col min="23" max="23" width="12.5703125" style="141" hidden="1" customWidth="1"/>
    <col min="24" max="24" width="24.28515625" style="141" hidden="1" customWidth="1"/>
    <col min="25" max="25" width="22.5703125" style="141" hidden="1" customWidth="1"/>
    <col min="26" max="27" width="12.5703125" style="141" hidden="1" customWidth="1"/>
    <col min="28" max="28" width="16.85546875" style="141" hidden="1" customWidth="1"/>
    <col min="29" max="29" width="12.5703125" style="141" hidden="1" customWidth="1"/>
    <col min="30" max="30" width="30.140625" style="141" hidden="1" customWidth="1"/>
    <col min="31" max="31" width="15.42578125" style="141" hidden="1" customWidth="1"/>
    <col min="32" max="32" width="15.85546875" style="141" hidden="1" customWidth="1"/>
    <col min="33" max="33" width="24.42578125" style="141" hidden="1" customWidth="1"/>
    <col min="34" max="34" width="17.140625" style="141" hidden="1" customWidth="1"/>
    <col min="35" max="37" width="10.7109375" style="141" hidden="1" customWidth="1"/>
    <col min="38" max="16384" width="14.42578125" style="141"/>
  </cols>
  <sheetData>
    <row r="1" spans="1:37" ht="20.25">
      <c r="A1" s="138"/>
      <c r="B1" s="439"/>
      <c r="C1" s="374"/>
      <c r="D1" s="440" t="s">
        <v>0</v>
      </c>
      <c r="E1" s="373"/>
      <c r="F1" s="373"/>
      <c r="G1" s="373"/>
      <c r="H1" s="373"/>
      <c r="I1" s="373"/>
      <c r="J1" s="373"/>
      <c r="K1" s="374"/>
      <c r="L1" s="441" t="s">
        <v>188</v>
      </c>
      <c r="M1" s="389"/>
      <c r="N1" s="389"/>
      <c r="O1" s="387"/>
      <c r="P1" s="439"/>
      <c r="Q1" s="374"/>
      <c r="R1" s="139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</row>
    <row r="2" spans="1:37" ht="20.25">
      <c r="A2" s="140"/>
      <c r="B2" s="434"/>
      <c r="C2" s="435"/>
      <c r="D2" s="375"/>
      <c r="E2" s="376"/>
      <c r="F2" s="376"/>
      <c r="G2" s="376"/>
      <c r="H2" s="376"/>
      <c r="I2" s="376"/>
      <c r="J2" s="376"/>
      <c r="K2" s="377"/>
      <c r="L2" s="441" t="s">
        <v>187</v>
      </c>
      <c r="M2" s="389"/>
      <c r="N2" s="389"/>
      <c r="O2" s="387"/>
      <c r="P2" s="434"/>
      <c r="Q2" s="435"/>
      <c r="R2" s="139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ht="20.25">
      <c r="A3" s="140"/>
      <c r="B3" s="434"/>
      <c r="C3" s="435"/>
      <c r="D3" s="440" t="s">
        <v>1</v>
      </c>
      <c r="E3" s="373"/>
      <c r="F3" s="373"/>
      <c r="G3" s="373"/>
      <c r="H3" s="373"/>
      <c r="I3" s="373"/>
      <c r="J3" s="373"/>
      <c r="K3" s="374"/>
      <c r="L3" s="441" t="s">
        <v>189</v>
      </c>
      <c r="M3" s="389"/>
      <c r="N3" s="389"/>
      <c r="O3" s="387"/>
      <c r="P3" s="434"/>
      <c r="Q3" s="435"/>
      <c r="R3" s="139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37" ht="20.25">
      <c r="A4" s="140"/>
      <c r="B4" s="375"/>
      <c r="C4" s="377"/>
      <c r="D4" s="375"/>
      <c r="E4" s="376"/>
      <c r="F4" s="376"/>
      <c r="G4" s="376"/>
      <c r="H4" s="376"/>
      <c r="I4" s="376"/>
      <c r="J4" s="376"/>
      <c r="K4" s="377"/>
      <c r="L4" s="441" t="s">
        <v>2</v>
      </c>
      <c r="M4" s="389"/>
      <c r="N4" s="389"/>
      <c r="O4" s="387"/>
      <c r="P4" s="375"/>
      <c r="Q4" s="377"/>
      <c r="R4" s="13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ht="23.25" customHeight="1">
      <c r="A5" s="140"/>
      <c r="B5" s="140"/>
      <c r="C5" s="431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139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</row>
    <row r="6" spans="1:37" ht="31.5" customHeight="1">
      <c r="A6" s="142"/>
      <c r="B6" s="143" t="s">
        <v>3</v>
      </c>
      <c r="C6" s="144" t="s">
        <v>4</v>
      </c>
      <c r="D6" s="425" t="s">
        <v>5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7"/>
      <c r="R6" s="145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ht="20.25">
      <c r="A7" s="140"/>
      <c r="B7" s="146" t="s">
        <v>6</v>
      </c>
      <c r="C7" s="147" t="s">
        <v>7</v>
      </c>
      <c r="D7" s="432" t="s">
        <v>8</v>
      </c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.75" customHeight="1">
      <c r="A8" s="140"/>
      <c r="B8" s="425" t="s">
        <v>9</v>
      </c>
      <c r="C8" s="387"/>
      <c r="D8" s="418"/>
      <c r="E8" s="389"/>
      <c r="F8" s="389"/>
      <c r="G8" s="389"/>
      <c r="H8" s="389"/>
      <c r="I8" s="387"/>
      <c r="J8" s="433" t="s">
        <v>10</v>
      </c>
      <c r="K8" s="373"/>
      <c r="L8" s="374"/>
      <c r="M8" s="436" t="s">
        <v>11</v>
      </c>
      <c r="N8" s="389"/>
      <c r="O8" s="389"/>
      <c r="P8" s="389"/>
      <c r="Q8" s="387"/>
      <c r="R8" s="148"/>
      <c r="S8" s="140"/>
      <c r="T8" s="424"/>
      <c r="U8" s="394"/>
      <c r="V8" s="394"/>
      <c r="W8" s="394"/>
      <c r="X8" s="394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</row>
    <row r="9" spans="1:37" ht="24.75" customHeight="1">
      <c r="A9" s="140"/>
      <c r="B9" s="425" t="s">
        <v>12</v>
      </c>
      <c r="C9" s="387"/>
      <c r="D9" s="418"/>
      <c r="E9" s="389"/>
      <c r="F9" s="389"/>
      <c r="G9" s="389"/>
      <c r="H9" s="389"/>
      <c r="I9" s="387"/>
      <c r="J9" s="434"/>
      <c r="K9" s="394"/>
      <c r="L9" s="435"/>
      <c r="M9" s="149" t="s">
        <v>13</v>
      </c>
      <c r="N9" s="426" t="s">
        <v>14</v>
      </c>
      <c r="O9" s="389"/>
      <c r="P9" s="387"/>
      <c r="Q9" s="149" t="s">
        <v>15</v>
      </c>
      <c r="R9" s="148"/>
      <c r="S9" s="140"/>
      <c r="T9" s="150"/>
      <c r="U9" s="150"/>
      <c r="V9" s="150"/>
      <c r="W9" s="150"/>
      <c r="X9" s="15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</row>
    <row r="10" spans="1:37" ht="24.75" customHeight="1">
      <c r="A10" s="140"/>
      <c r="B10" s="427" t="s">
        <v>16</v>
      </c>
      <c r="C10" s="387"/>
      <c r="D10" s="428"/>
      <c r="E10" s="389"/>
      <c r="F10" s="389"/>
      <c r="G10" s="389"/>
      <c r="H10" s="389"/>
      <c r="I10" s="387"/>
      <c r="J10" s="434"/>
      <c r="K10" s="394"/>
      <c r="L10" s="435"/>
      <c r="M10" s="151"/>
      <c r="N10" s="429"/>
      <c r="O10" s="389"/>
      <c r="P10" s="387"/>
      <c r="Q10" s="152"/>
      <c r="R10" s="148"/>
      <c r="S10" s="140"/>
      <c r="T10" s="153"/>
      <c r="U10" s="430"/>
      <c r="V10" s="394"/>
      <c r="W10" s="394"/>
      <c r="X10" s="153"/>
      <c r="Y10" s="140"/>
      <c r="Z10" s="154"/>
      <c r="AA10" s="154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</row>
    <row r="11" spans="1:37" ht="24.75" customHeight="1">
      <c r="A11" s="140"/>
      <c r="B11" s="437" t="s">
        <v>17</v>
      </c>
      <c r="C11" s="387"/>
      <c r="D11" s="428"/>
      <c r="E11" s="389"/>
      <c r="F11" s="389"/>
      <c r="G11" s="389"/>
      <c r="H11" s="389"/>
      <c r="I11" s="387"/>
      <c r="J11" s="434"/>
      <c r="K11" s="394"/>
      <c r="L11" s="435"/>
      <c r="M11" s="155"/>
      <c r="N11" s="438"/>
      <c r="O11" s="389"/>
      <c r="P11" s="387"/>
      <c r="Q11" s="156"/>
      <c r="R11" s="148"/>
      <c r="S11" s="140"/>
      <c r="T11" s="157"/>
      <c r="U11" s="416"/>
      <c r="V11" s="394"/>
      <c r="W11" s="394"/>
      <c r="X11" s="158"/>
      <c r="Y11" s="140"/>
      <c r="Z11" s="159"/>
      <c r="AA11" s="160"/>
      <c r="AB11" s="161"/>
      <c r="AC11" s="140"/>
      <c r="AD11" s="140"/>
      <c r="AE11" s="140"/>
      <c r="AF11" s="140"/>
      <c r="AG11" s="140"/>
      <c r="AH11" s="140"/>
      <c r="AI11" s="140"/>
      <c r="AJ11" s="140"/>
      <c r="AK11" s="140"/>
    </row>
    <row r="12" spans="1:37" ht="24.75" customHeight="1">
      <c r="A12" s="140"/>
      <c r="B12" s="417" t="s">
        <v>18</v>
      </c>
      <c r="C12" s="387"/>
      <c r="D12" s="418"/>
      <c r="E12" s="389"/>
      <c r="F12" s="389"/>
      <c r="G12" s="389"/>
      <c r="H12" s="389"/>
      <c r="I12" s="387"/>
      <c r="J12" s="434"/>
      <c r="K12" s="394"/>
      <c r="L12" s="435"/>
      <c r="M12" s="162"/>
      <c r="N12" s="419"/>
      <c r="O12" s="389"/>
      <c r="P12" s="387"/>
      <c r="Q12" s="163"/>
      <c r="R12" s="148"/>
      <c r="S12" s="140"/>
      <c r="T12" s="157"/>
      <c r="U12" s="416"/>
      <c r="V12" s="394"/>
      <c r="W12" s="394"/>
      <c r="X12" s="158"/>
      <c r="Y12" s="140"/>
      <c r="Z12" s="159"/>
      <c r="AA12" s="160"/>
      <c r="AB12" s="161"/>
      <c r="AC12" s="140"/>
      <c r="AD12" s="140"/>
      <c r="AE12" s="140"/>
      <c r="AF12" s="140"/>
      <c r="AG12" s="140"/>
      <c r="AH12" s="140"/>
      <c r="AI12" s="140"/>
      <c r="AJ12" s="140"/>
      <c r="AK12" s="140"/>
    </row>
    <row r="13" spans="1:37" ht="24.75" customHeight="1">
      <c r="A13" s="140"/>
      <c r="B13" s="164" t="s">
        <v>19</v>
      </c>
      <c r="C13" s="165"/>
      <c r="D13" s="420"/>
      <c r="E13" s="389"/>
      <c r="F13" s="389"/>
      <c r="G13" s="389"/>
      <c r="H13" s="389"/>
      <c r="I13" s="387"/>
      <c r="J13" s="375"/>
      <c r="K13" s="376"/>
      <c r="L13" s="377"/>
      <c r="M13" s="166"/>
      <c r="N13" s="419"/>
      <c r="O13" s="389"/>
      <c r="P13" s="387"/>
      <c r="Q13" s="167"/>
      <c r="R13" s="148"/>
      <c r="S13" s="140"/>
      <c r="T13" s="168"/>
      <c r="U13" s="416"/>
      <c r="V13" s="394"/>
      <c r="W13" s="169"/>
      <c r="X13" s="158"/>
      <c r="Y13" s="170"/>
      <c r="Z13" s="159"/>
      <c r="AA13" s="160"/>
      <c r="AB13" s="161"/>
      <c r="AC13" s="140"/>
      <c r="AD13" s="140"/>
      <c r="AE13" s="140"/>
      <c r="AF13" s="140"/>
      <c r="AG13" s="140"/>
      <c r="AH13" s="140"/>
      <c r="AI13" s="140"/>
      <c r="AJ13" s="140"/>
      <c r="AK13" s="140"/>
    </row>
    <row r="14" spans="1:37" ht="15.75" customHeight="1">
      <c r="A14" s="171"/>
      <c r="B14" s="413" t="s">
        <v>20</v>
      </c>
      <c r="C14" s="380" t="s">
        <v>21</v>
      </c>
      <c r="D14" s="413" t="s">
        <v>22</v>
      </c>
      <c r="E14" s="413" t="s">
        <v>23</v>
      </c>
      <c r="F14" s="413" t="s">
        <v>24</v>
      </c>
      <c r="G14" s="415" t="s">
        <v>25</v>
      </c>
      <c r="H14" s="413" t="s">
        <v>26</v>
      </c>
      <c r="I14" s="421" t="s">
        <v>27</v>
      </c>
      <c r="J14" s="373"/>
      <c r="K14" s="373"/>
      <c r="L14" s="374"/>
      <c r="M14" s="421" t="s">
        <v>28</v>
      </c>
      <c r="N14" s="374"/>
      <c r="O14" s="422" t="s">
        <v>29</v>
      </c>
      <c r="P14" s="389"/>
      <c r="Q14" s="387"/>
      <c r="R14" s="171"/>
      <c r="S14" s="171"/>
      <c r="T14" s="172"/>
      <c r="U14" s="423"/>
      <c r="V14" s="394"/>
      <c r="W14" s="171"/>
      <c r="X14" s="173"/>
      <c r="Y14" s="171"/>
      <c r="Z14" s="174"/>
      <c r="AA14" s="175"/>
      <c r="AB14" s="176"/>
      <c r="AC14" s="171"/>
      <c r="AD14" s="171"/>
      <c r="AE14" s="171"/>
      <c r="AF14" s="171"/>
      <c r="AG14" s="171"/>
      <c r="AH14" s="171"/>
      <c r="AI14" s="171"/>
      <c r="AJ14" s="171"/>
      <c r="AK14" s="171"/>
    </row>
    <row r="15" spans="1:37" ht="15" customHeight="1">
      <c r="A15" s="171"/>
      <c r="B15" s="414"/>
      <c r="C15" s="414"/>
      <c r="D15" s="414"/>
      <c r="E15" s="414"/>
      <c r="F15" s="414"/>
      <c r="G15" s="414"/>
      <c r="H15" s="414"/>
      <c r="I15" s="375"/>
      <c r="J15" s="376"/>
      <c r="K15" s="376"/>
      <c r="L15" s="377"/>
      <c r="M15" s="375"/>
      <c r="N15" s="377"/>
      <c r="O15" s="413" t="s">
        <v>30</v>
      </c>
      <c r="P15" s="413" t="s">
        <v>31</v>
      </c>
      <c r="Q15" s="380" t="s">
        <v>32</v>
      </c>
      <c r="R15" s="171"/>
      <c r="S15" s="171"/>
      <c r="T15" s="177"/>
      <c r="U15" s="423"/>
      <c r="V15" s="394"/>
      <c r="W15" s="171"/>
      <c r="X15" s="175"/>
      <c r="Y15" s="171"/>
      <c r="Z15" s="174"/>
      <c r="AA15" s="175"/>
      <c r="AB15" s="176"/>
      <c r="AC15" s="171"/>
      <c r="AD15" s="171"/>
      <c r="AE15" s="171"/>
      <c r="AF15" s="171"/>
      <c r="AG15" s="171"/>
      <c r="AH15" s="171"/>
      <c r="AI15" s="171"/>
      <c r="AJ15" s="171"/>
      <c r="AK15" s="171"/>
    </row>
    <row r="16" spans="1:37" ht="16.5" thickBot="1">
      <c r="A16" s="171"/>
      <c r="B16" s="414"/>
      <c r="C16" s="381"/>
      <c r="D16" s="381"/>
      <c r="E16" s="381"/>
      <c r="F16" s="381"/>
      <c r="G16" s="381"/>
      <c r="H16" s="381"/>
      <c r="I16" s="178" t="s">
        <v>33</v>
      </c>
      <c r="J16" s="178" t="s">
        <v>34</v>
      </c>
      <c r="K16" s="178" t="s">
        <v>35</v>
      </c>
      <c r="L16" s="179" t="s">
        <v>36</v>
      </c>
      <c r="M16" s="180" t="s">
        <v>37</v>
      </c>
      <c r="N16" s="181" t="s">
        <v>38</v>
      </c>
      <c r="O16" s="381"/>
      <c r="P16" s="381"/>
      <c r="Q16" s="381"/>
      <c r="R16" s="171"/>
      <c r="S16" s="171"/>
      <c r="T16" s="177"/>
      <c r="U16" s="423"/>
      <c r="V16" s="394"/>
      <c r="W16" s="171"/>
      <c r="X16" s="175"/>
      <c r="Y16" s="171"/>
      <c r="Z16" s="174"/>
      <c r="AA16" s="175"/>
      <c r="AB16" s="176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1:37" ht="18.75" customHeight="1">
      <c r="A17" s="171"/>
      <c r="B17" s="452" t="s">
        <v>39</v>
      </c>
      <c r="C17" s="455" t="s">
        <v>40</v>
      </c>
      <c r="D17" s="182" t="s">
        <v>41</v>
      </c>
      <c r="E17" s="456" t="s">
        <v>42</v>
      </c>
      <c r="F17" s="183">
        <v>7</v>
      </c>
      <c r="G17" s="184" t="s">
        <v>43</v>
      </c>
      <c r="H17" s="185">
        <v>0</v>
      </c>
      <c r="I17" s="185">
        <v>0</v>
      </c>
      <c r="J17" s="186">
        <v>0</v>
      </c>
      <c r="K17" s="186">
        <v>0</v>
      </c>
      <c r="L17" s="186">
        <v>0</v>
      </c>
      <c r="M17" s="187">
        <v>45659</v>
      </c>
      <c r="N17" s="187">
        <v>46021</v>
      </c>
      <c r="O17" s="404">
        <f>+F18/F17</f>
        <v>0</v>
      </c>
      <c r="P17" s="404" t="e">
        <f>+H18/H17</f>
        <v>#DIV/0!</v>
      </c>
      <c r="Q17" s="407" t="e">
        <f>+(O17*O17)/P17</f>
        <v>#DIV/0!</v>
      </c>
      <c r="R17" s="171"/>
      <c r="S17" s="171"/>
      <c r="T17" s="177"/>
      <c r="U17" s="423"/>
      <c r="V17" s="394"/>
      <c r="W17" s="171"/>
      <c r="X17" s="173"/>
      <c r="Y17" s="171"/>
      <c r="Z17" s="174"/>
      <c r="AA17" s="175"/>
      <c r="AB17" s="176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1:37" ht="18.75" customHeight="1">
      <c r="A18" s="171"/>
      <c r="B18" s="453"/>
      <c r="C18" s="381"/>
      <c r="D18" s="188" t="s">
        <v>44</v>
      </c>
      <c r="E18" s="381"/>
      <c r="F18" s="189"/>
      <c r="G18" s="190"/>
      <c r="H18" s="191"/>
      <c r="I18" s="191"/>
      <c r="J18" s="192"/>
      <c r="K18" s="192"/>
      <c r="L18" s="192"/>
      <c r="M18" s="193"/>
      <c r="N18" s="193"/>
      <c r="O18" s="402"/>
      <c r="P18" s="402"/>
      <c r="Q18" s="408"/>
      <c r="R18" s="171"/>
      <c r="S18" s="171"/>
      <c r="T18" s="177"/>
      <c r="U18" s="194"/>
      <c r="V18" s="194"/>
      <c r="W18" s="171"/>
      <c r="X18" s="173"/>
      <c r="Y18" s="171"/>
      <c r="Z18" s="174"/>
      <c r="AA18" s="175"/>
      <c r="AB18" s="176"/>
      <c r="AC18" s="171"/>
      <c r="AD18" s="171"/>
      <c r="AE18" s="171"/>
      <c r="AF18" s="171"/>
      <c r="AG18" s="171"/>
      <c r="AH18" s="171"/>
      <c r="AI18" s="171"/>
      <c r="AJ18" s="171"/>
      <c r="AK18" s="171"/>
    </row>
    <row r="19" spans="1:37" ht="22.5" customHeight="1">
      <c r="A19" s="171"/>
      <c r="B19" s="453"/>
      <c r="C19" s="442" t="s">
        <v>45</v>
      </c>
      <c r="D19" s="195" t="s">
        <v>41</v>
      </c>
      <c r="E19" s="444" t="s">
        <v>46</v>
      </c>
      <c r="F19" s="196">
        <v>7</v>
      </c>
      <c r="G19" s="190" t="s">
        <v>41</v>
      </c>
      <c r="H19" s="197">
        <v>0</v>
      </c>
      <c r="I19" s="197">
        <v>0</v>
      </c>
      <c r="J19" s="192">
        <v>0</v>
      </c>
      <c r="K19" s="192">
        <v>0</v>
      </c>
      <c r="L19" s="192">
        <v>0</v>
      </c>
      <c r="M19" s="193">
        <v>45659</v>
      </c>
      <c r="N19" s="193">
        <v>46021</v>
      </c>
      <c r="O19" s="404">
        <f>+F20/F19</f>
        <v>0</v>
      </c>
      <c r="P19" s="404" t="e">
        <f>+H20/H19</f>
        <v>#DIV/0!</v>
      </c>
      <c r="Q19" s="407" t="e">
        <f>+(O19*O19)/P19</f>
        <v>#DIV/0!</v>
      </c>
      <c r="R19" s="171"/>
      <c r="S19" s="171"/>
      <c r="T19" s="177"/>
      <c r="U19" s="423"/>
      <c r="V19" s="394"/>
      <c r="W19" s="171"/>
      <c r="X19" s="173"/>
      <c r="Y19" s="171"/>
      <c r="Z19" s="174"/>
      <c r="AA19" s="175"/>
      <c r="AB19" s="176"/>
      <c r="AC19" s="171"/>
      <c r="AD19" s="171"/>
      <c r="AE19" s="171"/>
      <c r="AF19" s="171"/>
      <c r="AG19" s="171"/>
      <c r="AH19" s="171"/>
      <c r="AI19" s="171"/>
      <c r="AJ19" s="171"/>
      <c r="AK19" s="171"/>
    </row>
    <row r="20" spans="1:37" ht="22.5" customHeight="1">
      <c r="A20" s="171"/>
      <c r="B20" s="453"/>
      <c r="C20" s="381"/>
      <c r="D20" s="188" t="s">
        <v>44</v>
      </c>
      <c r="E20" s="381"/>
      <c r="F20" s="189"/>
      <c r="G20" s="190"/>
      <c r="H20" s="191"/>
      <c r="I20" s="191"/>
      <c r="J20" s="192"/>
      <c r="K20" s="192"/>
      <c r="L20" s="192"/>
      <c r="M20" s="193"/>
      <c r="N20" s="193"/>
      <c r="O20" s="402"/>
      <c r="P20" s="402"/>
      <c r="Q20" s="408"/>
      <c r="R20" s="171"/>
      <c r="S20" s="171"/>
      <c r="T20" s="177"/>
      <c r="U20" s="194"/>
      <c r="V20" s="194"/>
      <c r="W20" s="171"/>
      <c r="X20" s="173"/>
      <c r="Y20" s="171"/>
      <c r="Z20" s="174"/>
      <c r="AA20" s="175"/>
      <c r="AB20" s="176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1:37" ht="31.5" customHeight="1">
      <c r="A21" s="171"/>
      <c r="B21" s="453"/>
      <c r="C21" s="442" t="s">
        <v>47</v>
      </c>
      <c r="D21" s="195" t="s">
        <v>41</v>
      </c>
      <c r="E21" s="444" t="s">
        <v>48</v>
      </c>
      <c r="F21" s="196">
        <v>16</v>
      </c>
      <c r="G21" s="190" t="s">
        <v>41</v>
      </c>
      <c r="H21" s="197">
        <v>0</v>
      </c>
      <c r="I21" s="197">
        <v>0</v>
      </c>
      <c r="J21" s="192">
        <v>0</v>
      </c>
      <c r="K21" s="192">
        <v>0</v>
      </c>
      <c r="L21" s="192">
        <v>0</v>
      </c>
      <c r="M21" s="193">
        <v>45659</v>
      </c>
      <c r="N21" s="193">
        <v>46021</v>
      </c>
      <c r="O21" s="404">
        <f>+F22/F21</f>
        <v>0</v>
      </c>
      <c r="P21" s="404" t="e">
        <f>+H22/H21</f>
        <v>#DIV/0!</v>
      </c>
      <c r="Q21" s="407" t="e">
        <f>+(O21*O21)/P21</f>
        <v>#DIV/0!</v>
      </c>
      <c r="R21" s="171"/>
      <c r="S21" s="171"/>
      <c r="T21" s="177"/>
      <c r="U21" s="423"/>
      <c r="V21" s="394"/>
      <c r="W21" s="171"/>
      <c r="X21" s="173"/>
      <c r="Y21" s="171"/>
      <c r="Z21" s="174"/>
      <c r="AA21" s="175"/>
      <c r="AB21" s="176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1:37" ht="22.5" customHeight="1">
      <c r="A22" s="171"/>
      <c r="B22" s="453"/>
      <c r="C22" s="381"/>
      <c r="D22" s="188" t="s">
        <v>44</v>
      </c>
      <c r="E22" s="381"/>
      <c r="F22" s="198"/>
      <c r="G22" s="190"/>
      <c r="H22" s="191"/>
      <c r="I22" s="191"/>
      <c r="J22" s="192"/>
      <c r="K22" s="192"/>
      <c r="L22" s="192"/>
      <c r="M22" s="193"/>
      <c r="N22" s="193"/>
      <c r="O22" s="402"/>
      <c r="P22" s="402"/>
      <c r="Q22" s="408"/>
      <c r="R22" s="171"/>
      <c r="S22" s="171"/>
      <c r="T22" s="177"/>
      <c r="U22" s="194"/>
      <c r="V22" s="194"/>
      <c r="W22" s="171"/>
      <c r="X22" s="173"/>
      <c r="Y22" s="171"/>
      <c r="Z22" s="174"/>
      <c r="AA22" s="175"/>
      <c r="AB22" s="176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1:37" ht="19.5" customHeight="1">
      <c r="A23" s="171"/>
      <c r="B23" s="453"/>
      <c r="C23" s="442" t="s">
        <v>49</v>
      </c>
      <c r="D23" s="195" t="s">
        <v>41</v>
      </c>
      <c r="E23" s="444" t="s">
        <v>50</v>
      </c>
      <c r="F23" s="196">
        <v>2</v>
      </c>
      <c r="G23" s="190" t="s">
        <v>41</v>
      </c>
      <c r="H23" s="197">
        <v>0</v>
      </c>
      <c r="I23" s="197">
        <v>0</v>
      </c>
      <c r="J23" s="192">
        <v>0</v>
      </c>
      <c r="K23" s="192">
        <v>0</v>
      </c>
      <c r="L23" s="192">
        <v>0</v>
      </c>
      <c r="M23" s="193">
        <v>45659</v>
      </c>
      <c r="N23" s="193">
        <v>46021</v>
      </c>
      <c r="O23" s="404">
        <f>+F24/F23</f>
        <v>0</v>
      </c>
      <c r="P23" s="404" t="e">
        <f>+H24/H23</f>
        <v>#DIV/0!</v>
      </c>
      <c r="Q23" s="407" t="e">
        <f>+(O23*O23)/P23</f>
        <v>#DIV/0!</v>
      </c>
      <c r="R23" s="171"/>
      <c r="S23" s="171"/>
      <c r="T23" s="177"/>
      <c r="U23" s="423"/>
      <c r="V23" s="394"/>
      <c r="W23" s="171"/>
      <c r="X23" s="173"/>
      <c r="Y23" s="171"/>
      <c r="Z23" s="174"/>
      <c r="AA23" s="175"/>
      <c r="AB23" s="176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1:37" ht="19.5" customHeight="1">
      <c r="A24" s="171"/>
      <c r="B24" s="453"/>
      <c r="C24" s="381"/>
      <c r="D24" s="188" t="s">
        <v>44</v>
      </c>
      <c r="E24" s="381"/>
      <c r="F24" s="189"/>
      <c r="G24" s="190"/>
      <c r="H24" s="191"/>
      <c r="I24" s="191"/>
      <c r="J24" s="192"/>
      <c r="K24" s="192"/>
      <c r="L24" s="192"/>
      <c r="M24" s="193"/>
      <c r="N24" s="193"/>
      <c r="O24" s="402"/>
      <c r="P24" s="402"/>
      <c r="Q24" s="408"/>
      <c r="R24" s="171"/>
      <c r="S24" s="171"/>
      <c r="T24" s="177"/>
      <c r="U24" s="194"/>
      <c r="V24" s="194"/>
      <c r="W24" s="171"/>
      <c r="X24" s="173"/>
      <c r="Y24" s="171"/>
      <c r="Z24" s="174"/>
      <c r="AA24" s="175"/>
      <c r="AB24" s="176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37" ht="36.75" customHeight="1">
      <c r="A25" s="171"/>
      <c r="B25" s="453"/>
      <c r="C25" s="442" t="s">
        <v>51</v>
      </c>
      <c r="D25" s="195" t="s">
        <v>41</v>
      </c>
      <c r="E25" s="444" t="s">
        <v>52</v>
      </c>
      <c r="F25" s="196">
        <v>2</v>
      </c>
      <c r="G25" s="190" t="s">
        <v>41</v>
      </c>
      <c r="H25" s="197">
        <v>0</v>
      </c>
      <c r="I25" s="197">
        <v>0</v>
      </c>
      <c r="J25" s="192">
        <v>0</v>
      </c>
      <c r="K25" s="192">
        <v>0</v>
      </c>
      <c r="L25" s="192">
        <v>0</v>
      </c>
      <c r="M25" s="193">
        <v>45659</v>
      </c>
      <c r="N25" s="193">
        <v>46021</v>
      </c>
      <c r="O25" s="445">
        <f>+F26/F25</f>
        <v>0</v>
      </c>
      <c r="P25" s="445" t="e">
        <f>+H26/H25</f>
        <v>#DIV/0!</v>
      </c>
      <c r="Q25" s="446" t="e">
        <f>+(O25*O25)/P25</f>
        <v>#DIV/0!</v>
      </c>
      <c r="R25" s="171"/>
      <c r="S25" s="171"/>
      <c r="T25" s="171"/>
      <c r="U25" s="171"/>
      <c r="V25" s="171"/>
      <c r="W25" s="171"/>
      <c r="X25" s="175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1:37" ht="21.75" customHeight="1" thickBot="1">
      <c r="A26" s="171"/>
      <c r="B26" s="454"/>
      <c r="C26" s="443"/>
      <c r="D26" s="199" t="s">
        <v>44</v>
      </c>
      <c r="E26" s="443"/>
      <c r="F26" s="200"/>
      <c r="G26" s="201"/>
      <c r="H26" s="202"/>
      <c r="I26" s="202"/>
      <c r="J26" s="203"/>
      <c r="K26" s="203"/>
      <c r="L26" s="203"/>
      <c r="M26" s="203"/>
      <c r="N26" s="204"/>
      <c r="O26" s="443"/>
      <c r="P26" s="443"/>
      <c r="Q26" s="447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6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1:37" ht="15.75" customHeight="1">
      <c r="A27" s="171"/>
      <c r="B27" s="448"/>
      <c r="C27" s="449" t="s">
        <v>53</v>
      </c>
      <c r="D27" s="205" t="s">
        <v>41</v>
      </c>
      <c r="E27" s="450"/>
      <c r="F27" s="206">
        <f>F17+F19+F21+F23+F25</f>
        <v>34</v>
      </c>
      <c r="G27" s="205" t="s">
        <v>41</v>
      </c>
      <c r="H27" s="207">
        <f>H23++H25</f>
        <v>0</v>
      </c>
      <c r="I27" s="207">
        <f>I23++I25+I1</f>
        <v>0</v>
      </c>
      <c r="J27" s="208">
        <v>0</v>
      </c>
      <c r="K27" s="208">
        <v>0</v>
      </c>
      <c r="L27" s="208">
        <v>0</v>
      </c>
      <c r="M27" s="209">
        <v>45659</v>
      </c>
      <c r="N27" s="209">
        <v>46021</v>
      </c>
      <c r="O27" s="451">
        <f>+F28/F27</f>
        <v>0</v>
      </c>
      <c r="P27" s="451" t="e">
        <f>+H28/H27</f>
        <v>#DIV/0!</v>
      </c>
      <c r="Q27" s="451" t="e">
        <f>+(O27*O27)/P27</f>
        <v>#DIV/0!</v>
      </c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</row>
    <row r="28" spans="1:37" ht="15.75" customHeight="1">
      <c r="A28" s="171"/>
      <c r="B28" s="381"/>
      <c r="C28" s="375"/>
      <c r="D28" s="210" t="s">
        <v>44</v>
      </c>
      <c r="E28" s="381"/>
      <c r="F28" s="211">
        <f>+F18+F20+F22+F24+F26</f>
        <v>0</v>
      </c>
      <c r="G28" s="210" t="s">
        <v>54</v>
      </c>
      <c r="H28" s="212">
        <v>0</v>
      </c>
      <c r="I28" s="212">
        <v>0</v>
      </c>
      <c r="J28" s="213"/>
      <c r="K28" s="213"/>
      <c r="L28" s="213"/>
      <c r="M28" s="213"/>
      <c r="N28" s="214"/>
      <c r="O28" s="381"/>
      <c r="P28" s="381"/>
      <c r="Q28" s="38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</row>
    <row r="29" spans="1:37" ht="15.75" customHeight="1">
      <c r="A29" s="171"/>
      <c r="B29" s="171"/>
      <c r="C29" s="171"/>
      <c r="D29" s="215"/>
      <c r="E29" s="171"/>
      <c r="F29" s="171"/>
      <c r="G29" s="171"/>
      <c r="H29" s="216"/>
      <c r="I29" s="217"/>
      <c r="J29" s="174"/>
      <c r="K29" s="174"/>
      <c r="L29" s="174"/>
      <c r="M29" s="218"/>
      <c r="N29" s="218"/>
      <c r="O29" s="217"/>
      <c r="P29" s="219"/>
      <c r="Q29" s="220"/>
      <c r="R29" s="219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</row>
    <row r="30" spans="1:37" ht="15.75" customHeight="1">
      <c r="A30" s="171"/>
      <c r="B30" s="386" t="s">
        <v>55</v>
      </c>
      <c r="C30" s="387"/>
      <c r="D30" s="388" t="s">
        <v>56</v>
      </c>
      <c r="E30" s="389"/>
      <c r="F30" s="389"/>
      <c r="G30" s="389"/>
      <c r="H30" s="389"/>
      <c r="I30" s="387"/>
      <c r="J30" s="221"/>
      <c r="K30" s="388" t="s">
        <v>57</v>
      </c>
      <c r="L30" s="387"/>
      <c r="M30" s="390" t="s">
        <v>58</v>
      </c>
      <c r="N30" s="389"/>
      <c r="O30" s="389"/>
      <c r="P30" s="389"/>
      <c r="Q30" s="387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</row>
    <row r="31" spans="1:37" ht="30.75" customHeight="1">
      <c r="A31" s="171"/>
      <c r="B31" s="391" t="s">
        <v>59</v>
      </c>
      <c r="C31" s="374"/>
      <c r="D31" s="372" t="s">
        <v>60</v>
      </c>
      <c r="E31" s="373"/>
      <c r="F31" s="373"/>
      <c r="G31" s="373"/>
      <c r="H31" s="373"/>
      <c r="I31" s="374"/>
      <c r="J31" s="392"/>
      <c r="K31" s="222" t="s">
        <v>41</v>
      </c>
      <c r="L31" s="223">
        <v>0</v>
      </c>
      <c r="M31" s="379" t="s">
        <v>61</v>
      </c>
      <c r="N31" s="373"/>
      <c r="O31" s="373"/>
      <c r="P31" s="373"/>
      <c r="Q31" s="374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</row>
    <row r="32" spans="1:37" ht="29.25" customHeight="1">
      <c r="A32" s="171"/>
      <c r="B32" s="375"/>
      <c r="C32" s="377"/>
      <c r="D32" s="375"/>
      <c r="E32" s="376"/>
      <c r="F32" s="376"/>
      <c r="G32" s="376"/>
      <c r="H32" s="376"/>
      <c r="I32" s="377"/>
      <c r="J32" s="381"/>
      <c r="K32" s="222" t="s">
        <v>44</v>
      </c>
      <c r="L32" s="224"/>
      <c r="M32" s="375"/>
      <c r="N32" s="376"/>
      <c r="O32" s="376"/>
      <c r="P32" s="376"/>
      <c r="Q32" s="377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</row>
    <row r="33" spans="1:37" ht="18.75" customHeight="1">
      <c r="A33" s="171"/>
      <c r="B33" s="379"/>
      <c r="C33" s="374"/>
      <c r="D33" s="379" t="s">
        <v>62</v>
      </c>
      <c r="E33" s="373"/>
      <c r="F33" s="373"/>
      <c r="G33" s="373"/>
      <c r="H33" s="373"/>
      <c r="I33" s="374"/>
      <c r="J33" s="380"/>
      <c r="K33" s="222" t="s">
        <v>41</v>
      </c>
      <c r="L33" s="225"/>
      <c r="M33" s="378" t="s">
        <v>63</v>
      </c>
      <c r="N33" s="373"/>
      <c r="O33" s="373"/>
      <c r="P33" s="373"/>
      <c r="Q33" s="374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</row>
    <row r="34" spans="1:37" ht="31.5" customHeight="1">
      <c r="A34" s="171"/>
      <c r="B34" s="375"/>
      <c r="C34" s="377"/>
      <c r="D34" s="375"/>
      <c r="E34" s="376"/>
      <c r="F34" s="376"/>
      <c r="G34" s="376"/>
      <c r="H34" s="376"/>
      <c r="I34" s="377"/>
      <c r="J34" s="381"/>
      <c r="K34" s="222" t="s">
        <v>44</v>
      </c>
      <c r="L34" s="224"/>
      <c r="M34" s="375"/>
      <c r="N34" s="376"/>
      <c r="O34" s="376"/>
      <c r="P34" s="376"/>
      <c r="Q34" s="377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</row>
    <row r="35" spans="1:37" ht="15.75" customHeight="1">
      <c r="A35" s="171"/>
      <c r="B35" s="379"/>
      <c r="C35" s="374"/>
      <c r="D35" s="379" t="s">
        <v>62</v>
      </c>
      <c r="E35" s="373"/>
      <c r="F35" s="373"/>
      <c r="G35" s="373"/>
      <c r="H35" s="373"/>
      <c r="I35" s="374"/>
      <c r="J35" s="380"/>
      <c r="K35" s="222" t="s">
        <v>41</v>
      </c>
      <c r="L35" s="224"/>
      <c r="M35" s="382" t="s">
        <v>64</v>
      </c>
      <c r="N35" s="373"/>
      <c r="O35" s="373"/>
      <c r="P35" s="373"/>
      <c r="Q35" s="383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</row>
    <row r="36" spans="1:37" ht="15.75" customHeight="1">
      <c r="A36" s="171"/>
      <c r="B36" s="375"/>
      <c r="C36" s="377"/>
      <c r="D36" s="375"/>
      <c r="E36" s="376"/>
      <c r="F36" s="376"/>
      <c r="G36" s="376"/>
      <c r="H36" s="376"/>
      <c r="I36" s="377"/>
      <c r="J36" s="381"/>
      <c r="K36" s="222" t="s">
        <v>44</v>
      </c>
      <c r="L36" s="224"/>
      <c r="M36" s="382" t="s">
        <v>65</v>
      </c>
      <c r="N36" s="373"/>
      <c r="O36" s="373"/>
      <c r="P36" s="373"/>
      <c r="Q36" s="383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</row>
    <row r="37" spans="1:37" ht="27.75" customHeight="1">
      <c r="A37" s="171"/>
      <c r="B37" s="372" t="s">
        <v>66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4"/>
      <c r="M37" s="378" t="s">
        <v>67</v>
      </c>
      <c r="N37" s="373"/>
      <c r="O37" s="373"/>
      <c r="P37" s="373"/>
      <c r="Q37" s="374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</row>
    <row r="38" spans="1:37" ht="27.75" customHeight="1">
      <c r="A38" s="171"/>
      <c r="B38" s="375"/>
      <c r="C38" s="376"/>
      <c r="D38" s="376"/>
      <c r="E38" s="376"/>
      <c r="F38" s="376"/>
      <c r="G38" s="376"/>
      <c r="H38" s="376"/>
      <c r="I38" s="376"/>
      <c r="J38" s="376"/>
      <c r="K38" s="376"/>
      <c r="L38" s="377"/>
      <c r="M38" s="375"/>
      <c r="N38" s="376"/>
      <c r="O38" s="376"/>
      <c r="P38" s="376"/>
      <c r="Q38" s="377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</row>
    <row r="39" spans="1:37" ht="15.75" customHeight="1">
      <c r="A39" s="171"/>
      <c r="B39" s="226" t="s">
        <v>68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218"/>
      <c r="N39" s="218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</row>
    <row r="40" spans="1:37" ht="15.75" customHeight="1">
      <c r="A40" s="171"/>
      <c r="B40" s="226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218"/>
      <c r="N40" s="218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</row>
    <row r="41" spans="1:37" ht="20.25" customHeight="1">
      <c r="A41" s="140"/>
      <c r="B41" s="439"/>
      <c r="C41" s="374"/>
      <c r="D41" s="440" t="s">
        <v>0</v>
      </c>
      <c r="E41" s="373"/>
      <c r="F41" s="373"/>
      <c r="G41" s="373"/>
      <c r="H41" s="373"/>
      <c r="I41" s="373"/>
      <c r="J41" s="373"/>
      <c r="K41" s="374"/>
      <c r="L41" s="441" t="s">
        <v>188</v>
      </c>
      <c r="M41" s="389"/>
      <c r="N41" s="389"/>
      <c r="O41" s="387"/>
      <c r="P41" s="439"/>
      <c r="Q41" s="374"/>
      <c r="R41" s="139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</row>
    <row r="42" spans="1:37" ht="20.25" customHeight="1">
      <c r="A42" s="140"/>
      <c r="B42" s="434"/>
      <c r="C42" s="435"/>
      <c r="D42" s="375"/>
      <c r="E42" s="376"/>
      <c r="F42" s="376"/>
      <c r="G42" s="376"/>
      <c r="H42" s="376"/>
      <c r="I42" s="376"/>
      <c r="J42" s="376"/>
      <c r="K42" s="377"/>
      <c r="L42" s="441" t="s">
        <v>187</v>
      </c>
      <c r="M42" s="389"/>
      <c r="N42" s="389"/>
      <c r="O42" s="387"/>
      <c r="P42" s="434"/>
      <c r="Q42" s="435"/>
      <c r="R42" s="139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</row>
    <row r="43" spans="1:37" ht="20.25" customHeight="1">
      <c r="A43" s="140"/>
      <c r="B43" s="434"/>
      <c r="C43" s="435"/>
      <c r="D43" s="440" t="s">
        <v>1</v>
      </c>
      <c r="E43" s="373"/>
      <c r="F43" s="373"/>
      <c r="G43" s="373"/>
      <c r="H43" s="373"/>
      <c r="I43" s="373"/>
      <c r="J43" s="373"/>
      <c r="K43" s="374"/>
      <c r="L43" s="441" t="s">
        <v>189</v>
      </c>
      <c r="M43" s="389"/>
      <c r="N43" s="389"/>
      <c r="O43" s="387"/>
      <c r="P43" s="434"/>
      <c r="Q43" s="435"/>
      <c r="R43" s="139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</row>
    <row r="44" spans="1:37" ht="20.25" customHeight="1">
      <c r="A44" s="140"/>
      <c r="B44" s="375"/>
      <c r="C44" s="377"/>
      <c r="D44" s="375"/>
      <c r="E44" s="376"/>
      <c r="F44" s="376"/>
      <c r="G44" s="376"/>
      <c r="H44" s="376"/>
      <c r="I44" s="376"/>
      <c r="J44" s="376"/>
      <c r="K44" s="377"/>
      <c r="L44" s="441" t="s">
        <v>2</v>
      </c>
      <c r="M44" s="389"/>
      <c r="N44" s="389"/>
      <c r="O44" s="387"/>
      <c r="P44" s="375"/>
      <c r="Q44" s="377"/>
      <c r="R44" s="139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</row>
    <row r="45" spans="1:37" ht="23.25" customHeight="1">
      <c r="A45" s="140"/>
      <c r="B45" s="140"/>
      <c r="C45" s="431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139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</row>
    <row r="46" spans="1:37" ht="31.5" customHeight="1">
      <c r="A46" s="142"/>
      <c r="B46" s="143" t="s">
        <v>3</v>
      </c>
      <c r="C46" s="144" t="s">
        <v>4</v>
      </c>
      <c r="D46" s="425" t="s">
        <v>5</v>
      </c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7"/>
      <c r="R46" s="145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</row>
    <row r="47" spans="1:37" ht="19.5" customHeight="1">
      <c r="A47" s="140"/>
      <c r="B47" s="146" t="s">
        <v>6</v>
      </c>
      <c r="C47" s="147" t="s">
        <v>7</v>
      </c>
      <c r="D47" s="432" t="s">
        <v>69</v>
      </c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</row>
    <row r="48" spans="1:37" ht="24.75" customHeight="1">
      <c r="A48" s="140"/>
      <c r="B48" s="425" t="s">
        <v>9</v>
      </c>
      <c r="C48" s="387"/>
      <c r="D48" s="418"/>
      <c r="E48" s="389"/>
      <c r="F48" s="389"/>
      <c r="G48" s="389"/>
      <c r="H48" s="389"/>
      <c r="I48" s="387"/>
      <c r="J48" s="433" t="s">
        <v>10</v>
      </c>
      <c r="K48" s="373"/>
      <c r="L48" s="374"/>
      <c r="M48" s="436" t="s">
        <v>11</v>
      </c>
      <c r="N48" s="389"/>
      <c r="O48" s="389"/>
      <c r="P48" s="389"/>
      <c r="Q48" s="387"/>
      <c r="R48" s="148"/>
      <c r="S48" s="140"/>
      <c r="T48" s="424"/>
      <c r="U48" s="394"/>
      <c r="V48" s="394"/>
      <c r="W48" s="394"/>
      <c r="X48" s="394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</row>
    <row r="49" spans="1:37" ht="24.75" customHeight="1">
      <c r="A49" s="140"/>
      <c r="B49" s="425" t="s">
        <v>12</v>
      </c>
      <c r="C49" s="387"/>
      <c r="D49" s="418"/>
      <c r="E49" s="389"/>
      <c r="F49" s="389"/>
      <c r="G49" s="389"/>
      <c r="H49" s="389"/>
      <c r="I49" s="387"/>
      <c r="J49" s="434"/>
      <c r="K49" s="394"/>
      <c r="L49" s="435"/>
      <c r="M49" s="149" t="s">
        <v>13</v>
      </c>
      <c r="N49" s="426" t="s">
        <v>14</v>
      </c>
      <c r="O49" s="389"/>
      <c r="P49" s="387"/>
      <c r="Q49" s="149" t="s">
        <v>15</v>
      </c>
      <c r="R49" s="148"/>
      <c r="S49" s="140"/>
      <c r="T49" s="150"/>
      <c r="U49" s="150"/>
      <c r="V49" s="150"/>
      <c r="W49" s="150"/>
      <c r="X49" s="15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</row>
    <row r="50" spans="1:37" ht="24.75" customHeight="1">
      <c r="A50" s="140"/>
      <c r="B50" s="427" t="s">
        <v>16</v>
      </c>
      <c r="C50" s="387"/>
      <c r="D50" s="428"/>
      <c r="E50" s="389"/>
      <c r="F50" s="389"/>
      <c r="G50" s="389"/>
      <c r="H50" s="389"/>
      <c r="I50" s="387"/>
      <c r="J50" s="434"/>
      <c r="K50" s="394"/>
      <c r="L50" s="435"/>
      <c r="M50" s="151"/>
      <c r="N50" s="429"/>
      <c r="O50" s="389"/>
      <c r="P50" s="387"/>
      <c r="Q50" s="152"/>
      <c r="R50" s="148"/>
      <c r="S50" s="140"/>
      <c r="T50" s="153"/>
      <c r="U50" s="430"/>
      <c r="V50" s="394"/>
      <c r="W50" s="394"/>
      <c r="X50" s="153"/>
      <c r="Y50" s="140"/>
      <c r="Z50" s="154"/>
      <c r="AA50" s="154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</row>
    <row r="51" spans="1:37" ht="24.75" customHeight="1">
      <c r="A51" s="140"/>
      <c r="B51" s="437" t="s">
        <v>17</v>
      </c>
      <c r="C51" s="387"/>
      <c r="D51" s="428"/>
      <c r="E51" s="389"/>
      <c r="F51" s="389"/>
      <c r="G51" s="389"/>
      <c r="H51" s="389"/>
      <c r="I51" s="387"/>
      <c r="J51" s="434"/>
      <c r="K51" s="394"/>
      <c r="L51" s="435"/>
      <c r="M51" s="155"/>
      <c r="N51" s="438"/>
      <c r="O51" s="389"/>
      <c r="P51" s="387"/>
      <c r="Q51" s="156"/>
      <c r="R51" s="148"/>
      <c r="S51" s="140"/>
      <c r="T51" s="157"/>
      <c r="U51" s="416"/>
      <c r="V51" s="394"/>
      <c r="W51" s="394"/>
      <c r="X51" s="158"/>
      <c r="Y51" s="140"/>
      <c r="Z51" s="159"/>
      <c r="AA51" s="160"/>
      <c r="AB51" s="161"/>
      <c r="AC51" s="140"/>
      <c r="AD51" s="140"/>
      <c r="AE51" s="140"/>
      <c r="AF51" s="140"/>
      <c r="AG51" s="140"/>
      <c r="AH51" s="140"/>
      <c r="AI51" s="140"/>
      <c r="AJ51" s="140"/>
      <c r="AK51" s="140"/>
    </row>
    <row r="52" spans="1:37" ht="24.75" customHeight="1">
      <c r="A52" s="140"/>
      <c r="B52" s="417" t="s">
        <v>18</v>
      </c>
      <c r="C52" s="387"/>
      <c r="D52" s="418"/>
      <c r="E52" s="389"/>
      <c r="F52" s="389"/>
      <c r="G52" s="389"/>
      <c r="H52" s="389"/>
      <c r="I52" s="387"/>
      <c r="J52" s="434"/>
      <c r="K52" s="394"/>
      <c r="L52" s="435"/>
      <c r="M52" s="162"/>
      <c r="N52" s="419"/>
      <c r="O52" s="389"/>
      <c r="P52" s="387"/>
      <c r="Q52" s="163"/>
      <c r="R52" s="148"/>
      <c r="S52" s="140"/>
      <c r="T52" s="157"/>
      <c r="U52" s="416"/>
      <c r="V52" s="394"/>
      <c r="W52" s="394"/>
      <c r="X52" s="158"/>
      <c r="Y52" s="140"/>
      <c r="Z52" s="159"/>
      <c r="AA52" s="160"/>
      <c r="AB52" s="161"/>
      <c r="AC52" s="140"/>
      <c r="AD52" s="140"/>
      <c r="AE52" s="140"/>
      <c r="AF52" s="140"/>
      <c r="AG52" s="140"/>
      <c r="AH52" s="140"/>
      <c r="AI52" s="140"/>
      <c r="AJ52" s="140"/>
      <c r="AK52" s="140"/>
    </row>
    <row r="53" spans="1:37" ht="24.75" customHeight="1">
      <c r="A53" s="140"/>
      <c r="B53" s="164" t="s">
        <v>19</v>
      </c>
      <c r="C53" s="165"/>
      <c r="D53" s="420"/>
      <c r="E53" s="389"/>
      <c r="F53" s="389"/>
      <c r="G53" s="389"/>
      <c r="H53" s="389"/>
      <c r="I53" s="387"/>
      <c r="J53" s="375"/>
      <c r="K53" s="376"/>
      <c r="L53" s="377"/>
      <c r="M53" s="166"/>
      <c r="N53" s="419"/>
      <c r="O53" s="389"/>
      <c r="P53" s="387"/>
      <c r="Q53" s="167"/>
      <c r="R53" s="148"/>
      <c r="S53" s="140"/>
      <c r="T53" s="168"/>
      <c r="U53" s="416"/>
      <c r="V53" s="394"/>
      <c r="W53" s="169"/>
      <c r="X53" s="158"/>
      <c r="Y53" s="170"/>
      <c r="Z53" s="159"/>
      <c r="AA53" s="160"/>
      <c r="AB53" s="161"/>
      <c r="AC53" s="140"/>
      <c r="AD53" s="140"/>
      <c r="AE53" s="140"/>
      <c r="AF53" s="140"/>
      <c r="AG53" s="140"/>
      <c r="AH53" s="140"/>
      <c r="AI53" s="140"/>
      <c r="AJ53" s="140"/>
      <c r="AK53" s="140"/>
    </row>
    <row r="54" spans="1:37" ht="15.75" customHeight="1">
      <c r="A54" s="171"/>
      <c r="B54" s="413" t="s">
        <v>20</v>
      </c>
      <c r="C54" s="380" t="s">
        <v>21</v>
      </c>
      <c r="D54" s="413" t="s">
        <v>22</v>
      </c>
      <c r="E54" s="413" t="s">
        <v>23</v>
      </c>
      <c r="F54" s="413" t="s">
        <v>24</v>
      </c>
      <c r="G54" s="415" t="s">
        <v>25</v>
      </c>
      <c r="H54" s="413" t="s">
        <v>26</v>
      </c>
      <c r="I54" s="421" t="s">
        <v>27</v>
      </c>
      <c r="J54" s="373"/>
      <c r="K54" s="373"/>
      <c r="L54" s="374"/>
      <c r="M54" s="421" t="s">
        <v>28</v>
      </c>
      <c r="N54" s="374"/>
      <c r="O54" s="422" t="s">
        <v>29</v>
      </c>
      <c r="P54" s="389"/>
      <c r="Q54" s="387"/>
      <c r="R54" s="171"/>
      <c r="S54" s="171"/>
      <c r="T54" s="172"/>
      <c r="U54" s="423"/>
      <c r="V54" s="394"/>
      <c r="W54" s="171"/>
      <c r="X54" s="173"/>
      <c r="Y54" s="171"/>
      <c r="Z54" s="174"/>
      <c r="AA54" s="175"/>
      <c r="AB54" s="176"/>
      <c r="AC54" s="171"/>
      <c r="AD54" s="171"/>
      <c r="AE54" s="171"/>
      <c r="AF54" s="171"/>
      <c r="AG54" s="171"/>
      <c r="AH54" s="171"/>
      <c r="AI54" s="171"/>
      <c r="AJ54" s="171"/>
      <c r="AK54" s="171"/>
    </row>
    <row r="55" spans="1:37" ht="15" customHeight="1">
      <c r="A55" s="171"/>
      <c r="B55" s="414"/>
      <c r="C55" s="414"/>
      <c r="D55" s="414"/>
      <c r="E55" s="414"/>
      <c r="F55" s="414"/>
      <c r="G55" s="414"/>
      <c r="H55" s="414"/>
      <c r="I55" s="375"/>
      <c r="J55" s="376"/>
      <c r="K55" s="376"/>
      <c r="L55" s="377"/>
      <c r="M55" s="375"/>
      <c r="N55" s="377"/>
      <c r="O55" s="413" t="s">
        <v>30</v>
      </c>
      <c r="P55" s="413" t="s">
        <v>31</v>
      </c>
      <c r="Q55" s="380" t="s">
        <v>32</v>
      </c>
      <c r="R55" s="171"/>
      <c r="S55" s="171"/>
      <c r="T55" s="177"/>
      <c r="U55" s="423"/>
      <c r="V55" s="394"/>
      <c r="W55" s="171"/>
      <c r="X55" s="175"/>
      <c r="Y55" s="171"/>
      <c r="Z55" s="174"/>
      <c r="AA55" s="175"/>
      <c r="AB55" s="176"/>
      <c r="AC55" s="171"/>
      <c r="AD55" s="171"/>
      <c r="AE55" s="171"/>
      <c r="AF55" s="171"/>
      <c r="AG55" s="171"/>
      <c r="AH55" s="171"/>
      <c r="AI55" s="171"/>
      <c r="AJ55" s="171"/>
      <c r="AK55" s="171"/>
    </row>
    <row r="56" spans="1:37" ht="15.75" customHeight="1" thickBot="1">
      <c r="A56" s="171"/>
      <c r="B56" s="414"/>
      <c r="C56" s="381"/>
      <c r="D56" s="381"/>
      <c r="E56" s="381"/>
      <c r="F56" s="381"/>
      <c r="G56" s="381"/>
      <c r="H56" s="381"/>
      <c r="I56" s="178" t="s">
        <v>33</v>
      </c>
      <c r="J56" s="178" t="s">
        <v>34</v>
      </c>
      <c r="K56" s="178" t="s">
        <v>35</v>
      </c>
      <c r="L56" s="179" t="s">
        <v>36</v>
      </c>
      <c r="M56" s="180" t="s">
        <v>37</v>
      </c>
      <c r="N56" s="181" t="s">
        <v>38</v>
      </c>
      <c r="O56" s="381"/>
      <c r="P56" s="381"/>
      <c r="Q56" s="381"/>
      <c r="R56" s="171"/>
      <c r="S56" s="171"/>
      <c r="T56" s="177"/>
      <c r="U56" s="423"/>
      <c r="V56" s="394"/>
      <c r="W56" s="171"/>
      <c r="X56" s="175"/>
      <c r="Y56" s="171"/>
      <c r="Z56" s="174"/>
      <c r="AA56" s="175"/>
      <c r="AB56" s="176"/>
      <c r="AC56" s="171"/>
      <c r="AD56" s="171"/>
      <c r="AE56" s="171"/>
      <c r="AF56" s="171"/>
      <c r="AG56" s="171"/>
      <c r="AH56" s="171"/>
      <c r="AI56" s="171"/>
      <c r="AJ56" s="171"/>
      <c r="AK56" s="171"/>
    </row>
    <row r="57" spans="1:37" ht="24" customHeight="1">
      <c r="A57" s="226"/>
      <c r="B57" s="409" t="s">
        <v>39</v>
      </c>
      <c r="C57" s="411" t="s">
        <v>70</v>
      </c>
      <c r="D57" s="227" t="s">
        <v>41</v>
      </c>
      <c r="E57" s="412" t="s">
        <v>71</v>
      </c>
      <c r="F57" s="228">
        <v>28</v>
      </c>
      <c r="G57" s="229"/>
      <c r="H57" s="230">
        <v>88051424241</v>
      </c>
      <c r="I57" s="231">
        <v>88051424241</v>
      </c>
      <c r="J57" s="232">
        <v>0</v>
      </c>
      <c r="K57" s="232">
        <v>0</v>
      </c>
      <c r="L57" s="232">
        <v>0</v>
      </c>
      <c r="M57" s="233">
        <v>45659</v>
      </c>
      <c r="N57" s="233">
        <v>46021</v>
      </c>
      <c r="O57" s="400">
        <f>+F58/F57</f>
        <v>0</v>
      </c>
      <c r="P57" s="400">
        <f>+H58/H57</f>
        <v>0</v>
      </c>
      <c r="Q57" s="384" t="e">
        <f>+(O57*O57)/P57</f>
        <v>#DIV/0!</v>
      </c>
      <c r="R57" s="226"/>
      <c r="S57" s="226"/>
      <c r="T57" s="234"/>
      <c r="U57" s="405"/>
      <c r="V57" s="394"/>
      <c r="W57" s="226"/>
      <c r="X57" s="235"/>
      <c r="Y57" s="226"/>
      <c r="Z57" s="236"/>
      <c r="AA57" s="237"/>
      <c r="AB57" s="238"/>
      <c r="AC57" s="226"/>
      <c r="AD57" s="226"/>
      <c r="AE57" s="226"/>
      <c r="AF57" s="226"/>
      <c r="AG57" s="226"/>
      <c r="AH57" s="226"/>
      <c r="AI57" s="226"/>
      <c r="AJ57" s="226"/>
      <c r="AK57" s="226"/>
    </row>
    <row r="58" spans="1:37" ht="24" customHeight="1">
      <c r="A58" s="226"/>
      <c r="B58" s="410"/>
      <c r="C58" s="402"/>
      <c r="D58" s="239" t="s">
        <v>44</v>
      </c>
      <c r="E58" s="402"/>
      <c r="F58" s="240"/>
      <c r="G58" s="241"/>
      <c r="H58" s="242"/>
      <c r="I58" s="243"/>
      <c r="J58" s="244"/>
      <c r="K58" s="244"/>
      <c r="L58" s="244"/>
      <c r="M58" s="245"/>
      <c r="N58" s="245"/>
      <c r="O58" s="402"/>
      <c r="P58" s="402"/>
      <c r="Q58" s="408"/>
      <c r="R58" s="226"/>
      <c r="S58" s="226"/>
      <c r="T58" s="234"/>
      <c r="U58" s="246"/>
      <c r="V58" s="246"/>
      <c r="W58" s="226"/>
      <c r="X58" s="235"/>
      <c r="Y58" s="226"/>
      <c r="Z58" s="236"/>
      <c r="AA58" s="237"/>
      <c r="AB58" s="238"/>
      <c r="AC58" s="226"/>
      <c r="AD58" s="226"/>
      <c r="AE58" s="226"/>
      <c r="AF58" s="226"/>
      <c r="AG58" s="226"/>
      <c r="AH58" s="226"/>
      <c r="AI58" s="226"/>
      <c r="AJ58" s="226"/>
      <c r="AK58" s="226"/>
    </row>
    <row r="59" spans="1:37" ht="24" customHeight="1">
      <c r="A59" s="226"/>
      <c r="B59" s="410"/>
      <c r="C59" s="406" t="s">
        <v>72</v>
      </c>
      <c r="D59" s="247" t="s">
        <v>41</v>
      </c>
      <c r="E59" s="403" t="s">
        <v>73</v>
      </c>
      <c r="F59" s="240">
        <v>2</v>
      </c>
      <c r="G59" s="241"/>
      <c r="H59" s="248">
        <v>1552100000</v>
      </c>
      <c r="I59" s="249">
        <v>1552100000</v>
      </c>
      <c r="J59" s="244">
        <v>0</v>
      </c>
      <c r="K59" s="244">
        <v>0</v>
      </c>
      <c r="L59" s="244">
        <v>0</v>
      </c>
      <c r="M59" s="245">
        <v>45659</v>
      </c>
      <c r="N59" s="245">
        <v>46021</v>
      </c>
      <c r="O59" s="404">
        <f>+F60/F59</f>
        <v>0</v>
      </c>
      <c r="P59" s="404">
        <f>+H60/H59</f>
        <v>0</v>
      </c>
      <c r="Q59" s="407" t="e">
        <f>+(O59*O59)/P59</f>
        <v>#DIV/0!</v>
      </c>
      <c r="R59" s="226"/>
      <c r="S59" s="226"/>
      <c r="T59" s="234"/>
      <c r="U59" s="405"/>
      <c r="V59" s="394"/>
      <c r="W59" s="226"/>
      <c r="X59" s="235"/>
      <c r="Y59" s="226"/>
      <c r="Z59" s="236"/>
      <c r="AA59" s="237"/>
      <c r="AB59" s="238"/>
      <c r="AC59" s="226"/>
      <c r="AD59" s="226"/>
      <c r="AE59" s="226"/>
      <c r="AF59" s="226"/>
      <c r="AG59" s="226"/>
      <c r="AH59" s="226"/>
      <c r="AI59" s="226"/>
      <c r="AJ59" s="226"/>
      <c r="AK59" s="226"/>
    </row>
    <row r="60" spans="1:37" ht="24" customHeight="1">
      <c r="A60" s="226"/>
      <c r="B60" s="410"/>
      <c r="C60" s="402"/>
      <c r="D60" s="239" t="s">
        <v>44</v>
      </c>
      <c r="E60" s="402"/>
      <c r="F60" s="250"/>
      <c r="G60" s="241"/>
      <c r="H60" s="248"/>
      <c r="I60" s="243"/>
      <c r="J60" s="244"/>
      <c r="K60" s="244"/>
      <c r="L60" s="244"/>
      <c r="M60" s="245"/>
      <c r="N60" s="245"/>
      <c r="O60" s="402"/>
      <c r="P60" s="402"/>
      <c r="Q60" s="408"/>
      <c r="R60" s="226"/>
      <c r="S60" s="226"/>
      <c r="T60" s="234"/>
      <c r="U60" s="246"/>
      <c r="V60" s="246"/>
      <c r="W60" s="226"/>
      <c r="X60" s="235"/>
      <c r="Y60" s="226"/>
      <c r="Z60" s="236"/>
      <c r="AA60" s="237"/>
      <c r="AB60" s="238"/>
      <c r="AC60" s="226"/>
      <c r="AD60" s="226"/>
      <c r="AE60" s="226"/>
      <c r="AF60" s="226"/>
      <c r="AG60" s="226"/>
      <c r="AH60" s="226"/>
      <c r="AI60" s="226"/>
      <c r="AJ60" s="226"/>
      <c r="AK60" s="226"/>
    </row>
    <row r="61" spans="1:37" ht="24" customHeight="1">
      <c r="A61" s="226"/>
      <c r="B61" s="410"/>
      <c r="C61" s="406" t="s">
        <v>74</v>
      </c>
      <c r="D61" s="247" t="s">
        <v>41</v>
      </c>
      <c r="E61" s="403" t="s">
        <v>75</v>
      </c>
      <c r="F61" s="240">
        <v>12</v>
      </c>
      <c r="G61" s="241"/>
      <c r="H61" s="248">
        <v>110000000</v>
      </c>
      <c r="I61" s="249">
        <v>110000000</v>
      </c>
      <c r="J61" s="244">
        <v>0</v>
      </c>
      <c r="K61" s="244">
        <v>0</v>
      </c>
      <c r="L61" s="244">
        <v>0</v>
      </c>
      <c r="M61" s="245">
        <v>45659</v>
      </c>
      <c r="N61" s="245">
        <v>46021</v>
      </c>
      <c r="O61" s="404">
        <f>+F62/F61</f>
        <v>0</v>
      </c>
      <c r="P61" s="404">
        <f>+H62/H61</f>
        <v>0</v>
      </c>
      <c r="Q61" s="407" t="e">
        <f>+(O61*O61)/P61</f>
        <v>#DIV/0!</v>
      </c>
      <c r="R61" s="226"/>
      <c r="S61" s="226"/>
      <c r="T61" s="234"/>
      <c r="U61" s="405"/>
      <c r="V61" s="394"/>
      <c r="W61" s="226"/>
      <c r="X61" s="235"/>
      <c r="Y61" s="226"/>
      <c r="Z61" s="236"/>
      <c r="AA61" s="237"/>
      <c r="AB61" s="238"/>
      <c r="AC61" s="226"/>
      <c r="AD61" s="226"/>
      <c r="AE61" s="226"/>
      <c r="AF61" s="226"/>
      <c r="AG61" s="226"/>
      <c r="AH61" s="226"/>
      <c r="AI61" s="226"/>
      <c r="AJ61" s="226"/>
      <c r="AK61" s="226"/>
    </row>
    <row r="62" spans="1:37" ht="24" customHeight="1">
      <c r="A62" s="226"/>
      <c r="B62" s="410"/>
      <c r="C62" s="402"/>
      <c r="D62" s="239" t="s">
        <v>44</v>
      </c>
      <c r="E62" s="402"/>
      <c r="F62" s="240"/>
      <c r="G62" s="241"/>
      <c r="H62" s="242"/>
      <c r="I62" s="243"/>
      <c r="J62" s="244"/>
      <c r="K62" s="244"/>
      <c r="L62" s="244"/>
      <c r="M62" s="245"/>
      <c r="N62" s="245"/>
      <c r="O62" s="402"/>
      <c r="P62" s="402"/>
      <c r="Q62" s="408"/>
      <c r="R62" s="226"/>
      <c r="S62" s="226"/>
      <c r="T62" s="234"/>
      <c r="U62" s="246"/>
      <c r="V62" s="246"/>
      <c r="W62" s="226"/>
      <c r="X62" s="235"/>
      <c r="Y62" s="226"/>
      <c r="Z62" s="236"/>
      <c r="AA62" s="237"/>
      <c r="AB62" s="238"/>
      <c r="AC62" s="226"/>
      <c r="AD62" s="226"/>
      <c r="AE62" s="226"/>
      <c r="AF62" s="226"/>
      <c r="AG62" s="226"/>
      <c r="AH62" s="226"/>
      <c r="AI62" s="226"/>
      <c r="AJ62" s="226"/>
      <c r="AK62" s="226"/>
    </row>
    <row r="63" spans="1:37" ht="24" customHeight="1">
      <c r="A63" s="226"/>
      <c r="B63" s="410"/>
      <c r="C63" s="406" t="s">
        <v>76</v>
      </c>
      <c r="D63" s="247" t="s">
        <v>41</v>
      </c>
      <c r="E63" s="403" t="s">
        <v>77</v>
      </c>
      <c r="F63" s="251">
        <v>1</v>
      </c>
      <c r="G63" s="241"/>
      <c r="H63" s="248">
        <v>250000000</v>
      </c>
      <c r="I63" s="249">
        <v>250000000</v>
      </c>
      <c r="J63" s="244">
        <v>0</v>
      </c>
      <c r="K63" s="244">
        <v>0</v>
      </c>
      <c r="L63" s="244">
        <v>0</v>
      </c>
      <c r="M63" s="245">
        <v>45659</v>
      </c>
      <c r="N63" s="245">
        <v>46021</v>
      </c>
      <c r="O63" s="404">
        <f>+F64/F63</f>
        <v>0</v>
      </c>
      <c r="P63" s="404">
        <f>+H64/H63</f>
        <v>0</v>
      </c>
      <c r="Q63" s="407" t="e">
        <f>+(O63*O63)/P63</f>
        <v>#DIV/0!</v>
      </c>
      <c r="R63" s="226"/>
      <c r="S63" s="226"/>
      <c r="T63" s="234"/>
      <c r="U63" s="405"/>
      <c r="V63" s="394"/>
      <c r="W63" s="226"/>
      <c r="X63" s="235"/>
      <c r="Y63" s="226"/>
      <c r="Z63" s="236"/>
      <c r="AA63" s="237"/>
      <c r="AB63" s="238"/>
      <c r="AC63" s="226"/>
      <c r="AD63" s="226"/>
      <c r="AE63" s="226"/>
      <c r="AF63" s="226"/>
      <c r="AG63" s="226"/>
      <c r="AH63" s="226"/>
      <c r="AI63" s="226"/>
      <c r="AJ63" s="226"/>
      <c r="AK63" s="226"/>
    </row>
    <row r="64" spans="1:37" ht="24" customHeight="1">
      <c r="A64" s="226"/>
      <c r="B64" s="410"/>
      <c r="C64" s="402"/>
      <c r="D64" s="239" t="s">
        <v>44</v>
      </c>
      <c r="E64" s="402"/>
      <c r="F64" s="252"/>
      <c r="G64" s="241"/>
      <c r="H64" s="248"/>
      <c r="I64" s="243"/>
      <c r="J64" s="244"/>
      <c r="K64" s="244"/>
      <c r="L64" s="244"/>
      <c r="M64" s="245"/>
      <c r="N64" s="245"/>
      <c r="O64" s="402"/>
      <c r="P64" s="402"/>
      <c r="Q64" s="408"/>
      <c r="R64" s="226"/>
      <c r="S64" s="226"/>
      <c r="T64" s="234"/>
      <c r="U64" s="246"/>
      <c r="V64" s="246"/>
      <c r="W64" s="226"/>
      <c r="X64" s="235"/>
      <c r="Y64" s="226"/>
      <c r="Z64" s="236"/>
      <c r="AA64" s="237"/>
      <c r="AB64" s="238"/>
      <c r="AC64" s="226"/>
      <c r="AD64" s="226"/>
      <c r="AE64" s="226"/>
      <c r="AF64" s="226"/>
      <c r="AG64" s="226"/>
      <c r="AH64" s="226"/>
      <c r="AI64" s="226"/>
      <c r="AJ64" s="226"/>
      <c r="AK64" s="226"/>
    </row>
    <row r="65" spans="1:37" ht="24" customHeight="1">
      <c r="A65" s="226"/>
      <c r="B65" s="410"/>
      <c r="C65" s="406" t="s">
        <v>78</v>
      </c>
      <c r="D65" s="247" t="s">
        <v>41</v>
      </c>
      <c r="E65" s="403" t="s">
        <v>79</v>
      </c>
      <c r="F65" s="240">
        <v>1</v>
      </c>
      <c r="G65" s="241"/>
      <c r="H65" s="248">
        <v>2000000000</v>
      </c>
      <c r="I65" s="249">
        <v>2000000000</v>
      </c>
      <c r="J65" s="244">
        <v>0</v>
      </c>
      <c r="K65" s="244">
        <v>0</v>
      </c>
      <c r="L65" s="244">
        <v>0</v>
      </c>
      <c r="M65" s="245">
        <v>45659</v>
      </c>
      <c r="N65" s="245">
        <v>46021</v>
      </c>
      <c r="O65" s="404">
        <f>+F66/F65</f>
        <v>0</v>
      </c>
      <c r="P65" s="404">
        <f>+H66/H65</f>
        <v>0</v>
      </c>
      <c r="Q65" s="407" t="e">
        <f>+(O65*O65)/P65</f>
        <v>#DIV/0!</v>
      </c>
      <c r="R65" s="226"/>
      <c r="S65" s="226"/>
      <c r="T65" s="234"/>
      <c r="U65" s="405"/>
      <c r="V65" s="394"/>
      <c r="W65" s="226"/>
      <c r="X65" s="235"/>
      <c r="Y65" s="226"/>
      <c r="Z65" s="236"/>
      <c r="AA65" s="237"/>
      <c r="AB65" s="238"/>
      <c r="AC65" s="226"/>
      <c r="AD65" s="226"/>
      <c r="AE65" s="226"/>
      <c r="AF65" s="226"/>
      <c r="AG65" s="226"/>
      <c r="AH65" s="226"/>
      <c r="AI65" s="226"/>
      <c r="AJ65" s="226"/>
      <c r="AK65" s="226"/>
    </row>
    <row r="66" spans="1:37" ht="24" customHeight="1">
      <c r="A66" s="226"/>
      <c r="B66" s="410"/>
      <c r="C66" s="402"/>
      <c r="D66" s="239" t="s">
        <v>44</v>
      </c>
      <c r="E66" s="402"/>
      <c r="F66" s="250"/>
      <c r="G66" s="241"/>
      <c r="H66" s="242"/>
      <c r="I66" s="243"/>
      <c r="J66" s="244"/>
      <c r="K66" s="244"/>
      <c r="L66" s="244"/>
      <c r="M66" s="245"/>
      <c r="N66" s="245"/>
      <c r="O66" s="402"/>
      <c r="P66" s="402"/>
      <c r="Q66" s="408"/>
      <c r="R66" s="226"/>
      <c r="S66" s="226"/>
      <c r="T66" s="234"/>
      <c r="U66" s="246"/>
      <c r="V66" s="246"/>
      <c r="W66" s="226"/>
      <c r="X66" s="235"/>
      <c r="Y66" s="226"/>
      <c r="Z66" s="236"/>
      <c r="AA66" s="237"/>
      <c r="AB66" s="238"/>
      <c r="AC66" s="226"/>
      <c r="AD66" s="226"/>
      <c r="AE66" s="226"/>
      <c r="AF66" s="226"/>
      <c r="AG66" s="226"/>
      <c r="AH66" s="226"/>
      <c r="AI66" s="226"/>
      <c r="AJ66" s="226"/>
      <c r="AK66" s="226"/>
    </row>
    <row r="67" spans="1:37" ht="24" customHeight="1">
      <c r="A67" s="226"/>
      <c r="B67" s="410"/>
      <c r="C67" s="406" t="s">
        <v>80</v>
      </c>
      <c r="D67" s="247" t="s">
        <v>41</v>
      </c>
      <c r="E67" s="403" t="s">
        <v>81</v>
      </c>
      <c r="F67" s="240">
        <v>40</v>
      </c>
      <c r="G67" s="241"/>
      <c r="H67" s="248">
        <v>600000000</v>
      </c>
      <c r="I67" s="249">
        <v>600000000</v>
      </c>
      <c r="J67" s="244">
        <v>0</v>
      </c>
      <c r="K67" s="244">
        <v>0</v>
      </c>
      <c r="L67" s="244">
        <v>0</v>
      </c>
      <c r="M67" s="245">
        <v>45659</v>
      </c>
      <c r="N67" s="245">
        <v>46021</v>
      </c>
      <c r="O67" s="404">
        <f>+F68/F67</f>
        <v>0</v>
      </c>
      <c r="P67" s="404">
        <f>+H68/H67</f>
        <v>0</v>
      </c>
      <c r="Q67" s="407" t="e">
        <f>+(O67*O67)/P67</f>
        <v>#DIV/0!</v>
      </c>
      <c r="R67" s="226"/>
      <c r="S67" s="226"/>
      <c r="T67" s="234"/>
      <c r="U67" s="405"/>
      <c r="V67" s="394"/>
      <c r="W67" s="226"/>
      <c r="X67" s="235"/>
      <c r="Y67" s="226"/>
      <c r="Z67" s="236"/>
      <c r="AA67" s="237"/>
      <c r="AB67" s="238"/>
      <c r="AC67" s="226"/>
      <c r="AD67" s="226"/>
      <c r="AE67" s="226"/>
      <c r="AF67" s="226"/>
      <c r="AG67" s="226"/>
      <c r="AH67" s="226"/>
      <c r="AI67" s="226"/>
      <c r="AJ67" s="226"/>
      <c r="AK67" s="226"/>
    </row>
    <row r="68" spans="1:37" ht="24" customHeight="1">
      <c r="A68" s="226"/>
      <c r="B68" s="410"/>
      <c r="C68" s="402"/>
      <c r="D68" s="239" t="s">
        <v>44</v>
      </c>
      <c r="E68" s="402"/>
      <c r="F68" s="250"/>
      <c r="G68" s="241"/>
      <c r="H68" s="248"/>
      <c r="I68" s="243"/>
      <c r="J68" s="244"/>
      <c r="K68" s="244"/>
      <c r="L68" s="244"/>
      <c r="M68" s="245"/>
      <c r="N68" s="245"/>
      <c r="O68" s="402"/>
      <c r="P68" s="402"/>
      <c r="Q68" s="408"/>
      <c r="R68" s="226"/>
      <c r="S68" s="226"/>
      <c r="T68" s="234"/>
      <c r="U68" s="246"/>
      <c r="V68" s="246"/>
      <c r="W68" s="226"/>
      <c r="X68" s="235"/>
      <c r="Y68" s="226"/>
      <c r="Z68" s="236"/>
      <c r="AA68" s="237"/>
      <c r="AB68" s="238"/>
      <c r="AC68" s="226"/>
      <c r="AD68" s="226"/>
      <c r="AE68" s="226"/>
      <c r="AF68" s="226"/>
      <c r="AG68" s="226"/>
      <c r="AH68" s="226"/>
      <c r="AI68" s="226"/>
      <c r="AJ68" s="226"/>
      <c r="AK68" s="226"/>
    </row>
    <row r="69" spans="1:37" ht="31.5" customHeight="1">
      <c r="A69" s="226"/>
      <c r="B69" s="410"/>
      <c r="C69" s="406" t="s">
        <v>82</v>
      </c>
      <c r="D69" s="247" t="s">
        <v>41</v>
      </c>
      <c r="E69" s="403" t="s">
        <v>73</v>
      </c>
      <c r="F69" s="240">
        <v>4</v>
      </c>
      <c r="G69" s="241"/>
      <c r="H69" s="248">
        <v>614999999</v>
      </c>
      <c r="I69" s="249">
        <v>614999999</v>
      </c>
      <c r="J69" s="244">
        <v>0</v>
      </c>
      <c r="K69" s="244">
        <v>0</v>
      </c>
      <c r="L69" s="244">
        <v>0</v>
      </c>
      <c r="M69" s="245">
        <v>45659</v>
      </c>
      <c r="N69" s="245">
        <v>46021</v>
      </c>
      <c r="O69" s="404">
        <f>+F70/F69</f>
        <v>0</v>
      </c>
      <c r="P69" s="404">
        <f>+H70/H69</f>
        <v>0</v>
      </c>
      <c r="Q69" s="407" t="e">
        <f>+(O69*O69)/P69</f>
        <v>#DIV/0!</v>
      </c>
      <c r="R69" s="226"/>
      <c r="S69" s="226"/>
      <c r="T69" s="234"/>
      <c r="U69" s="405"/>
      <c r="V69" s="394"/>
      <c r="W69" s="226"/>
      <c r="X69" s="235"/>
      <c r="Y69" s="226"/>
      <c r="Z69" s="236"/>
      <c r="AA69" s="237"/>
      <c r="AB69" s="238"/>
      <c r="AC69" s="226"/>
      <c r="AD69" s="226"/>
      <c r="AE69" s="226"/>
      <c r="AF69" s="226"/>
      <c r="AG69" s="226"/>
      <c r="AH69" s="226"/>
      <c r="AI69" s="226"/>
      <c r="AJ69" s="226"/>
      <c r="AK69" s="226"/>
    </row>
    <row r="70" spans="1:37" ht="31.5" customHeight="1">
      <c r="A70" s="226"/>
      <c r="B70" s="410"/>
      <c r="C70" s="402"/>
      <c r="D70" s="239" t="s">
        <v>44</v>
      </c>
      <c r="E70" s="402"/>
      <c r="F70" s="250"/>
      <c r="G70" s="241"/>
      <c r="H70" s="248"/>
      <c r="I70" s="243"/>
      <c r="J70" s="244"/>
      <c r="K70" s="244"/>
      <c r="L70" s="244"/>
      <c r="M70" s="245"/>
      <c r="N70" s="245"/>
      <c r="O70" s="402"/>
      <c r="P70" s="402"/>
      <c r="Q70" s="408"/>
      <c r="R70" s="226"/>
      <c r="S70" s="226"/>
      <c r="T70" s="234"/>
      <c r="U70" s="246"/>
      <c r="V70" s="246"/>
      <c r="W70" s="226"/>
      <c r="X70" s="235"/>
      <c r="Y70" s="226"/>
      <c r="Z70" s="236"/>
      <c r="AA70" s="237"/>
      <c r="AB70" s="238"/>
      <c r="AC70" s="226"/>
      <c r="AD70" s="226"/>
      <c r="AE70" s="226"/>
      <c r="AF70" s="226"/>
      <c r="AG70" s="226"/>
      <c r="AH70" s="226"/>
      <c r="AI70" s="226"/>
      <c r="AJ70" s="226"/>
      <c r="AK70" s="226"/>
    </row>
    <row r="71" spans="1:37" ht="26.25" customHeight="1">
      <c r="A71" s="226"/>
      <c r="B71" s="410"/>
      <c r="C71" s="401" t="s">
        <v>83</v>
      </c>
      <c r="D71" s="247" t="s">
        <v>41</v>
      </c>
      <c r="E71" s="403" t="s">
        <v>84</v>
      </c>
      <c r="F71" s="253">
        <v>11</v>
      </c>
      <c r="G71" s="254"/>
      <c r="H71" s="255">
        <v>845000000</v>
      </c>
      <c r="I71" s="256">
        <v>845000000</v>
      </c>
      <c r="J71" s="257">
        <v>0</v>
      </c>
      <c r="K71" s="257">
        <v>0</v>
      </c>
      <c r="L71" s="257">
        <v>0</v>
      </c>
      <c r="M71" s="258">
        <v>45659</v>
      </c>
      <c r="N71" s="258">
        <v>46021</v>
      </c>
      <c r="O71" s="404">
        <f>+F72/F71</f>
        <v>0</v>
      </c>
      <c r="P71" s="404">
        <f>+H72/H71</f>
        <v>0</v>
      </c>
      <c r="Q71" s="407" t="e">
        <f>+(O71*O71)/P71</f>
        <v>#DIV/0!</v>
      </c>
      <c r="R71" s="226"/>
      <c r="S71" s="226"/>
      <c r="T71" s="234"/>
      <c r="U71" s="405"/>
      <c r="V71" s="394"/>
      <c r="W71" s="226"/>
      <c r="X71" s="235"/>
      <c r="Y71" s="226"/>
      <c r="Z71" s="236"/>
      <c r="AA71" s="237"/>
      <c r="AB71" s="238"/>
      <c r="AC71" s="226"/>
      <c r="AD71" s="226"/>
      <c r="AE71" s="226"/>
      <c r="AF71" s="226"/>
      <c r="AG71" s="226"/>
      <c r="AH71" s="226"/>
      <c r="AI71" s="226"/>
      <c r="AJ71" s="226"/>
      <c r="AK71" s="226"/>
    </row>
    <row r="72" spans="1:37" ht="26.25" customHeight="1">
      <c r="A72" s="226"/>
      <c r="B72" s="410"/>
      <c r="C72" s="402"/>
      <c r="D72" s="259" t="s">
        <v>44</v>
      </c>
      <c r="E72" s="402"/>
      <c r="F72" s="198"/>
      <c r="G72" s="260"/>
      <c r="H72" s="261"/>
      <c r="I72" s="191"/>
      <c r="J72" s="192"/>
      <c r="K72" s="192"/>
      <c r="L72" s="192"/>
      <c r="M72" s="193"/>
      <c r="N72" s="193"/>
      <c r="O72" s="402"/>
      <c r="P72" s="402"/>
      <c r="Q72" s="408"/>
      <c r="R72" s="226"/>
      <c r="S72" s="226"/>
      <c r="T72" s="234"/>
      <c r="U72" s="246"/>
      <c r="V72" s="246"/>
      <c r="W72" s="226"/>
      <c r="X72" s="235"/>
      <c r="Y72" s="226"/>
      <c r="Z72" s="236"/>
      <c r="AA72" s="237"/>
      <c r="AB72" s="238"/>
      <c r="AC72" s="226"/>
      <c r="AD72" s="226"/>
      <c r="AE72" s="226"/>
      <c r="AF72" s="226"/>
      <c r="AG72" s="226"/>
      <c r="AH72" s="226"/>
      <c r="AI72" s="226"/>
      <c r="AJ72" s="226"/>
      <c r="AK72" s="226"/>
    </row>
    <row r="73" spans="1:37" ht="26.25" customHeight="1">
      <c r="A73" s="226"/>
      <c r="B73" s="410"/>
      <c r="C73" s="393" t="s">
        <v>190</v>
      </c>
      <c r="D73" s="247" t="s">
        <v>41</v>
      </c>
      <c r="E73" s="395" t="s">
        <v>73</v>
      </c>
      <c r="F73" s="196">
        <v>1</v>
      </c>
      <c r="G73" s="260"/>
      <c r="H73" s="261">
        <v>2671000000</v>
      </c>
      <c r="I73" s="197">
        <v>2671000000</v>
      </c>
      <c r="J73" s="192"/>
      <c r="K73" s="192"/>
      <c r="L73" s="192"/>
      <c r="M73" s="193"/>
      <c r="N73" s="193"/>
      <c r="O73" s="262"/>
      <c r="P73" s="263"/>
      <c r="Q73" s="264"/>
      <c r="R73" s="226"/>
      <c r="S73" s="226"/>
      <c r="T73" s="234"/>
      <c r="U73" s="246"/>
      <c r="V73" s="246"/>
      <c r="W73" s="226"/>
      <c r="X73" s="235"/>
      <c r="Y73" s="226"/>
      <c r="Z73" s="236"/>
      <c r="AA73" s="237"/>
      <c r="AB73" s="238"/>
      <c r="AC73" s="226"/>
      <c r="AD73" s="226"/>
      <c r="AE73" s="226"/>
      <c r="AF73" s="226"/>
      <c r="AG73" s="226"/>
      <c r="AH73" s="226"/>
      <c r="AI73" s="226"/>
      <c r="AJ73" s="226"/>
      <c r="AK73" s="226"/>
    </row>
    <row r="74" spans="1:37" ht="26.25" customHeight="1" thickBot="1">
      <c r="A74" s="226"/>
      <c r="B74" s="410"/>
      <c r="C74" s="394"/>
      <c r="D74" s="259" t="s">
        <v>44</v>
      </c>
      <c r="E74" s="394"/>
      <c r="F74" s="198"/>
      <c r="G74" s="260"/>
      <c r="H74" s="265"/>
      <c r="I74" s="191"/>
      <c r="J74" s="192"/>
      <c r="K74" s="192"/>
      <c r="L74" s="192"/>
      <c r="M74" s="193"/>
      <c r="N74" s="193"/>
      <c r="O74" s="262"/>
      <c r="P74" s="263"/>
      <c r="Q74" s="264"/>
      <c r="R74" s="226"/>
      <c r="S74" s="226"/>
      <c r="T74" s="234"/>
      <c r="U74" s="246"/>
      <c r="V74" s="246"/>
      <c r="W74" s="226"/>
      <c r="X74" s="235"/>
      <c r="Y74" s="226"/>
      <c r="Z74" s="236"/>
      <c r="AA74" s="237"/>
      <c r="AB74" s="238"/>
      <c r="AC74" s="226"/>
      <c r="AD74" s="226"/>
      <c r="AE74" s="226"/>
      <c r="AF74" s="226"/>
      <c r="AG74" s="226"/>
      <c r="AH74" s="226"/>
      <c r="AI74" s="226"/>
      <c r="AJ74" s="226"/>
      <c r="AK74" s="226"/>
    </row>
    <row r="75" spans="1:37" ht="15.75" customHeight="1">
      <c r="A75" s="226"/>
      <c r="B75" s="410"/>
      <c r="C75" s="396" t="s">
        <v>53</v>
      </c>
      <c r="D75" s="266" t="s">
        <v>41</v>
      </c>
      <c r="E75" s="398"/>
      <c r="F75" s="267">
        <f>F57+F59+F61+F65+F67+F69+F71+F73</f>
        <v>99</v>
      </c>
      <c r="G75" s="266" t="s">
        <v>41</v>
      </c>
      <c r="H75" s="268">
        <f>H57+H59+H61+H63+H65+H67+H69+H71+H73</f>
        <v>96694524240</v>
      </c>
      <c r="I75" s="268">
        <f>+I57+I59+I61+I63+I65+I67+I69+I71+I73</f>
        <v>96694524240</v>
      </c>
      <c r="J75" s="269">
        <v>0</v>
      </c>
      <c r="K75" s="269">
        <v>0</v>
      </c>
      <c r="L75" s="269">
        <v>0</v>
      </c>
      <c r="M75" s="270">
        <v>45659</v>
      </c>
      <c r="N75" s="270">
        <v>46021</v>
      </c>
      <c r="O75" s="400">
        <f>+F76/F75</f>
        <v>0</v>
      </c>
      <c r="P75" s="400">
        <f>+H76/H75</f>
        <v>0</v>
      </c>
      <c r="Q75" s="384" t="e">
        <f>+(O75*O75)/P75</f>
        <v>#DIV/0!</v>
      </c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</row>
    <row r="76" spans="1:37" ht="15.75" customHeight="1" thickBot="1">
      <c r="A76" s="226"/>
      <c r="B76" s="397"/>
      <c r="C76" s="397"/>
      <c r="D76" s="271" t="s">
        <v>44</v>
      </c>
      <c r="E76" s="399"/>
      <c r="F76" s="272">
        <f>+F58+F60+F62+F66+F68+F70+F72</f>
        <v>0</v>
      </c>
      <c r="G76" s="271" t="s">
        <v>54</v>
      </c>
      <c r="H76" s="273">
        <f t="shared" ref="H76:I76" si="0">+H58+H60+H62+H64+H66+H68+H70+H72</f>
        <v>0</v>
      </c>
      <c r="I76" s="273">
        <f t="shared" si="0"/>
        <v>0</v>
      </c>
      <c r="J76" s="274"/>
      <c r="K76" s="274"/>
      <c r="L76" s="274"/>
      <c r="M76" s="274"/>
      <c r="N76" s="275"/>
      <c r="O76" s="399"/>
      <c r="P76" s="399"/>
      <c r="Q76" s="385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</row>
    <row r="77" spans="1:37" ht="15.75" customHeight="1">
      <c r="A77" s="171"/>
      <c r="B77" s="171"/>
      <c r="C77" s="171"/>
      <c r="D77" s="215"/>
      <c r="E77" s="171"/>
      <c r="F77" s="171"/>
      <c r="G77" s="171"/>
      <c r="H77" s="216"/>
      <c r="I77" s="217"/>
      <c r="J77" s="174"/>
      <c r="K77" s="174"/>
      <c r="L77" s="174"/>
      <c r="M77" s="218"/>
      <c r="N77" s="218"/>
      <c r="O77" s="217"/>
      <c r="P77" s="219"/>
      <c r="Q77" s="220"/>
      <c r="R77" s="219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</row>
    <row r="78" spans="1:37" ht="15.75" customHeight="1">
      <c r="A78" s="171"/>
      <c r="B78" s="386" t="s">
        <v>55</v>
      </c>
      <c r="C78" s="387"/>
      <c r="D78" s="388" t="s">
        <v>56</v>
      </c>
      <c r="E78" s="389"/>
      <c r="F78" s="389"/>
      <c r="G78" s="389"/>
      <c r="H78" s="389"/>
      <c r="I78" s="387"/>
      <c r="J78" s="221"/>
      <c r="K78" s="388" t="s">
        <v>57</v>
      </c>
      <c r="L78" s="387"/>
      <c r="M78" s="390" t="s">
        <v>58</v>
      </c>
      <c r="N78" s="389"/>
      <c r="O78" s="389"/>
      <c r="P78" s="389"/>
      <c r="Q78" s="387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</row>
    <row r="79" spans="1:37" ht="30.75" customHeight="1">
      <c r="A79" s="171"/>
      <c r="B79" s="391" t="s">
        <v>59</v>
      </c>
      <c r="C79" s="374"/>
      <c r="D79" s="372" t="s">
        <v>60</v>
      </c>
      <c r="E79" s="373"/>
      <c r="F79" s="373"/>
      <c r="G79" s="373"/>
      <c r="H79" s="373"/>
      <c r="I79" s="374"/>
      <c r="J79" s="392"/>
      <c r="K79" s="222" t="s">
        <v>41</v>
      </c>
      <c r="L79" s="223">
        <v>0</v>
      </c>
      <c r="M79" s="379" t="s">
        <v>61</v>
      </c>
      <c r="N79" s="373"/>
      <c r="O79" s="373"/>
      <c r="P79" s="373"/>
      <c r="Q79" s="374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</row>
    <row r="80" spans="1:37" ht="29.25" customHeight="1">
      <c r="A80" s="171"/>
      <c r="B80" s="375"/>
      <c r="C80" s="377"/>
      <c r="D80" s="375"/>
      <c r="E80" s="376"/>
      <c r="F80" s="376"/>
      <c r="G80" s="376"/>
      <c r="H80" s="376"/>
      <c r="I80" s="377"/>
      <c r="J80" s="381"/>
      <c r="K80" s="222" t="s">
        <v>44</v>
      </c>
      <c r="L80" s="224"/>
      <c r="M80" s="375"/>
      <c r="N80" s="376"/>
      <c r="O80" s="376"/>
      <c r="P80" s="376"/>
      <c r="Q80" s="377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</row>
    <row r="81" spans="1:37" ht="18.75" customHeight="1">
      <c r="A81" s="171"/>
      <c r="B81" s="379"/>
      <c r="C81" s="374"/>
      <c r="D81" s="379" t="s">
        <v>62</v>
      </c>
      <c r="E81" s="373"/>
      <c r="F81" s="373"/>
      <c r="G81" s="373"/>
      <c r="H81" s="373"/>
      <c r="I81" s="374"/>
      <c r="J81" s="380"/>
      <c r="K81" s="222" t="s">
        <v>41</v>
      </c>
      <c r="L81" s="225"/>
      <c r="M81" s="378" t="s">
        <v>63</v>
      </c>
      <c r="N81" s="373"/>
      <c r="O81" s="373"/>
      <c r="P81" s="373"/>
      <c r="Q81" s="374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</row>
    <row r="82" spans="1:37" ht="31.5" customHeight="1">
      <c r="A82" s="171"/>
      <c r="B82" s="375"/>
      <c r="C82" s="377"/>
      <c r="D82" s="375"/>
      <c r="E82" s="376"/>
      <c r="F82" s="376"/>
      <c r="G82" s="376"/>
      <c r="H82" s="376"/>
      <c r="I82" s="377"/>
      <c r="J82" s="381"/>
      <c r="K82" s="222" t="s">
        <v>44</v>
      </c>
      <c r="L82" s="224"/>
      <c r="M82" s="375"/>
      <c r="N82" s="376"/>
      <c r="O82" s="376"/>
      <c r="P82" s="376"/>
      <c r="Q82" s="377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</row>
    <row r="83" spans="1:37" ht="15.75" customHeight="1">
      <c r="A83" s="171"/>
      <c r="B83" s="379"/>
      <c r="C83" s="374"/>
      <c r="D83" s="379" t="s">
        <v>62</v>
      </c>
      <c r="E83" s="373"/>
      <c r="F83" s="373"/>
      <c r="G83" s="373"/>
      <c r="H83" s="373"/>
      <c r="I83" s="374"/>
      <c r="J83" s="380"/>
      <c r="K83" s="222" t="s">
        <v>41</v>
      </c>
      <c r="L83" s="224"/>
      <c r="M83" s="382" t="s">
        <v>64</v>
      </c>
      <c r="N83" s="373"/>
      <c r="O83" s="373"/>
      <c r="P83" s="373"/>
      <c r="Q83" s="383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</row>
    <row r="84" spans="1:37" ht="15.75" customHeight="1">
      <c r="A84" s="171"/>
      <c r="B84" s="375"/>
      <c r="C84" s="377"/>
      <c r="D84" s="375"/>
      <c r="E84" s="376"/>
      <c r="F84" s="376"/>
      <c r="G84" s="376"/>
      <c r="H84" s="376"/>
      <c r="I84" s="377"/>
      <c r="J84" s="381"/>
      <c r="K84" s="222" t="s">
        <v>44</v>
      </c>
      <c r="L84" s="224"/>
      <c r="M84" s="382" t="s">
        <v>65</v>
      </c>
      <c r="N84" s="373"/>
      <c r="O84" s="373"/>
      <c r="P84" s="373"/>
      <c r="Q84" s="383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</row>
    <row r="85" spans="1:37" ht="27.75" customHeight="1">
      <c r="A85" s="171"/>
      <c r="B85" s="372" t="s">
        <v>66</v>
      </c>
      <c r="C85" s="373"/>
      <c r="D85" s="373"/>
      <c r="E85" s="373"/>
      <c r="F85" s="373"/>
      <c r="G85" s="373"/>
      <c r="H85" s="373"/>
      <c r="I85" s="373"/>
      <c r="J85" s="373"/>
      <c r="K85" s="373"/>
      <c r="L85" s="374"/>
      <c r="M85" s="378" t="s">
        <v>67</v>
      </c>
      <c r="N85" s="373"/>
      <c r="O85" s="373"/>
      <c r="P85" s="373"/>
      <c r="Q85" s="374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</row>
    <row r="86" spans="1:37" ht="27.75" customHeight="1">
      <c r="A86" s="171"/>
      <c r="B86" s="375"/>
      <c r="C86" s="376"/>
      <c r="D86" s="376"/>
      <c r="E86" s="376"/>
      <c r="F86" s="376"/>
      <c r="G86" s="376"/>
      <c r="H86" s="376"/>
      <c r="I86" s="376"/>
      <c r="J86" s="376"/>
      <c r="K86" s="376"/>
      <c r="L86" s="377"/>
      <c r="M86" s="375"/>
      <c r="N86" s="376"/>
      <c r="O86" s="376"/>
      <c r="P86" s="376"/>
      <c r="Q86" s="377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</row>
    <row r="87" spans="1:37" ht="15.75" customHeight="1">
      <c r="A87" s="171"/>
      <c r="B87" s="226" t="s">
        <v>68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218"/>
      <c r="N87" s="218"/>
      <c r="O87" s="171"/>
      <c r="P87" s="171"/>
      <c r="Q87" s="171"/>
    </row>
    <row r="88" spans="1:37" ht="15.75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218"/>
      <c r="N88" s="218"/>
      <c r="O88" s="171"/>
      <c r="P88" s="171"/>
      <c r="Q88" s="171"/>
    </row>
    <row r="89" spans="1:37" ht="15.75" hidden="1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218"/>
      <c r="N89" s="218"/>
      <c r="O89" s="171"/>
      <c r="P89" s="171"/>
      <c r="Q89" s="171"/>
    </row>
    <row r="90" spans="1:37" ht="15.75" hidden="1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218"/>
      <c r="N90" s="218"/>
      <c r="O90" s="171"/>
      <c r="P90" s="171"/>
      <c r="Q90" s="171"/>
    </row>
    <row r="91" spans="1:37" ht="15.75" hidden="1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18"/>
      <c r="N91" s="218"/>
      <c r="O91" s="171"/>
      <c r="P91" s="171"/>
      <c r="Q91" s="171"/>
    </row>
    <row r="92" spans="1:37" ht="15.75" hidden="1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18"/>
      <c r="N92" s="218"/>
      <c r="O92" s="171"/>
      <c r="P92" s="171"/>
      <c r="Q92" s="171"/>
    </row>
    <row r="93" spans="1:37" ht="15.75" hidden="1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18"/>
      <c r="N93" s="218"/>
      <c r="O93" s="171"/>
      <c r="P93" s="171"/>
      <c r="Q93" s="171"/>
    </row>
    <row r="94" spans="1:37" ht="15.75" hidden="1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218"/>
      <c r="N94" s="218"/>
      <c r="O94" s="171"/>
      <c r="P94" s="171"/>
      <c r="Q94" s="171"/>
    </row>
    <row r="95" spans="1:37" ht="15.75" hidden="1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218"/>
      <c r="N95" s="218"/>
      <c r="O95" s="171"/>
      <c r="P95" s="171"/>
      <c r="Q95" s="171"/>
    </row>
    <row r="96" spans="1:37" ht="15.75" hidden="1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218"/>
      <c r="N96" s="218"/>
      <c r="O96" s="171"/>
      <c r="P96" s="171"/>
      <c r="Q96" s="171"/>
    </row>
    <row r="97" spans="1:17" ht="15.75" hidden="1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218"/>
      <c r="N97" s="218"/>
      <c r="O97" s="171"/>
      <c r="P97" s="171"/>
      <c r="Q97" s="171"/>
    </row>
    <row r="98" spans="1:17" ht="15.75" hidden="1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218"/>
      <c r="N98" s="218"/>
      <c r="O98" s="171"/>
      <c r="P98" s="171"/>
      <c r="Q98" s="171"/>
    </row>
    <row r="99" spans="1:17" ht="15.75" hidden="1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218"/>
      <c r="N99" s="218"/>
      <c r="O99" s="171"/>
      <c r="P99" s="171"/>
      <c r="Q99" s="171"/>
    </row>
    <row r="100" spans="1:17" ht="15.75" hidden="1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218"/>
      <c r="N100" s="218"/>
      <c r="O100" s="171"/>
      <c r="P100" s="171"/>
      <c r="Q100" s="171"/>
    </row>
    <row r="101" spans="1:17" ht="15.75" hidden="1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218"/>
      <c r="N101" s="218"/>
      <c r="O101" s="171"/>
      <c r="P101" s="171"/>
      <c r="Q101" s="171"/>
    </row>
    <row r="102" spans="1:17" ht="15.75" hidden="1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218"/>
      <c r="N102" s="218"/>
      <c r="O102" s="171"/>
      <c r="P102" s="171"/>
      <c r="Q102" s="171"/>
    </row>
    <row r="103" spans="1:17" ht="15.75" hidden="1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218"/>
      <c r="N103" s="218"/>
      <c r="O103" s="171"/>
      <c r="P103" s="171"/>
      <c r="Q103" s="171"/>
    </row>
    <row r="104" spans="1:17" ht="15.75" hidden="1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218"/>
      <c r="N104" s="218"/>
      <c r="O104" s="171"/>
      <c r="P104" s="171"/>
      <c r="Q104" s="171"/>
    </row>
    <row r="105" spans="1:17" ht="15.75" hidden="1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218"/>
      <c r="N105" s="218"/>
      <c r="O105" s="171"/>
      <c r="P105" s="171"/>
      <c r="Q105" s="171"/>
    </row>
    <row r="106" spans="1:17" ht="15.75" hidden="1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218"/>
      <c r="N106" s="218"/>
      <c r="O106" s="171"/>
      <c r="P106" s="171"/>
      <c r="Q106" s="171"/>
    </row>
    <row r="107" spans="1:17" ht="15.75" hidden="1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218"/>
      <c r="N107" s="218"/>
      <c r="O107" s="171"/>
      <c r="P107" s="171"/>
      <c r="Q107" s="171"/>
    </row>
    <row r="108" spans="1:17" ht="15.75" hidden="1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218"/>
      <c r="N108" s="218"/>
      <c r="O108" s="171"/>
      <c r="P108" s="171"/>
      <c r="Q108" s="171"/>
    </row>
    <row r="109" spans="1:17" ht="15.75" hidden="1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218"/>
      <c r="N109" s="218"/>
      <c r="O109" s="171"/>
      <c r="P109" s="171"/>
      <c r="Q109" s="171"/>
    </row>
    <row r="110" spans="1:17" ht="15.75" hidden="1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218"/>
      <c r="N110" s="218"/>
      <c r="O110" s="171"/>
      <c r="P110" s="171"/>
      <c r="Q110" s="171"/>
    </row>
    <row r="111" spans="1:17" ht="15.75" hidden="1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218"/>
      <c r="N111" s="218"/>
      <c r="O111" s="171"/>
      <c r="P111" s="171"/>
      <c r="Q111" s="171"/>
    </row>
    <row r="112" spans="1:17" ht="15.75" hidden="1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218"/>
      <c r="N112" s="218"/>
      <c r="O112" s="171"/>
      <c r="P112" s="171"/>
      <c r="Q112" s="171"/>
    </row>
    <row r="113" spans="1:37" ht="15.75" hidden="1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218"/>
      <c r="N113" s="218"/>
      <c r="O113" s="171"/>
      <c r="P113" s="171"/>
      <c r="Q113" s="171"/>
    </row>
    <row r="114" spans="1:37" ht="15.75" hidden="1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218"/>
      <c r="N114" s="218"/>
      <c r="O114" s="171"/>
      <c r="P114" s="171"/>
      <c r="Q114" s="171"/>
    </row>
    <row r="115" spans="1:37" ht="15.75" hidden="1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218"/>
      <c r="N115" s="218"/>
      <c r="O115" s="171"/>
      <c r="P115" s="171"/>
      <c r="Q115" s="171"/>
    </row>
    <row r="116" spans="1:37" ht="15.75" hidden="1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218"/>
      <c r="N116" s="218"/>
      <c r="O116" s="171"/>
      <c r="P116" s="171"/>
      <c r="Q116" s="171"/>
    </row>
    <row r="117" spans="1:37" ht="15.75" hidden="1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218"/>
      <c r="N117" s="218"/>
      <c r="O117" s="171"/>
      <c r="P117" s="171"/>
      <c r="Q117" s="171"/>
    </row>
    <row r="118" spans="1:37" ht="15.75" hidden="1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218"/>
      <c r="N118" s="218"/>
      <c r="O118" s="171"/>
      <c r="P118" s="171"/>
      <c r="Q118" s="171"/>
    </row>
    <row r="119" spans="1:37" ht="15.75" hidden="1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218"/>
      <c r="N119" s="218"/>
      <c r="O119" s="171"/>
      <c r="P119" s="171"/>
      <c r="Q119" s="171"/>
    </row>
    <row r="120" spans="1:37" ht="15" hidden="1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218"/>
      <c r="N120" s="218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</row>
    <row r="121" spans="1:37" ht="15" hidden="1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218"/>
      <c r="N121" s="218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</row>
    <row r="122" spans="1:37" ht="15" hidden="1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218"/>
      <c r="N122" s="218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</row>
    <row r="123" spans="1:37" ht="15" hidden="1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218"/>
      <c r="N123" s="218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</row>
    <row r="124" spans="1:37" ht="15" hidden="1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218"/>
      <c r="N124" s="218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</row>
    <row r="125" spans="1:37" ht="15" hidden="1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218"/>
      <c r="N125" s="218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</row>
    <row r="126" spans="1:37" ht="15" hidden="1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218"/>
      <c r="N126" s="218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</row>
    <row r="127" spans="1:37" ht="15" hidden="1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218"/>
      <c r="N127" s="218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</row>
    <row r="128" spans="1:37" ht="15" hidden="1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218"/>
      <c r="N128" s="218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</row>
    <row r="129" spans="1:37" ht="15" hidden="1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218"/>
      <c r="N129" s="218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</row>
    <row r="130" spans="1:37" ht="15" hidden="1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218"/>
      <c r="N130" s="218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</row>
    <row r="131" spans="1:37" ht="15.75" hidden="1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218"/>
      <c r="N131" s="218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</row>
    <row r="132" spans="1:37" ht="15.75" hidden="1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218"/>
      <c r="N132" s="218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</row>
    <row r="133" spans="1:37" ht="15.75" hidden="1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218"/>
      <c r="N133" s="218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</row>
    <row r="134" spans="1:37" ht="15.75" hidden="1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218"/>
      <c r="N134" s="218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</row>
    <row r="135" spans="1:37" ht="15.75" hidden="1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218"/>
      <c r="N135" s="218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</row>
    <row r="136" spans="1:37" ht="15.75" hidden="1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218"/>
      <c r="N136" s="218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</row>
    <row r="137" spans="1:37" ht="15.75" hidden="1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218"/>
      <c r="N137" s="218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</row>
    <row r="138" spans="1:37" ht="15.75" hidden="1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218"/>
      <c r="N138" s="218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</row>
    <row r="139" spans="1:37" ht="15.75" hidden="1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218"/>
      <c r="N139" s="218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</row>
    <row r="140" spans="1:37" ht="15.75" hidden="1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218"/>
      <c r="N140" s="218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</row>
    <row r="141" spans="1:37" ht="15.75" hidden="1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218"/>
      <c r="N141" s="218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</row>
    <row r="142" spans="1:37" ht="15.75" hidden="1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218"/>
      <c r="N142" s="218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</row>
    <row r="143" spans="1:37" ht="15.75" hidden="1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218"/>
      <c r="N143" s="218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</row>
    <row r="144" spans="1:37" ht="15.75" hidden="1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218"/>
      <c r="N144" s="218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</row>
    <row r="145" spans="1:37" ht="15.75" hidden="1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218"/>
      <c r="N145" s="218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</row>
    <row r="146" spans="1:37" ht="15.75" hidden="1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218"/>
      <c r="N146" s="218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</row>
    <row r="147" spans="1:37" ht="15.75" hidden="1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218"/>
      <c r="N147" s="218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</row>
    <row r="148" spans="1:37" ht="15.75" hidden="1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218"/>
      <c r="N148" s="218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</row>
    <row r="149" spans="1:37" ht="15.75" hidden="1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218"/>
      <c r="N149" s="218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</row>
    <row r="150" spans="1:37" ht="15.75" hidden="1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218"/>
      <c r="N150" s="218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</row>
    <row r="151" spans="1:37" ht="15.75" hidden="1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218"/>
      <c r="N151" s="218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</row>
    <row r="152" spans="1:37" ht="15.75" hidden="1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218"/>
      <c r="N152" s="218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</row>
    <row r="153" spans="1:37" ht="15.75" hidden="1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218"/>
      <c r="N153" s="218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</row>
    <row r="154" spans="1:37" ht="15.75" hidden="1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218"/>
      <c r="N154" s="218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</row>
    <row r="155" spans="1:37" ht="15.75" hidden="1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218"/>
      <c r="N155" s="218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</row>
    <row r="156" spans="1:37" ht="15.75" hidden="1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218"/>
      <c r="N156" s="218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</row>
    <row r="157" spans="1:37" ht="15.75" hidden="1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218"/>
      <c r="N157" s="218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</row>
    <row r="158" spans="1:37" ht="15.75" hidden="1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218"/>
      <c r="N158" s="218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</row>
    <row r="159" spans="1:37" ht="15.75" hidden="1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218"/>
      <c r="N159" s="218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</row>
    <row r="160" spans="1:37" ht="15.75" hidden="1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218"/>
      <c r="N160" s="218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</row>
    <row r="161" spans="1:37" ht="15.75" hidden="1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218"/>
      <c r="N161" s="218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</row>
    <row r="162" spans="1:37" ht="15.75" hidden="1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218"/>
      <c r="N162" s="218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</row>
    <row r="163" spans="1:37" ht="15.75" hidden="1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218"/>
      <c r="N163" s="218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</row>
    <row r="164" spans="1:37" ht="15.75" hidden="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218"/>
      <c r="N164" s="218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</row>
    <row r="165" spans="1:37" ht="15.75" hidden="1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218"/>
      <c r="N165" s="218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</row>
    <row r="166" spans="1:37" ht="15.75" hidden="1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218"/>
      <c r="N166" s="218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</row>
    <row r="167" spans="1:37" ht="15.75" hidden="1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218"/>
      <c r="N167" s="218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</row>
    <row r="168" spans="1:37" ht="15.75" hidden="1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218"/>
      <c r="N168" s="218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</row>
    <row r="169" spans="1:37" ht="15.75" hidden="1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218"/>
      <c r="N169" s="218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</row>
    <row r="170" spans="1:37" ht="15.75" hidden="1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218"/>
      <c r="N170" s="218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</row>
    <row r="171" spans="1:37" ht="15.75" hidden="1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218"/>
      <c r="N171" s="218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</row>
    <row r="172" spans="1:37" ht="15.75" hidden="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218"/>
      <c r="N172" s="218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</row>
    <row r="173" spans="1:37" ht="15.75" hidden="1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218"/>
      <c r="N173" s="218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</row>
    <row r="174" spans="1:37" ht="15.75" hidden="1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218"/>
      <c r="N174" s="218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</row>
    <row r="175" spans="1:37" ht="15.75" hidden="1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218"/>
      <c r="N175" s="218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</row>
    <row r="176" spans="1:37" ht="15.75" hidden="1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218"/>
      <c r="N176" s="218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</row>
    <row r="177" spans="1:37" ht="15.75" hidden="1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218"/>
      <c r="N177" s="218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</row>
    <row r="178" spans="1:37" ht="15.75" hidden="1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218"/>
      <c r="N178" s="218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</row>
    <row r="179" spans="1:37" ht="15.75" hidden="1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218"/>
      <c r="N179" s="218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</row>
    <row r="180" spans="1:37" ht="15.75" hidden="1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218"/>
      <c r="N180" s="218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</row>
    <row r="181" spans="1:37" ht="15.75" hidden="1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218"/>
      <c r="N181" s="218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</row>
    <row r="182" spans="1:37" ht="15.75" hidden="1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218"/>
      <c r="N182" s="218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</row>
    <row r="183" spans="1:37" ht="15.75" hidden="1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218"/>
      <c r="N183" s="218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</row>
    <row r="184" spans="1:37" ht="15.75" hidden="1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218"/>
      <c r="N184" s="218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</row>
    <row r="185" spans="1:37" ht="15.75" hidden="1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218"/>
      <c r="N185" s="218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</row>
    <row r="186" spans="1:37" ht="15.75" hidden="1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218"/>
      <c r="N186" s="218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</row>
    <row r="187" spans="1:37" ht="15.75" hidden="1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218"/>
      <c r="N187" s="218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</row>
    <row r="188" spans="1:37" ht="15.75" hidden="1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218"/>
      <c r="N188" s="218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</row>
    <row r="189" spans="1:37" ht="15.75" hidden="1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218"/>
      <c r="N189" s="218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</row>
    <row r="190" spans="1:37" ht="15.75" hidden="1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218"/>
      <c r="N190" s="218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</row>
    <row r="191" spans="1:37" ht="15.75" hidden="1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218"/>
      <c r="N191" s="218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</row>
    <row r="192" spans="1:37" ht="15.75" hidden="1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218"/>
      <c r="N192" s="218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</row>
    <row r="193" spans="1:37" ht="15.75" hidden="1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218"/>
      <c r="N193" s="218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</row>
    <row r="194" spans="1:37" ht="15.75" hidden="1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218"/>
      <c r="N194" s="218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</row>
    <row r="195" spans="1:37" ht="15.75" hidden="1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218"/>
      <c r="N195" s="218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</row>
    <row r="196" spans="1:37" ht="15.75" hidden="1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218"/>
      <c r="N196" s="218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</row>
    <row r="197" spans="1:37" ht="15.75" hidden="1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218"/>
      <c r="N197" s="218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</row>
    <row r="198" spans="1:37" ht="15.75" hidden="1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218"/>
      <c r="N198" s="218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</row>
    <row r="199" spans="1:37" ht="15.75" hidden="1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218"/>
      <c r="N199" s="218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</row>
    <row r="200" spans="1:37" ht="15.75" hidden="1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218"/>
      <c r="N200" s="218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</row>
    <row r="201" spans="1:37" ht="15.75" hidden="1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218"/>
      <c r="N201" s="218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</row>
    <row r="202" spans="1:37" ht="15.75" hidden="1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218"/>
      <c r="N202" s="218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</row>
    <row r="203" spans="1:37" ht="15.75" hidden="1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218"/>
      <c r="N203" s="218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</row>
    <row r="204" spans="1:37" ht="15.75" hidden="1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218"/>
      <c r="N204" s="218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</row>
    <row r="205" spans="1:37" ht="15.75" hidden="1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218"/>
      <c r="N205" s="218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</row>
    <row r="206" spans="1:37" ht="15.75" hidden="1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218"/>
      <c r="N206" s="218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</row>
    <row r="207" spans="1:37" ht="15.75" hidden="1" customHeight="1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218"/>
      <c r="N207" s="218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</row>
    <row r="208" spans="1:37" ht="15.75" hidden="1" customHeight="1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218"/>
      <c r="N208" s="218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</row>
    <row r="209" spans="1:37" ht="15.75" hidden="1" customHeight="1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218"/>
      <c r="N209" s="218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</row>
    <row r="210" spans="1:37" ht="15.75" hidden="1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218"/>
      <c r="N210" s="218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</row>
    <row r="211" spans="1:37" ht="15.75" hidden="1" customHeight="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218"/>
      <c r="N211" s="218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</row>
    <row r="212" spans="1:37" ht="15.75" hidden="1" customHeight="1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218"/>
      <c r="N212" s="218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</row>
    <row r="213" spans="1:37" ht="15.75" hidden="1" customHeight="1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218"/>
      <c r="N213" s="218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</row>
    <row r="214" spans="1:37" ht="15.75" hidden="1" customHeight="1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218"/>
      <c r="N214" s="218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</row>
    <row r="215" spans="1:37" ht="15.75" hidden="1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218"/>
      <c r="N215" s="218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</row>
    <row r="216" spans="1:37" ht="15.75" hidden="1" customHeight="1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218"/>
      <c r="N216" s="218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</row>
    <row r="217" spans="1:37" ht="15.75" hidden="1" customHeight="1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218"/>
      <c r="N217" s="218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</row>
    <row r="218" spans="1:37" ht="15.75" hidden="1" customHeight="1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218"/>
      <c r="N218" s="218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</row>
    <row r="219" spans="1:37" ht="15.75" hidden="1" customHeight="1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218"/>
      <c r="N219" s="218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</row>
    <row r="220" spans="1:37" ht="15.75" hidden="1" customHeight="1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218"/>
      <c r="N220" s="218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K220" s="171"/>
    </row>
    <row r="221" spans="1:37" ht="15.75" hidden="1" customHeight="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218"/>
      <c r="N221" s="218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</row>
    <row r="222" spans="1:37" ht="15.75" hidden="1" customHeight="1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218"/>
      <c r="N222" s="218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</row>
    <row r="223" spans="1:37" ht="15.75" hidden="1" customHeight="1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218"/>
      <c r="N223" s="218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</row>
    <row r="224" spans="1:37" ht="15.75" hidden="1" customHeight="1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218"/>
      <c r="N224" s="218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</row>
    <row r="225" spans="1:37" ht="15.75" hidden="1" customHeight="1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218"/>
      <c r="N225" s="218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</row>
    <row r="226" spans="1:37" ht="15.75" hidden="1" customHeight="1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218"/>
      <c r="N226" s="218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</row>
    <row r="227" spans="1:37" ht="15.75" hidden="1" customHeight="1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218"/>
      <c r="N227" s="218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</row>
    <row r="228" spans="1:37" ht="15.75" hidden="1" customHeight="1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218"/>
      <c r="N228" s="218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</row>
    <row r="229" spans="1:37" ht="15.75" hidden="1" customHeight="1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218"/>
      <c r="N229" s="218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</row>
    <row r="230" spans="1:37" ht="15.75" hidden="1" customHeight="1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218"/>
      <c r="N230" s="218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</row>
    <row r="231" spans="1:37" ht="15.75" hidden="1" customHeight="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218"/>
      <c r="N231" s="218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</row>
    <row r="232" spans="1:37" ht="15.75" hidden="1" customHeight="1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218"/>
      <c r="N232" s="218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</row>
    <row r="233" spans="1:37" ht="15.75" hidden="1" customHeight="1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218"/>
      <c r="N233" s="218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</row>
    <row r="234" spans="1:37" ht="15.75" hidden="1" customHeight="1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218"/>
      <c r="N234" s="218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</row>
    <row r="235" spans="1:37" ht="15.75" hidden="1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218"/>
      <c r="N235" s="218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</row>
    <row r="236" spans="1:37" ht="15.75" hidden="1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218"/>
      <c r="N236" s="218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</row>
    <row r="237" spans="1:37" ht="15.75" hidden="1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218"/>
      <c r="N237" s="218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</row>
    <row r="238" spans="1:37" ht="15.75" hidden="1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218"/>
      <c r="N238" s="218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</row>
    <row r="239" spans="1:37" ht="15.75" hidden="1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218"/>
      <c r="N239" s="218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</row>
    <row r="240" spans="1:37" ht="15.75" hidden="1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218"/>
      <c r="N240" s="218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</row>
    <row r="241" spans="1:37" ht="15.75" hidden="1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218"/>
      <c r="N241" s="218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</row>
    <row r="242" spans="1:37" ht="15.75" hidden="1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218"/>
      <c r="N242" s="218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</row>
    <row r="243" spans="1:37" ht="15.75" hidden="1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218"/>
      <c r="N243" s="218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</row>
    <row r="244" spans="1:37" ht="15.75" hidden="1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218"/>
      <c r="N244" s="218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</row>
    <row r="245" spans="1:37" ht="15.75" hidden="1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218"/>
      <c r="N245" s="218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</row>
    <row r="246" spans="1:37" ht="15.75" hidden="1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218"/>
      <c r="N246" s="218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</row>
    <row r="247" spans="1:37" ht="15.75" hidden="1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218"/>
      <c r="N247" s="218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</row>
    <row r="248" spans="1:37" ht="15.75" hidden="1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218"/>
      <c r="N248" s="218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</row>
    <row r="249" spans="1:37" ht="15.75" hidden="1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218"/>
      <c r="N249" s="218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</row>
    <row r="250" spans="1:37" ht="15.75" hidden="1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218"/>
      <c r="N250" s="218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</row>
    <row r="251" spans="1:37" ht="15.75" hidden="1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218"/>
      <c r="N251" s="218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</row>
    <row r="252" spans="1:37" ht="15.75" hidden="1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218"/>
      <c r="N252" s="218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</row>
    <row r="253" spans="1:37" ht="15.75" hidden="1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218"/>
      <c r="N253" s="218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</row>
    <row r="254" spans="1:37" ht="15.75" hidden="1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218"/>
      <c r="N254" s="218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</row>
    <row r="255" spans="1:37" ht="15.75" hidden="1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218"/>
      <c r="N255" s="218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</row>
    <row r="256" spans="1:37" ht="15.75" hidden="1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218"/>
      <c r="N256" s="218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</row>
    <row r="257" spans="1:37" ht="15.75" hidden="1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218"/>
      <c r="N257" s="218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</row>
    <row r="258" spans="1:37" ht="15.75" hidden="1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218"/>
      <c r="N258" s="218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</row>
    <row r="259" spans="1:37" ht="15.75" hidden="1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218"/>
      <c r="N259" s="218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</row>
    <row r="260" spans="1:37" ht="15.75" hidden="1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218"/>
      <c r="N260" s="218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</row>
    <row r="261" spans="1:37" ht="15.75" hidden="1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218"/>
      <c r="N261" s="218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</row>
    <row r="262" spans="1:37" ht="15.75" hidden="1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218"/>
      <c r="N262" s="218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</row>
    <row r="263" spans="1:37" ht="15.75" hidden="1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218"/>
      <c r="N263" s="218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</row>
    <row r="264" spans="1:37" ht="15.75" hidden="1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218"/>
      <c r="N264" s="218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</row>
    <row r="265" spans="1:37" ht="15.75" hidden="1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218"/>
      <c r="N265" s="218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</row>
    <row r="266" spans="1:37" ht="15.75" hidden="1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218"/>
      <c r="N266" s="218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</row>
    <row r="267" spans="1:37" ht="15.75" hidden="1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218"/>
      <c r="N267" s="218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</row>
    <row r="268" spans="1:37" ht="15.75" hidden="1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218"/>
      <c r="N268" s="218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</row>
    <row r="269" spans="1:37" ht="15.75" hidden="1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218"/>
      <c r="N269" s="218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</row>
    <row r="270" spans="1:37" ht="15.75" hidden="1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218"/>
      <c r="N270" s="218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</row>
    <row r="271" spans="1:37" ht="15.75" hidden="1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218"/>
      <c r="N271" s="218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</row>
    <row r="272" spans="1:37" ht="15.75" hidden="1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218"/>
      <c r="N272" s="218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</row>
    <row r="273" spans="1:37" ht="15.75" hidden="1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218"/>
      <c r="N273" s="218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</row>
    <row r="274" spans="1:37" ht="15.75" hidden="1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218"/>
      <c r="N274" s="218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</row>
    <row r="275" spans="1:37" ht="15.75" hidden="1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218"/>
      <c r="N275" s="218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</row>
    <row r="276" spans="1:37" ht="15.75" hidden="1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218"/>
      <c r="N276" s="218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</row>
    <row r="277" spans="1:37" ht="15.75" hidden="1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218"/>
      <c r="N277" s="218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</row>
    <row r="278" spans="1:37" ht="15.75" hidden="1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218"/>
      <c r="N278" s="218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</row>
    <row r="279" spans="1:37" ht="15.75" hidden="1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218"/>
      <c r="N279" s="218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</row>
    <row r="280" spans="1:37" ht="15.75" hidden="1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218"/>
      <c r="N280" s="218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</row>
    <row r="281" spans="1:37" ht="15.75" hidden="1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218"/>
      <c r="N281" s="218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</row>
    <row r="282" spans="1:37" ht="15.75" hidden="1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218"/>
      <c r="N282" s="218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</row>
    <row r="283" spans="1:37" ht="15.75" hidden="1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218"/>
      <c r="N283" s="218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</row>
    <row r="284" spans="1:37" ht="15.75" hidden="1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218"/>
      <c r="N284" s="218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</row>
    <row r="285" spans="1:37" ht="15.75" hidden="1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218"/>
      <c r="N285" s="218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</row>
    <row r="286" spans="1:37" ht="15.75" hidden="1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218"/>
      <c r="N286" s="218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</row>
    <row r="287" spans="1:37" ht="15.75" hidden="1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218"/>
      <c r="N287" s="218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</row>
    <row r="288" spans="1:3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30">
    <mergeCell ref="B1:C4"/>
    <mergeCell ref="D1:K2"/>
    <mergeCell ref="L1:O1"/>
    <mergeCell ref="P1:Q4"/>
    <mergeCell ref="L2:O2"/>
    <mergeCell ref="D3:K4"/>
    <mergeCell ref="L3:O3"/>
    <mergeCell ref="L4:O4"/>
    <mergeCell ref="T8:X8"/>
    <mergeCell ref="B9:C9"/>
    <mergeCell ref="D9:I9"/>
    <mergeCell ref="N9:P9"/>
    <mergeCell ref="B10:C10"/>
    <mergeCell ref="D10:I10"/>
    <mergeCell ref="N10:P10"/>
    <mergeCell ref="U10:W10"/>
    <mergeCell ref="C5:Q5"/>
    <mergeCell ref="D6:Q6"/>
    <mergeCell ref="D7:Q7"/>
    <mergeCell ref="B8:C8"/>
    <mergeCell ref="D8:I8"/>
    <mergeCell ref="J8:L13"/>
    <mergeCell ref="M8:Q8"/>
    <mergeCell ref="B11:C11"/>
    <mergeCell ref="D11:I11"/>
    <mergeCell ref="N11:P11"/>
    <mergeCell ref="B14:B16"/>
    <mergeCell ref="C14:C16"/>
    <mergeCell ref="D14:D16"/>
    <mergeCell ref="E14:E16"/>
    <mergeCell ref="F14:F16"/>
    <mergeCell ref="G14:G16"/>
    <mergeCell ref="U11:W11"/>
    <mergeCell ref="B12:C12"/>
    <mergeCell ref="D12:I12"/>
    <mergeCell ref="N12:P12"/>
    <mergeCell ref="U12:W12"/>
    <mergeCell ref="D13:I13"/>
    <mergeCell ref="N13:P13"/>
    <mergeCell ref="U13:V13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U21:V21"/>
    <mergeCell ref="C23:C24"/>
    <mergeCell ref="E23:E24"/>
    <mergeCell ref="O23:O24"/>
    <mergeCell ref="P23:P24"/>
    <mergeCell ref="Q23:Q24"/>
    <mergeCell ref="U23:V23"/>
    <mergeCell ref="U17:V17"/>
    <mergeCell ref="C19:C20"/>
    <mergeCell ref="E19:E20"/>
    <mergeCell ref="O19:O20"/>
    <mergeCell ref="P19:P20"/>
    <mergeCell ref="Q19:Q20"/>
    <mergeCell ref="U19:V19"/>
    <mergeCell ref="C17:C18"/>
    <mergeCell ref="E17:E18"/>
    <mergeCell ref="O17:O18"/>
    <mergeCell ref="P17:P18"/>
    <mergeCell ref="Q17:Q18"/>
    <mergeCell ref="C21:C22"/>
    <mergeCell ref="E21:E22"/>
    <mergeCell ref="O21:O22"/>
    <mergeCell ref="P21:P22"/>
    <mergeCell ref="C25:C26"/>
    <mergeCell ref="E25:E26"/>
    <mergeCell ref="O25:O26"/>
    <mergeCell ref="P25:P26"/>
    <mergeCell ref="Q25:Q26"/>
    <mergeCell ref="B27:B28"/>
    <mergeCell ref="C27:C28"/>
    <mergeCell ref="E27:E28"/>
    <mergeCell ref="O27:O28"/>
    <mergeCell ref="P27:P28"/>
    <mergeCell ref="B17:B26"/>
    <mergeCell ref="Q27:Q28"/>
    <mergeCell ref="Q21:Q22"/>
    <mergeCell ref="B30:C30"/>
    <mergeCell ref="D30:I30"/>
    <mergeCell ref="K30:L30"/>
    <mergeCell ref="M30:Q30"/>
    <mergeCell ref="B31:C32"/>
    <mergeCell ref="D31:I32"/>
    <mergeCell ref="J31:J32"/>
    <mergeCell ref="M31:Q32"/>
    <mergeCell ref="B33:C34"/>
    <mergeCell ref="D33:I34"/>
    <mergeCell ref="J33:J34"/>
    <mergeCell ref="M33:Q34"/>
    <mergeCell ref="B35:C36"/>
    <mergeCell ref="D35:I36"/>
    <mergeCell ref="J35:J36"/>
    <mergeCell ref="M35:Q35"/>
    <mergeCell ref="M36:Q36"/>
    <mergeCell ref="B37:L38"/>
    <mergeCell ref="M37:Q38"/>
    <mergeCell ref="B41:C44"/>
    <mergeCell ref="D41:K42"/>
    <mergeCell ref="L41:O41"/>
    <mergeCell ref="P41:Q44"/>
    <mergeCell ref="L42:O42"/>
    <mergeCell ref="D43:K44"/>
    <mergeCell ref="L43:O43"/>
    <mergeCell ref="L44:O44"/>
    <mergeCell ref="T48:X48"/>
    <mergeCell ref="B49:C49"/>
    <mergeCell ref="D49:I49"/>
    <mergeCell ref="N49:P49"/>
    <mergeCell ref="B50:C50"/>
    <mergeCell ref="D50:I50"/>
    <mergeCell ref="N50:P50"/>
    <mergeCell ref="U50:W50"/>
    <mergeCell ref="C45:Q45"/>
    <mergeCell ref="D46:Q46"/>
    <mergeCell ref="D47:Q47"/>
    <mergeCell ref="B48:C48"/>
    <mergeCell ref="D48:I48"/>
    <mergeCell ref="J48:L53"/>
    <mergeCell ref="M48:Q48"/>
    <mergeCell ref="B51:C51"/>
    <mergeCell ref="D51:I51"/>
    <mergeCell ref="N51:P51"/>
    <mergeCell ref="B54:B56"/>
    <mergeCell ref="C54:C56"/>
    <mergeCell ref="D54:D56"/>
    <mergeCell ref="E54:E56"/>
    <mergeCell ref="F54:F56"/>
    <mergeCell ref="G54:G56"/>
    <mergeCell ref="U51:W51"/>
    <mergeCell ref="B52:C52"/>
    <mergeCell ref="D52:I52"/>
    <mergeCell ref="N52:P52"/>
    <mergeCell ref="U52:W52"/>
    <mergeCell ref="D53:I53"/>
    <mergeCell ref="N53:P53"/>
    <mergeCell ref="U53:V53"/>
    <mergeCell ref="H54:H56"/>
    <mergeCell ref="I54:L55"/>
    <mergeCell ref="M54:N55"/>
    <mergeCell ref="O54:Q54"/>
    <mergeCell ref="U54:V54"/>
    <mergeCell ref="O55:O56"/>
    <mergeCell ref="P55:P56"/>
    <mergeCell ref="Q55:Q56"/>
    <mergeCell ref="U55:V55"/>
    <mergeCell ref="U56:V56"/>
    <mergeCell ref="U57:V57"/>
    <mergeCell ref="C59:C60"/>
    <mergeCell ref="E59:E60"/>
    <mergeCell ref="O59:O60"/>
    <mergeCell ref="P59:P60"/>
    <mergeCell ref="Q59:Q60"/>
    <mergeCell ref="U59:V59"/>
    <mergeCell ref="B57:B76"/>
    <mergeCell ref="C57:C58"/>
    <mergeCell ref="E57:E58"/>
    <mergeCell ref="O57:O58"/>
    <mergeCell ref="P57:P58"/>
    <mergeCell ref="Q57:Q58"/>
    <mergeCell ref="C61:C62"/>
    <mergeCell ref="E61:E62"/>
    <mergeCell ref="O61:O62"/>
    <mergeCell ref="P61:P62"/>
    <mergeCell ref="C65:C66"/>
    <mergeCell ref="E65:E66"/>
    <mergeCell ref="O65:O66"/>
    <mergeCell ref="P65:P66"/>
    <mergeCell ref="Q65:Q66"/>
    <mergeCell ref="U65:V65"/>
    <mergeCell ref="Q61:Q62"/>
    <mergeCell ref="U61:V61"/>
    <mergeCell ref="C63:C64"/>
    <mergeCell ref="E63:E64"/>
    <mergeCell ref="O63:O64"/>
    <mergeCell ref="P63:P64"/>
    <mergeCell ref="Q63:Q64"/>
    <mergeCell ref="U63:V63"/>
    <mergeCell ref="Q71:Q72"/>
    <mergeCell ref="U71:V71"/>
    <mergeCell ref="C69:C70"/>
    <mergeCell ref="E69:E70"/>
    <mergeCell ref="O69:O70"/>
    <mergeCell ref="P69:P70"/>
    <mergeCell ref="Q69:Q70"/>
    <mergeCell ref="U69:V69"/>
    <mergeCell ref="C67:C68"/>
    <mergeCell ref="E67:E68"/>
    <mergeCell ref="O67:O68"/>
    <mergeCell ref="P67:P68"/>
    <mergeCell ref="Q67:Q68"/>
    <mergeCell ref="U67:V67"/>
    <mergeCell ref="C73:C74"/>
    <mergeCell ref="E73:E74"/>
    <mergeCell ref="C75:C76"/>
    <mergeCell ref="E75:E76"/>
    <mergeCell ref="O75:O76"/>
    <mergeCell ref="P75:P76"/>
    <mergeCell ref="C71:C72"/>
    <mergeCell ref="E71:E72"/>
    <mergeCell ref="O71:O72"/>
    <mergeCell ref="P71:P72"/>
    <mergeCell ref="Q75:Q76"/>
    <mergeCell ref="B78:C78"/>
    <mergeCell ref="D78:I78"/>
    <mergeCell ref="K78:L78"/>
    <mergeCell ref="M78:Q78"/>
    <mergeCell ref="B79:C80"/>
    <mergeCell ref="D79:I80"/>
    <mergeCell ref="J79:J80"/>
    <mergeCell ref="M79:Q80"/>
    <mergeCell ref="B85:L86"/>
    <mergeCell ref="M85:Q86"/>
    <mergeCell ref="B81:C82"/>
    <mergeCell ref="D81:I82"/>
    <mergeCell ref="J81:J82"/>
    <mergeCell ref="M81:Q82"/>
    <mergeCell ref="B83:C84"/>
    <mergeCell ref="D83:I84"/>
    <mergeCell ref="J83:J84"/>
    <mergeCell ref="M83:Q83"/>
    <mergeCell ref="M84:Q84"/>
  </mergeCells>
  <pageMargins left="0.25" right="0.19685039370078741" top="0.23622047244094491" bottom="0.19685039370078741" header="0" footer="0"/>
  <pageSetup paperSize="5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K998"/>
  <sheetViews>
    <sheetView showGridLines="0" tabSelected="1" topLeftCell="A10" zoomScale="70" zoomScaleNormal="70" workbookViewId="0">
      <selection activeCell="D18" sqref="D18"/>
    </sheetView>
  </sheetViews>
  <sheetFormatPr baseColWidth="10" defaultColWidth="14.42578125" defaultRowHeight="15" customHeight="1"/>
  <cols>
    <col min="1" max="1" width="6.7109375" style="141" customWidth="1"/>
    <col min="2" max="2" width="43.5703125" style="141" customWidth="1"/>
    <col min="3" max="3" width="61" style="141" customWidth="1"/>
    <col min="4" max="4" width="10.7109375" style="141" customWidth="1"/>
    <col min="5" max="5" width="19.140625" style="141" customWidth="1"/>
    <col min="6" max="6" width="16.7109375" style="141" customWidth="1"/>
    <col min="7" max="7" width="19.5703125" style="141" customWidth="1"/>
    <col min="8" max="8" width="22.85546875" style="141" customWidth="1"/>
    <col min="9" max="9" width="20.85546875" style="141" customWidth="1"/>
    <col min="10" max="10" width="19" style="141" customWidth="1"/>
    <col min="11" max="11" width="13.5703125" style="141" customWidth="1"/>
    <col min="12" max="12" width="15.85546875" style="141" customWidth="1"/>
    <col min="13" max="13" width="14.85546875" style="141" customWidth="1"/>
    <col min="14" max="14" width="21.140625" style="141" customWidth="1"/>
    <col min="15" max="15" width="13.42578125" style="141" customWidth="1"/>
    <col min="16" max="16" width="14" style="141" customWidth="1"/>
    <col min="17" max="17" width="16.85546875" style="141" customWidth="1"/>
    <col min="18" max="18" width="16.42578125" style="141" customWidth="1"/>
    <col min="19" max="19" width="12.5703125" style="141" hidden="1" customWidth="1"/>
    <col min="20" max="20" width="14.42578125" style="141" hidden="1" customWidth="1"/>
    <col min="21" max="21" width="18.5703125" style="141" hidden="1" customWidth="1"/>
    <col min="22" max="22" width="33.85546875" style="141" hidden="1" customWidth="1"/>
    <col min="23" max="23" width="12.5703125" style="141" hidden="1" customWidth="1"/>
    <col min="24" max="24" width="24.28515625" style="141" hidden="1" customWidth="1"/>
    <col min="25" max="25" width="22.5703125" style="141" hidden="1" customWidth="1"/>
    <col min="26" max="27" width="12.5703125" style="141" hidden="1" customWidth="1"/>
    <col min="28" max="28" width="16.85546875" style="141" hidden="1" customWidth="1"/>
    <col min="29" max="29" width="12.5703125" style="141" hidden="1" customWidth="1"/>
    <col min="30" max="30" width="30.140625" style="141" hidden="1" customWidth="1"/>
    <col min="31" max="31" width="15.42578125" style="141" hidden="1" customWidth="1"/>
    <col min="32" max="32" width="15.85546875" style="141" hidden="1" customWidth="1"/>
    <col min="33" max="33" width="24.42578125" style="141" hidden="1" customWidth="1"/>
    <col min="34" max="34" width="17.140625" style="141" hidden="1" customWidth="1"/>
    <col min="35" max="37" width="10.7109375" style="141" hidden="1" customWidth="1"/>
    <col min="38" max="16384" width="14.42578125" style="141"/>
  </cols>
  <sheetData>
    <row r="1" spans="1:37" ht="20.25">
      <c r="A1" s="276"/>
      <c r="B1" s="439"/>
      <c r="C1" s="374"/>
      <c r="D1" s="440" t="s">
        <v>0</v>
      </c>
      <c r="E1" s="373"/>
      <c r="F1" s="373"/>
      <c r="G1" s="373"/>
      <c r="H1" s="373"/>
      <c r="I1" s="373"/>
      <c r="J1" s="373"/>
      <c r="K1" s="374"/>
      <c r="L1" s="441" t="s">
        <v>188</v>
      </c>
      <c r="M1" s="389"/>
      <c r="N1" s="389"/>
      <c r="O1" s="387"/>
      <c r="P1" s="439"/>
      <c r="Q1" s="374"/>
      <c r="R1" s="139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</row>
    <row r="2" spans="1:37" ht="20.25">
      <c r="A2" s="140"/>
      <c r="B2" s="434"/>
      <c r="C2" s="435"/>
      <c r="D2" s="375"/>
      <c r="E2" s="376"/>
      <c r="F2" s="376"/>
      <c r="G2" s="376"/>
      <c r="H2" s="376"/>
      <c r="I2" s="376"/>
      <c r="J2" s="376"/>
      <c r="K2" s="377"/>
      <c r="L2" s="441" t="s">
        <v>187</v>
      </c>
      <c r="M2" s="389"/>
      <c r="N2" s="389"/>
      <c r="O2" s="387"/>
      <c r="P2" s="434"/>
      <c r="Q2" s="435"/>
      <c r="R2" s="139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ht="20.25">
      <c r="A3" s="140"/>
      <c r="B3" s="434"/>
      <c r="C3" s="435"/>
      <c r="D3" s="440" t="s">
        <v>1</v>
      </c>
      <c r="E3" s="373"/>
      <c r="F3" s="373"/>
      <c r="G3" s="373"/>
      <c r="H3" s="373"/>
      <c r="I3" s="373"/>
      <c r="J3" s="373"/>
      <c r="K3" s="374"/>
      <c r="L3" s="441" t="s">
        <v>189</v>
      </c>
      <c r="M3" s="389"/>
      <c r="N3" s="389"/>
      <c r="O3" s="387"/>
      <c r="P3" s="434"/>
      <c r="Q3" s="435"/>
      <c r="R3" s="139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37" ht="20.25">
      <c r="A4" s="140"/>
      <c r="B4" s="375"/>
      <c r="C4" s="377"/>
      <c r="D4" s="375"/>
      <c r="E4" s="376"/>
      <c r="F4" s="376"/>
      <c r="G4" s="376"/>
      <c r="H4" s="376"/>
      <c r="I4" s="376"/>
      <c r="J4" s="376"/>
      <c r="K4" s="377"/>
      <c r="L4" s="441" t="s">
        <v>2</v>
      </c>
      <c r="M4" s="389"/>
      <c r="N4" s="389"/>
      <c r="O4" s="387"/>
      <c r="P4" s="375"/>
      <c r="Q4" s="377"/>
      <c r="R4" s="13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ht="23.25" customHeight="1">
      <c r="A5" s="140"/>
      <c r="B5" s="140"/>
      <c r="C5" s="431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139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</row>
    <row r="6" spans="1:37" ht="31.5" customHeight="1">
      <c r="A6" s="142"/>
      <c r="B6" s="143" t="s">
        <v>3</v>
      </c>
      <c r="C6" s="144" t="s">
        <v>4</v>
      </c>
      <c r="D6" s="425" t="s">
        <v>5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7"/>
      <c r="R6" s="145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ht="20.25">
      <c r="A7" s="140"/>
      <c r="B7" s="146" t="s">
        <v>6</v>
      </c>
      <c r="C7" s="147" t="s">
        <v>7</v>
      </c>
      <c r="D7" s="432" t="s">
        <v>8</v>
      </c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.75" customHeight="1">
      <c r="A8" s="140"/>
      <c r="B8" s="425" t="s">
        <v>86</v>
      </c>
      <c r="C8" s="387"/>
      <c r="D8" s="418"/>
      <c r="E8" s="389"/>
      <c r="F8" s="389"/>
      <c r="G8" s="389"/>
      <c r="H8" s="389"/>
      <c r="I8" s="387"/>
      <c r="J8" s="461" t="s">
        <v>191</v>
      </c>
      <c r="K8" s="373"/>
      <c r="L8" s="374"/>
      <c r="M8" s="436" t="s">
        <v>11</v>
      </c>
      <c r="N8" s="389"/>
      <c r="O8" s="389"/>
      <c r="P8" s="389"/>
      <c r="Q8" s="387"/>
      <c r="R8" s="148"/>
      <c r="S8" s="140"/>
      <c r="T8" s="424"/>
      <c r="U8" s="394"/>
      <c r="V8" s="394"/>
      <c r="W8" s="394"/>
      <c r="X8" s="394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</row>
    <row r="9" spans="1:37" ht="24.75" customHeight="1">
      <c r="A9" s="140"/>
      <c r="B9" s="425" t="s">
        <v>87</v>
      </c>
      <c r="C9" s="387"/>
      <c r="D9" s="418"/>
      <c r="E9" s="389"/>
      <c r="F9" s="389"/>
      <c r="G9" s="389"/>
      <c r="H9" s="389"/>
      <c r="I9" s="387"/>
      <c r="J9" s="434"/>
      <c r="K9" s="394"/>
      <c r="L9" s="435"/>
      <c r="M9" s="149" t="s">
        <v>13</v>
      </c>
      <c r="N9" s="426" t="s">
        <v>14</v>
      </c>
      <c r="O9" s="389"/>
      <c r="P9" s="387"/>
      <c r="Q9" s="149" t="s">
        <v>15</v>
      </c>
      <c r="R9" s="148"/>
      <c r="S9" s="140"/>
      <c r="T9" s="150"/>
      <c r="U9" s="150"/>
      <c r="V9" s="150"/>
      <c r="W9" s="150"/>
      <c r="X9" s="15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</row>
    <row r="10" spans="1:37" ht="44.25" customHeight="1">
      <c r="A10" s="140"/>
      <c r="B10" s="427" t="s">
        <v>88</v>
      </c>
      <c r="C10" s="387"/>
      <c r="D10" s="428"/>
      <c r="E10" s="389"/>
      <c r="F10" s="389"/>
      <c r="G10" s="389"/>
      <c r="H10" s="389"/>
      <c r="I10" s="387"/>
      <c r="J10" s="434"/>
      <c r="K10" s="394"/>
      <c r="L10" s="435"/>
      <c r="M10" s="151"/>
      <c r="N10" s="429"/>
      <c r="O10" s="389"/>
      <c r="P10" s="387"/>
      <c r="Q10" s="152"/>
      <c r="R10" s="148"/>
      <c r="S10" s="140"/>
      <c r="T10" s="153"/>
      <c r="U10" s="430"/>
      <c r="V10" s="394"/>
      <c r="W10" s="394"/>
      <c r="X10" s="153"/>
      <c r="Y10" s="140"/>
      <c r="Z10" s="154"/>
      <c r="AA10" s="154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</row>
    <row r="11" spans="1:37" ht="65.25" customHeight="1">
      <c r="A11" s="140"/>
      <c r="B11" s="437" t="s">
        <v>215</v>
      </c>
      <c r="C11" s="387"/>
      <c r="D11" s="428"/>
      <c r="E11" s="389"/>
      <c r="F11" s="389"/>
      <c r="G11" s="389"/>
      <c r="H11" s="389"/>
      <c r="I11" s="387"/>
      <c r="J11" s="434"/>
      <c r="K11" s="394"/>
      <c r="L11" s="435"/>
      <c r="M11" s="155"/>
      <c r="N11" s="438"/>
      <c r="O11" s="389"/>
      <c r="P11" s="387"/>
      <c r="Q11" s="156"/>
      <c r="R11" s="148"/>
      <c r="S11" s="140"/>
      <c r="T11" s="157"/>
      <c r="U11" s="416"/>
      <c r="V11" s="394"/>
      <c r="W11" s="394"/>
      <c r="X11" s="158"/>
      <c r="Y11" s="140"/>
      <c r="Z11" s="159"/>
      <c r="AA11" s="160"/>
      <c r="AB11" s="161"/>
      <c r="AC11" s="140"/>
      <c r="AD11" s="140"/>
      <c r="AE11" s="140"/>
      <c r="AF11" s="140"/>
      <c r="AG11" s="140"/>
      <c r="AH11" s="140"/>
      <c r="AI11" s="140"/>
      <c r="AJ11" s="140"/>
      <c r="AK11" s="140"/>
    </row>
    <row r="12" spans="1:37" ht="24.75" customHeight="1">
      <c r="A12" s="140"/>
      <c r="B12" s="417" t="s">
        <v>216</v>
      </c>
      <c r="C12" s="387"/>
      <c r="D12" s="418"/>
      <c r="E12" s="389"/>
      <c r="F12" s="389"/>
      <c r="G12" s="389"/>
      <c r="H12" s="389"/>
      <c r="I12" s="387"/>
      <c r="J12" s="434"/>
      <c r="K12" s="394"/>
      <c r="L12" s="435"/>
      <c r="M12" s="162"/>
      <c r="N12" s="419"/>
      <c r="O12" s="389"/>
      <c r="P12" s="387"/>
      <c r="Q12" s="163"/>
      <c r="R12" s="148"/>
      <c r="S12" s="140"/>
      <c r="T12" s="157"/>
      <c r="U12" s="416"/>
      <c r="V12" s="394"/>
      <c r="W12" s="394"/>
      <c r="X12" s="158"/>
      <c r="Y12" s="140"/>
      <c r="Z12" s="159"/>
      <c r="AA12" s="160"/>
      <c r="AB12" s="161"/>
      <c r="AC12" s="140"/>
      <c r="AD12" s="140"/>
      <c r="AE12" s="140"/>
      <c r="AF12" s="140"/>
      <c r="AG12" s="140"/>
      <c r="AH12" s="140"/>
      <c r="AI12" s="140"/>
      <c r="AJ12" s="140"/>
      <c r="AK12" s="140"/>
    </row>
    <row r="13" spans="1:37" ht="24.75" customHeight="1">
      <c r="A13" s="140"/>
      <c r="B13" s="164" t="s">
        <v>19</v>
      </c>
      <c r="C13" s="165"/>
      <c r="D13" s="460">
        <v>2073120202009</v>
      </c>
      <c r="E13" s="389"/>
      <c r="F13" s="389"/>
      <c r="G13" s="389"/>
      <c r="H13" s="389"/>
      <c r="I13" s="387"/>
      <c r="J13" s="375"/>
      <c r="K13" s="376"/>
      <c r="L13" s="377"/>
      <c r="M13" s="166"/>
      <c r="N13" s="419"/>
      <c r="O13" s="389"/>
      <c r="P13" s="387"/>
      <c r="Q13" s="167"/>
      <c r="R13" s="148"/>
      <c r="S13" s="140"/>
      <c r="T13" s="168"/>
      <c r="U13" s="416"/>
      <c r="V13" s="394"/>
      <c r="W13" s="169"/>
      <c r="X13" s="158"/>
      <c r="Y13" s="170"/>
      <c r="Z13" s="159"/>
      <c r="AA13" s="160"/>
      <c r="AB13" s="161"/>
      <c r="AC13" s="140"/>
      <c r="AD13" s="140"/>
      <c r="AE13" s="140"/>
      <c r="AF13" s="140"/>
      <c r="AG13" s="140"/>
      <c r="AH13" s="140"/>
      <c r="AI13" s="140"/>
      <c r="AJ13" s="140"/>
      <c r="AK13" s="140"/>
    </row>
    <row r="14" spans="1:37" ht="15.75" customHeight="1">
      <c r="A14" s="171"/>
      <c r="B14" s="413" t="s">
        <v>20</v>
      </c>
      <c r="C14" s="380" t="s">
        <v>21</v>
      </c>
      <c r="D14" s="413" t="s">
        <v>22</v>
      </c>
      <c r="E14" s="413" t="s">
        <v>23</v>
      </c>
      <c r="F14" s="413" t="s">
        <v>24</v>
      </c>
      <c r="G14" s="415" t="s">
        <v>25</v>
      </c>
      <c r="H14" s="413" t="s">
        <v>26</v>
      </c>
      <c r="I14" s="421" t="s">
        <v>27</v>
      </c>
      <c r="J14" s="373"/>
      <c r="K14" s="373"/>
      <c r="L14" s="374"/>
      <c r="M14" s="421" t="s">
        <v>28</v>
      </c>
      <c r="N14" s="374"/>
      <c r="O14" s="422" t="s">
        <v>29</v>
      </c>
      <c r="P14" s="389"/>
      <c r="Q14" s="387"/>
      <c r="R14" s="171"/>
      <c r="S14" s="171"/>
      <c r="T14" s="172"/>
      <c r="U14" s="423"/>
      <c r="V14" s="394"/>
      <c r="W14" s="171"/>
      <c r="X14" s="173"/>
      <c r="Y14" s="171"/>
      <c r="Z14" s="174"/>
      <c r="AA14" s="175"/>
      <c r="AB14" s="176"/>
      <c r="AC14" s="171"/>
      <c r="AD14" s="171"/>
      <c r="AE14" s="171"/>
      <c r="AF14" s="171"/>
      <c r="AG14" s="171"/>
      <c r="AH14" s="171"/>
      <c r="AI14" s="171"/>
      <c r="AJ14" s="171"/>
      <c r="AK14" s="171"/>
    </row>
    <row r="15" spans="1:37" ht="15" customHeight="1">
      <c r="A15" s="171"/>
      <c r="B15" s="414"/>
      <c r="C15" s="414"/>
      <c r="D15" s="414"/>
      <c r="E15" s="414"/>
      <c r="F15" s="414"/>
      <c r="G15" s="414"/>
      <c r="H15" s="414"/>
      <c r="I15" s="375"/>
      <c r="J15" s="376"/>
      <c r="K15" s="376"/>
      <c r="L15" s="377"/>
      <c r="M15" s="375"/>
      <c r="N15" s="377"/>
      <c r="O15" s="413" t="s">
        <v>30</v>
      </c>
      <c r="P15" s="413" t="s">
        <v>31</v>
      </c>
      <c r="Q15" s="380" t="s">
        <v>32</v>
      </c>
      <c r="R15" s="171"/>
      <c r="S15" s="171"/>
      <c r="T15" s="177"/>
      <c r="U15" s="423"/>
      <c r="V15" s="394"/>
      <c r="W15" s="171"/>
      <c r="X15" s="175"/>
      <c r="Y15" s="171"/>
      <c r="Z15" s="174"/>
      <c r="AA15" s="175"/>
      <c r="AB15" s="176"/>
      <c r="AC15" s="171"/>
      <c r="AD15" s="171"/>
      <c r="AE15" s="171"/>
      <c r="AF15" s="171"/>
      <c r="AG15" s="171"/>
      <c r="AH15" s="171"/>
      <c r="AI15" s="171"/>
      <c r="AJ15" s="171"/>
      <c r="AK15" s="171"/>
    </row>
    <row r="16" spans="1:37" ht="16.5" thickBot="1">
      <c r="A16" s="171"/>
      <c r="B16" s="414"/>
      <c r="C16" s="381"/>
      <c r="D16" s="381"/>
      <c r="E16" s="381"/>
      <c r="F16" s="381"/>
      <c r="G16" s="381"/>
      <c r="H16" s="381"/>
      <c r="I16" s="178" t="s">
        <v>33</v>
      </c>
      <c r="J16" s="178" t="s">
        <v>34</v>
      </c>
      <c r="K16" s="178" t="s">
        <v>35</v>
      </c>
      <c r="L16" s="179" t="s">
        <v>36</v>
      </c>
      <c r="M16" s="180" t="s">
        <v>37</v>
      </c>
      <c r="N16" s="181" t="s">
        <v>38</v>
      </c>
      <c r="O16" s="381"/>
      <c r="P16" s="381"/>
      <c r="Q16" s="381"/>
      <c r="R16" s="171"/>
      <c r="S16" s="171"/>
      <c r="T16" s="177"/>
      <c r="U16" s="423"/>
      <c r="V16" s="394"/>
      <c r="W16" s="171"/>
      <c r="X16" s="175"/>
      <c r="Y16" s="171"/>
      <c r="Z16" s="174"/>
      <c r="AA16" s="175"/>
      <c r="AB16" s="176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1:37" ht="18.75" customHeight="1">
      <c r="A17" s="171"/>
      <c r="B17" s="452" t="s">
        <v>192</v>
      </c>
      <c r="C17" s="455" t="s">
        <v>193</v>
      </c>
      <c r="D17" s="277" t="s">
        <v>41</v>
      </c>
      <c r="E17" s="459"/>
      <c r="F17" s="183">
        <v>1</v>
      </c>
      <c r="G17" s="185">
        <v>50000000</v>
      </c>
      <c r="H17" s="185">
        <v>50000000</v>
      </c>
      <c r="I17" s="185">
        <v>50000000</v>
      </c>
      <c r="J17" s="186">
        <v>0</v>
      </c>
      <c r="K17" s="186">
        <v>0</v>
      </c>
      <c r="L17" s="186">
        <v>0</v>
      </c>
      <c r="M17" s="187">
        <v>45659</v>
      </c>
      <c r="N17" s="187">
        <v>46021</v>
      </c>
      <c r="O17" s="404">
        <f>+F18/F17</f>
        <v>0</v>
      </c>
      <c r="P17" s="404">
        <f>+H18/H17</f>
        <v>0</v>
      </c>
      <c r="Q17" s="407" t="e">
        <f>+(O17*O17)/P17</f>
        <v>#DIV/0!</v>
      </c>
      <c r="R17" s="171"/>
      <c r="S17" s="171"/>
      <c r="T17" s="177"/>
      <c r="U17" s="423"/>
      <c r="V17" s="394"/>
      <c r="W17" s="171"/>
      <c r="X17" s="173"/>
      <c r="Y17" s="171"/>
      <c r="Z17" s="174"/>
      <c r="AA17" s="175"/>
      <c r="AB17" s="176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1:37" ht="18.75" customHeight="1">
      <c r="A18" s="171"/>
      <c r="B18" s="453"/>
      <c r="C18" s="381"/>
      <c r="D18" s="278" t="s">
        <v>44</v>
      </c>
      <c r="E18" s="381"/>
      <c r="F18" s="189"/>
      <c r="G18" s="191"/>
      <c r="H18" s="191"/>
      <c r="I18" s="191"/>
      <c r="J18" s="192"/>
      <c r="K18" s="192"/>
      <c r="L18" s="192"/>
      <c r="M18" s="193"/>
      <c r="N18" s="193"/>
      <c r="O18" s="402"/>
      <c r="P18" s="402"/>
      <c r="Q18" s="408"/>
      <c r="R18" s="171"/>
      <c r="S18" s="171"/>
      <c r="T18" s="177"/>
      <c r="U18" s="194"/>
      <c r="V18" s="194"/>
      <c r="W18" s="171"/>
      <c r="X18" s="173"/>
      <c r="Y18" s="171"/>
      <c r="Z18" s="174"/>
      <c r="AA18" s="175"/>
      <c r="AB18" s="176"/>
      <c r="AC18" s="171"/>
      <c r="AD18" s="171"/>
      <c r="AE18" s="171"/>
      <c r="AF18" s="171"/>
      <c r="AG18" s="171"/>
      <c r="AH18" s="171"/>
      <c r="AI18" s="171"/>
      <c r="AJ18" s="171"/>
      <c r="AK18" s="171"/>
    </row>
    <row r="19" spans="1:37" ht="22.5" customHeight="1">
      <c r="A19" s="171"/>
      <c r="B19" s="453"/>
      <c r="C19" s="442" t="s">
        <v>194</v>
      </c>
      <c r="D19" s="279" t="s">
        <v>41</v>
      </c>
      <c r="E19" s="458"/>
      <c r="F19" s="196">
        <v>1</v>
      </c>
      <c r="G19" s="197">
        <v>80000000</v>
      </c>
      <c r="H19" s="197">
        <v>80000000</v>
      </c>
      <c r="I19" s="197">
        <v>80000000</v>
      </c>
      <c r="J19" s="192">
        <v>0</v>
      </c>
      <c r="K19" s="192">
        <v>0</v>
      </c>
      <c r="L19" s="192">
        <v>0</v>
      </c>
      <c r="M19" s="193">
        <v>45659</v>
      </c>
      <c r="N19" s="193">
        <v>46021</v>
      </c>
      <c r="O19" s="404">
        <f>+F20/F19</f>
        <v>0</v>
      </c>
      <c r="P19" s="404">
        <f>+H20/H19</f>
        <v>0</v>
      </c>
      <c r="Q19" s="407" t="e">
        <f>+(O19*O19)/P19</f>
        <v>#DIV/0!</v>
      </c>
      <c r="R19" s="171"/>
      <c r="S19" s="171"/>
      <c r="T19" s="177"/>
      <c r="U19" s="423"/>
      <c r="V19" s="394"/>
      <c r="W19" s="171"/>
      <c r="X19" s="173"/>
      <c r="Y19" s="171"/>
      <c r="Z19" s="174"/>
      <c r="AA19" s="175"/>
      <c r="AB19" s="176"/>
      <c r="AC19" s="171"/>
      <c r="AD19" s="171"/>
      <c r="AE19" s="171"/>
      <c r="AF19" s="171"/>
      <c r="AG19" s="171"/>
      <c r="AH19" s="171"/>
      <c r="AI19" s="171"/>
      <c r="AJ19" s="171"/>
      <c r="AK19" s="171"/>
    </row>
    <row r="20" spans="1:37" ht="22.5" customHeight="1">
      <c r="A20" s="171"/>
      <c r="B20" s="453"/>
      <c r="C20" s="381"/>
      <c r="D20" s="278" t="s">
        <v>44</v>
      </c>
      <c r="E20" s="381"/>
      <c r="F20" s="189"/>
      <c r="G20" s="191"/>
      <c r="H20" s="191"/>
      <c r="I20" s="191"/>
      <c r="J20" s="192"/>
      <c r="K20" s="192"/>
      <c r="L20" s="192"/>
      <c r="M20" s="193"/>
      <c r="N20" s="193"/>
      <c r="O20" s="402"/>
      <c r="P20" s="402"/>
      <c r="Q20" s="408"/>
      <c r="R20" s="171"/>
      <c r="S20" s="171"/>
      <c r="T20" s="177"/>
      <c r="U20" s="194"/>
      <c r="V20" s="194"/>
      <c r="W20" s="171"/>
      <c r="X20" s="173"/>
      <c r="Y20" s="171"/>
      <c r="Z20" s="174"/>
      <c r="AA20" s="175"/>
      <c r="AB20" s="176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1:37" ht="31.5" customHeight="1">
      <c r="A21" s="171"/>
      <c r="B21" s="453"/>
      <c r="C21" s="442" t="s">
        <v>195</v>
      </c>
      <c r="D21" s="279" t="s">
        <v>41</v>
      </c>
      <c r="E21" s="458"/>
      <c r="F21" s="196">
        <v>1</v>
      </c>
      <c r="G21" s="197">
        <v>120000000</v>
      </c>
      <c r="H21" s="197">
        <v>120000000</v>
      </c>
      <c r="I21" s="197">
        <v>120000000</v>
      </c>
      <c r="J21" s="192">
        <v>0</v>
      </c>
      <c r="K21" s="192">
        <v>0</v>
      </c>
      <c r="L21" s="192">
        <v>0</v>
      </c>
      <c r="M21" s="193">
        <v>45659</v>
      </c>
      <c r="N21" s="193">
        <v>46021</v>
      </c>
      <c r="O21" s="404">
        <f>+F22/F21</f>
        <v>0</v>
      </c>
      <c r="P21" s="404">
        <f>+H22/H21</f>
        <v>0</v>
      </c>
      <c r="Q21" s="407" t="e">
        <f>+(O21*O21)/P21</f>
        <v>#DIV/0!</v>
      </c>
      <c r="R21" s="171"/>
      <c r="S21" s="171"/>
      <c r="T21" s="177"/>
      <c r="U21" s="423"/>
      <c r="V21" s="394"/>
      <c r="W21" s="171"/>
      <c r="X21" s="173"/>
      <c r="Y21" s="171"/>
      <c r="Z21" s="174"/>
      <c r="AA21" s="175"/>
      <c r="AB21" s="176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1:37" ht="22.5" customHeight="1">
      <c r="A22" s="171"/>
      <c r="B22" s="453"/>
      <c r="C22" s="381"/>
      <c r="D22" s="278" t="s">
        <v>44</v>
      </c>
      <c r="E22" s="381"/>
      <c r="F22" s="198"/>
      <c r="G22" s="191"/>
      <c r="H22" s="191"/>
      <c r="I22" s="191"/>
      <c r="J22" s="192"/>
      <c r="K22" s="192"/>
      <c r="L22" s="192"/>
      <c r="M22" s="193"/>
      <c r="N22" s="193"/>
      <c r="O22" s="402"/>
      <c r="P22" s="402"/>
      <c r="Q22" s="408"/>
      <c r="R22" s="171"/>
      <c r="S22" s="171"/>
      <c r="T22" s="177"/>
      <c r="U22" s="194"/>
      <c r="V22" s="194"/>
      <c r="W22" s="171"/>
      <c r="X22" s="173"/>
      <c r="Y22" s="171"/>
      <c r="Z22" s="174"/>
      <c r="AA22" s="175"/>
      <c r="AB22" s="176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1:37" ht="15.75" customHeight="1">
      <c r="A23" s="171"/>
      <c r="B23" s="448"/>
      <c r="C23" s="449" t="s">
        <v>53</v>
      </c>
      <c r="D23" s="205" t="s">
        <v>41</v>
      </c>
      <c r="E23" s="450"/>
      <c r="F23" s="206">
        <f>+F17+F19+F21</f>
        <v>3</v>
      </c>
      <c r="G23" s="206">
        <f>+G17+G19+G21</f>
        <v>250000000</v>
      </c>
      <c r="H23" s="206">
        <f>+H17+H19+H21</f>
        <v>250000000</v>
      </c>
      <c r="I23" s="206">
        <f>+I17+I19+I21</f>
        <v>250000000</v>
      </c>
      <c r="J23" s="208">
        <v>0</v>
      </c>
      <c r="K23" s="208">
        <v>0</v>
      </c>
      <c r="L23" s="208">
        <v>0</v>
      </c>
      <c r="M23" s="280">
        <v>45659</v>
      </c>
      <c r="N23" s="280">
        <v>46021</v>
      </c>
      <c r="O23" s="457">
        <f>+F24/F23</f>
        <v>0</v>
      </c>
      <c r="P23" s="457">
        <f>+H24/H23</f>
        <v>0</v>
      </c>
      <c r="Q23" s="457" t="e">
        <f>+(O23*O23)/P23</f>
        <v>#DIV/0!</v>
      </c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1:37" ht="15.75" customHeight="1">
      <c r="A24" s="171"/>
      <c r="B24" s="381"/>
      <c r="C24" s="375"/>
      <c r="D24" s="210" t="s">
        <v>44</v>
      </c>
      <c r="E24" s="381"/>
      <c r="F24" s="211"/>
      <c r="G24" s="210"/>
      <c r="H24" s="212"/>
      <c r="I24" s="212"/>
      <c r="J24" s="213">
        <v>0</v>
      </c>
      <c r="K24" s="213">
        <v>0</v>
      </c>
      <c r="L24" s="213">
        <v>0</v>
      </c>
      <c r="M24" s="213"/>
      <c r="N24" s="214"/>
      <c r="O24" s="381"/>
      <c r="P24" s="381"/>
      <c r="Q24" s="38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37" ht="15.75" customHeight="1">
      <c r="A25" s="171"/>
      <c r="B25" s="171"/>
      <c r="C25" s="171"/>
      <c r="D25" s="215"/>
      <c r="E25" s="171"/>
      <c r="F25" s="171"/>
      <c r="G25" s="171"/>
      <c r="H25" s="216"/>
      <c r="I25" s="217"/>
      <c r="J25" s="174"/>
      <c r="K25" s="174"/>
      <c r="L25" s="174"/>
      <c r="M25" s="218"/>
      <c r="N25" s="218"/>
      <c r="O25" s="217"/>
      <c r="P25" s="219"/>
      <c r="Q25" s="220"/>
      <c r="R25" s="219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1:37" ht="15.75" customHeight="1">
      <c r="A26" s="171"/>
      <c r="B26" s="386" t="s">
        <v>55</v>
      </c>
      <c r="C26" s="387"/>
      <c r="D26" s="388" t="s">
        <v>56</v>
      </c>
      <c r="E26" s="389"/>
      <c r="F26" s="389"/>
      <c r="G26" s="389"/>
      <c r="H26" s="389"/>
      <c r="I26" s="387"/>
      <c r="J26" s="221"/>
      <c r="K26" s="388" t="s">
        <v>57</v>
      </c>
      <c r="L26" s="387"/>
      <c r="M26" s="390" t="s">
        <v>58</v>
      </c>
      <c r="N26" s="389"/>
      <c r="O26" s="389"/>
      <c r="P26" s="389"/>
      <c r="Q26" s="387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1:37" ht="30.75" customHeight="1">
      <c r="A27" s="171"/>
      <c r="B27" s="391" t="s">
        <v>59</v>
      </c>
      <c r="C27" s="374"/>
      <c r="D27" s="372" t="s">
        <v>60</v>
      </c>
      <c r="E27" s="373"/>
      <c r="F27" s="373"/>
      <c r="G27" s="373"/>
      <c r="H27" s="373"/>
      <c r="I27" s="374"/>
      <c r="J27" s="392"/>
      <c r="K27" s="222" t="s">
        <v>41</v>
      </c>
      <c r="L27" s="281">
        <v>1</v>
      </c>
      <c r="M27" s="379" t="s">
        <v>61</v>
      </c>
      <c r="N27" s="373"/>
      <c r="O27" s="373"/>
      <c r="P27" s="373"/>
      <c r="Q27" s="374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</row>
    <row r="28" spans="1:37" ht="29.25" customHeight="1">
      <c r="A28" s="171"/>
      <c r="B28" s="375"/>
      <c r="C28" s="377"/>
      <c r="D28" s="375"/>
      <c r="E28" s="376"/>
      <c r="F28" s="376"/>
      <c r="G28" s="376"/>
      <c r="H28" s="376"/>
      <c r="I28" s="377"/>
      <c r="J28" s="381"/>
      <c r="K28" s="222" t="s">
        <v>44</v>
      </c>
      <c r="L28" s="224"/>
      <c r="M28" s="375"/>
      <c r="N28" s="376"/>
      <c r="O28" s="376"/>
      <c r="P28" s="376"/>
      <c r="Q28" s="377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</row>
    <row r="29" spans="1:37" ht="18.75" customHeight="1">
      <c r="A29" s="171"/>
      <c r="B29" s="379"/>
      <c r="C29" s="374"/>
      <c r="D29" s="379" t="s">
        <v>62</v>
      </c>
      <c r="E29" s="373"/>
      <c r="F29" s="373"/>
      <c r="G29" s="373"/>
      <c r="H29" s="373"/>
      <c r="I29" s="374"/>
      <c r="J29" s="380"/>
      <c r="K29" s="222" t="s">
        <v>41</v>
      </c>
      <c r="L29" s="225"/>
      <c r="M29" s="378" t="s">
        <v>63</v>
      </c>
      <c r="N29" s="373"/>
      <c r="O29" s="373"/>
      <c r="P29" s="373"/>
      <c r="Q29" s="374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</row>
    <row r="30" spans="1:37" ht="31.5" customHeight="1">
      <c r="A30" s="171"/>
      <c r="B30" s="375"/>
      <c r="C30" s="377"/>
      <c r="D30" s="375"/>
      <c r="E30" s="376"/>
      <c r="F30" s="376"/>
      <c r="G30" s="376"/>
      <c r="H30" s="376"/>
      <c r="I30" s="377"/>
      <c r="J30" s="381"/>
      <c r="K30" s="222" t="s">
        <v>44</v>
      </c>
      <c r="L30" s="224"/>
      <c r="M30" s="375"/>
      <c r="N30" s="376"/>
      <c r="O30" s="376"/>
      <c r="P30" s="376"/>
      <c r="Q30" s="377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</row>
    <row r="31" spans="1:37" ht="15.75" customHeight="1">
      <c r="A31" s="171"/>
      <c r="B31" s="379"/>
      <c r="C31" s="374"/>
      <c r="D31" s="379" t="s">
        <v>62</v>
      </c>
      <c r="E31" s="373"/>
      <c r="F31" s="373"/>
      <c r="G31" s="373"/>
      <c r="H31" s="373"/>
      <c r="I31" s="374"/>
      <c r="J31" s="380"/>
      <c r="K31" s="222" t="s">
        <v>41</v>
      </c>
      <c r="L31" s="224"/>
      <c r="M31" s="382" t="s">
        <v>64</v>
      </c>
      <c r="N31" s="373"/>
      <c r="O31" s="373"/>
      <c r="P31" s="373"/>
      <c r="Q31" s="383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</row>
    <row r="32" spans="1:37" ht="15.75" customHeight="1">
      <c r="A32" s="171"/>
      <c r="B32" s="375"/>
      <c r="C32" s="377"/>
      <c r="D32" s="375"/>
      <c r="E32" s="376"/>
      <c r="F32" s="376"/>
      <c r="G32" s="376"/>
      <c r="H32" s="376"/>
      <c r="I32" s="377"/>
      <c r="J32" s="381"/>
      <c r="K32" s="222" t="s">
        <v>44</v>
      </c>
      <c r="L32" s="224"/>
      <c r="M32" s="382" t="s">
        <v>65</v>
      </c>
      <c r="N32" s="373"/>
      <c r="O32" s="373"/>
      <c r="P32" s="373"/>
      <c r="Q32" s="383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</row>
    <row r="33" spans="1:37" ht="27.75" customHeight="1">
      <c r="A33" s="171"/>
      <c r="B33" s="372" t="s">
        <v>66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4"/>
      <c r="M33" s="378" t="s">
        <v>67</v>
      </c>
      <c r="N33" s="373"/>
      <c r="O33" s="373"/>
      <c r="P33" s="373"/>
      <c r="Q33" s="374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</row>
    <row r="34" spans="1:37" ht="27.75" customHeight="1">
      <c r="A34" s="171"/>
      <c r="B34" s="375"/>
      <c r="C34" s="376"/>
      <c r="D34" s="376"/>
      <c r="E34" s="376"/>
      <c r="F34" s="376"/>
      <c r="G34" s="376"/>
      <c r="H34" s="376"/>
      <c r="I34" s="376"/>
      <c r="J34" s="376"/>
      <c r="K34" s="376"/>
      <c r="L34" s="377"/>
      <c r="M34" s="375"/>
      <c r="N34" s="376"/>
      <c r="O34" s="376"/>
      <c r="P34" s="376"/>
      <c r="Q34" s="377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</row>
    <row r="35" spans="1:37" ht="15.75" customHeight="1">
      <c r="A35" s="171"/>
      <c r="B35" s="226" t="s">
        <v>68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218"/>
      <c r="N35" s="218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</row>
    <row r="36" spans="1:37" ht="15.75" customHeight="1">
      <c r="A36" s="171"/>
      <c r="B36" s="226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218"/>
      <c r="N36" s="218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</row>
    <row r="37" spans="1:37" ht="15" hidden="1" customHeight="1"/>
    <row r="38" spans="1:37" ht="15" hidden="1" customHeight="1"/>
    <row r="39" spans="1:37" ht="15" hidden="1" customHeight="1"/>
    <row r="40" spans="1:37" ht="15" hidden="1" customHeight="1"/>
    <row r="41" spans="1:37" ht="15" hidden="1" customHeight="1"/>
    <row r="42" spans="1:37" ht="15" hidden="1" customHeight="1"/>
    <row r="43" spans="1:37" ht="15" hidden="1" customHeight="1"/>
    <row r="44" spans="1:37" ht="15" hidden="1" customHeight="1"/>
    <row r="45" spans="1:37" ht="15" hidden="1" customHeight="1"/>
    <row r="46" spans="1:37" ht="15" hidden="1" customHeight="1"/>
    <row r="47" spans="1:37" ht="15" hidden="1" customHeight="1"/>
    <row r="48" spans="1:37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4">
    <mergeCell ref="B1:C4"/>
    <mergeCell ref="D1:K2"/>
    <mergeCell ref="L1:O1"/>
    <mergeCell ref="P1:Q4"/>
    <mergeCell ref="L2:O2"/>
    <mergeCell ref="D3:K4"/>
    <mergeCell ref="L3:O3"/>
    <mergeCell ref="L4:O4"/>
    <mergeCell ref="C5:Q5"/>
    <mergeCell ref="D6:Q6"/>
    <mergeCell ref="D7:Q7"/>
    <mergeCell ref="B8:C8"/>
    <mergeCell ref="D8:I8"/>
    <mergeCell ref="J8:L13"/>
    <mergeCell ref="M8:Q8"/>
    <mergeCell ref="B11:C11"/>
    <mergeCell ref="D11:I11"/>
    <mergeCell ref="N11:P11"/>
    <mergeCell ref="T8:X8"/>
    <mergeCell ref="B9:C9"/>
    <mergeCell ref="D9:I9"/>
    <mergeCell ref="N9:P9"/>
    <mergeCell ref="B10:C10"/>
    <mergeCell ref="D10:I10"/>
    <mergeCell ref="N10:P10"/>
    <mergeCell ref="U10:W10"/>
    <mergeCell ref="G14:G16"/>
    <mergeCell ref="U11:W11"/>
    <mergeCell ref="B12:C12"/>
    <mergeCell ref="D12:I12"/>
    <mergeCell ref="N12:P12"/>
    <mergeCell ref="U12:W12"/>
    <mergeCell ref="D13:I13"/>
    <mergeCell ref="N13:P13"/>
    <mergeCell ref="U13:V13"/>
    <mergeCell ref="B14:B16"/>
    <mergeCell ref="C14:C16"/>
    <mergeCell ref="D14:D16"/>
    <mergeCell ref="E14:E16"/>
    <mergeCell ref="F14:F16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O19:O20"/>
    <mergeCell ref="P19:P20"/>
    <mergeCell ref="Q19:Q20"/>
    <mergeCell ref="U19:V19"/>
    <mergeCell ref="C17:C18"/>
    <mergeCell ref="E17:E18"/>
    <mergeCell ref="O17:O18"/>
    <mergeCell ref="P17:P18"/>
    <mergeCell ref="Q17:Q18"/>
    <mergeCell ref="Q21:Q22"/>
    <mergeCell ref="U21:V21"/>
    <mergeCell ref="B23:B24"/>
    <mergeCell ref="C23:C24"/>
    <mergeCell ref="E23:E24"/>
    <mergeCell ref="O23:O24"/>
    <mergeCell ref="P23:P24"/>
    <mergeCell ref="Q23:Q24"/>
    <mergeCell ref="B17:B22"/>
    <mergeCell ref="C21:C22"/>
    <mergeCell ref="E21:E22"/>
    <mergeCell ref="O21:O22"/>
    <mergeCell ref="P21:P22"/>
    <mergeCell ref="U17:V17"/>
    <mergeCell ref="C19:C20"/>
    <mergeCell ref="E19:E20"/>
    <mergeCell ref="B26:C26"/>
    <mergeCell ref="D26:I26"/>
    <mergeCell ref="K26:L26"/>
    <mergeCell ref="M26:Q26"/>
    <mergeCell ref="B27:C28"/>
    <mergeCell ref="D27:I28"/>
    <mergeCell ref="J27:J28"/>
    <mergeCell ref="M27:Q28"/>
    <mergeCell ref="B33:L34"/>
    <mergeCell ref="M33:Q34"/>
    <mergeCell ref="B29:C30"/>
    <mergeCell ref="D29:I30"/>
    <mergeCell ref="J29:J30"/>
    <mergeCell ref="M29:Q30"/>
    <mergeCell ref="B31:C32"/>
    <mergeCell ref="D31:I32"/>
    <mergeCell ref="J31:J32"/>
    <mergeCell ref="M31:Q31"/>
    <mergeCell ref="M32:Q32"/>
  </mergeCells>
  <pageMargins left="0.25" right="0.19685039370078741" top="0.23622047244094491" bottom="0.19685039370078741" header="0" footer="0"/>
  <pageSetup paperSize="5" scale="50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B1:IQ74"/>
  <sheetViews>
    <sheetView zoomScale="55" zoomScaleNormal="55" workbookViewId="0">
      <selection activeCell="B12" sqref="B12:C12"/>
    </sheetView>
  </sheetViews>
  <sheetFormatPr baseColWidth="10" defaultColWidth="12.42578125" defaultRowHeight="15"/>
  <cols>
    <col min="1" max="1" width="6.7109375" style="313" customWidth="1"/>
    <col min="2" max="2" width="45.42578125" style="313" customWidth="1"/>
    <col min="3" max="3" width="74.7109375" style="313" customWidth="1"/>
    <col min="4" max="4" width="16.85546875" style="313" customWidth="1"/>
    <col min="5" max="5" width="21.7109375" style="313" customWidth="1"/>
    <col min="6" max="6" width="16.7109375" style="313" customWidth="1"/>
    <col min="7" max="7" width="18" style="313" customWidth="1"/>
    <col min="8" max="8" width="23.7109375" style="313" bestFit="1" customWidth="1"/>
    <col min="9" max="9" width="22" style="313" bestFit="1" customWidth="1"/>
    <col min="10" max="10" width="16.7109375" style="307" customWidth="1"/>
    <col min="11" max="11" width="13.42578125" style="313" customWidth="1"/>
    <col min="12" max="12" width="12.140625" style="313" customWidth="1"/>
    <col min="13" max="13" width="16.7109375" style="361" customWidth="1"/>
    <col min="14" max="14" width="21.140625" style="361" customWidth="1"/>
    <col min="15" max="15" width="11.85546875" style="313" customWidth="1"/>
    <col min="16" max="16" width="11" style="313" customWidth="1"/>
    <col min="17" max="17" width="14.140625" style="313" customWidth="1"/>
    <col min="18" max="18" width="16.42578125" style="313" customWidth="1"/>
    <col min="19" max="19" width="12.42578125" style="313"/>
    <col min="20" max="20" width="14.42578125" style="313" customWidth="1"/>
    <col min="21" max="21" width="18.42578125" style="313" customWidth="1"/>
    <col min="22" max="22" width="33.85546875" style="313" customWidth="1"/>
    <col min="23" max="23" width="12.42578125" style="313" hidden="1" customWidth="1"/>
    <col min="24" max="24" width="24.28515625" style="313" customWidth="1"/>
    <col min="25" max="25" width="22.42578125" style="313" customWidth="1"/>
    <col min="26" max="27" width="12.42578125" style="313"/>
    <col min="28" max="28" width="16.85546875" style="313" customWidth="1"/>
    <col min="29" max="29" width="12.42578125" style="313"/>
    <col min="30" max="30" width="30.140625" style="313" customWidth="1"/>
    <col min="31" max="31" width="15.42578125" style="313" customWidth="1"/>
    <col min="32" max="32" width="15.85546875" style="313" customWidth="1"/>
    <col min="33" max="33" width="24.42578125" style="313" customWidth="1"/>
    <col min="34" max="34" width="17.140625" style="313" customWidth="1"/>
    <col min="35" max="16384" width="12.42578125" style="313"/>
  </cols>
  <sheetData>
    <row r="1" spans="2:251" s="283" customFormat="1" ht="37.5" customHeight="1">
      <c r="B1" s="566"/>
      <c r="C1" s="566"/>
      <c r="D1" s="567" t="s">
        <v>196</v>
      </c>
      <c r="E1" s="568"/>
      <c r="F1" s="568"/>
      <c r="G1" s="568"/>
      <c r="H1" s="568"/>
      <c r="I1" s="568"/>
      <c r="J1" s="568"/>
      <c r="K1" s="569"/>
      <c r="L1" s="425" t="s">
        <v>188</v>
      </c>
      <c r="M1" s="573"/>
      <c r="N1" s="573"/>
      <c r="O1" s="574"/>
      <c r="P1" s="567"/>
      <c r="Q1" s="569"/>
      <c r="R1" s="282"/>
    </row>
    <row r="2" spans="2:251" s="283" customFormat="1" ht="37.5" customHeight="1">
      <c r="B2" s="566"/>
      <c r="C2" s="566"/>
      <c r="D2" s="570"/>
      <c r="E2" s="571"/>
      <c r="F2" s="571"/>
      <c r="G2" s="571"/>
      <c r="H2" s="571"/>
      <c r="I2" s="571"/>
      <c r="J2" s="571"/>
      <c r="K2" s="572"/>
      <c r="L2" s="425" t="s">
        <v>187</v>
      </c>
      <c r="M2" s="573"/>
      <c r="N2" s="573"/>
      <c r="O2" s="574"/>
      <c r="P2" s="575"/>
      <c r="Q2" s="576"/>
      <c r="R2" s="282"/>
    </row>
    <row r="3" spans="2:251" s="283" customFormat="1" ht="33.75" customHeight="1">
      <c r="B3" s="566"/>
      <c r="C3" s="566"/>
      <c r="D3" s="567" t="s">
        <v>197</v>
      </c>
      <c r="E3" s="568"/>
      <c r="F3" s="568"/>
      <c r="G3" s="568"/>
      <c r="H3" s="568"/>
      <c r="I3" s="568"/>
      <c r="J3" s="568"/>
      <c r="K3" s="569"/>
      <c r="L3" s="425" t="s">
        <v>189</v>
      </c>
      <c r="M3" s="573"/>
      <c r="N3" s="573"/>
      <c r="O3" s="574"/>
      <c r="P3" s="575"/>
      <c r="Q3" s="576"/>
      <c r="R3" s="282"/>
    </row>
    <row r="4" spans="2:251" s="283" customFormat="1" ht="38.25" customHeight="1">
      <c r="B4" s="566"/>
      <c r="C4" s="566"/>
      <c r="D4" s="570"/>
      <c r="E4" s="571"/>
      <c r="F4" s="571"/>
      <c r="G4" s="571"/>
      <c r="H4" s="571"/>
      <c r="I4" s="571"/>
      <c r="J4" s="571"/>
      <c r="K4" s="572"/>
      <c r="L4" s="425" t="s">
        <v>2</v>
      </c>
      <c r="M4" s="573"/>
      <c r="N4" s="573"/>
      <c r="O4" s="574"/>
      <c r="P4" s="570"/>
      <c r="Q4" s="572"/>
      <c r="R4" s="282"/>
    </row>
    <row r="5" spans="2:251" s="283" customFormat="1" ht="23.25" customHeight="1"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282"/>
    </row>
    <row r="6" spans="2:251" s="283" customFormat="1" ht="47.1" customHeight="1">
      <c r="B6" s="284" t="s">
        <v>3</v>
      </c>
      <c r="C6" s="285" t="s">
        <v>85</v>
      </c>
      <c r="D6" s="526" t="s">
        <v>198</v>
      </c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27"/>
      <c r="R6" s="282"/>
    </row>
    <row r="7" spans="2:251" s="283" customFormat="1" ht="36" customHeight="1">
      <c r="B7" s="285" t="s">
        <v>6</v>
      </c>
      <c r="C7" s="286">
        <v>45659</v>
      </c>
      <c r="D7" s="553" t="s">
        <v>8</v>
      </c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</row>
    <row r="8" spans="2:251" s="283" customFormat="1" ht="36" customHeight="1">
      <c r="B8" s="526" t="s">
        <v>199</v>
      </c>
      <c r="C8" s="527"/>
      <c r="D8" s="528"/>
      <c r="E8" s="528"/>
      <c r="F8" s="528"/>
      <c r="G8" s="528"/>
      <c r="H8" s="528"/>
      <c r="I8" s="529"/>
      <c r="J8" s="554" t="s">
        <v>200</v>
      </c>
      <c r="K8" s="555"/>
      <c r="L8" s="556"/>
      <c r="M8" s="562" t="s">
        <v>11</v>
      </c>
      <c r="N8" s="563"/>
      <c r="O8" s="563"/>
      <c r="P8" s="563"/>
      <c r="Q8" s="564"/>
      <c r="R8" s="287"/>
      <c r="T8" s="577"/>
      <c r="U8" s="577"/>
      <c r="V8" s="577"/>
      <c r="W8" s="577"/>
      <c r="X8" s="577"/>
    </row>
    <row r="9" spans="2:251" s="283" customFormat="1" ht="36" customHeight="1">
      <c r="B9" s="526" t="s">
        <v>201</v>
      </c>
      <c r="C9" s="527"/>
      <c r="D9" s="528"/>
      <c r="E9" s="528"/>
      <c r="F9" s="528"/>
      <c r="G9" s="528"/>
      <c r="H9" s="528"/>
      <c r="I9" s="529"/>
      <c r="J9" s="557"/>
      <c r="K9" s="558"/>
      <c r="L9" s="558"/>
      <c r="M9" s="288" t="s">
        <v>13</v>
      </c>
      <c r="N9" s="543" t="s">
        <v>14</v>
      </c>
      <c r="O9" s="543"/>
      <c r="P9" s="543"/>
      <c r="Q9" s="288" t="s">
        <v>15</v>
      </c>
      <c r="R9" s="287"/>
      <c r="T9" s="289"/>
      <c r="U9" s="289"/>
      <c r="V9" s="289"/>
      <c r="W9" s="289"/>
      <c r="X9" s="289"/>
    </row>
    <row r="10" spans="2:251" s="283" customFormat="1" ht="59.25" customHeight="1">
      <c r="B10" s="531" t="s">
        <v>202</v>
      </c>
      <c r="C10" s="533"/>
      <c r="D10" s="544"/>
      <c r="E10" s="545"/>
      <c r="F10" s="545"/>
      <c r="G10" s="545"/>
      <c r="H10" s="545"/>
      <c r="I10" s="546"/>
      <c r="J10" s="557"/>
      <c r="K10" s="558"/>
      <c r="L10" s="558"/>
      <c r="M10" s="290"/>
      <c r="N10" s="547"/>
      <c r="O10" s="548"/>
      <c r="P10" s="549"/>
      <c r="Q10" s="290"/>
      <c r="R10" s="287"/>
      <c r="T10" s="291"/>
      <c r="U10" s="550"/>
      <c r="V10" s="550"/>
      <c r="W10" s="550"/>
      <c r="X10" s="291"/>
      <c r="Z10" s="292"/>
      <c r="AA10" s="292"/>
    </row>
    <row r="11" spans="2:251" s="283" customFormat="1" ht="54" customHeight="1">
      <c r="B11" s="531" t="s">
        <v>203</v>
      </c>
      <c r="C11" s="533"/>
      <c r="D11" s="544"/>
      <c r="E11" s="545"/>
      <c r="F11" s="545"/>
      <c r="G11" s="545"/>
      <c r="H11" s="545"/>
      <c r="I11" s="546"/>
      <c r="J11" s="557"/>
      <c r="K11" s="558"/>
      <c r="L11" s="558"/>
      <c r="M11" s="293"/>
      <c r="N11" s="565"/>
      <c r="O11" s="565"/>
      <c r="P11" s="565"/>
      <c r="Q11" s="294"/>
      <c r="R11" s="287"/>
      <c r="T11" s="295"/>
      <c r="U11" s="525"/>
      <c r="V11" s="525"/>
      <c r="W11" s="525"/>
      <c r="X11" s="296"/>
      <c r="Z11" s="297"/>
      <c r="AA11" s="298"/>
      <c r="AB11" s="299"/>
    </row>
    <row r="12" spans="2:251" s="283" customFormat="1" ht="34.5" customHeight="1">
      <c r="B12" s="526" t="s">
        <v>204</v>
      </c>
      <c r="C12" s="527"/>
      <c r="D12" s="528"/>
      <c r="E12" s="528"/>
      <c r="F12" s="528"/>
      <c r="G12" s="528"/>
      <c r="H12" s="528"/>
      <c r="I12" s="529"/>
      <c r="J12" s="557"/>
      <c r="K12" s="558"/>
      <c r="L12" s="558"/>
      <c r="M12" s="300"/>
      <c r="N12" s="530"/>
      <c r="O12" s="530"/>
      <c r="P12" s="530"/>
      <c r="Q12" s="301"/>
      <c r="R12" s="287"/>
      <c r="T12" s="295"/>
      <c r="U12" s="525"/>
      <c r="V12" s="525"/>
      <c r="W12" s="525"/>
      <c r="X12" s="296"/>
      <c r="Z12" s="297"/>
      <c r="AA12" s="298"/>
      <c r="AB12" s="299"/>
    </row>
    <row r="13" spans="2:251" s="283" customFormat="1" ht="54" customHeight="1">
      <c r="B13" s="531" t="s">
        <v>205</v>
      </c>
      <c r="C13" s="532"/>
      <c r="D13" s="532"/>
      <c r="E13" s="532"/>
      <c r="F13" s="532"/>
      <c r="G13" s="532"/>
      <c r="H13" s="532"/>
      <c r="I13" s="533"/>
      <c r="J13" s="559"/>
      <c r="K13" s="560"/>
      <c r="L13" s="561"/>
      <c r="M13" s="302"/>
      <c r="N13" s="534"/>
      <c r="O13" s="535"/>
      <c r="P13" s="536"/>
      <c r="Q13" s="303"/>
      <c r="R13" s="287"/>
      <c r="T13" s="304"/>
      <c r="U13" s="525"/>
      <c r="V13" s="525"/>
      <c r="W13" s="305"/>
      <c r="X13" s="296"/>
      <c r="Y13" s="306"/>
      <c r="Z13" s="297"/>
      <c r="AA13" s="298"/>
      <c r="AB13" s="299"/>
    </row>
    <row r="14" spans="2:251" ht="28.5" customHeight="1">
      <c r="B14" s="519" t="s">
        <v>20</v>
      </c>
      <c r="C14" s="522" t="s">
        <v>21</v>
      </c>
      <c r="D14" s="523" t="s">
        <v>206</v>
      </c>
      <c r="E14" s="523" t="s">
        <v>23</v>
      </c>
      <c r="F14" s="523" t="s">
        <v>24</v>
      </c>
      <c r="G14" s="524" t="s">
        <v>207</v>
      </c>
      <c r="H14" s="523" t="s">
        <v>26</v>
      </c>
      <c r="I14" s="537" t="s">
        <v>27</v>
      </c>
      <c r="J14" s="538"/>
      <c r="K14" s="538"/>
      <c r="L14" s="539"/>
      <c r="M14" s="523" t="s">
        <v>28</v>
      </c>
      <c r="N14" s="523"/>
      <c r="O14" s="522" t="s">
        <v>29</v>
      </c>
      <c r="P14" s="522"/>
      <c r="Q14" s="522"/>
      <c r="R14" s="307"/>
      <c r="S14" s="307"/>
      <c r="T14" s="308"/>
      <c r="U14" s="502"/>
      <c r="V14" s="502"/>
      <c r="W14" s="307"/>
      <c r="X14" s="309"/>
      <c r="Y14" s="307"/>
      <c r="Z14" s="310"/>
      <c r="AA14" s="311"/>
      <c r="AB14" s="312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/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7"/>
      <c r="EP14" s="307"/>
      <c r="EQ14" s="307"/>
      <c r="ER14" s="307"/>
      <c r="ES14" s="307"/>
      <c r="ET14" s="307"/>
      <c r="EU14" s="307"/>
      <c r="EV14" s="307"/>
      <c r="EW14" s="307"/>
      <c r="EX14" s="307"/>
      <c r="EY14" s="307"/>
      <c r="EZ14" s="307"/>
      <c r="FA14" s="307"/>
      <c r="FB14" s="307"/>
      <c r="FC14" s="307"/>
      <c r="FD14" s="307"/>
      <c r="FE14" s="307"/>
      <c r="FF14" s="307"/>
      <c r="FG14" s="307"/>
      <c r="FH14" s="307"/>
      <c r="FI14" s="307"/>
      <c r="FJ14" s="307"/>
      <c r="FK14" s="307"/>
      <c r="FL14" s="307"/>
      <c r="FM14" s="307"/>
      <c r="FN14" s="307"/>
      <c r="FO14" s="307"/>
      <c r="FP14" s="307"/>
      <c r="FQ14" s="307"/>
      <c r="FR14" s="307"/>
      <c r="FS14" s="307"/>
      <c r="FT14" s="307"/>
      <c r="FU14" s="307"/>
      <c r="FV14" s="307"/>
      <c r="FW14" s="307"/>
      <c r="FX14" s="307"/>
      <c r="FY14" s="307"/>
      <c r="FZ14" s="307"/>
      <c r="GA14" s="307"/>
      <c r="GB14" s="307"/>
      <c r="GC14" s="307"/>
      <c r="GD14" s="307"/>
      <c r="GE14" s="307"/>
      <c r="GF14" s="307"/>
      <c r="GG14" s="307"/>
      <c r="GH14" s="307"/>
      <c r="GI14" s="307"/>
      <c r="GJ14" s="307"/>
      <c r="GK14" s="307"/>
      <c r="GL14" s="307"/>
      <c r="GM14" s="307"/>
      <c r="GN14" s="307"/>
      <c r="GO14" s="307"/>
      <c r="GP14" s="307"/>
      <c r="GQ14" s="307"/>
      <c r="GR14" s="307"/>
      <c r="GS14" s="307"/>
      <c r="GT14" s="307"/>
      <c r="GU14" s="307"/>
      <c r="GV14" s="307"/>
      <c r="GW14" s="307"/>
      <c r="GX14" s="307"/>
      <c r="GY14" s="307"/>
      <c r="GZ14" s="307"/>
      <c r="HA14" s="307"/>
      <c r="HB14" s="307"/>
      <c r="HC14" s="307"/>
      <c r="HD14" s="307"/>
      <c r="HE14" s="307"/>
      <c r="HF14" s="307"/>
      <c r="HG14" s="307"/>
      <c r="HH14" s="307"/>
      <c r="HI14" s="307"/>
      <c r="HJ14" s="307"/>
      <c r="HK14" s="307"/>
      <c r="HL14" s="307"/>
      <c r="HM14" s="307"/>
      <c r="HN14" s="307"/>
      <c r="HO14" s="307"/>
      <c r="HP14" s="307"/>
      <c r="HQ14" s="307"/>
      <c r="HR14" s="307"/>
      <c r="HS14" s="307"/>
      <c r="HT14" s="307"/>
      <c r="HU14" s="307"/>
      <c r="HV14" s="307"/>
      <c r="HW14" s="307"/>
      <c r="HX14" s="307"/>
      <c r="HY14" s="307"/>
      <c r="HZ14" s="307"/>
      <c r="IA14" s="307"/>
      <c r="IB14" s="307"/>
      <c r="IC14" s="307"/>
      <c r="ID14" s="307"/>
      <c r="IE14" s="307"/>
      <c r="IF14" s="307"/>
      <c r="IG14" s="307"/>
      <c r="IH14" s="307"/>
      <c r="II14" s="307"/>
      <c r="IJ14" s="307"/>
      <c r="IK14" s="307"/>
      <c r="IL14" s="307"/>
      <c r="IM14" s="307"/>
      <c r="IN14" s="307"/>
      <c r="IO14" s="307"/>
      <c r="IP14" s="307"/>
      <c r="IQ14" s="307"/>
    </row>
    <row r="15" spans="2:251" ht="33.75" customHeight="1">
      <c r="B15" s="520"/>
      <c r="C15" s="522"/>
      <c r="D15" s="523"/>
      <c r="E15" s="523"/>
      <c r="F15" s="523"/>
      <c r="G15" s="523"/>
      <c r="H15" s="523"/>
      <c r="I15" s="540"/>
      <c r="J15" s="541"/>
      <c r="K15" s="541"/>
      <c r="L15" s="542"/>
      <c r="M15" s="523"/>
      <c r="N15" s="523"/>
      <c r="O15" s="523" t="s">
        <v>30</v>
      </c>
      <c r="P15" s="523" t="s">
        <v>31</v>
      </c>
      <c r="Q15" s="522" t="s">
        <v>32</v>
      </c>
      <c r="R15" s="307"/>
      <c r="S15" s="307"/>
      <c r="T15" s="314"/>
      <c r="U15" s="502"/>
      <c r="V15" s="502"/>
      <c r="W15" s="307"/>
      <c r="X15" s="315"/>
      <c r="Y15" s="307"/>
      <c r="Z15" s="310"/>
      <c r="AA15" s="311"/>
      <c r="AB15" s="312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/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7"/>
      <c r="IB15" s="307"/>
      <c r="IC15" s="307"/>
      <c r="ID15" s="307"/>
      <c r="IE15" s="307"/>
      <c r="IF15" s="307"/>
      <c r="IG15" s="307"/>
      <c r="IH15" s="307"/>
      <c r="II15" s="307"/>
      <c r="IJ15" s="307"/>
      <c r="IK15" s="307"/>
      <c r="IL15" s="307"/>
      <c r="IM15" s="307"/>
      <c r="IN15" s="307"/>
      <c r="IO15" s="307"/>
      <c r="IP15" s="307"/>
      <c r="IQ15" s="307"/>
    </row>
    <row r="16" spans="2:251" ht="15.95" customHeight="1">
      <c r="B16" s="521"/>
      <c r="C16" s="522"/>
      <c r="D16" s="523"/>
      <c r="E16" s="523"/>
      <c r="F16" s="523"/>
      <c r="G16" s="523"/>
      <c r="H16" s="523"/>
      <c r="I16" s="316" t="s">
        <v>33</v>
      </c>
      <c r="J16" s="316" t="s">
        <v>34</v>
      </c>
      <c r="K16" s="316" t="s">
        <v>35</v>
      </c>
      <c r="L16" s="317" t="s">
        <v>36</v>
      </c>
      <c r="M16" s="318" t="s">
        <v>37</v>
      </c>
      <c r="N16" s="319" t="s">
        <v>38</v>
      </c>
      <c r="O16" s="523"/>
      <c r="P16" s="523"/>
      <c r="Q16" s="522"/>
      <c r="R16" s="307"/>
      <c r="S16" s="307"/>
      <c r="T16" s="320"/>
      <c r="U16" s="502"/>
      <c r="V16" s="502"/>
      <c r="X16" s="311"/>
      <c r="Z16" s="310"/>
      <c r="AA16" s="311"/>
      <c r="AB16" s="312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  <c r="FL16" s="307"/>
      <c r="FM16" s="307"/>
      <c r="FN16" s="307"/>
      <c r="FO16" s="307"/>
      <c r="FP16" s="307"/>
      <c r="FQ16" s="307"/>
      <c r="FR16" s="307"/>
      <c r="FS16" s="307"/>
      <c r="FT16" s="307"/>
      <c r="FU16" s="307"/>
      <c r="FV16" s="307"/>
      <c r="FW16" s="307"/>
      <c r="FX16" s="307"/>
      <c r="FY16" s="307"/>
      <c r="FZ16" s="307"/>
      <c r="GA16" s="307"/>
      <c r="GB16" s="307"/>
      <c r="GC16" s="307"/>
      <c r="GD16" s="307"/>
      <c r="GE16" s="307"/>
      <c r="GF16" s="307"/>
      <c r="GG16" s="307"/>
      <c r="GH16" s="307"/>
      <c r="GI16" s="307"/>
      <c r="GJ16" s="307"/>
      <c r="GK16" s="307"/>
      <c r="GL16" s="307"/>
      <c r="GM16" s="307"/>
      <c r="GN16" s="307"/>
      <c r="GO16" s="307"/>
      <c r="GP16" s="307"/>
      <c r="GQ16" s="307"/>
      <c r="GR16" s="307"/>
      <c r="GS16" s="307"/>
      <c r="GT16" s="307"/>
      <c r="GU16" s="307"/>
      <c r="GV16" s="307"/>
      <c r="GW16" s="307"/>
      <c r="GX16" s="307"/>
      <c r="GY16" s="307"/>
      <c r="GZ16" s="307"/>
      <c r="HA16" s="307"/>
      <c r="HB16" s="307"/>
      <c r="HC16" s="307"/>
      <c r="HD16" s="307"/>
      <c r="HE16" s="307"/>
      <c r="HF16" s="307"/>
      <c r="HG16" s="307"/>
      <c r="HH16" s="307"/>
      <c r="HI16" s="307"/>
      <c r="HJ16" s="307"/>
      <c r="HK16" s="307"/>
      <c r="HL16" s="307"/>
      <c r="HM16" s="307"/>
      <c r="HN16" s="307"/>
      <c r="HO16" s="307"/>
      <c r="HP16" s="307"/>
      <c r="HQ16" s="307"/>
      <c r="HR16" s="307"/>
      <c r="HS16" s="307"/>
      <c r="HT16" s="307"/>
      <c r="HU16" s="307"/>
      <c r="HV16" s="307"/>
      <c r="HW16" s="307"/>
      <c r="HX16" s="307"/>
      <c r="HY16" s="307"/>
      <c r="HZ16" s="307"/>
      <c r="IA16" s="307"/>
      <c r="IB16" s="307"/>
      <c r="IC16" s="307"/>
      <c r="ID16" s="307"/>
      <c r="IE16" s="307"/>
      <c r="IF16" s="307"/>
      <c r="IG16" s="307"/>
      <c r="IH16" s="307"/>
      <c r="II16" s="307"/>
      <c r="IJ16" s="307"/>
      <c r="IK16" s="307"/>
      <c r="IL16" s="307"/>
      <c r="IM16" s="307"/>
      <c r="IN16" s="307"/>
      <c r="IO16" s="307"/>
      <c r="IP16" s="307"/>
      <c r="IQ16" s="307"/>
    </row>
    <row r="17" spans="2:28" ht="33" customHeight="1">
      <c r="B17" s="512" t="s">
        <v>208</v>
      </c>
      <c r="C17" s="503" t="s">
        <v>89</v>
      </c>
      <c r="D17" s="321" t="s">
        <v>43</v>
      </c>
      <c r="E17" s="515" t="s">
        <v>90</v>
      </c>
      <c r="F17" s="322">
        <v>1</v>
      </c>
      <c r="G17" s="321" t="s">
        <v>43</v>
      </c>
      <c r="H17" s="323">
        <f>88500000+100000000+75750000</f>
        <v>264250000</v>
      </c>
      <c r="I17" s="323">
        <f>+H17</f>
        <v>264250000</v>
      </c>
      <c r="J17" s="324"/>
      <c r="K17" s="325"/>
      <c r="L17" s="324"/>
      <c r="M17" s="326">
        <v>45659</v>
      </c>
      <c r="N17" s="326">
        <v>46021</v>
      </c>
      <c r="O17" s="507">
        <f>+F18/F17</f>
        <v>0</v>
      </c>
      <c r="P17" s="508">
        <f>+H18/H17</f>
        <v>0</v>
      </c>
      <c r="Q17" s="509" t="e">
        <f>+(O17*O17)/P17</f>
        <v>#DIV/0!</v>
      </c>
      <c r="T17" s="320"/>
      <c r="U17" s="502"/>
      <c r="V17" s="502"/>
      <c r="X17" s="327"/>
      <c r="Z17" s="328"/>
      <c r="AA17" s="311"/>
      <c r="AB17" s="312"/>
    </row>
    <row r="18" spans="2:28" ht="48" customHeight="1">
      <c r="B18" s="513"/>
      <c r="C18" s="503"/>
      <c r="D18" s="321" t="s">
        <v>44</v>
      </c>
      <c r="E18" s="516"/>
      <c r="F18" s="322"/>
      <c r="G18" s="321" t="s">
        <v>54</v>
      </c>
      <c r="H18" s="329"/>
      <c r="I18" s="323"/>
      <c r="J18" s="324"/>
      <c r="K18" s="325"/>
      <c r="L18" s="324"/>
      <c r="M18" s="330"/>
      <c r="N18" s="330"/>
      <c r="O18" s="507"/>
      <c r="P18" s="507"/>
      <c r="Q18" s="509"/>
      <c r="T18" s="320"/>
      <c r="U18" s="331"/>
      <c r="V18" s="331"/>
      <c r="X18" s="327"/>
      <c r="Z18" s="328"/>
      <c r="AA18" s="311"/>
      <c r="AB18" s="312"/>
    </row>
    <row r="19" spans="2:28" ht="38.450000000000003" customHeight="1">
      <c r="B19" s="513"/>
      <c r="C19" s="503" t="s">
        <v>91</v>
      </c>
      <c r="D19" s="321" t="s">
        <v>41</v>
      </c>
      <c r="E19" s="505" t="s">
        <v>209</v>
      </c>
      <c r="F19" s="332">
        <v>17</v>
      </c>
      <c r="G19" s="321" t="s">
        <v>41</v>
      </c>
      <c r="H19" s="333">
        <v>42000000</v>
      </c>
      <c r="I19" s="323">
        <f>+H19</f>
        <v>42000000</v>
      </c>
      <c r="J19" s="334"/>
      <c r="K19" s="325"/>
      <c r="L19" s="334"/>
      <c r="M19" s="326">
        <v>45659</v>
      </c>
      <c r="N19" s="326">
        <v>46021</v>
      </c>
      <c r="O19" s="507">
        <f t="shared" ref="O19" si="0">+F20/F19</f>
        <v>0</v>
      </c>
      <c r="P19" s="508">
        <f t="shared" ref="P19" si="1">+H20/H19</f>
        <v>0</v>
      </c>
      <c r="Q19" s="509" t="e">
        <f t="shared" ref="Q19" si="2">+(O19*O19)/P19</f>
        <v>#DIV/0!</v>
      </c>
      <c r="X19" s="335"/>
      <c r="Z19" s="328"/>
      <c r="AA19" s="311"/>
      <c r="AB19" s="312"/>
    </row>
    <row r="20" spans="2:28" ht="50.45" customHeight="1">
      <c r="B20" s="513"/>
      <c r="C20" s="504"/>
      <c r="D20" s="321" t="s">
        <v>44</v>
      </c>
      <c r="E20" s="506"/>
      <c r="F20" s="332"/>
      <c r="G20" s="321" t="s">
        <v>54</v>
      </c>
      <c r="H20" s="333"/>
      <c r="I20" s="336"/>
      <c r="J20" s="334"/>
      <c r="K20" s="325"/>
      <c r="L20" s="334"/>
      <c r="M20" s="334"/>
      <c r="N20" s="337"/>
      <c r="O20" s="507"/>
      <c r="P20" s="507"/>
      <c r="Q20" s="509"/>
      <c r="X20" s="335"/>
      <c r="Z20" s="328"/>
      <c r="AA20" s="311"/>
      <c r="AB20" s="312"/>
    </row>
    <row r="21" spans="2:28" ht="54.6" customHeight="1">
      <c r="B21" s="513"/>
      <c r="C21" s="504" t="s">
        <v>92</v>
      </c>
      <c r="D21" s="321" t="s">
        <v>41</v>
      </c>
      <c r="E21" s="505" t="s">
        <v>93</v>
      </c>
      <c r="F21" s="332">
        <v>103</v>
      </c>
      <c r="G21" s="321" t="s">
        <v>41</v>
      </c>
      <c r="H21" s="333">
        <v>94000000</v>
      </c>
      <c r="I21" s="323">
        <f>+H21</f>
        <v>94000000</v>
      </c>
      <c r="J21" s="324"/>
      <c r="K21" s="325"/>
      <c r="L21" s="324"/>
      <c r="M21" s="326">
        <v>45659</v>
      </c>
      <c r="N21" s="326">
        <v>46021</v>
      </c>
      <c r="O21" s="507">
        <f t="shared" ref="O21" si="3">+F22/F21</f>
        <v>0</v>
      </c>
      <c r="P21" s="508">
        <f t="shared" ref="P21" si="4">+H22/H21</f>
        <v>0</v>
      </c>
      <c r="Q21" s="509" t="e">
        <f t="shared" ref="Q21" si="5">+(O21*O21)/P21</f>
        <v>#DIV/0!</v>
      </c>
      <c r="X21" s="335"/>
    </row>
    <row r="22" spans="2:28" ht="53.45" customHeight="1">
      <c r="B22" s="513"/>
      <c r="C22" s="504"/>
      <c r="D22" s="321" t="s">
        <v>44</v>
      </c>
      <c r="E22" s="506"/>
      <c r="F22" s="332"/>
      <c r="G22" s="321" t="s">
        <v>54</v>
      </c>
      <c r="H22" s="333"/>
      <c r="I22" s="336"/>
      <c r="J22" s="324"/>
      <c r="K22" s="325"/>
      <c r="L22" s="324"/>
      <c r="M22" s="324"/>
      <c r="N22" s="337"/>
      <c r="O22" s="507"/>
      <c r="P22" s="507"/>
      <c r="Q22" s="509"/>
      <c r="AB22" s="312"/>
    </row>
    <row r="23" spans="2:28" ht="39.950000000000003" customHeight="1">
      <c r="B23" s="513"/>
      <c r="C23" s="504" t="s">
        <v>210</v>
      </c>
      <c r="D23" s="321" t="s">
        <v>41</v>
      </c>
      <c r="E23" s="505" t="s">
        <v>211</v>
      </c>
      <c r="F23" s="332">
        <v>1</v>
      </c>
      <c r="G23" s="321" t="s">
        <v>41</v>
      </c>
      <c r="H23" s="333">
        <v>156800000</v>
      </c>
      <c r="I23" s="323">
        <f>+H23</f>
        <v>156800000</v>
      </c>
      <c r="J23" s="324"/>
      <c r="K23" s="325"/>
      <c r="L23" s="324"/>
      <c r="M23" s="326">
        <v>45659</v>
      </c>
      <c r="N23" s="326">
        <v>46021</v>
      </c>
      <c r="O23" s="507">
        <f>+F24/F23</f>
        <v>0</v>
      </c>
      <c r="P23" s="508">
        <f t="shared" ref="P23" si="6">+H24/H23</f>
        <v>0</v>
      </c>
      <c r="Q23" s="509" t="e">
        <f t="shared" ref="Q23" si="7">+(O23*O23)/P23</f>
        <v>#DIV/0!</v>
      </c>
    </row>
    <row r="24" spans="2:28" ht="51" customHeight="1">
      <c r="B24" s="513"/>
      <c r="C24" s="504"/>
      <c r="D24" s="321" t="s">
        <v>44</v>
      </c>
      <c r="E24" s="506"/>
      <c r="F24" s="338"/>
      <c r="G24" s="321" t="s">
        <v>54</v>
      </c>
      <c r="H24" s="333"/>
      <c r="I24" s="324"/>
      <c r="J24" s="324"/>
      <c r="K24" s="325"/>
      <c r="L24" s="324"/>
      <c r="M24" s="324"/>
      <c r="N24" s="337"/>
      <c r="O24" s="507"/>
      <c r="P24" s="507"/>
      <c r="Q24" s="509"/>
    </row>
    <row r="25" spans="2:28" ht="48" customHeight="1">
      <c r="B25" s="513"/>
      <c r="C25" s="510" t="s">
        <v>212</v>
      </c>
      <c r="D25" s="321" t="s">
        <v>41</v>
      </c>
      <c r="E25" s="505" t="s">
        <v>213</v>
      </c>
      <c r="F25" s="338">
        <v>103</v>
      </c>
      <c r="G25" s="321" t="s">
        <v>41</v>
      </c>
      <c r="H25" s="323">
        <f>183700000</f>
        <v>183700000</v>
      </c>
      <c r="I25" s="323">
        <f>+H25</f>
        <v>183700000</v>
      </c>
      <c r="J25" s="324"/>
      <c r="K25" s="325"/>
      <c r="L25" s="339"/>
      <c r="M25" s="326">
        <v>45659</v>
      </c>
      <c r="N25" s="326">
        <v>46021</v>
      </c>
      <c r="O25" s="507">
        <f>+F26/F25</f>
        <v>0</v>
      </c>
      <c r="P25" s="508">
        <f t="shared" ref="P25" si="8">+H26/H25</f>
        <v>0</v>
      </c>
      <c r="Q25" s="509" t="e">
        <f t="shared" ref="Q25" si="9">+(O25*O25)/P25</f>
        <v>#DIV/0!</v>
      </c>
    </row>
    <row r="26" spans="2:28" ht="51" customHeight="1">
      <c r="B26" s="513"/>
      <c r="C26" s="511"/>
      <c r="D26" s="321" t="s">
        <v>44</v>
      </c>
      <c r="E26" s="506"/>
      <c r="F26" s="292"/>
      <c r="G26" s="321" t="s">
        <v>54</v>
      </c>
      <c r="H26" s="333"/>
      <c r="I26" s="334"/>
      <c r="J26" s="334"/>
      <c r="K26" s="325"/>
      <c r="L26" s="324"/>
      <c r="M26" s="334"/>
      <c r="N26" s="337"/>
      <c r="O26" s="507"/>
      <c r="P26" s="507"/>
      <c r="Q26" s="509"/>
    </row>
    <row r="27" spans="2:28" ht="42.6" customHeight="1">
      <c r="B27" s="513"/>
      <c r="C27" s="517" t="s">
        <v>94</v>
      </c>
      <c r="D27" s="321" t="s">
        <v>41</v>
      </c>
      <c r="E27" s="515" t="s">
        <v>214</v>
      </c>
      <c r="F27" s="338">
        <v>4</v>
      </c>
      <c r="G27" s="321" t="s">
        <v>41</v>
      </c>
      <c r="H27" s="333">
        <f>45000000+31750000</f>
        <v>76750000</v>
      </c>
      <c r="I27" s="323">
        <f>+H27</f>
        <v>76750000</v>
      </c>
      <c r="J27" s="324"/>
      <c r="K27" s="325"/>
      <c r="L27" s="324"/>
      <c r="M27" s="326">
        <v>45659</v>
      </c>
      <c r="N27" s="326">
        <v>46021</v>
      </c>
      <c r="O27" s="507">
        <f t="shared" ref="O27" si="10">+F28/F27</f>
        <v>0</v>
      </c>
      <c r="P27" s="508">
        <f t="shared" ref="P27" si="11">+H28/H27</f>
        <v>0</v>
      </c>
      <c r="Q27" s="509" t="e">
        <f t="shared" ref="Q27" si="12">+(O27*O27)/P27</f>
        <v>#DIV/0!</v>
      </c>
    </row>
    <row r="28" spans="2:28" ht="48.6" customHeight="1">
      <c r="B28" s="514"/>
      <c r="C28" s="518"/>
      <c r="D28" s="321" t="s">
        <v>44</v>
      </c>
      <c r="E28" s="516"/>
      <c r="F28" s="338"/>
      <c r="G28" s="321" t="s">
        <v>54</v>
      </c>
      <c r="H28" s="333"/>
      <c r="I28" s="334"/>
      <c r="J28" s="334"/>
      <c r="K28" s="325"/>
      <c r="L28" s="334"/>
      <c r="M28" s="334"/>
      <c r="N28" s="337"/>
      <c r="O28" s="507"/>
      <c r="P28" s="507"/>
      <c r="Q28" s="509"/>
    </row>
    <row r="29" spans="2:28" ht="18">
      <c r="B29" s="496"/>
      <c r="C29" s="497" t="s">
        <v>53</v>
      </c>
      <c r="D29" s="340" t="s">
        <v>41</v>
      </c>
      <c r="E29" s="498"/>
      <c r="F29" s="341">
        <f>+F27+F25+F23+F21+F19+F17</f>
        <v>229</v>
      </c>
      <c r="G29" s="340" t="s">
        <v>41</v>
      </c>
      <c r="H29" s="342">
        <f>+H27+H25+H23+H21+H19+H17</f>
        <v>817500000</v>
      </c>
      <c r="I29" s="342">
        <f>+I27+I25+I23+I21+I19+I17</f>
        <v>817500000</v>
      </c>
      <c r="J29" s="343"/>
      <c r="K29" s="343"/>
      <c r="L29" s="343"/>
      <c r="M29" s="344"/>
      <c r="N29" s="344"/>
      <c r="O29" s="500"/>
      <c r="P29" s="500"/>
      <c r="Q29" s="501"/>
    </row>
    <row r="30" spans="2:28" ht="18">
      <c r="B30" s="496"/>
      <c r="C30" s="497"/>
      <c r="D30" s="340" t="s">
        <v>44</v>
      </c>
      <c r="E30" s="499"/>
      <c r="F30" s="341">
        <f>+F28+F26+F24+F22+F20+F18</f>
        <v>0</v>
      </c>
      <c r="G30" s="340" t="s">
        <v>54</v>
      </c>
      <c r="H30" s="345"/>
      <c r="I30" s="346"/>
      <c r="J30" s="346"/>
      <c r="K30" s="347"/>
      <c r="L30" s="346"/>
      <c r="M30" s="346"/>
      <c r="N30" s="348"/>
      <c r="O30" s="500"/>
      <c r="P30" s="500"/>
      <c r="Q30" s="501"/>
    </row>
    <row r="31" spans="2:28">
      <c r="D31" s="349"/>
      <c r="H31" s="350"/>
      <c r="I31" s="351"/>
      <c r="J31" s="310"/>
      <c r="K31" s="310"/>
      <c r="L31" s="310"/>
      <c r="M31" s="352"/>
      <c r="N31" s="352"/>
      <c r="O31" s="351"/>
      <c r="P31" s="353"/>
      <c r="Q31" s="354"/>
      <c r="R31" s="353"/>
    </row>
    <row r="32" spans="2:28" ht="36">
      <c r="B32" s="484" t="s">
        <v>55</v>
      </c>
      <c r="C32" s="484"/>
      <c r="D32" s="485" t="s">
        <v>56</v>
      </c>
      <c r="E32" s="485"/>
      <c r="F32" s="485"/>
      <c r="G32" s="485"/>
      <c r="H32" s="485"/>
      <c r="I32" s="485"/>
      <c r="J32" s="355" t="s">
        <v>95</v>
      </c>
      <c r="K32" s="485" t="s">
        <v>57</v>
      </c>
      <c r="L32" s="485"/>
      <c r="M32" s="486" t="s">
        <v>58</v>
      </c>
      <c r="N32" s="487"/>
      <c r="O32" s="487"/>
      <c r="P32" s="487"/>
      <c r="Q32" s="487"/>
    </row>
    <row r="33" spans="2:53" ht="26.25" customHeight="1">
      <c r="B33" s="462" t="s">
        <v>96</v>
      </c>
      <c r="C33" s="464"/>
      <c r="D33" s="488" t="s">
        <v>97</v>
      </c>
      <c r="E33" s="489"/>
      <c r="F33" s="489"/>
      <c r="G33" s="489"/>
      <c r="H33" s="489"/>
      <c r="I33" s="490"/>
      <c r="J33" s="494" t="s">
        <v>98</v>
      </c>
      <c r="K33" s="356" t="s">
        <v>41</v>
      </c>
      <c r="L33" s="357">
        <v>90</v>
      </c>
      <c r="M33" s="495" t="s">
        <v>99</v>
      </c>
      <c r="N33" s="495"/>
      <c r="O33" s="495"/>
      <c r="P33" s="495"/>
      <c r="Q33" s="495"/>
    </row>
    <row r="34" spans="2:53" ht="18" customHeight="1">
      <c r="B34" s="465"/>
      <c r="C34" s="467"/>
      <c r="D34" s="491"/>
      <c r="E34" s="492"/>
      <c r="F34" s="492"/>
      <c r="G34" s="492"/>
      <c r="H34" s="492"/>
      <c r="I34" s="493"/>
      <c r="J34" s="494"/>
      <c r="K34" s="356" t="s">
        <v>44</v>
      </c>
      <c r="L34" s="358">
        <v>0</v>
      </c>
      <c r="M34" s="495"/>
      <c r="N34" s="495"/>
      <c r="O34" s="495"/>
      <c r="P34" s="495"/>
      <c r="Q34" s="495"/>
    </row>
    <row r="35" spans="2:53" ht="18.75" customHeight="1">
      <c r="B35" s="471"/>
      <c r="C35" s="472"/>
      <c r="D35" s="475" t="s">
        <v>62</v>
      </c>
      <c r="E35" s="476"/>
      <c r="F35" s="476"/>
      <c r="G35" s="476"/>
      <c r="H35" s="476"/>
      <c r="I35" s="477"/>
      <c r="J35" s="481"/>
      <c r="K35" s="356" t="s">
        <v>41</v>
      </c>
      <c r="L35" s="359"/>
      <c r="M35" s="468" t="s">
        <v>63</v>
      </c>
      <c r="N35" s="468"/>
      <c r="O35" s="468"/>
      <c r="P35" s="468"/>
      <c r="Q35" s="468"/>
    </row>
    <row r="36" spans="2:53" ht="14.25" customHeight="1">
      <c r="B36" s="473"/>
      <c r="C36" s="474"/>
      <c r="D36" s="478"/>
      <c r="E36" s="479"/>
      <c r="F36" s="479"/>
      <c r="G36" s="479"/>
      <c r="H36" s="479"/>
      <c r="I36" s="480"/>
      <c r="J36" s="481"/>
      <c r="K36" s="356" t="s">
        <v>44</v>
      </c>
      <c r="L36" s="358"/>
      <c r="M36" s="468"/>
      <c r="N36" s="468"/>
      <c r="O36" s="468"/>
      <c r="P36" s="468"/>
      <c r="Q36" s="468"/>
    </row>
    <row r="37" spans="2:53" ht="18">
      <c r="B37" s="471"/>
      <c r="C37" s="472"/>
      <c r="D37" s="475" t="s">
        <v>62</v>
      </c>
      <c r="E37" s="476"/>
      <c r="F37" s="476"/>
      <c r="G37" s="476"/>
      <c r="H37" s="476"/>
      <c r="I37" s="477"/>
      <c r="J37" s="481"/>
      <c r="K37" s="356" t="s">
        <v>41</v>
      </c>
      <c r="L37" s="358"/>
      <c r="M37" s="482" t="s">
        <v>100</v>
      </c>
      <c r="N37" s="483"/>
      <c r="O37" s="483"/>
      <c r="P37" s="483"/>
      <c r="Q37" s="483"/>
    </row>
    <row r="38" spans="2:53" ht="18">
      <c r="B38" s="473"/>
      <c r="C38" s="474"/>
      <c r="D38" s="478"/>
      <c r="E38" s="479"/>
      <c r="F38" s="479"/>
      <c r="G38" s="479"/>
      <c r="H38" s="479"/>
      <c r="I38" s="480"/>
      <c r="J38" s="481"/>
      <c r="K38" s="356" t="s">
        <v>44</v>
      </c>
      <c r="L38" s="358"/>
      <c r="M38" s="483"/>
      <c r="N38" s="483"/>
      <c r="O38" s="483"/>
      <c r="P38" s="483"/>
      <c r="Q38" s="483"/>
    </row>
    <row r="39" spans="2:53" ht="15" customHeight="1">
      <c r="B39" s="462" t="s">
        <v>66</v>
      </c>
      <c r="C39" s="463"/>
      <c r="D39" s="463"/>
      <c r="E39" s="463"/>
      <c r="F39" s="463"/>
      <c r="G39" s="463"/>
      <c r="H39" s="463"/>
      <c r="I39" s="463"/>
      <c r="J39" s="463"/>
      <c r="K39" s="463"/>
      <c r="L39" s="464"/>
      <c r="M39" s="468" t="s">
        <v>67</v>
      </c>
      <c r="N39" s="468"/>
      <c r="O39" s="468"/>
      <c r="P39" s="468"/>
      <c r="Q39" s="468"/>
    </row>
    <row r="40" spans="2:53" ht="14.25" customHeight="1">
      <c r="B40" s="465"/>
      <c r="C40" s="466"/>
      <c r="D40" s="466"/>
      <c r="E40" s="466"/>
      <c r="F40" s="466"/>
      <c r="G40" s="466"/>
      <c r="H40" s="466"/>
      <c r="I40" s="466"/>
      <c r="J40" s="466"/>
      <c r="K40" s="466"/>
      <c r="L40" s="467"/>
      <c r="M40" s="468"/>
      <c r="N40" s="468"/>
      <c r="O40" s="468"/>
      <c r="P40" s="468"/>
      <c r="Q40" s="468"/>
    </row>
    <row r="41" spans="2:53" ht="18.95" customHeight="1">
      <c r="B41" s="469" t="s">
        <v>101</v>
      </c>
      <c r="C41" s="469"/>
      <c r="M41" s="360"/>
      <c r="N41" s="360"/>
    </row>
    <row r="42" spans="2:53" ht="15.95" customHeight="1">
      <c r="B42" s="470"/>
      <c r="C42" s="470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</row>
    <row r="43" spans="2:53" ht="12" customHeight="1">
      <c r="B43" s="470"/>
      <c r="C43" s="470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</row>
    <row r="44" spans="2:53"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</row>
    <row r="45" spans="2:53"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</row>
    <row r="46" spans="2:53"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</row>
    <row r="47" spans="2:53"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</row>
    <row r="48" spans="2:53"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</row>
    <row r="49" spans="18:53"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</row>
    <row r="50" spans="18:53"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</row>
    <row r="51" spans="18:53"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</row>
    <row r="52" spans="18:53"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</row>
    <row r="53" spans="18:53"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</row>
    <row r="54" spans="18:53"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</row>
    <row r="55" spans="18:53"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</row>
    <row r="56" spans="18:53"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</row>
    <row r="57" spans="18:53"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</row>
    <row r="58" spans="18:53"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</row>
    <row r="59" spans="18:53"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</row>
    <row r="60" spans="18:53"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</row>
    <row r="61" spans="18:53"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</row>
    <row r="62" spans="18:53"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</row>
    <row r="63" spans="18:53"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</row>
    <row r="64" spans="18:53"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</row>
    <row r="65" spans="18:53"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</row>
    <row r="66" spans="18:53"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</row>
    <row r="67" spans="18:53"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</row>
    <row r="68" spans="18:53"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</row>
    <row r="69" spans="18:53"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</row>
    <row r="70" spans="18:53"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</row>
    <row r="71" spans="18:53"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</row>
    <row r="72" spans="18:53"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</row>
    <row r="73" spans="18:53"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</row>
    <row r="74" spans="18:53"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</row>
  </sheetData>
  <mergeCells count="107">
    <mergeCell ref="B1:C4"/>
    <mergeCell ref="D1:K2"/>
    <mergeCell ref="L1:O1"/>
    <mergeCell ref="P1:Q4"/>
    <mergeCell ref="L2:O2"/>
    <mergeCell ref="D3:K4"/>
    <mergeCell ref="L3:O3"/>
    <mergeCell ref="L4:O4"/>
    <mergeCell ref="T8:X8"/>
    <mergeCell ref="B9:C9"/>
    <mergeCell ref="D9:I9"/>
    <mergeCell ref="N9:P9"/>
    <mergeCell ref="B10:C10"/>
    <mergeCell ref="D10:I10"/>
    <mergeCell ref="N10:P10"/>
    <mergeCell ref="U10:W10"/>
    <mergeCell ref="C5:Q5"/>
    <mergeCell ref="D6:Q6"/>
    <mergeCell ref="D7:Q7"/>
    <mergeCell ref="B8:C8"/>
    <mergeCell ref="D8:I8"/>
    <mergeCell ref="J8:L13"/>
    <mergeCell ref="M8:Q8"/>
    <mergeCell ref="B11:C11"/>
    <mergeCell ref="D11:I11"/>
    <mergeCell ref="N11:P11"/>
    <mergeCell ref="B14:B16"/>
    <mergeCell ref="C14:C16"/>
    <mergeCell ref="D14:D16"/>
    <mergeCell ref="E14:E16"/>
    <mergeCell ref="F14:F16"/>
    <mergeCell ref="G14:G16"/>
    <mergeCell ref="U11:W11"/>
    <mergeCell ref="B12:C12"/>
    <mergeCell ref="D12:I12"/>
    <mergeCell ref="N12:P12"/>
    <mergeCell ref="U12:W12"/>
    <mergeCell ref="B13:I13"/>
    <mergeCell ref="N13:P13"/>
    <mergeCell ref="U13:V13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B17:B28"/>
    <mergeCell ref="C17:C18"/>
    <mergeCell ref="E17:E18"/>
    <mergeCell ref="O17:O18"/>
    <mergeCell ref="P17:P18"/>
    <mergeCell ref="Q17:Q18"/>
    <mergeCell ref="C21:C22"/>
    <mergeCell ref="E21:E22"/>
    <mergeCell ref="O21:O22"/>
    <mergeCell ref="P21:P22"/>
    <mergeCell ref="Q21:Q22"/>
    <mergeCell ref="C23:C24"/>
    <mergeCell ref="E23:E24"/>
    <mergeCell ref="O23:O24"/>
    <mergeCell ref="P23:P24"/>
    <mergeCell ref="Q23:Q24"/>
    <mergeCell ref="C27:C28"/>
    <mergeCell ref="E27:E28"/>
    <mergeCell ref="O27:O28"/>
    <mergeCell ref="P27:P28"/>
    <mergeCell ref="Q27:Q28"/>
    <mergeCell ref="U17:V17"/>
    <mergeCell ref="C19:C20"/>
    <mergeCell ref="E19:E20"/>
    <mergeCell ref="O19:O20"/>
    <mergeCell ref="P19:P20"/>
    <mergeCell ref="Q19:Q20"/>
    <mergeCell ref="C25:C26"/>
    <mergeCell ref="E25:E26"/>
    <mergeCell ref="O25:O26"/>
    <mergeCell ref="P25:P26"/>
    <mergeCell ref="Q25:Q26"/>
    <mergeCell ref="B32:C32"/>
    <mergeCell ref="D32:I32"/>
    <mergeCell ref="K32:L32"/>
    <mergeCell ref="M32:Q32"/>
    <mergeCell ref="B33:C34"/>
    <mergeCell ref="D33:I34"/>
    <mergeCell ref="J33:J34"/>
    <mergeCell ref="M33:Q34"/>
    <mergeCell ref="B29:B30"/>
    <mergeCell ref="C29:C30"/>
    <mergeCell ref="E29:E30"/>
    <mergeCell ref="O29:O30"/>
    <mergeCell ref="P29:P30"/>
    <mergeCell ref="Q29:Q30"/>
    <mergeCell ref="B39:L40"/>
    <mergeCell ref="M39:Q40"/>
    <mergeCell ref="B41:C43"/>
    <mergeCell ref="B35:C36"/>
    <mergeCell ref="D35:I36"/>
    <mergeCell ref="J35:J36"/>
    <mergeCell ref="M35:Q36"/>
    <mergeCell ref="B37:C38"/>
    <mergeCell ref="D37:I38"/>
    <mergeCell ref="J37:J38"/>
    <mergeCell ref="M37:Q38"/>
  </mergeCells>
  <pageMargins left="0.25" right="0.25" top="0.75" bottom="0.75" header="0.3" footer="0.3"/>
  <pageSetup paperSize="281" scale="3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showGridLines="0" topLeftCell="A8" zoomScale="70" zoomScaleNormal="70" workbookViewId="0">
      <selection activeCell="C22" sqref="C22:C23"/>
    </sheetView>
  </sheetViews>
  <sheetFormatPr baseColWidth="10" defaultColWidth="14.42578125" defaultRowHeight="15" customHeight="1"/>
  <cols>
    <col min="1" max="1" width="6.7109375" customWidth="1"/>
    <col min="2" max="2" width="42.5703125" customWidth="1"/>
    <col min="3" max="3" width="86.85546875" customWidth="1"/>
    <col min="4" max="4" width="16.85546875" customWidth="1"/>
    <col min="5" max="5" width="19.140625" customWidth="1"/>
    <col min="6" max="6" width="16.7109375" customWidth="1"/>
    <col min="7" max="7" width="18" customWidth="1"/>
    <col min="8" max="8" width="22.85546875" customWidth="1"/>
    <col min="9" max="9" width="21.42578125" customWidth="1"/>
    <col min="10" max="10" width="26" customWidth="1"/>
    <col min="11" max="11" width="13.5703125" customWidth="1"/>
    <col min="12" max="12" width="15.85546875" customWidth="1"/>
    <col min="13" max="13" width="14.85546875" customWidth="1"/>
    <col min="14" max="14" width="21.140625" customWidth="1"/>
    <col min="15" max="17" width="16.85546875" customWidth="1"/>
    <col min="18" max="18" width="16.42578125" customWidth="1"/>
    <col min="19" max="19" width="12.5703125" hidden="1" customWidth="1"/>
    <col min="20" max="20" width="14.42578125" hidden="1" customWidth="1"/>
    <col min="21" max="21" width="18.5703125" hidden="1" customWidth="1"/>
    <col min="22" max="22" width="33.85546875" hidden="1" customWidth="1"/>
    <col min="23" max="23" width="12.5703125" hidden="1" customWidth="1"/>
    <col min="24" max="24" width="24.28515625" hidden="1" customWidth="1"/>
    <col min="25" max="25" width="22.5703125" hidden="1" customWidth="1"/>
    <col min="26" max="27" width="12.5703125" hidden="1" customWidth="1"/>
    <col min="28" max="28" width="16.85546875" hidden="1" customWidth="1"/>
    <col min="29" max="29" width="12.5703125" hidden="1" customWidth="1"/>
    <col min="30" max="30" width="30.140625" hidden="1" customWidth="1"/>
    <col min="31" max="31" width="15.42578125" hidden="1" customWidth="1"/>
    <col min="32" max="32" width="15.85546875" hidden="1" customWidth="1"/>
    <col min="33" max="33" width="24.42578125" hidden="1" customWidth="1"/>
    <col min="34" max="34" width="17.140625" hidden="1" customWidth="1"/>
    <col min="35" max="37" width="10.7109375" hidden="1" customWidth="1"/>
  </cols>
  <sheetData>
    <row r="1" spans="1:37" ht="22.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8"/>
      <c r="N1" s="48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37.5" customHeight="1">
      <c r="A2" s="1"/>
      <c r="B2" s="631"/>
      <c r="C2" s="589"/>
      <c r="D2" s="631" t="s">
        <v>102</v>
      </c>
      <c r="E2" s="588"/>
      <c r="F2" s="588"/>
      <c r="G2" s="588"/>
      <c r="H2" s="588"/>
      <c r="I2" s="588"/>
      <c r="J2" s="588"/>
      <c r="K2" s="589"/>
      <c r="L2" s="602" t="s">
        <v>103</v>
      </c>
      <c r="M2" s="594"/>
      <c r="N2" s="594"/>
      <c r="O2" s="595"/>
      <c r="P2" s="631"/>
      <c r="Q2" s="589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7.5" customHeight="1">
      <c r="A3" s="1"/>
      <c r="B3" s="628"/>
      <c r="C3" s="629"/>
      <c r="D3" s="590"/>
      <c r="E3" s="591"/>
      <c r="F3" s="591"/>
      <c r="G3" s="591"/>
      <c r="H3" s="591"/>
      <c r="I3" s="591"/>
      <c r="J3" s="591"/>
      <c r="K3" s="592"/>
      <c r="L3" s="602" t="s">
        <v>104</v>
      </c>
      <c r="M3" s="594"/>
      <c r="N3" s="594"/>
      <c r="O3" s="595"/>
      <c r="P3" s="628"/>
      <c r="Q3" s="629"/>
      <c r="R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33.75" customHeight="1">
      <c r="A4" s="1"/>
      <c r="B4" s="628"/>
      <c r="C4" s="629"/>
      <c r="D4" s="631" t="s">
        <v>105</v>
      </c>
      <c r="E4" s="588"/>
      <c r="F4" s="588"/>
      <c r="G4" s="588"/>
      <c r="H4" s="588"/>
      <c r="I4" s="588"/>
      <c r="J4" s="588"/>
      <c r="K4" s="589"/>
      <c r="L4" s="602" t="s">
        <v>106</v>
      </c>
      <c r="M4" s="594"/>
      <c r="N4" s="594"/>
      <c r="O4" s="595"/>
      <c r="P4" s="628"/>
      <c r="Q4" s="629"/>
      <c r="R4" s="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38.25" customHeight="1">
      <c r="A5" s="1"/>
      <c r="B5" s="590"/>
      <c r="C5" s="592"/>
      <c r="D5" s="590"/>
      <c r="E5" s="591"/>
      <c r="F5" s="591"/>
      <c r="G5" s="591"/>
      <c r="H5" s="591"/>
      <c r="I5" s="591"/>
      <c r="J5" s="591"/>
      <c r="K5" s="592"/>
      <c r="L5" s="602" t="s">
        <v>107</v>
      </c>
      <c r="M5" s="594"/>
      <c r="N5" s="594"/>
      <c r="O5" s="595"/>
      <c r="P5" s="590"/>
      <c r="Q5" s="592"/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3.25" customHeight="1">
      <c r="A6" s="1"/>
      <c r="B6" s="1"/>
      <c r="C6" s="632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2" t="s">
        <v>3</v>
      </c>
      <c r="C7" s="3" t="s">
        <v>4</v>
      </c>
      <c r="D7" s="602" t="s">
        <v>108</v>
      </c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5"/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6" customHeight="1">
      <c r="A8" s="1"/>
      <c r="B8" s="2" t="s">
        <v>6</v>
      </c>
      <c r="C8" s="30" t="s">
        <v>7</v>
      </c>
      <c r="D8" s="633" t="s">
        <v>8</v>
      </c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25">
      <c r="A9" s="1"/>
      <c r="B9" s="602" t="s">
        <v>109</v>
      </c>
      <c r="C9" s="595"/>
      <c r="D9" s="625"/>
      <c r="E9" s="594"/>
      <c r="F9" s="594"/>
      <c r="G9" s="594"/>
      <c r="H9" s="594"/>
      <c r="I9" s="595"/>
      <c r="J9" s="627" t="s">
        <v>110</v>
      </c>
      <c r="K9" s="588"/>
      <c r="L9" s="589"/>
      <c r="M9" s="604" t="s">
        <v>11</v>
      </c>
      <c r="N9" s="594"/>
      <c r="O9" s="594"/>
      <c r="P9" s="594"/>
      <c r="Q9" s="595"/>
      <c r="R9" s="5"/>
      <c r="S9" s="1"/>
      <c r="T9" s="630"/>
      <c r="U9" s="620"/>
      <c r="V9" s="620"/>
      <c r="W9" s="620"/>
      <c r="X9" s="620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25">
      <c r="A10" s="1"/>
      <c r="B10" s="602" t="s">
        <v>111</v>
      </c>
      <c r="C10" s="595"/>
      <c r="D10" s="625"/>
      <c r="E10" s="594"/>
      <c r="F10" s="594"/>
      <c r="G10" s="594"/>
      <c r="H10" s="594"/>
      <c r="I10" s="595"/>
      <c r="J10" s="628"/>
      <c r="K10" s="620"/>
      <c r="L10" s="629"/>
      <c r="M10" s="7" t="s">
        <v>13</v>
      </c>
      <c r="N10" s="603" t="s">
        <v>14</v>
      </c>
      <c r="O10" s="594"/>
      <c r="P10" s="595"/>
      <c r="Q10" s="7" t="s">
        <v>15</v>
      </c>
      <c r="R10" s="5"/>
      <c r="S10" s="1"/>
      <c r="T10" s="6"/>
      <c r="U10" s="6"/>
      <c r="V10" s="6"/>
      <c r="W10" s="6"/>
      <c r="X10" s="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25">
      <c r="A11" s="1"/>
      <c r="B11" s="601" t="s">
        <v>112</v>
      </c>
      <c r="C11" s="595"/>
      <c r="D11" s="623"/>
      <c r="E11" s="594"/>
      <c r="F11" s="594"/>
      <c r="G11" s="594"/>
      <c r="H11" s="594"/>
      <c r="I11" s="595"/>
      <c r="J11" s="628"/>
      <c r="K11" s="620"/>
      <c r="L11" s="629"/>
      <c r="M11" s="55"/>
      <c r="N11" s="626"/>
      <c r="O11" s="594"/>
      <c r="P11" s="595"/>
      <c r="Q11" s="56"/>
      <c r="R11" s="5"/>
      <c r="S11" s="1"/>
      <c r="T11" s="8"/>
      <c r="U11" s="622"/>
      <c r="V11" s="620"/>
      <c r="W11" s="620"/>
      <c r="X11" s="8"/>
      <c r="Y11" s="1"/>
      <c r="Z11" s="29"/>
      <c r="AA11" s="29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25">
      <c r="A12" s="1"/>
      <c r="B12" s="601" t="s">
        <v>113</v>
      </c>
      <c r="C12" s="595"/>
      <c r="D12" s="623"/>
      <c r="E12" s="594"/>
      <c r="F12" s="594"/>
      <c r="G12" s="594"/>
      <c r="H12" s="594"/>
      <c r="I12" s="595"/>
      <c r="J12" s="628"/>
      <c r="K12" s="620"/>
      <c r="L12" s="629"/>
      <c r="M12" s="9"/>
      <c r="N12" s="624"/>
      <c r="O12" s="594"/>
      <c r="P12" s="595"/>
      <c r="Q12" s="10"/>
      <c r="R12" s="5"/>
      <c r="S12" s="1"/>
      <c r="T12" s="11"/>
      <c r="U12" s="619"/>
      <c r="V12" s="620"/>
      <c r="W12" s="620"/>
      <c r="X12" s="13"/>
      <c r="Y12" s="1"/>
      <c r="Z12" s="20"/>
      <c r="AA12" s="13"/>
      <c r="AB12" s="3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25">
      <c r="A13" s="1"/>
      <c r="B13" s="602" t="s">
        <v>114</v>
      </c>
      <c r="C13" s="595"/>
      <c r="D13" s="625"/>
      <c r="E13" s="594"/>
      <c r="F13" s="594"/>
      <c r="G13" s="594"/>
      <c r="H13" s="594"/>
      <c r="I13" s="595"/>
      <c r="J13" s="628"/>
      <c r="K13" s="620"/>
      <c r="L13" s="629"/>
      <c r="M13" s="14"/>
      <c r="N13" s="596"/>
      <c r="O13" s="594"/>
      <c r="P13" s="595"/>
      <c r="Q13" s="15"/>
      <c r="R13" s="5"/>
      <c r="S13" s="1"/>
      <c r="T13" s="11"/>
      <c r="U13" s="619"/>
      <c r="V13" s="620"/>
      <c r="W13" s="620"/>
      <c r="X13" s="13"/>
      <c r="Y13" s="1"/>
      <c r="Z13" s="20"/>
      <c r="AA13" s="13"/>
      <c r="AB13" s="3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8.5" customHeight="1">
      <c r="A14" s="1"/>
      <c r="B14" s="16" t="s">
        <v>19</v>
      </c>
      <c r="C14" s="17">
        <v>207320202009</v>
      </c>
      <c r="D14" s="593"/>
      <c r="E14" s="594"/>
      <c r="F14" s="594"/>
      <c r="G14" s="594"/>
      <c r="H14" s="594"/>
      <c r="I14" s="595"/>
      <c r="J14" s="590"/>
      <c r="K14" s="591"/>
      <c r="L14" s="592"/>
      <c r="M14" s="18"/>
      <c r="N14" s="596"/>
      <c r="O14" s="594"/>
      <c r="P14" s="595"/>
      <c r="Q14" s="19"/>
      <c r="R14" s="5"/>
      <c r="S14" s="1"/>
      <c r="T14" s="20"/>
      <c r="U14" s="619"/>
      <c r="V14" s="620"/>
      <c r="W14" s="12"/>
      <c r="X14" s="13"/>
      <c r="Y14" s="32"/>
      <c r="Z14" s="20"/>
      <c r="AA14" s="13"/>
      <c r="AB14" s="3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>
      <c r="A15" s="33"/>
      <c r="B15" s="597" t="s">
        <v>20</v>
      </c>
      <c r="C15" s="598" t="s">
        <v>21</v>
      </c>
      <c r="D15" s="597" t="s">
        <v>115</v>
      </c>
      <c r="E15" s="597" t="s">
        <v>23</v>
      </c>
      <c r="F15" s="597" t="s">
        <v>24</v>
      </c>
      <c r="G15" s="600" t="s">
        <v>116</v>
      </c>
      <c r="H15" s="597" t="s">
        <v>26</v>
      </c>
      <c r="I15" s="587" t="s">
        <v>27</v>
      </c>
      <c r="J15" s="588"/>
      <c r="K15" s="588"/>
      <c r="L15" s="589"/>
      <c r="M15" s="587" t="s">
        <v>28</v>
      </c>
      <c r="N15" s="589"/>
      <c r="O15" s="599" t="s">
        <v>29</v>
      </c>
      <c r="P15" s="594"/>
      <c r="Q15" s="595"/>
      <c r="R15" s="33"/>
      <c r="S15" s="33"/>
      <c r="T15" s="34"/>
      <c r="U15" s="621"/>
      <c r="V15" s="620"/>
      <c r="W15" s="33"/>
      <c r="X15" s="21"/>
      <c r="Y15" s="33"/>
      <c r="Z15" s="36"/>
      <c r="AA15" s="21"/>
      <c r="AB15" s="37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3"/>
      <c r="B16" s="579"/>
      <c r="C16" s="579"/>
      <c r="D16" s="579"/>
      <c r="E16" s="579"/>
      <c r="F16" s="579"/>
      <c r="G16" s="579"/>
      <c r="H16" s="579"/>
      <c r="I16" s="590"/>
      <c r="J16" s="591"/>
      <c r="K16" s="591"/>
      <c r="L16" s="592"/>
      <c r="M16" s="590"/>
      <c r="N16" s="592"/>
      <c r="O16" s="597" t="s">
        <v>30</v>
      </c>
      <c r="P16" s="597" t="s">
        <v>31</v>
      </c>
      <c r="Q16" s="598" t="s">
        <v>32</v>
      </c>
      <c r="R16" s="33"/>
      <c r="S16" s="33"/>
      <c r="T16" s="38"/>
      <c r="U16" s="621"/>
      <c r="V16" s="620"/>
      <c r="W16" s="33"/>
      <c r="X16" s="21"/>
      <c r="Y16" s="33"/>
      <c r="Z16" s="36"/>
      <c r="AA16" s="21"/>
      <c r="AB16" s="37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15.75">
      <c r="A17" s="33"/>
      <c r="B17" s="580"/>
      <c r="C17" s="580"/>
      <c r="D17" s="580"/>
      <c r="E17" s="580"/>
      <c r="F17" s="580"/>
      <c r="G17" s="580"/>
      <c r="H17" s="580"/>
      <c r="I17" s="39" t="s">
        <v>33</v>
      </c>
      <c r="J17" s="39" t="s">
        <v>34</v>
      </c>
      <c r="K17" s="39" t="s">
        <v>35</v>
      </c>
      <c r="L17" s="40" t="s">
        <v>36</v>
      </c>
      <c r="M17" s="41" t="s">
        <v>37</v>
      </c>
      <c r="N17" s="42" t="s">
        <v>38</v>
      </c>
      <c r="O17" s="580"/>
      <c r="P17" s="580"/>
      <c r="Q17" s="580"/>
      <c r="R17" s="33"/>
      <c r="S17" s="33"/>
      <c r="T17" s="38"/>
      <c r="U17" s="621"/>
      <c r="V17" s="620"/>
      <c r="W17" s="33"/>
      <c r="X17" s="21"/>
      <c r="Y17" s="33"/>
      <c r="Z17" s="36"/>
      <c r="AA17" s="21"/>
      <c r="AB17" s="37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ht="24" customHeight="1">
      <c r="A18" s="33"/>
      <c r="B18" s="578" t="s">
        <v>117</v>
      </c>
      <c r="C18" s="583" t="s">
        <v>118</v>
      </c>
      <c r="D18" s="363" t="s">
        <v>43</v>
      </c>
      <c r="E18" s="585" t="s">
        <v>119</v>
      </c>
      <c r="F18" s="364">
        <v>125</v>
      </c>
      <c r="G18" s="363" t="s">
        <v>43</v>
      </c>
      <c r="H18" s="365">
        <v>309500000</v>
      </c>
      <c r="I18" s="365">
        <v>309500000</v>
      </c>
      <c r="J18" s="43">
        <v>0</v>
      </c>
      <c r="K18" s="43">
        <v>0</v>
      </c>
      <c r="L18" s="43">
        <v>0</v>
      </c>
      <c r="M18" s="44">
        <v>45659</v>
      </c>
      <c r="N18" s="44">
        <v>46021</v>
      </c>
      <c r="O18" s="582">
        <f>+F19/F18</f>
        <v>0</v>
      </c>
      <c r="P18" s="582">
        <f>+H19/H18</f>
        <v>0</v>
      </c>
      <c r="Q18" s="582" t="e">
        <f>+(O18*O18)/P18</f>
        <v>#DIV/0!</v>
      </c>
      <c r="R18" s="33"/>
      <c r="S18" s="33"/>
      <c r="T18" s="38"/>
      <c r="U18" s="621"/>
      <c r="V18" s="620"/>
      <c r="W18" s="33"/>
      <c r="X18" s="21"/>
      <c r="Y18" s="33"/>
      <c r="Z18" s="36"/>
      <c r="AA18" s="21"/>
      <c r="AB18" s="37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ht="24" customHeight="1">
      <c r="A19" s="33"/>
      <c r="B19" s="579"/>
      <c r="C19" s="584"/>
      <c r="D19" s="363" t="s">
        <v>44</v>
      </c>
      <c r="E19" s="586"/>
      <c r="F19" s="366"/>
      <c r="G19" s="363"/>
      <c r="H19" s="367">
        <v>0</v>
      </c>
      <c r="I19" s="367">
        <v>0</v>
      </c>
      <c r="J19" s="43">
        <v>0</v>
      </c>
      <c r="K19" s="43">
        <v>0</v>
      </c>
      <c r="L19" s="43">
        <v>0</v>
      </c>
      <c r="M19" s="44"/>
      <c r="N19" s="44"/>
      <c r="O19" s="580"/>
      <c r="P19" s="580"/>
      <c r="Q19" s="580"/>
      <c r="R19" s="33"/>
      <c r="S19" s="33"/>
      <c r="T19" s="38"/>
      <c r="U19" s="35"/>
      <c r="V19" s="35"/>
      <c r="W19" s="33"/>
      <c r="X19" s="21"/>
      <c r="Y19" s="33"/>
      <c r="Z19" s="36"/>
      <c r="AA19" s="21"/>
      <c r="AB19" s="37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24" customHeight="1">
      <c r="A20" s="33"/>
      <c r="B20" s="579"/>
      <c r="C20" s="616" t="s">
        <v>120</v>
      </c>
      <c r="D20" s="363" t="s">
        <v>41</v>
      </c>
      <c r="E20" s="585" t="s">
        <v>121</v>
      </c>
      <c r="F20" s="364">
        <v>4</v>
      </c>
      <c r="G20" s="363" t="s">
        <v>41</v>
      </c>
      <c r="H20" s="365">
        <v>126000000</v>
      </c>
      <c r="I20" s="365">
        <v>126000000</v>
      </c>
      <c r="J20" s="43">
        <v>0</v>
      </c>
      <c r="K20" s="43">
        <v>0</v>
      </c>
      <c r="L20" s="43">
        <v>0</v>
      </c>
      <c r="M20" s="44">
        <v>45659</v>
      </c>
      <c r="N20" s="44">
        <v>46021</v>
      </c>
      <c r="O20" s="582">
        <f>+F21/F20</f>
        <v>0</v>
      </c>
      <c r="P20" s="582">
        <f>+H21/H20</f>
        <v>0</v>
      </c>
      <c r="Q20" s="582" t="e">
        <f>+(O20*O20)/P20</f>
        <v>#DIV/0!</v>
      </c>
      <c r="R20" s="33"/>
      <c r="S20" s="33"/>
      <c r="T20" s="33"/>
      <c r="U20" s="33"/>
      <c r="V20" s="33"/>
      <c r="W20" s="33"/>
      <c r="X20" s="21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ht="24" customHeight="1">
      <c r="A21" s="33"/>
      <c r="B21" s="579"/>
      <c r="C21" s="584"/>
      <c r="D21" s="363" t="s">
        <v>44</v>
      </c>
      <c r="E21" s="617"/>
      <c r="F21" s="368"/>
      <c r="G21" s="363"/>
      <c r="H21" s="367">
        <v>0</v>
      </c>
      <c r="I21" s="367">
        <v>0</v>
      </c>
      <c r="J21" s="43">
        <v>0</v>
      </c>
      <c r="K21" s="43">
        <v>0</v>
      </c>
      <c r="L21" s="43">
        <v>0</v>
      </c>
      <c r="M21" s="43"/>
      <c r="N21" s="45"/>
      <c r="O21" s="580"/>
      <c r="P21" s="580"/>
      <c r="Q21" s="580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7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ht="24" customHeight="1">
      <c r="A22" s="33"/>
      <c r="B22" s="579"/>
      <c r="C22" s="616" t="s">
        <v>122</v>
      </c>
      <c r="D22" s="363" t="s">
        <v>41</v>
      </c>
      <c r="E22" s="585" t="s">
        <v>123</v>
      </c>
      <c r="F22" s="364">
        <v>10</v>
      </c>
      <c r="G22" s="363" t="s">
        <v>41</v>
      </c>
      <c r="H22" s="365">
        <v>102000000</v>
      </c>
      <c r="I22" s="365">
        <v>102000000</v>
      </c>
      <c r="J22" s="43">
        <v>0</v>
      </c>
      <c r="K22" s="43">
        <v>0</v>
      </c>
      <c r="L22" s="43">
        <v>0</v>
      </c>
      <c r="M22" s="44">
        <v>45659</v>
      </c>
      <c r="N22" s="44">
        <v>46021</v>
      </c>
      <c r="O22" s="582">
        <f>+F23/F22</f>
        <v>0</v>
      </c>
      <c r="P22" s="582">
        <f>+H23/H22</f>
        <v>0</v>
      </c>
      <c r="Q22" s="582" t="e">
        <f>+(O22*O22)/P22</f>
        <v>#DIV/0!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ht="24" customHeight="1">
      <c r="A23" s="33"/>
      <c r="B23" s="579"/>
      <c r="C23" s="584"/>
      <c r="D23" s="363" t="s">
        <v>44</v>
      </c>
      <c r="E23" s="617"/>
      <c r="F23" s="369"/>
      <c r="G23" s="363"/>
      <c r="H23" s="367">
        <v>0</v>
      </c>
      <c r="I23" s="367">
        <v>0</v>
      </c>
      <c r="J23" s="43">
        <v>0</v>
      </c>
      <c r="K23" s="43">
        <v>0</v>
      </c>
      <c r="L23" s="43">
        <v>0</v>
      </c>
      <c r="M23" s="43"/>
      <c r="N23" s="45"/>
      <c r="O23" s="580"/>
      <c r="P23" s="580"/>
      <c r="Q23" s="580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ht="24" customHeight="1">
      <c r="A24" s="33"/>
      <c r="B24" s="579"/>
      <c r="C24" s="583" t="s">
        <v>124</v>
      </c>
      <c r="D24" s="363" t="s">
        <v>41</v>
      </c>
      <c r="E24" s="585" t="s">
        <v>125</v>
      </c>
      <c r="F24" s="370">
        <v>125</v>
      </c>
      <c r="G24" s="363" t="s">
        <v>41</v>
      </c>
      <c r="H24" s="365">
        <v>265000000</v>
      </c>
      <c r="I24" s="365">
        <v>265000000</v>
      </c>
      <c r="J24" s="43">
        <v>0</v>
      </c>
      <c r="K24" s="43">
        <v>0</v>
      </c>
      <c r="L24" s="43">
        <v>0</v>
      </c>
      <c r="M24" s="44">
        <v>45659</v>
      </c>
      <c r="N24" s="44">
        <v>46021</v>
      </c>
      <c r="O24" s="582">
        <f>+F25/F24</f>
        <v>0</v>
      </c>
      <c r="P24" s="582">
        <f>+H25/H24</f>
        <v>0</v>
      </c>
      <c r="Q24" s="582" t="e">
        <f>+(O24*O24)/P24</f>
        <v>#DIV/0!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24" customHeight="1">
      <c r="A25" s="33"/>
      <c r="B25" s="580"/>
      <c r="C25" s="584"/>
      <c r="D25" s="363" t="s">
        <v>44</v>
      </c>
      <c r="E25" s="618"/>
      <c r="F25" s="369"/>
      <c r="G25" s="363"/>
      <c r="H25" s="367">
        <v>0</v>
      </c>
      <c r="I25" s="367">
        <v>0</v>
      </c>
      <c r="J25" s="43">
        <v>0</v>
      </c>
      <c r="K25" s="43">
        <v>0</v>
      </c>
      <c r="L25" s="43">
        <v>0</v>
      </c>
      <c r="M25" s="43"/>
      <c r="N25" s="45"/>
      <c r="O25" s="580"/>
      <c r="P25" s="580"/>
      <c r="Q25" s="580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ht="15.75" customHeight="1">
      <c r="A26" s="33"/>
      <c r="B26" s="581"/>
      <c r="C26" s="611" t="s">
        <v>53</v>
      </c>
      <c r="D26" s="363" t="s">
        <v>41</v>
      </c>
      <c r="E26" s="618"/>
      <c r="F26" s="370">
        <v>264</v>
      </c>
      <c r="G26" s="363" t="s">
        <v>41</v>
      </c>
      <c r="H26" s="371">
        <f t="shared" ref="H26:I26" si="0">H18++H20+H22+H24</f>
        <v>802500000</v>
      </c>
      <c r="I26" s="371">
        <f t="shared" si="0"/>
        <v>802500000</v>
      </c>
      <c r="J26" s="43">
        <v>0</v>
      </c>
      <c r="K26" s="43">
        <v>0</v>
      </c>
      <c r="L26" s="43">
        <v>0</v>
      </c>
      <c r="M26" s="44">
        <v>45659</v>
      </c>
      <c r="N26" s="44">
        <v>46021</v>
      </c>
      <c r="O26" s="582">
        <f>+F27/F26</f>
        <v>0</v>
      </c>
      <c r="P26" s="582">
        <f>+H27/H26</f>
        <v>0</v>
      </c>
      <c r="Q26" s="582" t="e">
        <f>+(O26*O26)/P26</f>
        <v>#DIV/0!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15.75" customHeight="1">
      <c r="A27" s="33"/>
      <c r="B27" s="580"/>
      <c r="C27" s="612"/>
      <c r="D27" s="363" t="s">
        <v>44</v>
      </c>
      <c r="E27" s="617"/>
      <c r="F27" s="369"/>
      <c r="G27" s="363"/>
      <c r="H27" s="367">
        <v>0</v>
      </c>
      <c r="I27" s="367">
        <v>0</v>
      </c>
      <c r="J27" s="43">
        <v>0</v>
      </c>
      <c r="K27" s="43">
        <v>0</v>
      </c>
      <c r="L27" s="43">
        <v>0</v>
      </c>
      <c r="M27" s="43"/>
      <c r="N27" s="45"/>
      <c r="O27" s="580"/>
      <c r="P27" s="580"/>
      <c r="Q27" s="580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15.75" customHeight="1">
      <c r="A28" s="33"/>
      <c r="B28" s="33"/>
      <c r="C28" s="33"/>
      <c r="D28" s="46"/>
      <c r="E28" s="33"/>
      <c r="F28" s="33"/>
      <c r="G28" s="33"/>
      <c r="H28" s="26"/>
      <c r="I28" s="47"/>
      <c r="J28" s="36"/>
      <c r="K28" s="36"/>
      <c r="L28" s="36"/>
      <c r="M28" s="48"/>
      <c r="N28" s="48"/>
      <c r="O28" s="47"/>
      <c r="P28" s="49"/>
      <c r="Q28" s="50"/>
      <c r="R28" s="4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ht="15.75" customHeight="1">
      <c r="A29" s="33"/>
      <c r="B29" s="613" t="s">
        <v>55</v>
      </c>
      <c r="C29" s="595"/>
      <c r="D29" s="614" t="s">
        <v>56</v>
      </c>
      <c r="E29" s="594"/>
      <c r="F29" s="594"/>
      <c r="G29" s="594"/>
      <c r="H29" s="594"/>
      <c r="I29" s="595"/>
      <c r="J29" s="51"/>
      <c r="K29" s="614" t="s">
        <v>57</v>
      </c>
      <c r="L29" s="595"/>
      <c r="M29" s="608" t="s">
        <v>58</v>
      </c>
      <c r="N29" s="594"/>
      <c r="O29" s="594"/>
      <c r="P29" s="594"/>
      <c r="Q29" s="595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30.75" customHeight="1">
      <c r="A30" s="33"/>
      <c r="B30" s="615" t="s">
        <v>126</v>
      </c>
      <c r="C30" s="589"/>
      <c r="D30" s="610" t="s">
        <v>127</v>
      </c>
      <c r="E30" s="588"/>
      <c r="F30" s="588"/>
      <c r="G30" s="588"/>
      <c r="H30" s="588"/>
      <c r="I30" s="589"/>
      <c r="J30" s="578" t="s">
        <v>128</v>
      </c>
      <c r="K30" s="27" t="s">
        <v>41</v>
      </c>
      <c r="L30" s="57">
        <v>125</v>
      </c>
      <c r="M30" s="609" t="s">
        <v>61</v>
      </c>
      <c r="N30" s="588"/>
      <c r="O30" s="588"/>
      <c r="P30" s="588"/>
      <c r="Q30" s="589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29.25" customHeight="1">
      <c r="A31" s="33"/>
      <c r="B31" s="590"/>
      <c r="C31" s="592"/>
      <c r="D31" s="590"/>
      <c r="E31" s="591"/>
      <c r="F31" s="591"/>
      <c r="G31" s="591"/>
      <c r="H31" s="591"/>
      <c r="I31" s="592"/>
      <c r="J31" s="580"/>
      <c r="K31" s="27" t="s">
        <v>44</v>
      </c>
      <c r="L31" s="52"/>
      <c r="M31" s="590"/>
      <c r="N31" s="591"/>
      <c r="O31" s="591"/>
      <c r="P31" s="591"/>
      <c r="Q31" s="59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18.75" customHeight="1">
      <c r="A32" s="33"/>
      <c r="B32" s="609"/>
      <c r="C32" s="589"/>
      <c r="D32" s="609" t="s">
        <v>62</v>
      </c>
      <c r="E32" s="588"/>
      <c r="F32" s="588"/>
      <c r="G32" s="588"/>
      <c r="H32" s="588"/>
      <c r="I32" s="589"/>
      <c r="J32" s="598"/>
      <c r="K32" s="27" t="s">
        <v>41</v>
      </c>
      <c r="L32" s="53"/>
      <c r="M32" s="607" t="s">
        <v>63</v>
      </c>
      <c r="N32" s="588"/>
      <c r="O32" s="588"/>
      <c r="P32" s="588"/>
      <c r="Q32" s="589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31.5" customHeight="1">
      <c r="A33" s="33"/>
      <c r="B33" s="590"/>
      <c r="C33" s="592"/>
      <c r="D33" s="590"/>
      <c r="E33" s="591"/>
      <c r="F33" s="591"/>
      <c r="G33" s="591"/>
      <c r="H33" s="591"/>
      <c r="I33" s="592"/>
      <c r="J33" s="580"/>
      <c r="K33" s="27" t="s">
        <v>44</v>
      </c>
      <c r="L33" s="52"/>
      <c r="M33" s="590"/>
      <c r="N33" s="591"/>
      <c r="O33" s="591"/>
      <c r="P33" s="591"/>
      <c r="Q33" s="592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15.75" customHeight="1">
      <c r="A34" s="33"/>
      <c r="B34" s="609"/>
      <c r="C34" s="589"/>
      <c r="D34" s="609" t="s">
        <v>62</v>
      </c>
      <c r="E34" s="588"/>
      <c r="F34" s="588"/>
      <c r="G34" s="588"/>
      <c r="H34" s="588"/>
      <c r="I34" s="589"/>
      <c r="J34" s="598"/>
      <c r="K34" s="27" t="s">
        <v>41</v>
      </c>
      <c r="L34" s="52"/>
      <c r="M34" s="605" t="s">
        <v>64</v>
      </c>
      <c r="N34" s="588"/>
      <c r="O34" s="588"/>
      <c r="P34" s="588"/>
      <c r="Q34" s="606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ht="15.75" customHeight="1">
      <c r="A35" s="33"/>
      <c r="B35" s="590"/>
      <c r="C35" s="592"/>
      <c r="D35" s="590"/>
      <c r="E35" s="591"/>
      <c r="F35" s="591"/>
      <c r="G35" s="591"/>
      <c r="H35" s="591"/>
      <c r="I35" s="592"/>
      <c r="J35" s="580"/>
      <c r="K35" s="27" t="s">
        <v>44</v>
      </c>
      <c r="L35" s="52"/>
      <c r="M35" s="605" t="s">
        <v>129</v>
      </c>
      <c r="N35" s="588"/>
      <c r="O35" s="588"/>
      <c r="P35" s="588"/>
      <c r="Q35" s="606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ht="15" customHeight="1">
      <c r="A36" s="33"/>
      <c r="B36" s="610" t="s">
        <v>66</v>
      </c>
      <c r="C36" s="588"/>
      <c r="D36" s="588"/>
      <c r="E36" s="588"/>
      <c r="F36" s="588"/>
      <c r="G36" s="588"/>
      <c r="H36" s="588"/>
      <c r="I36" s="588"/>
      <c r="J36" s="588"/>
      <c r="K36" s="588"/>
      <c r="L36" s="589"/>
      <c r="M36" s="607" t="s">
        <v>67</v>
      </c>
      <c r="N36" s="588"/>
      <c r="O36" s="588"/>
      <c r="P36" s="588"/>
      <c r="Q36" s="589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9.25" customHeight="1">
      <c r="A37" s="33"/>
      <c r="B37" s="590"/>
      <c r="C37" s="591"/>
      <c r="D37" s="591"/>
      <c r="E37" s="591"/>
      <c r="F37" s="591"/>
      <c r="G37" s="591"/>
      <c r="H37" s="591"/>
      <c r="I37" s="591"/>
      <c r="J37" s="591"/>
      <c r="K37" s="591"/>
      <c r="L37" s="592"/>
      <c r="M37" s="590"/>
      <c r="N37" s="591"/>
      <c r="O37" s="591"/>
      <c r="P37" s="591"/>
      <c r="Q37" s="592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15.75" customHeight="1">
      <c r="A38" s="33"/>
      <c r="B38" s="33" t="s">
        <v>130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48"/>
      <c r="N38" s="48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8"/>
      <c r="N39" s="48"/>
      <c r="O39" s="33"/>
      <c r="P39" s="33"/>
      <c r="Q39" s="33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ht="15.75" hidden="1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8"/>
      <c r="N40" s="48"/>
      <c r="O40" s="33"/>
      <c r="P40" s="33"/>
      <c r="Q40" s="33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</row>
    <row r="41" spans="1:37" ht="15.75" hidden="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8"/>
      <c r="N41" s="48"/>
      <c r="O41" s="33"/>
      <c r="P41" s="33"/>
      <c r="Q41" s="33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</row>
    <row r="42" spans="1:37" ht="15.75" hidden="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8"/>
      <c r="N42" s="48"/>
      <c r="O42" s="33"/>
      <c r="P42" s="33"/>
      <c r="Q42" s="33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</row>
    <row r="43" spans="1:37" ht="15.75" hidden="1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8"/>
      <c r="N43" s="48"/>
      <c r="O43" s="33"/>
      <c r="P43" s="33"/>
      <c r="Q43" s="33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</row>
    <row r="44" spans="1:37" ht="15.75" hidden="1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8"/>
      <c r="N44" s="48"/>
      <c r="O44" s="33"/>
      <c r="P44" s="33"/>
      <c r="Q44" s="33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15.75" hidden="1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8"/>
      <c r="N45" s="48"/>
      <c r="O45" s="33"/>
      <c r="P45" s="33"/>
      <c r="Q45" s="33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</row>
    <row r="46" spans="1:37" ht="15.75" hidden="1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48"/>
      <c r="N46" s="48"/>
      <c r="O46" s="33"/>
      <c r="P46" s="33"/>
      <c r="Q46" s="33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</row>
    <row r="47" spans="1:37" ht="15.75" hidden="1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8"/>
      <c r="N47" s="48"/>
      <c r="O47" s="33"/>
      <c r="P47" s="33"/>
      <c r="Q47" s="33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1:37" ht="15.75" hidden="1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8"/>
      <c r="N48" s="48"/>
      <c r="O48" s="33"/>
      <c r="P48" s="33"/>
      <c r="Q48" s="33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ht="15.75" hidden="1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8"/>
      <c r="N49" s="48"/>
      <c r="O49" s="33"/>
      <c r="P49" s="33"/>
      <c r="Q49" s="33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</row>
    <row r="50" spans="1:37" ht="15.75" hidden="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8"/>
      <c r="N50" s="48"/>
      <c r="O50" s="33"/>
      <c r="P50" s="33"/>
      <c r="Q50" s="33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ht="15.75" hidden="1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8"/>
      <c r="N51" s="48"/>
      <c r="O51" s="33"/>
      <c r="P51" s="33"/>
      <c r="Q51" s="33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ht="15.75" hidden="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48"/>
      <c r="N52" s="48"/>
      <c r="O52" s="33"/>
      <c r="P52" s="33"/>
      <c r="Q52" s="33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</row>
    <row r="53" spans="1:37" ht="15.75" hidden="1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8"/>
      <c r="N53" s="48"/>
      <c r="O53" s="33"/>
      <c r="P53" s="33"/>
      <c r="Q53" s="33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ht="15.75" hidden="1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8"/>
      <c r="N54" s="48"/>
      <c r="O54" s="33"/>
      <c r="P54" s="33"/>
      <c r="Q54" s="33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ht="15.75" hidden="1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8"/>
      <c r="N55" s="48"/>
      <c r="O55" s="33"/>
      <c r="P55" s="33"/>
      <c r="Q55" s="33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1:37" ht="15.75" hidden="1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8"/>
      <c r="N56" s="48"/>
      <c r="O56" s="33"/>
      <c r="P56" s="33"/>
      <c r="Q56" s="3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ht="15.75" hidden="1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8"/>
      <c r="N57" s="48"/>
      <c r="O57" s="33"/>
      <c r="P57" s="33"/>
      <c r="Q57" s="33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1:37" ht="15.75" hidden="1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48"/>
      <c r="N58" s="48"/>
      <c r="O58" s="33"/>
      <c r="P58" s="33"/>
      <c r="Q58" s="33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1:37" ht="15.75" hidden="1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48"/>
      <c r="N59" s="48"/>
      <c r="O59" s="33"/>
      <c r="P59" s="33"/>
      <c r="Q59" s="33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ht="15.75" hidden="1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48"/>
      <c r="N60" s="48"/>
      <c r="O60" s="33"/>
      <c r="P60" s="33"/>
      <c r="Q60" s="33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</row>
    <row r="61" spans="1:37" ht="15.75" hidden="1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48"/>
      <c r="N61" s="48"/>
      <c r="O61" s="33"/>
      <c r="P61" s="33"/>
      <c r="Q61" s="33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</row>
    <row r="62" spans="1:37" ht="15.75" hidden="1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48"/>
      <c r="N62" s="48"/>
      <c r="O62" s="33"/>
      <c r="P62" s="33"/>
      <c r="Q62" s="33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</row>
    <row r="63" spans="1:37" ht="15.75" hidden="1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48"/>
      <c r="N63" s="48"/>
      <c r="O63" s="33"/>
      <c r="P63" s="33"/>
      <c r="Q63" s="33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</row>
    <row r="64" spans="1:37" ht="15.75" hidden="1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48"/>
      <c r="N64" s="48"/>
      <c r="O64" s="33"/>
      <c r="P64" s="33"/>
      <c r="Q64" s="33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  <row r="65" spans="1:37" ht="15.75" hidden="1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8"/>
      <c r="N65" s="48"/>
      <c r="O65" s="33"/>
      <c r="P65" s="33"/>
      <c r="Q65" s="33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</row>
    <row r="66" spans="1:37" ht="15.75" hidden="1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48"/>
      <c r="N66" s="48"/>
      <c r="O66" s="33"/>
      <c r="P66" s="33"/>
      <c r="Q66" s="33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</row>
    <row r="67" spans="1:37" ht="15.75" hidden="1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48"/>
      <c r="N67" s="48"/>
      <c r="O67" s="33"/>
      <c r="P67" s="33"/>
      <c r="Q67" s="33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</row>
    <row r="68" spans="1:37" ht="15.75" hidden="1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48"/>
      <c r="N68" s="48"/>
      <c r="O68" s="33"/>
      <c r="P68" s="33"/>
      <c r="Q68" s="33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</row>
    <row r="69" spans="1:37" ht="15.75" hidden="1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48"/>
      <c r="N69" s="48"/>
      <c r="O69" s="33"/>
      <c r="P69" s="33"/>
      <c r="Q69" s="33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7" ht="15.75" hidden="1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8"/>
      <c r="N70" s="48"/>
      <c r="O70" s="33"/>
      <c r="P70" s="33"/>
      <c r="Q70" s="33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</row>
    <row r="71" spans="1:37" ht="15.75" hidden="1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48"/>
      <c r="N71" s="48"/>
      <c r="O71" s="33"/>
      <c r="P71" s="33"/>
      <c r="Q71" s="33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</row>
    <row r="72" spans="1:37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48"/>
      <c r="N72" s="48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8"/>
      <c r="N73" s="48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48"/>
      <c r="N74" s="48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48"/>
      <c r="N75" s="48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48"/>
      <c r="N76" s="48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48"/>
      <c r="N77" s="48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48"/>
      <c r="N78" s="48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48"/>
      <c r="N79" s="48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48"/>
      <c r="N80" s="48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48"/>
      <c r="N81" s="48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48"/>
      <c r="N82" s="48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8"/>
      <c r="N83" s="48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48"/>
      <c r="N84" s="48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48"/>
      <c r="N85" s="48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48"/>
      <c r="N86" s="48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48"/>
      <c r="N87" s="48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8"/>
      <c r="N88" s="48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48"/>
      <c r="N89" s="48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48"/>
      <c r="N90" s="48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48"/>
      <c r="N91" s="48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48"/>
      <c r="N92" s="48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8"/>
      <c r="N93" s="48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48"/>
      <c r="N94" s="48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48"/>
      <c r="N95" s="48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48"/>
      <c r="N96" s="48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48"/>
      <c r="N97" s="48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48"/>
      <c r="N98" s="48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48"/>
      <c r="N99" s="48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48"/>
      <c r="N100" s="48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48"/>
      <c r="N101" s="48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48"/>
      <c r="N102" s="48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48"/>
      <c r="N103" s="48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48"/>
      <c r="N104" s="48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48"/>
      <c r="N105" s="48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48"/>
      <c r="N106" s="48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48"/>
      <c r="N107" s="48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48"/>
      <c r="N108" s="48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48"/>
      <c r="N109" s="48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48"/>
      <c r="N110" s="48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48"/>
      <c r="N111" s="48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48"/>
      <c r="N112" s="48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48"/>
      <c r="N113" s="48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48"/>
      <c r="N114" s="48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48"/>
      <c r="N115" s="48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1:37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48"/>
      <c r="N116" s="48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1:3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48"/>
      <c r="N117" s="48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1:37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48"/>
      <c r="N118" s="48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1:37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48"/>
      <c r="N119" s="48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1:37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48"/>
      <c r="N120" s="48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1:37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48"/>
      <c r="N121" s="48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  <row r="122" spans="1:37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48"/>
      <c r="N122" s="48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</row>
    <row r="123" spans="1:37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48"/>
      <c r="N123" s="48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</row>
    <row r="124" spans="1:37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48"/>
      <c r="N124" s="48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7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48"/>
      <c r="N125" s="48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</row>
    <row r="126" spans="1:37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48"/>
      <c r="N126" s="48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3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48"/>
      <c r="N127" s="48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</row>
    <row r="128" spans="1:37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48"/>
      <c r="N128" s="48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</row>
    <row r="129" spans="1:37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48"/>
      <c r="N129" s="48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</row>
    <row r="130" spans="1:37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48"/>
      <c r="N130" s="48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</row>
    <row r="131" spans="1:37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48"/>
      <c r="N131" s="48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</row>
    <row r="132" spans="1:37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48"/>
      <c r="N132" s="48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48"/>
      <c r="N133" s="48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48"/>
      <c r="N134" s="48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</row>
    <row r="135" spans="1:37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48"/>
      <c r="N135" s="48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48"/>
      <c r="N136" s="48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</row>
    <row r="137" spans="1: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48"/>
      <c r="N137" s="48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48"/>
      <c r="N138" s="48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48"/>
      <c r="N139" s="48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48"/>
      <c r="N140" s="48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48"/>
      <c r="N141" s="48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</row>
    <row r="142" spans="1:37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48"/>
      <c r="N142" s="48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48"/>
      <c r="N143" s="48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48"/>
      <c r="N144" s="48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1:37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48"/>
      <c r="N145" s="48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1:37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48"/>
      <c r="N146" s="48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48"/>
      <c r="N147" s="48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7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48"/>
      <c r="N148" s="48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1:37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48"/>
      <c r="N149" s="48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</row>
    <row r="150" spans="1:37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48"/>
      <c r="N150" s="48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</row>
    <row r="151" spans="1:37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48"/>
      <c r="N151" s="48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</row>
    <row r="152" spans="1:37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48"/>
      <c r="N152" s="48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1:37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48"/>
      <c r="N153" s="48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1:37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48"/>
      <c r="N154" s="48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</row>
    <row r="155" spans="1:37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48"/>
      <c r="N155" s="48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1:37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48"/>
      <c r="N156" s="48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1:3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48"/>
      <c r="N157" s="48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</row>
    <row r="158" spans="1:37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48"/>
      <c r="N158" s="48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1:37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48"/>
      <c r="N159" s="48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1:37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48"/>
      <c r="N160" s="48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</row>
    <row r="161" spans="1:37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48"/>
      <c r="N161" s="48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1:37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48"/>
      <c r="N162" s="48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</row>
    <row r="163" spans="1:37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48"/>
      <c r="N163" s="48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1:37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48"/>
      <c r="N164" s="48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</row>
    <row r="165" spans="1:37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48"/>
      <c r="N165" s="48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</row>
    <row r="166" spans="1:37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48"/>
      <c r="N166" s="48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</row>
    <row r="167" spans="1:3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48"/>
      <c r="N167" s="48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</row>
    <row r="168" spans="1:37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48"/>
      <c r="N168" s="48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7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48"/>
      <c r="N169" s="48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1:37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48"/>
      <c r="N170" s="48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</row>
    <row r="171" spans="1:37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48"/>
      <c r="N171" s="48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</row>
    <row r="172" spans="1:37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48"/>
      <c r="N172" s="48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1:37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48"/>
      <c r="N173" s="48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</row>
    <row r="174" spans="1:37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48"/>
      <c r="N174" s="48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</row>
    <row r="175" spans="1:37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48"/>
      <c r="N175" s="48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</row>
    <row r="176" spans="1:37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48"/>
      <c r="N176" s="48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1:3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48"/>
      <c r="N177" s="48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</row>
    <row r="178" spans="1:37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48"/>
      <c r="N178" s="48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1:37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48"/>
      <c r="N179" s="48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</row>
    <row r="180" spans="1:37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48"/>
      <c r="N180" s="48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1:37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48"/>
      <c r="N181" s="48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</row>
    <row r="182" spans="1:37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48"/>
      <c r="N182" s="48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7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48"/>
      <c r="N183" s="48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7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48"/>
      <c r="N184" s="48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</row>
    <row r="185" spans="1:37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48"/>
      <c r="N185" s="48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1:37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48"/>
      <c r="N186" s="48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1:3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48"/>
      <c r="N187" s="48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1:37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48"/>
      <c r="N188" s="48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48"/>
      <c r="N189" s="48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</row>
    <row r="190" spans="1:37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48"/>
      <c r="N190" s="48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</row>
    <row r="191" spans="1:37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48"/>
      <c r="N191" s="48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1:37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48"/>
      <c r="N192" s="48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48"/>
      <c r="N193" s="48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1:37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48"/>
      <c r="N194" s="48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1:37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48"/>
      <c r="N195" s="48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1:37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48"/>
      <c r="N196" s="48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1:3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48"/>
      <c r="N197" s="48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48"/>
      <c r="N198" s="48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</row>
    <row r="199" spans="1:37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48"/>
      <c r="N199" s="48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48"/>
      <c r="N200" s="48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1:37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48"/>
      <c r="N201" s="48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48"/>
      <c r="N202" s="48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48"/>
      <c r="N203" s="48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48"/>
      <c r="N204" s="48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1:37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48"/>
      <c r="N205" s="48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48"/>
      <c r="N206" s="48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1:3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48"/>
      <c r="N207" s="48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48"/>
      <c r="N208" s="48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1:37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48"/>
      <c r="N209" s="48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1:37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48"/>
      <c r="N210" s="48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1:37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48"/>
      <c r="N211" s="48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48"/>
      <c r="N212" s="48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1:37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48"/>
      <c r="N213" s="48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1:37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48"/>
      <c r="N214" s="48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</row>
    <row r="215" spans="1:37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48"/>
      <c r="N215" s="48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1:37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48"/>
      <c r="N216" s="48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</row>
    <row r="217" spans="1:3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48"/>
      <c r="N217" s="48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1:37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48"/>
      <c r="N218" s="48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1:37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48"/>
      <c r="N219" s="48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1:37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48"/>
      <c r="N220" s="48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</row>
    <row r="221" spans="1:37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48"/>
      <c r="N221" s="48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</row>
    <row r="222" spans="1:37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48"/>
      <c r="N222" s="48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48"/>
      <c r="N223" s="48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1:37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48"/>
      <c r="N224" s="48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1:37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48"/>
      <c r="N225" s="48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1:37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48"/>
      <c r="N226" s="48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1:3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48"/>
      <c r="N227" s="48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1:37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48"/>
      <c r="N228" s="48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1:37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48"/>
      <c r="N229" s="48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</row>
    <row r="230" spans="1:37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48"/>
      <c r="N230" s="48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1:37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48"/>
      <c r="N231" s="48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</row>
    <row r="232" spans="1:37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48"/>
      <c r="N232" s="48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1:37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48"/>
      <c r="N233" s="48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1:37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48"/>
      <c r="N234" s="48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1:37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48"/>
      <c r="N235" s="48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1:37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48"/>
      <c r="N236" s="48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</row>
    <row r="237" spans="1: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48"/>
      <c r="N237" s="48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1:37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48"/>
      <c r="N238" s="48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</row>
    <row r="239" spans="1:37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</row>
    <row r="240" spans="1:37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</row>
    <row r="241" spans="1:37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</row>
    <row r="242" spans="1:37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</row>
    <row r="243" spans="1:37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</row>
    <row r="244" spans="1:37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</row>
    <row r="245" spans="1:37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</row>
    <row r="246" spans="1:37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</row>
    <row r="247" spans="1:37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</row>
    <row r="248" spans="1:37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</row>
    <row r="249" spans="1:37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</row>
    <row r="250" spans="1:37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</row>
    <row r="251" spans="1:37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</row>
    <row r="252" spans="1:37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</row>
    <row r="253" spans="1:37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</row>
    <row r="254" spans="1:37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</row>
    <row r="255" spans="1:37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</row>
    <row r="256" spans="1:37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</row>
    <row r="257" spans="1:37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</row>
    <row r="258" spans="1:37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</row>
    <row r="259" spans="1:37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</row>
    <row r="260" spans="1:37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</row>
    <row r="261" spans="1:37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</row>
    <row r="262" spans="1:37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</row>
    <row r="263" spans="1:37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</row>
    <row r="264" spans="1:37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</row>
    <row r="265" spans="1:37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</row>
    <row r="266" spans="1:37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</row>
    <row r="267" spans="1:37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</row>
    <row r="268" spans="1:37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</row>
    <row r="269" spans="1:37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</row>
    <row r="270" spans="1:37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</row>
    <row r="271" spans="1:37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</row>
    <row r="272" spans="1:37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</row>
    <row r="273" spans="1:37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</row>
    <row r="274" spans="1:37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</row>
    <row r="275" spans="1:37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</row>
    <row r="276" spans="1:37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</row>
    <row r="277" spans="1:37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</row>
    <row r="278" spans="1:37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</row>
    <row r="279" spans="1:37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</row>
    <row r="280" spans="1:37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</row>
    <row r="281" spans="1:37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</row>
    <row r="282" spans="1:37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</row>
    <row r="283" spans="1:37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</row>
    <row r="284" spans="1:37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</row>
    <row r="285" spans="1:37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</row>
    <row r="286" spans="1:37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</row>
    <row r="287" spans="1:37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</row>
    <row r="288" spans="1:37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</row>
    <row r="289" spans="1:37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</row>
    <row r="290" spans="1:37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</row>
    <row r="291" spans="1:37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</row>
    <row r="292" spans="1:37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</row>
    <row r="293" spans="1:37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</row>
    <row r="294" spans="1:37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</row>
    <row r="295" spans="1:37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</row>
    <row r="296" spans="1:37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</row>
    <row r="297" spans="1:37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</row>
    <row r="298" spans="1:37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</row>
    <row r="303" spans="1:37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</row>
    <row r="305" spans="1:37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</row>
    <row r="309" spans="1:37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</row>
    <row r="311" spans="1:37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</row>
    <row r="312" spans="1:37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</row>
    <row r="316" spans="1:37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1:3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</row>
    <row r="321" spans="1:37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</row>
    <row r="322" spans="1:37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</row>
    <row r="325" spans="1:37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</row>
    <row r="333" spans="1:37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</row>
    <row r="334" spans="1:37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</row>
    <row r="335" spans="1:37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</row>
    <row r="336" spans="1:37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</row>
    <row r="337" spans="1:37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</row>
    <row r="338" spans="1:37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</row>
    <row r="339" spans="1:37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</row>
    <row r="340" spans="1:37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</row>
    <row r="345" spans="1:37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</row>
    <row r="346" spans="1:37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</row>
    <row r="348" spans="1:37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</row>
    <row r="349" spans="1:37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</row>
    <row r="350" spans="1:37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</row>
    <row r="354" spans="1:37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</row>
    <row r="356" spans="1:37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</row>
    <row r="357" spans="1:37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</row>
    <row r="358" spans="1:37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</row>
    <row r="359" spans="1:37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</row>
    <row r="364" spans="1:37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</row>
    <row r="368" spans="1:37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</row>
    <row r="376" spans="1:37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</row>
    <row r="377" spans="1:37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</row>
    <row r="378" spans="1:37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</row>
    <row r="379" spans="1:37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</row>
    <row r="380" spans="1:37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</row>
    <row r="381" spans="1:37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</row>
    <row r="382" spans="1:37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</row>
    <row r="383" spans="1:37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</row>
    <row r="384" spans="1:37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</row>
    <row r="385" spans="1:37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</row>
    <row r="386" spans="1:37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</row>
    <row r="387" spans="1:37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</row>
    <row r="388" spans="1:37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</row>
    <row r="389" spans="1:37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</row>
    <row r="390" spans="1:37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</row>
    <row r="391" spans="1:37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</row>
    <row r="392" spans="1:37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</row>
    <row r="393" spans="1:37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</row>
    <row r="394" spans="1:37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</row>
    <row r="395" spans="1:37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</row>
    <row r="396" spans="1:37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</row>
    <row r="397" spans="1:37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</row>
    <row r="398" spans="1:37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</row>
    <row r="399" spans="1:37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</row>
    <row r="400" spans="1:37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</row>
    <row r="401" spans="1:37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</row>
    <row r="402" spans="1:37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</row>
    <row r="403" spans="1:37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</row>
    <row r="404" spans="1:37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</row>
    <row r="405" spans="1:37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</row>
    <row r="406" spans="1:37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</row>
    <row r="407" spans="1:37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</row>
    <row r="408" spans="1:37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</row>
    <row r="409" spans="1:37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</row>
    <row r="410" spans="1:37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</row>
    <row r="411" spans="1:37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</row>
    <row r="412" spans="1:37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</row>
    <row r="413" spans="1:37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</row>
    <row r="414" spans="1:37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</row>
    <row r="415" spans="1:37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</row>
    <row r="416" spans="1:37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</row>
    <row r="417" spans="1:37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</row>
    <row r="418" spans="1:37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</row>
    <row r="419" spans="1:37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</row>
    <row r="420" spans="1:37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</row>
    <row r="421" spans="1:37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</row>
    <row r="422" spans="1:37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</row>
    <row r="423" spans="1:37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</row>
    <row r="424" spans="1:37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</row>
    <row r="425" spans="1:37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</row>
    <row r="426" spans="1:37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</row>
    <row r="427" spans="1:37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</row>
    <row r="428" spans="1:37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</row>
    <row r="429" spans="1:37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</row>
    <row r="430" spans="1:37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</row>
    <row r="431" spans="1:37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</row>
    <row r="432" spans="1:37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</row>
    <row r="433" spans="1:37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</row>
    <row r="434" spans="1:37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</row>
    <row r="435" spans="1:37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</row>
    <row r="436" spans="1:37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</row>
    <row r="437" spans="1:37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</row>
    <row r="438" spans="1:37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</row>
    <row r="439" spans="1:37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</row>
    <row r="440" spans="1:37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</row>
    <row r="441" spans="1:37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</row>
    <row r="442" spans="1:37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</row>
    <row r="443" spans="1:37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</row>
    <row r="444" spans="1:37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</row>
    <row r="445" spans="1:37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</row>
    <row r="446" spans="1:37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</row>
    <row r="447" spans="1:37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</row>
    <row r="448" spans="1:37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</row>
    <row r="449" spans="1:37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</row>
    <row r="450" spans="1:37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</row>
    <row r="451" spans="1:37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</row>
    <row r="452" spans="1:37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</row>
    <row r="453" spans="1:37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</row>
    <row r="454" spans="1:37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</row>
    <row r="455" spans="1:37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</row>
    <row r="456" spans="1:37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</row>
    <row r="457" spans="1:37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</row>
    <row r="458" spans="1:37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</row>
    <row r="459" spans="1:37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</row>
    <row r="460" spans="1:37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</row>
    <row r="461" spans="1:37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</row>
    <row r="462" spans="1:37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</row>
    <row r="463" spans="1:37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</row>
    <row r="464" spans="1:37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</row>
    <row r="465" spans="1:37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</row>
    <row r="466" spans="1:37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</row>
    <row r="467" spans="1:37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</row>
    <row r="468" spans="1:37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</row>
    <row r="469" spans="1:37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</row>
    <row r="470" spans="1:37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</row>
    <row r="471" spans="1:37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</row>
    <row r="472" spans="1:37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</row>
    <row r="473" spans="1:37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</row>
    <row r="474" spans="1:37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</row>
    <row r="475" spans="1:37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</row>
    <row r="476" spans="1:37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</row>
    <row r="477" spans="1:37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</row>
    <row r="478" spans="1:37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</row>
    <row r="479" spans="1:37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</row>
    <row r="480" spans="1:37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</row>
    <row r="481" spans="1:37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</row>
    <row r="482" spans="1:37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</row>
    <row r="483" spans="1:37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</row>
    <row r="484" spans="1:37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</row>
    <row r="485" spans="1:37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</row>
    <row r="486" spans="1:37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</row>
    <row r="487" spans="1:37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</row>
    <row r="488" spans="1:37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</row>
    <row r="489" spans="1:37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</row>
    <row r="490" spans="1:37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</row>
    <row r="491" spans="1:37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</row>
    <row r="492" spans="1:37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</row>
    <row r="493" spans="1:37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</row>
    <row r="494" spans="1:37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</row>
    <row r="495" spans="1:37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</row>
    <row r="496" spans="1:37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</row>
    <row r="497" spans="1:37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</row>
    <row r="498" spans="1:37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</row>
    <row r="499" spans="1:37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</row>
    <row r="500" spans="1:37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</row>
    <row r="501" spans="1:37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</row>
    <row r="502" spans="1:37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</row>
    <row r="503" spans="1:37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</row>
    <row r="504" spans="1:37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</row>
    <row r="505" spans="1:37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</row>
    <row r="506" spans="1:37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</row>
    <row r="507" spans="1:37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</row>
    <row r="508" spans="1:37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</row>
    <row r="509" spans="1:37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</row>
    <row r="510" spans="1:37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</row>
    <row r="511" spans="1:37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</row>
    <row r="512" spans="1:37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</row>
    <row r="513" spans="1:37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</row>
    <row r="514" spans="1:37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</row>
    <row r="515" spans="1:37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</row>
    <row r="516" spans="1:37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</row>
    <row r="517" spans="1:37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</row>
    <row r="518" spans="1:37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</row>
    <row r="519" spans="1:37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</row>
    <row r="520" spans="1:37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</row>
    <row r="521" spans="1:37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</row>
    <row r="522" spans="1:37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</row>
    <row r="523" spans="1:37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</row>
    <row r="524" spans="1:37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</row>
    <row r="525" spans="1:37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</row>
    <row r="526" spans="1:37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</row>
    <row r="527" spans="1:37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</row>
    <row r="528" spans="1:37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</row>
    <row r="529" spans="1:37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</row>
    <row r="530" spans="1:37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</row>
    <row r="531" spans="1:37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</row>
    <row r="532" spans="1:37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</row>
    <row r="533" spans="1:37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</row>
    <row r="534" spans="1:37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</row>
    <row r="535" spans="1:37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</row>
    <row r="536" spans="1:37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</row>
    <row r="537" spans="1:37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</row>
    <row r="538" spans="1:37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</row>
    <row r="539" spans="1:37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</row>
    <row r="542" spans="1:37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</row>
    <row r="544" spans="1:37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</row>
    <row r="546" spans="1:37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</row>
    <row r="547" spans="1:37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</row>
    <row r="548" spans="1:37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</row>
    <row r="549" spans="1:37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</row>
    <row r="551" spans="1:37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</row>
    <row r="552" spans="1:37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</row>
    <row r="553" spans="1:37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</row>
    <row r="554" spans="1:37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</row>
    <row r="555" spans="1:37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</row>
    <row r="557" spans="1:37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</row>
    <row r="558" spans="1:37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</row>
    <row r="559" spans="1:37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</row>
    <row r="560" spans="1:37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</row>
    <row r="563" spans="1:37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</row>
    <row r="565" spans="1:37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</row>
    <row r="570" spans="1:37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</row>
    <row r="572" spans="1:37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</row>
    <row r="604" spans="1:37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</row>
    <row r="605" spans="1:37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</row>
    <row r="606" spans="1:37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</row>
    <row r="607" spans="1:37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</row>
    <row r="608" spans="1:37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</row>
    <row r="609" spans="1:37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</row>
    <row r="610" spans="1:37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</row>
    <row r="611" spans="1:37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</row>
    <row r="612" spans="1:37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</row>
    <row r="613" spans="1:37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</row>
    <row r="614" spans="1:37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</row>
    <row r="615" spans="1:37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</row>
    <row r="616" spans="1:37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</row>
    <row r="617" spans="1:37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</row>
    <row r="618" spans="1:37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</row>
    <row r="619" spans="1:37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</row>
    <row r="620" spans="1:37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</row>
    <row r="621" spans="1:37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</row>
    <row r="622" spans="1:37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</row>
    <row r="623" spans="1:37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</row>
    <row r="624" spans="1:37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</row>
    <row r="625" spans="1:37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</row>
    <row r="626" spans="1:37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</row>
    <row r="627" spans="1:37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</row>
    <row r="628" spans="1:37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</row>
    <row r="629" spans="1:37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</row>
    <row r="630" spans="1:37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</row>
    <row r="631" spans="1:37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</row>
    <row r="632" spans="1:37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</row>
    <row r="633" spans="1:37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</row>
    <row r="634" spans="1:37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</row>
    <row r="635" spans="1:37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</row>
    <row r="636" spans="1:37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</row>
    <row r="637" spans="1:37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</row>
    <row r="638" spans="1:37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</row>
    <row r="639" spans="1:37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</row>
    <row r="640" spans="1:37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</row>
    <row r="641" spans="1:37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</row>
    <row r="642" spans="1:37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</row>
    <row r="643" spans="1:37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</row>
    <row r="644" spans="1:37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</row>
    <row r="645" spans="1:37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</row>
    <row r="646" spans="1:37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</row>
    <row r="647" spans="1:37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</row>
    <row r="648" spans="1:37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</row>
    <row r="649" spans="1:37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</row>
    <row r="651" spans="1:37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</row>
    <row r="652" spans="1:37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</row>
    <row r="654" spans="1:37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</row>
    <row r="655" spans="1:37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</row>
    <row r="656" spans="1:37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</row>
    <row r="657" spans="1:37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</row>
    <row r="658" spans="1:37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</row>
    <row r="659" spans="1:37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</row>
    <row r="660" spans="1:37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</row>
    <row r="661" spans="1:37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</row>
    <row r="662" spans="1:37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</row>
    <row r="663" spans="1:37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</row>
    <row r="664" spans="1:37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</row>
    <row r="665" spans="1:37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</row>
    <row r="666" spans="1:37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</row>
    <row r="667" spans="1:37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</row>
    <row r="668" spans="1:37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</row>
    <row r="670" spans="1:37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</row>
    <row r="671" spans="1:37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</row>
    <row r="672" spans="1:37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</row>
    <row r="673" spans="1:37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</row>
    <row r="674" spans="1:37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</row>
    <row r="675" spans="1:37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</row>
    <row r="676" spans="1:37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</row>
    <row r="677" spans="1:37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</row>
    <row r="678" spans="1:37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</row>
    <row r="679" spans="1:37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</row>
    <row r="680" spans="1:37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</row>
    <row r="681" spans="1:37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</row>
    <row r="682" spans="1:37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</row>
    <row r="683" spans="1:37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</row>
    <row r="684" spans="1:37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</row>
    <row r="685" spans="1:37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</row>
    <row r="686" spans="1:37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</row>
    <row r="687" spans="1:37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</row>
    <row r="688" spans="1:37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</row>
    <row r="689" spans="1:37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</row>
    <row r="690" spans="1:37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</row>
    <row r="691" spans="1:37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</row>
    <row r="692" spans="1:37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</row>
    <row r="693" spans="1:37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</row>
    <row r="694" spans="1:37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</row>
    <row r="695" spans="1:37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</row>
    <row r="697" spans="1:37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</row>
    <row r="698" spans="1:37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</row>
    <row r="699" spans="1:37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</row>
    <row r="700" spans="1:37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</row>
    <row r="701" spans="1:37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</row>
    <row r="702" spans="1:37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</row>
    <row r="703" spans="1:37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</row>
    <row r="704" spans="1:37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</row>
    <row r="705" spans="1:37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</row>
    <row r="706" spans="1:37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</row>
    <row r="707" spans="1:37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</row>
    <row r="708" spans="1:37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</row>
    <row r="709" spans="1:37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</row>
    <row r="710" spans="1:37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</row>
    <row r="711" spans="1:37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</row>
    <row r="712" spans="1:37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</row>
    <row r="713" spans="1:37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</row>
    <row r="714" spans="1:37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</row>
    <row r="715" spans="1:37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</row>
    <row r="716" spans="1:37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</row>
    <row r="717" spans="1:37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</row>
    <row r="718" spans="1:37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</row>
    <row r="719" spans="1:37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</row>
    <row r="720" spans="1:37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</row>
    <row r="721" spans="1:37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</row>
    <row r="722" spans="1:37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</row>
    <row r="723" spans="1:37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</row>
    <row r="724" spans="1:37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</row>
    <row r="725" spans="1:37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</row>
    <row r="726" spans="1:37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</row>
    <row r="727" spans="1:37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</row>
    <row r="728" spans="1:37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</row>
    <row r="729" spans="1:37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</row>
    <row r="730" spans="1:37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</row>
    <row r="731" spans="1:37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</row>
    <row r="732" spans="1:37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</row>
    <row r="733" spans="1:37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</row>
    <row r="734" spans="1:37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</row>
    <row r="735" spans="1:37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</row>
    <row r="736" spans="1:37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</row>
    <row r="737" spans="1:37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</row>
    <row r="738" spans="1:37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</row>
    <row r="739" spans="1:37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</row>
    <row r="740" spans="1:37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</row>
    <row r="741" spans="1:37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</row>
    <row r="742" spans="1:37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</row>
    <row r="743" spans="1:37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</row>
    <row r="744" spans="1:37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</row>
    <row r="745" spans="1:37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</row>
    <row r="746" spans="1:37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</row>
    <row r="747" spans="1:37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</row>
    <row r="748" spans="1:37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</row>
    <row r="749" spans="1:37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</row>
    <row r="750" spans="1:37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</row>
    <row r="751" spans="1:37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</row>
    <row r="752" spans="1:37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</row>
    <row r="753" spans="1:37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</row>
    <row r="754" spans="1:37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</row>
    <row r="755" spans="1:37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</row>
    <row r="756" spans="1:37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</row>
    <row r="757" spans="1:37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</row>
    <row r="758" spans="1:37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</row>
    <row r="759" spans="1:37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</row>
    <row r="760" spans="1:37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</row>
    <row r="761" spans="1:37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</row>
    <row r="762" spans="1:37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</row>
    <row r="763" spans="1:37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</row>
    <row r="764" spans="1:37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</row>
    <row r="765" spans="1:37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</row>
    <row r="766" spans="1:37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</row>
    <row r="767" spans="1:37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</row>
    <row r="768" spans="1:37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</row>
    <row r="769" spans="1:37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</row>
    <row r="770" spans="1:37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</row>
    <row r="771" spans="1:37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</row>
    <row r="772" spans="1:37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</row>
    <row r="773" spans="1:37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</row>
    <row r="774" spans="1:37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</row>
    <row r="775" spans="1:37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</row>
    <row r="776" spans="1:37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</row>
    <row r="777" spans="1:37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</row>
    <row r="778" spans="1:37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</row>
    <row r="779" spans="1:37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</row>
    <row r="780" spans="1:37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</row>
    <row r="782" spans="1:37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</row>
    <row r="784" spans="1:37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</row>
    <row r="785" spans="1:37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</row>
    <row r="787" spans="1:37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</row>
    <row r="788" spans="1:37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</row>
    <row r="790" spans="1:37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</row>
    <row r="795" spans="1:37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</row>
    <row r="796" spans="1:37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</row>
    <row r="797" spans="1:37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</row>
    <row r="798" spans="1:37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</row>
    <row r="800" spans="1:37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</row>
    <row r="804" spans="1:37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</row>
    <row r="817" spans="1:37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</row>
    <row r="818" spans="1:37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</row>
    <row r="822" spans="1:37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</row>
    <row r="830" spans="1:37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</row>
    <row r="831" spans="1:37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</row>
    <row r="832" spans="1:37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</row>
    <row r="833" spans="1:37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</row>
    <row r="835" spans="1:37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</row>
    <row r="837" spans="1:37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</row>
    <row r="838" spans="1:37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</row>
    <row r="842" spans="1:37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</row>
    <row r="843" spans="1:37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</row>
    <row r="844" spans="1:37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</row>
    <row r="845" spans="1:37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</row>
    <row r="846" spans="1:37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</row>
    <row r="847" spans="1:37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</row>
    <row r="848" spans="1:37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</row>
    <row r="849" spans="1:37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</row>
    <row r="850" spans="1:37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</row>
    <row r="851" spans="1:37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</row>
    <row r="853" spans="1:37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</row>
    <row r="854" spans="1:37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</row>
    <row r="855" spans="1:37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</row>
    <row r="856" spans="1:37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</row>
    <row r="857" spans="1:37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</row>
    <row r="858" spans="1:37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</row>
    <row r="859" spans="1:37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</row>
    <row r="860" spans="1:37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</row>
    <row r="861" spans="1:37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</row>
    <row r="862" spans="1:37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</row>
    <row r="863" spans="1:37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</row>
    <row r="864" spans="1:37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</row>
    <row r="865" spans="1:37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</row>
    <row r="866" spans="1:37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</row>
    <row r="867" spans="1:37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</row>
    <row r="868" spans="1:37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</row>
    <row r="869" spans="1:37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</row>
    <row r="870" spans="1:37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</row>
    <row r="871" spans="1:37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</row>
    <row r="872" spans="1:37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</row>
    <row r="873" spans="1:37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</row>
    <row r="874" spans="1:37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</row>
    <row r="875" spans="1:37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</row>
    <row r="876" spans="1:37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</row>
    <row r="877" spans="1:37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</row>
    <row r="878" spans="1:37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</row>
    <row r="879" spans="1:37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</row>
    <row r="880" spans="1:37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</row>
    <row r="881" spans="1:37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</row>
    <row r="882" spans="1:37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</row>
    <row r="883" spans="1:37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</row>
    <row r="884" spans="1:37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</row>
    <row r="885" spans="1:37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</row>
    <row r="886" spans="1:37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</row>
    <row r="887" spans="1:37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</row>
    <row r="888" spans="1:37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</row>
    <row r="889" spans="1:37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</row>
    <row r="890" spans="1:37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</row>
    <row r="891" spans="1:37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</row>
    <row r="892" spans="1:37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</row>
    <row r="893" spans="1:37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</row>
    <row r="894" spans="1:37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</row>
    <row r="895" spans="1:37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</row>
    <row r="896" spans="1:37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</row>
    <row r="897" spans="1:37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</row>
    <row r="898" spans="1:37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</row>
    <row r="899" spans="1:37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</row>
    <row r="900" spans="1:37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</row>
    <row r="901" spans="1:37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</row>
    <row r="902" spans="1:37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</row>
    <row r="903" spans="1:37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</row>
    <row r="904" spans="1:37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</row>
    <row r="905" spans="1:37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</row>
    <row r="906" spans="1:37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</row>
    <row r="907" spans="1:37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</row>
    <row r="908" spans="1:37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</row>
    <row r="909" spans="1:37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</row>
    <row r="910" spans="1:37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</row>
    <row r="911" spans="1:37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</row>
    <row r="912" spans="1:37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</row>
    <row r="913" spans="1:37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</row>
    <row r="914" spans="1:37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</row>
    <row r="915" spans="1:37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</row>
    <row r="916" spans="1:37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</row>
    <row r="926" spans="1:37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</row>
    <row r="927" spans="1:37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</row>
    <row r="928" spans="1:37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</row>
    <row r="929" spans="1:37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</row>
    <row r="930" spans="1:37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</row>
    <row r="932" spans="1:37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</row>
    <row r="934" spans="1:37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</row>
    <row r="935" spans="1:37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</row>
    <row r="936" spans="1:37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</row>
    <row r="937" spans="1:37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</row>
    <row r="938" spans="1:37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</row>
    <row r="939" spans="1:37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</row>
    <row r="940" spans="1:37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</row>
    <row r="941" spans="1:37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</row>
    <row r="942" spans="1:37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</row>
    <row r="943" spans="1:37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</row>
    <row r="944" spans="1:37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</row>
    <row r="945" spans="1:37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</row>
    <row r="946" spans="1:37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</row>
    <row r="947" spans="1:37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</row>
    <row r="948" spans="1:37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</row>
    <row r="949" spans="1:37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</row>
    <row r="950" spans="1:37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</row>
    <row r="951" spans="1:37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</row>
    <row r="952" spans="1:37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</row>
    <row r="953" spans="1:37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</row>
    <row r="954" spans="1:37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</row>
    <row r="955" spans="1:37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</row>
    <row r="956" spans="1:37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</row>
    <row r="957" spans="1:37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</row>
    <row r="958" spans="1:37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</row>
    <row r="959" spans="1:37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</row>
    <row r="960" spans="1:37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</row>
    <row r="961" spans="1:37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</row>
    <row r="962" spans="1:37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</row>
    <row r="963" spans="1:37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</row>
    <row r="964" spans="1:37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</row>
    <row r="965" spans="1:37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</row>
    <row r="966" spans="1:37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</row>
    <row r="967" spans="1:37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</row>
    <row r="968" spans="1:37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</row>
    <row r="969" spans="1:37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</row>
    <row r="970" spans="1:37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</row>
    <row r="971" spans="1:37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</row>
    <row r="972" spans="1:37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</row>
    <row r="973" spans="1:37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</row>
    <row r="974" spans="1:37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</row>
    <row r="978" spans="1:37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</row>
    <row r="982" spans="1:37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</row>
    <row r="983" spans="1:37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</row>
    <row r="984" spans="1:37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</row>
    <row r="985" spans="1:37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</row>
    <row r="986" spans="1:37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</row>
    <row r="989" spans="1:37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</row>
    <row r="990" spans="1:37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</row>
    <row r="994" spans="1:37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</row>
    <row r="996" spans="1:37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</row>
    <row r="997" spans="1:37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</row>
    <row r="998" spans="1:37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</row>
    <row r="999" spans="1:37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</sheetData>
  <mergeCells count="96"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U14:V14"/>
    <mergeCell ref="U15:V15"/>
    <mergeCell ref="U16:V16"/>
    <mergeCell ref="U17:V17"/>
    <mergeCell ref="U18:V18"/>
    <mergeCell ref="C20:C21"/>
    <mergeCell ref="C22:C23"/>
    <mergeCell ref="C24:C25"/>
    <mergeCell ref="E20:E21"/>
    <mergeCell ref="E22:E23"/>
    <mergeCell ref="E24:E27"/>
    <mergeCell ref="B36:L37"/>
    <mergeCell ref="C26:C27"/>
    <mergeCell ref="B29:C29"/>
    <mergeCell ref="D29:I29"/>
    <mergeCell ref="B30:C31"/>
    <mergeCell ref="D30:I31"/>
    <mergeCell ref="J30:J31"/>
    <mergeCell ref="B32:C33"/>
    <mergeCell ref="K29:L29"/>
    <mergeCell ref="D32:I33"/>
    <mergeCell ref="J32:J33"/>
    <mergeCell ref="B34:C35"/>
    <mergeCell ref="D34:I35"/>
    <mergeCell ref="J34:J35"/>
    <mergeCell ref="M34:Q34"/>
    <mergeCell ref="M35:Q35"/>
    <mergeCell ref="M36:Q37"/>
    <mergeCell ref="O26:O27"/>
    <mergeCell ref="P26:P27"/>
    <mergeCell ref="Q26:Q27"/>
    <mergeCell ref="M29:Q29"/>
    <mergeCell ref="M30:Q31"/>
    <mergeCell ref="M32:Q33"/>
    <mergeCell ref="B11:C11"/>
    <mergeCell ref="B12:C12"/>
    <mergeCell ref="B13:C13"/>
    <mergeCell ref="N10:P10"/>
    <mergeCell ref="M9:Q9"/>
    <mergeCell ref="B10:C10"/>
    <mergeCell ref="B9:C9"/>
    <mergeCell ref="I15:L16"/>
    <mergeCell ref="M15:N16"/>
    <mergeCell ref="D14:I14"/>
    <mergeCell ref="N14:P14"/>
    <mergeCell ref="B15:B17"/>
    <mergeCell ref="C15:C17"/>
    <mergeCell ref="D15:D17"/>
    <mergeCell ref="E15:E17"/>
    <mergeCell ref="F15:F17"/>
    <mergeCell ref="O15:Q15"/>
    <mergeCell ref="O16:O17"/>
    <mergeCell ref="P16:P17"/>
    <mergeCell ref="Q16:Q17"/>
    <mergeCell ref="G15:G17"/>
    <mergeCell ref="H15:H17"/>
    <mergeCell ref="B18:B25"/>
    <mergeCell ref="B26:B27"/>
    <mergeCell ref="O20:O21"/>
    <mergeCell ref="P20:P21"/>
    <mergeCell ref="Q20:Q21"/>
    <mergeCell ref="O22:O23"/>
    <mergeCell ref="P22:P23"/>
    <mergeCell ref="Q22:Q23"/>
    <mergeCell ref="O24:O25"/>
    <mergeCell ref="O18:O19"/>
    <mergeCell ref="P18:P19"/>
    <mergeCell ref="Q18:Q19"/>
    <mergeCell ref="P24:P25"/>
    <mergeCell ref="Q24:Q25"/>
    <mergeCell ref="C18:C19"/>
    <mergeCell ref="E18:E19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8"/>
  <sheetViews>
    <sheetView showGridLines="0" topLeftCell="I1" workbookViewId="0"/>
  </sheetViews>
  <sheetFormatPr baseColWidth="10" defaultColWidth="14.42578125" defaultRowHeight="15" customHeight="1"/>
  <cols>
    <col min="1" max="1" width="6.7109375" customWidth="1"/>
    <col min="2" max="2" width="26.42578125" customWidth="1"/>
    <col min="3" max="3" width="58.7109375" customWidth="1"/>
    <col min="4" max="4" width="16.85546875" customWidth="1"/>
    <col min="5" max="5" width="13.85546875" customWidth="1"/>
    <col min="6" max="6" width="16.7109375" customWidth="1"/>
    <col min="7" max="7" width="18" customWidth="1"/>
    <col min="8" max="8" width="22.85546875" customWidth="1"/>
    <col min="9" max="9" width="20.140625" customWidth="1"/>
    <col min="10" max="10" width="20.85546875" customWidth="1"/>
    <col min="11" max="11" width="13.5703125" customWidth="1"/>
    <col min="12" max="12" width="15.85546875" customWidth="1"/>
    <col min="13" max="13" width="14.85546875" customWidth="1"/>
    <col min="14" max="14" width="21.140625" customWidth="1"/>
    <col min="15" max="17" width="16.85546875" customWidth="1"/>
    <col min="18" max="18" width="16.42578125" customWidth="1"/>
    <col min="19" max="19" width="12.5703125" hidden="1" customWidth="1"/>
    <col min="20" max="20" width="14.42578125" hidden="1" customWidth="1"/>
    <col min="21" max="21" width="18.5703125" hidden="1" customWidth="1"/>
    <col min="22" max="22" width="33.85546875" hidden="1" customWidth="1"/>
    <col min="23" max="23" width="12.5703125" hidden="1" customWidth="1"/>
    <col min="24" max="24" width="24.28515625" hidden="1" customWidth="1"/>
    <col min="25" max="25" width="22.5703125" hidden="1" customWidth="1"/>
    <col min="26" max="27" width="12.5703125" hidden="1" customWidth="1"/>
    <col min="28" max="28" width="16.85546875" hidden="1" customWidth="1"/>
    <col min="29" max="29" width="12.5703125" hidden="1" customWidth="1"/>
    <col min="30" max="30" width="30.140625" hidden="1" customWidth="1"/>
    <col min="31" max="31" width="15.42578125" hidden="1" customWidth="1"/>
    <col min="32" max="32" width="15.85546875" hidden="1" customWidth="1"/>
    <col min="33" max="33" width="24.42578125" hidden="1" customWidth="1"/>
    <col min="34" max="34" width="17.140625" hidden="1" customWidth="1"/>
    <col min="35" max="37" width="10.7109375" hidden="1" customWidth="1"/>
  </cols>
  <sheetData>
    <row r="1" spans="1:37" ht="12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8"/>
      <c r="N1" s="48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21" customHeight="1">
      <c r="A2" s="58"/>
      <c r="B2" s="648"/>
      <c r="C2" s="589"/>
      <c r="D2" s="648" t="s">
        <v>131</v>
      </c>
      <c r="E2" s="588"/>
      <c r="F2" s="588"/>
      <c r="G2" s="588"/>
      <c r="H2" s="588"/>
      <c r="I2" s="588"/>
      <c r="J2" s="588"/>
      <c r="K2" s="589"/>
      <c r="L2" s="637" t="s">
        <v>132</v>
      </c>
      <c r="M2" s="594"/>
      <c r="N2" s="594"/>
      <c r="O2" s="595"/>
      <c r="P2" s="648"/>
      <c r="Q2" s="589"/>
      <c r="R2" s="59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11.25" customHeight="1">
      <c r="A3" s="58"/>
      <c r="B3" s="628"/>
      <c r="C3" s="629"/>
      <c r="D3" s="590"/>
      <c r="E3" s="591"/>
      <c r="F3" s="591"/>
      <c r="G3" s="591"/>
      <c r="H3" s="591"/>
      <c r="I3" s="591"/>
      <c r="J3" s="591"/>
      <c r="K3" s="592"/>
      <c r="L3" s="637" t="s">
        <v>133</v>
      </c>
      <c r="M3" s="594"/>
      <c r="N3" s="594"/>
      <c r="O3" s="595"/>
      <c r="P3" s="628"/>
      <c r="Q3" s="629"/>
      <c r="R3" s="59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37" ht="18" customHeight="1">
      <c r="A4" s="58"/>
      <c r="B4" s="628"/>
      <c r="C4" s="629"/>
      <c r="D4" s="648" t="s">
        <v>134</v>
      </c>
      <c r="E4" s="588"/>
      <c r="F4" s="588"/>
      <c r="G4" s="588"/>
      <c r="H4" s="588"/>
      <c r="I4" s="588"/>
      <c r="J4" s="588"/>
      <c r="K4" s="589"/>
      <c r="L4" s="637" t="s">
        <v>135</v>
      </c>
      <c r="M4" s="594"/>
      <c r="N4" s="594"/>
      <c r="O4" s="595"/>
      <c r="P4" s="628"/>
      <c r="Q4" s="629"/>
      <c r="R4" s="59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7" ht="16.5" customHeight="1">
      <c r="A5" s="58"/>
      <c r="B5" s="590"/>
      <c r="C5" s="592"/>
      <c r="D5" s="590"/>
      <c r="E5" s="591"/>
      <c r="F5" s="591"/>
      <c r="G5" s="591"/>
      <c r="H5" s="591"/>
      <c r="I5" s="591"/>
      <c r="J5" s="591"/>
      <c r="K5" s="592"/>
      <c r="L5" s="637" t="s">
        <v>136</v>
      </c>
      <c r="M5" s="594"/>
      <c r="N5" s="594"/>
      <c r="O5" s="595"/>
      <c r="P5" s="590"/>
      <c r="Q5" s="592"/>
      <c r="R5" s="59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>
      <c r="A6" s="58"/>
      <c r="B6" s="60" t="s">
        <v>3</v>
      </c>
      <c r="C6" s="60" t="s">
        <v>137</v>
      </c>
      <c r="D6" s="637" t="s">
        <v>138</v>
      </c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5"/>
      <c r="R6" s="59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</row>
    <row r="7" spans="1:37" ht="25.5">
      <c r="A7" s="58"/>
      <c r="B7" s="61" t="s">
        <v>6</v>
      </c>
      <c r="C7" s="62" t="s">
        <v>7</v>
      </c>
      <c r="D7" s="638" t="s">
        <v>8</v>
      </c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</row>
    <row r="8" spans="1:37" ht="29.25" customHeight="1">
      <c r="A8" s="58"/>
      <c r="B8" s="637" t="s">
        <v>139</v>
      </c>
      <c r="C8" s="595"/>
      <c r="D8" s="639"/>
      <c r="E8" s="594"/>
      <c r="F8" s="594"/>
      <c r="G8" s="594"/>
      <c r="H8" s="594"/>
      <c r="I8" s="595"/>
      <c r="J8" s="643" t="s">
        <v>140</v>
      </c>
      <c r="K8" s="588"/>
      <c r="L8" s="589"/>
      <c r="M8" s="640" t="s">
        <v>11</v>
      </c>
      <c r="N8" s="594"/>
      <c r="O8" s="594"/>
      <c r="P8" s="594"/>
      <c r="Q8" s="595"/>
      <c r="R8" s="63"/>
      <c r="S8" s="58"/>
      <c r="T8" s="655"/>
      <c r="U8" s="620"/>
      <c r="V8" s="620"/>
      <c r="W8" s="620"/>
      <c r="X8" s="620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1:37" ht="32.25" customHeight="1">
      <c r="A9" s="58"/>
      <c r="B9" s="637" t="s">
        <v>141</v>
      </c>
      <c r="C9" s="595"/>
      <c r="D9" s="639"/>
      <c r="E9" s="594"/>
      <c r="F9" s="594"/>
      <c r="G9" s="594"/>
      <c r="H9" s="594"/>
      <c r="I9" s="595"/>
      <c r="J9" s="628"/>
      <c r="K9" s="620"/>
      <c r="L9" s="629"/>
      <c r="M9" s="65" t="s">
        <v>13</v>
      </c>
      <c r="N9" s="641" t="s">
        <v>14</v>
      </c>
      <c r="O9" s="594"/>
      <c r="P9" s="595"/>
      <c r="Q9" s="65" t="s">
        <v>15</v>
      </c>
      <c r="R9" s="63"/>
      <c r="S9" s="58"/>
      <c r="T9" s="64"/>
      <c r="U9" s="64"/>
      <c r="V9" s="64"/>
      <c r="W9" s="64"/>
      <c r="X9" s="64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</row>
    <row r="10" spans="1:37" ht="42.75" customHeight="1">
      <c r="A10" s="58"/>
      <c r="B10" s="649" t="s">
        <v>142</v>
      </c>
      <c r="C10" s="595"/>
      <c r="D10" s="636"/>
      <c r="E10" s="594"/>
      <c r="F10" s="594"/>
      <c r="G10" s="594"/>
      <c r="H10" s="594"/>
      <c r="I10" s="595"/>
      <c r="J10" s="628"/>
      <c r="K10" s="620"/>
      <c r="L10" s="629"/>
      <c r="M10" s="66"/>
      <c r="N10" s="642" t="s">
        <v>143</v>
      </c>
      <c r="O10" s="594"/>
      <c r="P10" s="595"/>
      <c r="Q10" s="67"/>
      <c r="R10" s="63"/>
      <c r="S10" s="58"/>
      <c r="T10" s="68"/>
      <c r="U10" s="656"/>
      <c r="V10" s="620"/>
      <c r="W10" s="620"/>
      <c r="X10" s="68"/>
      <c r="Y10" s="58"/>
      <c r="Z10" s="69"/>
      <c r="AA10" s="69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>
      <c r="A11" s="58"/>
      <c r="B11" s="649" t="s">
        <v>144</v>
      </c>
      <c r="C11" s="595"/>
      <c r="D11" s="636"/>
      <c r="E11" s="594"/>
      <c r="F11" s="594"/>
      <c r="G11" s="594"/>
      <c r="H11" s="594"/>
      <c r="I11" s="595"/>
      <c r="J11" s="628"/>
      <c r="K11" s="620"/>
      <c r="L11" s="629"/>
      <c r="M11" s="70"/>
      <c r="N11" s="644"/>
      <c r="O11" s="594"/>
      <c r="P11" s="595"/>
      <c r="Q11" s="71"/>
      <c r="R11" s="63"/>
      <c r="S11" s="58"/>
      <c r="T11" s="72"/>
      <c r="U11" s="657"/>
      <c r="V11" s="620"/>
      <c r="W11" s="620"/>
      <c r="X11" s="28"/>
      <c r="Y11" s="58"/>
      <c r="Z11" s="74"/>
      <c r="AA11" s="28"/>
      <c r="AB11" s="75"/>
      <c r="AC11" s="58"/>
      <c r="AD11" s="58"/>
      <c r="AE11" s="58"/>
      <c r="AF11" s="58"/>
      <c r="AG11" s="58"/>
      <c r="AH11" s="58"/>
      <c r="AI11" s="58"/>
      <c r="AJ11" s="58"/>
      <c r="AK11" s="58"/>
    </row>
    <row r="12" spans="1:37" ht="30" customHeight="1">
      <c r="A12" s="58"/>
      <c r="B12" s="637" t="s">
        <v>145</v>
      </c>
      <c r="C12" s="595"/>
      <c r="D12" s="639"/>
      <c r="E12" s="594"/>
      <c r="F12" s="594"/>
      <c r="G12" s="594"/>
      <c r="H12" s="594"/>
      <c r="I12" s="595"/>
      <c r="J12" s="628"/>
      <c r="K12" s="620"/>
      <c r="L12" s="629"/>
      <c r="M12" s="76"/>
      <c r="N12" s="645"/>
      <c r="O12" s="594"/>
      <c r="P12" s="595"/>
      <c r="Q12" s="77"/>
      <c r="R12" s="63"/>
      <c r="S12" s="58"/>
      <c r="T12" s="72"/>
      <c r="U12" s="657"/>
      <c r="V12" s="620"/>
      <c r="W12" s="620"/>
      <c r="X12" s="28"/>
      <c r="Y12" s="58"/>
      <c r="Z12" s="74"/>
      <c r="AA12" s="28"/>
      <c r="AB12" s="75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7" ht="22.5" customHeight="1">
      <c r="A13" s="58"/>
      <c r="B13" s="78" t="s">
        <v>19</v>
      </c>
      <c r="C13" s="79"/>
      <c r="D13" s="646"/>
      <c r="E13" s="594"/>
      <c r="F13" s="594"/>
      <c r="G13" s="594"/>
      <c r="H13" s="594"/>
      <c r="I13" s="595"/>
      <c r="J13" s="590"/>
      <c r="K13" s="591"/>
      <c r="L13" s="592"/>
      <c r="M13" s="80"/>
      <c r="N13" s="645"/>
      <c r="O13" s="594"/>
      <c r="P13" s="595"/>
      <c r="Q13" s="81"/>
      <c r="R13" s="63"/>
      <c r="S13" s="58"/>
      <c r="T13" s="74"/>
      <c r="U13" s="657"/>
      <c r="V13" s="620"/>
      <c r="W13" s="73"/>
      <c r="X13" s="28"/>
      <c r="Y13" s="82"/>
      <c r="Z13" s="74"/>
      <c r="AA13" s="28"/>
      <c r="AB13" s="75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1:37" ht="13.5" customHeight="1">
      <c r="A14" s="33"/>
      <c r="B14" s="650" t="s">
        <v>20</v>
      </c>
      <c r="C14" s="651" t="s">
        <v>21</v>
      </c>
      <c r="D14" s="650" t="s">
        <v>146</v>
      </c>
      <c r="E14" s="650" t="s">
        <v>23</v>
      </c>
      <c r="F14" s="650" t="s">
        <v>24</v>
      </c>
      <c r="G14" s="679" t="s">
        <v>147</v>
      </c>
      <c r="H14" s="650" t="s">
        <v>26</v>
      </c>
      <c r="I14" s="677" t="s">
        <v>27</v>
      </c>
      <c r="J14" s="588"/>
      <c r="K14" s="588"/>
      <c r="L14" s="589"/>
      <c r="M14" s="677" t="s">
        <v>28</v>
      </c>
      <c r="N14" s="589"/>
      <c r="O14" s="678" t="s">
        <v>29</v>
      </c>
      <c r="P14" s="594"/>
      <c r="Q14" s="595"/>
      <c r="R14" s="33"/>
      <c r="S14" s="33"/>
      <c r="T14" s="34"/>
      <c r="U14" s="621"/>
      <c r="V14" s="620"/>
      <c r="W14" s="33"/>
      <c r="X14" s="21"/>
      <c r="Y14" s="33"/>
      <c r="Z14" s="36"/>
      <c r="AA14" s="21"/>
      <c r="AB14" s="37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ht="13.5" customHeight="1">
      <c r="A15" s="33"/>
      <c r="B15" s="579"/>
      <c r="C15" s="579"/>
      <c r="D15" s="579"/>
      <c r="E15" s="579"/>
      <c r="F15" s="579"/>
      <c r="G15" s="579"/>
      <c r="H15" s="579"/>
      <c r="I15" s="590"/>
      <c r="J15" s="591"/>
      <c r="K15" s="591"/>
      <c r="L15" s="592"/>
      <c r="M15" s="590"/>
      <c r="N15" s="592"/>
      <c r="O15" s="650" t="s">
        <v>30</v>
      </c>
      <c r="P15" s="650" t="s">
        <v>31</v>
      </c>
      <c r="Q15" s="651" t="s">
        <v>32</v>
      </c>
      <c r="R15" s="33"/>
      <c r="S15" s="33"/>
      <c r="T15" s="38"/>
      <c r="U15" s="621"/>
      <c r="V15" s="620"/>
      <c r="W15" s="33"/>
      <c r="X15" s="21"/>
      <c r="Y15" s="33"/>
      <c r="Z15" s="36"/>
      <c r="AA15" s="21"/>
      <c r="AB15" s="37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ht="21.75" customHeight="1">
      <c r="A16" s="33"/>
      <c r="B16" s="580"/>
      <c r="C16" s="580"/>
      <c r="D16" s="580"/>
      <c r="E16" s="580"/>
      <c r="F16" s="580"/>
      <c r="G16" s="580"/>
      <c r="H16" s="580"/>
      <c r="I16" s="85" t="s">
        <v>33</v>
      </c>
      <c r="J16" s="85" t="s">
        <v>34</v>
      </c>
      <c r="K16" s="85" t="s">
        <v>35</v>
      </c>
      <c r="L16" s="86" t="s">
        <v>36</v>
      </c>
      <c r="M16" s="22" t="s">
        <v>37</v>
      </c>
      <c r="N16" s="87" t="s">
        <v>38</v>
      </c>
      <c r="O16" s="580"/>
      <c r="P16" s="580"/>
      <c r="Q16" s="580"/>
      <c r="R16" s="33"/>
      <c r="S16" s="33"/>
      <c r="T16" s="38"/>
      <c r="U16" s="621"/>
      <c r="V16" s="620"/>
      <c r="W16" s="33"/>
      <c r="X16" s="21"/>
      <c r="Y16" s="33"/>
      <c r="Z16" s="36"/>
      <c r="AA16" s="21"/>
      <c r="AB16" s="37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20.25" customHeight="1">
      <c r="A17" s="33"/>
      <c r="B17" s="667" t="s">
        <v>148</v>
      </c>
      <c r="C17" s="680" t="s">
        <v>149</v>
      </c>
      <c r="D17" s="85" t="s">
        <v>43</v>
      </c>
      <c r="E17" s="652" t="s">
        <v>73</v>
      </c>
      <c r="F17" s="88">
        <v>24</v>
      </c>
      <c r="G17" s="85" t="s">
        <v>43</v>
      </c>
      <c r="H17" s="89">
        <v>12920000000</v>
      </c>
      <c r="I17" s="90">
        <f t="shared" ref="I17:I56" si="0">H17</f>
        <v>12920000000</v>
      </c>
      <c r="J17" s="91">
        <v>0</v>
      </c>
      <c r="K17" s="91">
        <v>0</v>
      </c>
      <c r="L17" s="23">
        <v>0</v>
      </c>
      <c r="M17" s="24">
        <v>45659</v>
      </c>
      <c r="N17" s="24">
        <v>46021</v>
      </c>
      <c r="O17" s="634">
        <f>+F18/F17</f>
        <v>0</v>
      </c>
      <c r="P17" s="634">
        <f>+H18/H17</f>
        <v>0</v>
      </c>
      <c r="Q17" s="634" t="e">
        <f>+(O17*O17)/P17</f>
        <v>#DIV/0!</v>
      </c>
      <c r="R17" s="33"/>
      <c r="S17" s="33"/>
      <c r="T17" s="38"/>
      <c r="U17" s="621"/>
      <c r="V17" s="620"/>
      <c r="W17" s="33"/>
      <c r="X17" s="21"/>
      <c r="Y17" s="33"/>
      <c r="Z17" s="36"/>
      <c r="AA17" s="21"/>
      <c r="AB17" s="37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ht="20.25" customHeight="1">
      <c r="A18" s="33"/>
      <c r="B18" s="579"/>
      <c r="C18" s="672"/>
      <c r="D18" s="85" t="s">
        <v>44</v>
      </c>
      <c r="E18" s="653"/>
      <c r="F18" s="92"/>
      <c r="G18" s="93" t="s">
        <v>54</v>
      </c>
      <c r="H18" s="94"/>
      <c r="I18" s="95">
        <f t="shared" si="0"/>
        <v>0</v>
      </c>
      <c r="J18" s="91">
        <v>0</v>
      </c>
      <c r="K18" s="91">
        <v>0</v>
      </c>
      <c r="L18" s="23">
        <v>0</v>
      </c>
      <c r="M18" s="24"/>
      <c r="N18" s="24"/>
      <c r="O18" s="580"/>
      <c r="P18" s="580"/>
      <c r="Q18" s="580"/>
      <c r="R18" s="33"/>
      <c r="S18" s="33"/>
      <c r="T18" s="38"/>
      <c r="U18" s="35"/>
      <c r="V18" s="35"/>
      <c r="W18" s="33"/>
      <c r="X18" s="21"/>
      <c r="Y18" s="33"/>
      <c r="Z18" s="36"/>
      <c r="AA18" s="21"/>
      <c r="AB18" s="37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ht="22.5" customHeight="1">
      <c r="A19" s="33"/>
      <c r="B19" s="579"/>
      <c r="C19" s="680" t="s">
        <v>150</v>
      </c>
      <c r="D19" s="85" t="s">
        <v>41</v>
      </c>
      <c r="E19" s="652" t="s">
        <v>73</v>
      </c>
      <c r="F19" s="88">
        <v>1</v>
      </c>
      <c r="G19" s="96" t="s">
        <v>41</v>
      </c>
      <c r="H19" s="97">
        <v>200000000</v>
      </c>
      <c r="I19" s="98">
        <f t="shared" si="0"/>
        <v>200000000</v>
      </c>
      <c r="J19" s="91">
        <v>0</v>
      </c>
      <c r="K19" s="91">
        <v>0</v>
      </c>
      <c r="L19" s="23">
        <v>0</v>
      </c>
      <c r="M19" s="24">
        <v>45659</v>
      </c>
      <c r="N19" s="24">
        <v>46021</v>
      </c>
      <c r="O19" s="634">
        <f>+F20/F19</f>
        <v>0</v>
      </c>
      <c r="P19" s="634">
        <f>+H20/H19</f>
        <v>0</v>
      </c>
      <c r="Q19" s="634" t="e">
        <f>+(O19*O19)/P19</f>
        <v>#DIV/0!</v>
      </c>
      <c r="R19" s="33"/>
      <c r="S19" s="33"/>
      <c r="T19" s="33"/>
      <c r="U19" s="33"/>
      <c r="V19" s="33"/>
      <c r="W19" s="33"/>
      <c r="X19" s="21"/>
      <c r="Y19" s="33"/>
      <c r="Z19" s="36"/>
      <c r="AA19" s="21"/>
      <c r="AB19" s="37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22.5" customHeight="1">
      <c r="A20" s="33"/>
      <c r="B20" s="580"/>
      <c r="C20" s="672"/>
      <c r="D20" s="85" t="s">
        <v>44</v>
      </c>
      <c r="E20" s="653"/>
      <c r="F20" s="92"/>
      <c r="G20" s="93" t="s">
        <v>54</v>
      </c>
      <c r="H20" s="99"/>
      <c r="I20" s="100">
        <f t="shared" si="0"/>
        <v>0</v>
      </c>
      <c r="J20" s="91">
        <v>0</v>
      </c>
      <c r="K20" s="91">
        <v>0</v>
      </c>
      <c r="L20" s="23">
        <v>0</v>
      </c>
      <c r="M20" s="24"/>
      <c r="N20" s="24"/>
      <c r="O20" s="580"/>
      <c r="P20" s="580"/>
      <c r="Q20" s="580"/>
      <c r="R20" s="33"/>
      <c r="S20" s="33"/>
      <c r="T20" s="33"/>
      <c r="U20" s="33"/>
      <c r="V20" s="33"/>
      <c r="W20" s="33"/>
      <c r="X20" s="21"/>
      <c r="Y20" s="33"/>
      <c r="Z20" s="36"/>
      <c r="AA20" s="21"/>
      <c r="AB20" s="37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ht="25.5" customHeight="1">
      <c r="A21" s="33"/>
      <c r="B21" s="654"/>
      <c r="C21" s="671" t="s">
        <v>151</v>
      </c>
      <c r="D21" s="85" t="s">
        <v>41</v>
      </c>
      <c r="E21" s="652" t="s">
        <v>73</v>
      </c>
      <c r="F21" s="88">
        <v>1</v>
      </c>
      <c r="G21" s="96" t="s">
        <v>41</v>
      </c>
      <c r="H21" s="97">
        <v>550000000</v>
      </c>
      <c r="I21" s="98">
        <f t="shared" si="0"/>
        <v>550000000</v>
      </c>
      <c r="J21" s="91">
        <v>0</v>
      </c>
      <c r="K21" s="91">
        <v>0</v>
      </c>
      <c r="L21" s="23">
        <v>0</v>
      </c>
      <c r="M21" s="24">
        <v>45659</v>
      </c>
      <c r="N21" s="24">
        <v>46021</v>
      </c>
      <c r="O21" s="634">
        <f>+F22/F21</f>
        <v>0</v>
      </c>
      <c r="P21" s="634">
        <f>+H22/H21</f>
        <v>0</v>
      </c>
      <c r="Q21" s="634" t="e">
        <f>+(O21*O21)/P21</f>
        <v>#DIV/0!</v>
      </c>
      <c r="R21" s="33"/>
      <c r="S21" s="33"/>
      <c r="T21" s="33"/>
      <c r="U21" s="33"/>
      <c r="V21" s="33"/>
      <c r="W21" s="33"/>
      <c r="X21" s="21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ht="25.5" customHeight="1">
      <c r="A22" s="33"/>
      <c r="B22" s="579"/>
      <c r="C22" s="672"/>
      <c r="D22" s="85" t="s">
        <v>44</v>
      </c>
      <c r="E22" s="653"/>
      <c r="F22" s="92"/>
      <c r="G22" s="93" t="s">
        <v>54</v>
      </c>
      <c r="H22" s="99"/>
      <c r="I22" s="100">
        <f t="shared" si="0"/>
        <v>0</v>
      </c>
      <c r="J22" s="91">
        <v>0</v>
      </c>
      <c r="K22" s="91">
        <v>0</v>
      </c>
      <c r="L22" s="23">
        <v>0</v>
      </c>
      <c r="M22" s="24"/>
      <c r="N22" s="24"/>
      <c r="O22" s="580"/>
      <c r="P22" s="580"/>
      <c r="Q22" s="580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7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ht="19.5" customHeight="1">
      <c r="A23" s="33"/>
      <c r="B23" s="579"/>
      <c r="C23" s="671" t="s">
        <v>152</v>
      </c>
      <c r="D23" s="85" t="s">
        <v>41</v>
      </c>
      <c r="E23" s="652" t="s">
        <v>73</v>
      </c>
      <c r="F23" s="88">
        <v>1</v>
      </c>
      <c r="G23" s="96" t="s">
        <v>41</v>
      </c>
      <c r="H23" s="97">
        <v>3000000000</v>
      </c>
      <c r="I23" s="98">
        <f t="shared" si="0"/>
        <v>3000000000</v>
      </c>
      <c r="J23" s="91">
        <v>0</v>
      </c>
      <c r="K23" s="91">
        <v>0</v>
      </c>
      <c r="L23" s="23">
        <v>0</v>
      </c>
      <c r="M23" s="24">
        <v>45659</v>
      </c>
      <c r="N23" s="24">
        <v>46021</v>
      </c>
      <c r="O23" s="634">
        <f>+F24/F23</f>
        <v>0</v>
      </c>
      <c r="P23" s="634">
        <f>+H24/H23</f>
        <v>0</v>
      </c>
      <c r="Q23" s="634" t="e">
        <f>+(O23*O23)/P23</f>
        <v>#DIV/0!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ht="19.5" customHeight="1">
      <c r="A24" s="33"/>
      <c r="B24" s="580"/>
      <c r="C24" s="672"/>
      <c r="D24" s="85" t="s">
        <v>44</v>
      </c>
      <c r="E24" s="653"/>
      <c r="F24" s="101"/>
      <c r="G24" s="93" t="s">
        <v>54</v>
      </c>
      <c r="H24" s="99"/>
      <c r="I24" s="95">
        <f t="shared" si="0"/>
        <v>0</v>
      </c>
      <c r="J24" s="91">
        <v>0</v>
      </c>
      <c r="K24" s="91">
        <v>0</v>
      </c>
      <c r="L24" s="23">
        <v>0</v>
      </c>
      <c r="M24" s="24"/>
      <c r="N24" s="24"/>
      <c r="O24" s="580"/>
      <c r="P24" s="580"/>
      <c r="Q24" s="580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17.25" customHeight="1">
      <c r="A25" s="33"/>
      <c r="B25" s="654"/>
      <c r="C25" s="666" t="s">
        <v>153</v>
      </c>
      <c r="D25" s="85" t="s">
        <v>41</v>
      </c>
      <c r="E25" s="652" t="s">
        <v>73</v>
      </c>
      <c r="F25" s="101">
        <v>1</v>
      </c>
      <c r="G25" s="96" t="s">
        <v>41</v>
      </c>
      <c r="H25" s="97">
        <v>300000000</v>
      </c>
      <c r="I25" s="98">
        <f t="shared" si="0"/>
        <v>300000000</v>
      </c>
      <c r="J25" s="91">
        <v>0</v>
      </c>
      <c r="K25" s="91">
        <v>0</v>
      </c>
      <c r="L25" s="23">
        <v>0</v>
      </c>
      <c r="M25" s="24">
        <v>45659</v>
      </c>
      <c r="N25" s="24">
        <v>46021</v>
      </c>
      <c r="O25" s="634">
        <f>+F26/F25</f>
        <v>0</v>
      </c>
      <c r="P25" s="634">
        <f>+H26/H25</f>
        <v>0</v>
      </c>
      <c r="Q25" s="634" t="e">
        <f>+(O25*O25)/P25</f>
        <v>#DIV/0!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ht="17.25" customHeight="1">
      <c r="A26" s="33"/>
      <c r="B26" s="579"/>
      <c r="C26" s="580"/>
      <c r="D26" s="85" t="s">
        <v>44</v>
      </c>
      <c r="E26" s="653"/>
      <c r="F26" s="101"/>
      <c r="G26" s="93" t="s">
        <v>54</v>
      </c>
      <c r="H26" s="102"/>
      <c r="I26" s="100">
        <f t="shared" si="0"/>
        <v>0</v>
      </c>
      <c r="J26" s="91">
        <v>0</v>
      </c>
      <c r="K26" s="91">
        <v>0</v>
      </c>
      <c r="L26" s="23">
        <v>0</v>
      </c>
      <c r="M26" s="24"/>
      <c r="N26" s="24"/>
      <c r="O26" s="580"/>
      <c r="P26" s="580"/>
      <c r="Q26" s="580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19.5" customHeight="1">
      <c r="A27" s="33"/>
      <c r="B27" s="579"/>
      <c r="C27" s="671" t="s">
        <v>154</v>
      </c>
      <c r="D27" s="85" t="s">
        <v>41</v>
      </c>
      <c r="E27" s="652" t="s">
        <v>73</v>
      </c>
      <c r="F27" s="101">
        <v>1</v>
      </c>
      <c r="G27" s="96" t="s">
        <v>41</v>
      </c>
      <c r="H27" s="97">
        <v>600000000</v>
      </c>
      <c r="I27" s="98">
        <f t="shared" si="0"/>
        <v>600000000</v>
      </c>
      <c r="J27" s="91">
        <v>0</v>
      </c>
      <c r="K27" s="91">
        <v>0</v>
      </c>
      <c r="L27" s="23">
        <v>0</v>
      </c>
      <c r="M27" s="24">
        <v>45659</v>
      </c>
      <c r="N27" s="24">
        <v>46021</v>
      </c>
      <c r="O27" s="634">
        <f>+F28/F27</f>
        <v>0</v>
      </c>
      <c r="P27" s="634">
        <f>+H28/H27</f>
        <v>0</v>
      </c>
      <c r="Q27" s="634" t="e">
        <f>+(O27*O27)/P27</f>
        <v>#DIV/0!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19.5" customHeight="1">
      <c r="A28" s="33"/>
      <c r="B28" s="580"/>
      <c r="C28" s="672"/>
      <c r="D28" s="85" t="s">
        <v>44</v>
      </c>
      <c r="E28" s="653"/>
      <c r="F28" s="101"/>
      <c r="G28" s="93" t="s">
        <v>54</v>
      </c>
      <c r="H28" s="102"/>
      <c r="I28" s="100">
        <f t="shared" si="0"/>
        <v>0</v>
      </c>
      <c r="J28" s="91">
        <v>0</v>
      </c>
      <c r="K28" s="91">
        <v>0</v>
      </c>
      <c r="L28" s="23">
        <v>0</v>
      </c>
      <c r="M28" s="24"/>
      <c r="N28" s="24"/>
      <c r="O28" s="580"/>
      <c r="P28" s="580"/>
      <c r="Q28" s="580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ht="20.25" customHeight="1">
      <c r="A29" s="33"/>
      <c r="B29" s="654"/>
      <c r="C29" s="671" t="s">
        <v>155</v>
      </c>
      <c r="D29" s="85" t="s">
        <v>41</v>
      </c>
      <c r="E29" s="652" t="s">
        <v>73</v>
      </c>
      <c r="F29" s="101">
        <v>1</v>
      </c>
      <c r="G29" s="96" t="s">
        <v>41</v>
      </c>
      <c r="H29" s="97">
        <v>35000000</v>
      </c>
      <c r="I29" s="98">
        <f t="shared" si="0"/>
        <v>35000000</v>
      </c>
      <c r="J29" s="91">
        <v>0</v>
      </c>
      <c r="K29" s="91">
        <v>0</v>
      </c>
      <c r="L29" s="23">
        <v>0</v>
      </c>
      <c r="M29" s="24">
        <v>45659</v>
      </c>
      <c r="N29" s="24">
        <v>46021</v>
      </c>
      <c r="O29" s="634">
        <f>+F30/F29</f>
        <v>0</v>
      </c>
      <c r="P29" s="634">
        <f>+H30/H29</f>
        <v>0</v>
      </c>
      <c r="Q29" s="634" t="e">
        <f>+(O29*O29)/P29</f>
        <v>#DIV/0!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20.25" customHeight="1">
      <c r="A30" s="33"/>
      <c r="B30" s="580"/>
      <c r="C30" s="672"/>
      <c r="D30" s="85" t="s">
        <v>44</v>
      </c>
      <c r="E30" s="653"/>
      <c r="F30" s="101"/>
      <c r="G30" s="93" t="s">
        <v>54</v>
      </c>
      <c r="H30" s="99"/>
      <c r="I30" s="95">
        <f t="shared" si="0"/>
        <v>0</v>
      </c>
      <c r="J30" s="91">
        <v>0</v>
      </c>
      <c r="K30" s="91">
        <v>0</v>
      </c>
      <c r="L30" s="23">
        <v>0</v>
      </c>
      <c r="M30" s="24"/>
      <c r="N30" s="24"/>
      <c r="O30" s="580"/>
      <c r="P30" s="580"/>
      <c r="Q30" s="580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22.5" customHeight="1">
      <c r="A31" s="33"/>
      <c r="B31" s="654"/>
      <c r="C31" s="671" t="s">
        <v>156</v>
      </c>
      <c r="D31" s="85" t="s">
        <v>41</v>
      </c>
      <c r="E31" s="652" t="s">
        <v>73</v>
      </c>
      <c r="F31" s="103">
        <v>1</v>
      </c>
      <c r="G31" s="96" t="s">
        <v>41</v>
      </c>
      <c r="H31" s="97">
        <v>600000000</v>
      </c>
      <c r="I31" s="98">
        <f t="shared" si="0"/>
        <v>600000000</v>
      </c>
      <c r="J31" s="91">
        <v>0</v>
      </c>
      <c r="K31" s="91">
        <v>0</v>
      </c>
      <c r="L31" s="23">
        <v>0</v>
      </c>
      <c r="M31" s="24">
        <v>45659</v>
      </c>
      <c r="N31" s="24">
        <v>46021</v>
      </c>
      <c r="O31" s="634">
        <f>+F32/F31</f>
        <v>0</v>
      </c>
      <c r="P31" s="634">
        <f>+H32/H31</f>
        <v>0</v>
      </c>
      <c r="Q31" s="634" t="e">
        <f>+(O31*O31)/P31</f>
        <v>#DIV/0!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22.5" customHeight="1">
      <c r="A32" s="33"/>
      <c r="B32" s="580"/>
      <c r="C32" s="672"/>
      <c r="D32" s="85" t="s">
        <v>44</v>
      </c>
      <c r="E32" s="653"/>
      <c r="F32" s="101"/>
      <c r="G32" s="93" t="s">
        <v>54</v>
      </c>
      <c r="H32" s="99"/>
      <c r="I32" s="100">
        <f t="shared" si="0"/>
        <v>0</v>
      </c>
      <c r="J32" s="91">
        <v>0</v>
      </c>
      <c r="K32" s="91">
        <v>0</v>
      </c>
      <c r="L32" s="23">
        <v>0</v>
      </c>
      <c r="M32" s="24"/>
      <c r="N32" s="24"/>
      <c r="O32" s="580"/>
      <c r="P32" s="580"/>
      <c r="Q32" s="580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21.75" customHeight="1">
      <c r="A33" s="33"/>
      <c r="B33" s="654"/>
      <c r="C33" s="671" t="s">
        <v>157</v>
      </c>
      <c r="D33" s="85" t="s">
        <v>41</v>
      </c>
      <c r="E33" s="652" t="s">
        <v>73</v>
      </c>
      <c r="F33" s="101">
        <v>1</v>
      </c>
      <c r="G33" s="96" t="s">
        <v>41</v>
      </c>
      <c r="H33" s="97">
        <v>60000000</v>
      </c>
      <c r="I33" s="98">
        <f t="shared" si="0"/>
        <v>60000000</v>
      </c>
      <c r="J33" s="91">
        <v>0</v>
      </c>
      <c r="K33" s="91">
        <v>0</v>
      </c>
      <c r="L33" s="23">
        <v>0</v>
      </c>
      <c r="M33" s="24">
        <v>45659</v>
      </c>
      <c r="N33" s="24">
        <v>46021</v>
      </c>
      <c r="O33" s="634">
        <f>+F34/F33</f>
        <v>0</v>
      </c>
      <c r="P33" s="634">
        <f>+H34/H33</f>
        <v>0</v>
      </c>
      <c r="Q33" s="634" t="e">
        <f>+(O33*O33)/P33</f>
        <v>#DIV/0!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21.75" customHeight="1">
      <c r="A34" s="33"/>
      <c r="B34" s="580"/>
      <c r="C34" s="672"/>
      <c r="D34" s="85" t="s">
        <v>44</v>
      </c>
      <c r="E34" s="653"/>
      <c r="F34" s="101"/>
      <c r="G34" s="93" t="s">
        <v>54</v>
      </c>
      <c r="H34" s="99"/>
      <c r="I34" s="100">
        <f t="shared" si="0"/>
        <v>0</v>
      </c>
      <c r="J34" s="91">
        <v>0</v>
      </c>
      <c r="K34" s="91">
        <v>0</v>
      </c>
      <c r="L34" s="23">
        <v>0</v>
      </c>
      <c r="M34" s="24"/>
      <c r="N34" s="24"/>
      <c r="O34" s="580"/>
      <c r="P34" s="580"/>
      <c r="Q34" s="580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ht="19.5" customHeight="1">
      <c r="A35" s="33"/>
      <c r="B35" s="654"/>
      <c r="C35" s="671" t="s">
        <v>158</v>
      </c>
      <c r="D35" s="85" t="s">
        <v>41</v>
      </c>
      <c r="E35" s="652" t="s">
        <v>73</v>
      </c>
      <c r="F35" s="103">
        <v>1</v>
      </c>
      <c r="G35" s="96" t="s">
        <v>41</v>
      </c>
      <c r="H35" s="97">
        <v>6220000000</v>
      </c>
      <c r="I35" s="98">
        <f t="shared" si="0"/>
        <v>6220000000</v>
      </c>
      <c r="J35" s="91">
        <v>0</v>
      </c>
      <c r="K35" s="91">
        <v>0</v>
      </c>
      <c r="L35" s="23">
        <v>0</v>
      </c>
      <c r="M35" s="24">
        <v>45659</v>
      </c>
      <c r="N35" s="24">
        <v>46021</v>
      </c>
      <c r="O35" s="634">
        <f>+F36/F35</f>
        <v>0</v>
      </c>
      <c r="P35" s="634">
        <f>+H36/H35</f>
        <v>0</v>
      </c>
      <c r="Q35" s="634" t="e">
        <f>+(O35*O35)/P35</f>
        <v>#DIV/0!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ht="19.5" customHeight="1">
      <c r="A36" s="33"/>
      <c r="B36" s="580"/>
      <c r="C36" s="672"/>
      <c r="D36" s="85" t="s">
        <v>44</v>
      </c>
      <c r="E36" s="653"/>
      <c r="F36" s="101"/>
      <c r="G36" s="93" t="s">
        <v>54</v>
      </c>
      <c r="H36" s="99"/>
      <c r="I36" s="95">
        <f t="shared" si="0"/>
        <v>0</v>
      </c>
      <c r="J36" s="91">
        <v>0</v>
      </c>
      <c r="K36" s="91">
        <v>0</v>
      </c>
      <c r="L36" s="23">
        <v>0</v>
      </c>
      <c r="M36" s="24"/>
      <c r="N36" s="24"/>
      <c r="O36" s="580"/>
      <c r="P36" s="580"/>
      <c r="Q36" s="580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1.75" customHeight="1">
      <c r="A37" s="33"/>
      <c r="B37" s="654"/>
      <c r="C37" s="671" t="s">
        <v>159</v>
      </c>
      <c r="D37" s="85" t="s">
        <v>41</v>
      </c>
      <c r="E37" s="652" t="s">
        <v>73</v>
      </c>
      <c r="F37" s="103">
        <v>1</v>
      </c>
      <c r="G37" s="96" t="s">
        <v>41</v>
      </c>
      <c r="H37" s="97">
        <v>2500000000</v>
      </c>
      <c r="I37" s="98">
        <f t="shared" si="0"/>
        <v>2500000000</v>
      </c>
      <c r="J37" s="91">
        <v>0</v>
      </c>
      <c r="K37" s="91">
        <v>0</v>
      </c>
      <c r="L37" s="23">
        <v>0</v>
      </c>
      <c r="M37" s="24">
        <v>45659</v>
      </c>
      <c r="N37" s="24">
        <v>46021</v>
      </c>
      <c r="O37" s="634">
        <f>+F38/F37</f>
        <v>0</v>
      </c>
      <c r="P37" s="634">
        <f>+H38/H37</f>
        <v>0</v>
      </c>
      <c r="Q37" s="634" t="e">
        <f>+(O37*O37)/P37</f>
        <v>#DIV/0!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1.75" customHeight="1">
      <c r="A38" s="33"/>
      <c r="B38" s="580"/>
      <c r="C38" s="672"/>
      <c r="D38" s="85" t="s">
        <v>44</v>
      </c>
      <c r="E38" s="653"/>
      <c r="F38" s="101"/>
      <c r="G38" s="93" t="s">
        <v>54</v>
      </c>
      <c r="H38" s="99"/>
      <c r="I38" s="100">
        <f t="shared" si="0"/>
        <v>0</v>
      </c>
      <c r="J38" s="91">
        <v>0</v>
      </c>
      <c r="K38" s="91">
        <v>0</v>
      </c>
      <c r="L38" s="23">
        <v>0</v>
      </c>
      <c r="M38" s="24"/>
      <c r="N38" s="24"/>
      <c r="O38" s="580"/>
      <c r="P38" s="580"/>
      <c r="Q38" s="580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18" customHeight="1">
      <c r="A39" s="33"/>
      <c r="B39" s="654"/>
      <c r="C39" s="671" t="s">
        <v>160</v>
      </c>
      <c r="D39" s="85" t="s">
        <v>41</v>
      </c>
      <c r="E39" s="652" t="s">
        <v>73</v>
      </c>
      <c r="F39" s="101">
        <v>1</v>
      </c>
      <c r="G39" s="96" t="s">
        <v>41</v>
      </c>
      <c r="H39" s="97">
        <v>12000000</v>
      </c>
      <c r="I39" s="104">
        <f t="shared" si="0"/>
        <v>12000000</v>
      </c>
      <c r="J39" s="91">
        <v>0</v>
      </c>
      <c r="K39" s="91">
        <v>0</v>
      </c>
      <c r="L39" s="23">
        <v>0</v>
      </c>
      <c r="M39" s="24">
        <v>45659</v>
      </c>
      <c r="N39" s="24">
        <v>46021</v>
      </c>
      <c r="O39" s="634">
        <f>+F40/F39</f>
        <v>0</v>
      </c>
      <c r="P39" s="634">
        <f>+H40/H39</f>
        <v>0</v>
      </c>
      <c r="Q39" s="634" t="e">
        <f>+(O39*O39)/P39</f>
        <v>#DIV/0!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ht="18" customHeight="1">
      <c r="A40" s="33"/>
      <c r="B40" s="580"/>
      <c r="C40" s="672"/>
      <c r="D40" s="85" t="s">
        <v>44</v>
      </c>
      <c r="E40" s="653"/>
      <c r="F40" s="101"/>
      <c r="G40" s="105" t="s">
        <v>54</v>
      </c>
      <c r="H40" s="102"/>
      <c r="I40" s="100">
        <f t="shared" si="0"/>
        <v>0</v>
      </c>
      <c r="J40" s="91">
        <v>0</v>
      </c>
      <c r="K40" s="91">
        <v>0</v>
      </c>
      <c r="L40" s="23">
        <v>0</v>
      </c>
      <c r="M40" s="24"/>
      <c r="N40" s="24"/>
      <c r="O40" s="580"/>
      <c r="P40" s="580"/>
      <c r="Q40" s="580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ht="20.25" customHeight="1">
      <c r="A41" s="33"/>
      <c r="B41" s="654"/>
      <c r="C41" s="671" t="s">
        <v>161</v>
      </c>
      <c r="D41" s="85" t="s">
        <v>41</v>
      </c>
      <c r="E41" s="652" t="s">
        <v>73</v>
      </c>
      <c r="F41" s="101">
        <v>1</v>
      </c>
      <c r="G41" s="85" t="s">
        <v>41</v>
      </c>
      <c r="H41" s="97">
        <v>25000000</v>
      </c>
      <c r="I41" s="98">
        <f t="shared" si="0"/>
        <v>25000000</v>
      </c>
      <c r="J41" s="91">
        <v>0</v>
      </c>
      <c r="K41" s="91">
        <v>0</v>
      </c>
      <c r="L41" s="23">
        <v>0</v>
      </c>
      <c r="M41" s="24">
        <v>45659</v>
      </c>
      <c r="N41" s="24">
        <v>46021</v>
      </c>
      <c r="O41" s="634">
        <f>+F42/F41</f>
        <v>0</v>
      </c>
      <c r="P41" s="634">
        <f>+H42/H41</f>
        <v>0</v>
      </c>
      <c r="Q41" s="634" t="e">
        <f>+(O41*O41)/P41</f>
        <v>#DIV/0!</v>
      </c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ht="20.25" customHeight="1">
      <c r="A42" s="33"/>
      <c r="B42" s="580"/>
      <c r="C42" s="672"/>
      <c r="D42" s="85" t="s">
        <v>44</v>
      </c>
      <c r="E42" s="653"/>
      <c r="F42" s="101"/>
      <c r="G42" s="105" t="s">
        <v>54</v>
      </c>
      <c r="H42" s="102"/>
      <c r="I42" s="95">
        <f t="shared" si="0"/>
        <v>0</v>
      </c>
      <c r="J42" s="91">
        <v>0</v>
      </c>
      <c r="K42" s="91">
        <v>0</v>
      </c>
      <c r="L42" s="23">
        <v>0</v>
      </c>
      <c r="M42" s="24"/>
      <c r="N42" s="24"/>
      <c r="O42" s="580"/>
      <c r="P42" s="580"/>
      <c r="Q42" s="580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ht="24.75" customHeight="1">
      <c r="A43" s="33"/>
      <c r="B43" s="654"/>
      <c r="C43" s="671" t="s">
        <v>162</v>
      </c>
      <c r="D43" s="85" t="s">
        <v>41</v>
      </c>
      <c r="E43" s="652" t="s">
        <v>73</v>
      </c>
      <c r="F43" s="101">
        <v>1</v>
      </c>
      <c r="G43" s="85" t="s">
        <v>41</v>
      </c>
      <c r="H43" s="106">
        <v>1080000000</v>
      </c>
      <c r="I43" s="98">
        <f t="shared" si="0"/>
        <v>1080000000</v>
      </c>
      <c r="J43" s="91">
        <v>0</v>
      </c>
      <c r="K43" s="91">
        <v>0</v>
      </c>
      <c r="L43" s="23">
        <v>0</v>
      </c>
      <c r="M43" s="24">
        <v>45659</v>
      </c>
      <c r="N43" s="24">
        <v>46021</v>
      </c>
      <c r="O43" s="634">
        <f>+F44/F43</f>
        <v>0</v>
      </c>
      <c r="P43" s="634">
        <f>+H44/H43</f>
        <v>0</v>
      </c>
      <c r="Q43" s="634" t="e">
        <f>+(O43*O43)/P43</f>
        <v>#DIV/0!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ht="24.75" customHeight="1">
      <c r="A44" s="33"/>
      <c r="B44" s="580"/>
      <c r="C44" s="672"/>
      <c r="D44" s="85" t="s">
        <v>44</v>
      </c>
      <c r="E44" s="653"/>
      <c r="F44" s="101"/>
      <c r="G44" s="105" t="s">
        <v>54</v>
      </c>
      <c r="H44" s="102"/>
      <c r="I44" s="100">
        <f t="shared" si="0"/>
        <v>0</v>
      </c>
      <c r="J44" s="91">
        <v>0</v>
      </c>
      <c r="K44" s="91">
        <v>0</v>
      </c>
      <c r="L44" s="23">
        <v>0</v>
      </c>
      <c r="M44" s="24"/>
      <c r="N44" s="24"/>
      <c r="O44" s="580"/>
      <c r="P44" s="580"/>
      <c r="Q44" s="580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ht="20.25" customHeight="1">
      <c r="A45" s="33"/>
      <c r="B45" s="654"/>
      <c r="C45" s="671" t="s">
        <v>163</v>
      </c>
      <c r="D45" s="85" t="s">
        <v>41</v>
      </c>
      <c r="E45" s="652" t="s">
        <v>73</v>
      </c>
      <c r="F45" s="101">
        <v>1</v>
      </c>
      <c r="G45" s="85" t="s">
        <v>41</v>
      </c>
      <c r="H45" s="89">
        <v>500000000</v>
      </c>
      <c r="I45" s="90">
        <f t="shared" si="0"/>
        <v>500000000</v>
      </c>
      <c r="J45" s="91">
        <v>0</v>
      </c>
      <c r="K45" s="91">
        <v>0</v>
      </c>
      <c r="L45" s="23">
        <v>0</v>
      </c>
      <c r="M45" s="24">
        <v>45659</v>
      </c>
      <c r="N45" s="24">
        <v>46021</v>
      </c>
      <c r="O45" s="634">
        <f>+F46/F45</f>
        <v>0</v>
      </c>
      <c r="P45" s="634">
        <f>+H46/H45</f>
        <v>0</v>
      </c>
      <c r="Q45" s="634" t="e">
        <f>+(O45*O45)/P45</f>
        <v>#DIV/0!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ht="20.25" customHeight="1">
      <c r="A46" s="33"/>
      <c r="B46" s="580"/>
      <c r="C46" s="672"/>
      <c r="D46" s="85" t="s">
        <v>44</v>
      </c>
      <c r="E46" s="653"/>
      <c r="F46" s="101"/>
      <c r="G46" s="105" t="s">
        <v>54</v>
      </c>
      <c r="H46" s="94"/>
      <c r="I46" s="107">
        <f t="shared" si="0"/>
        <v>0</v>
      </c>
      <c r="J46" s="91">
        <v>0</v>
      </c>
      <c r="K46" s="91">
        <v>0</v>
      </c>
      <c r="L46" s="23">
        <v>0</v>
      </c>
      <c r="M46" s="24"/>
      <c r="N46" s="24"/>
      <c r="O46" s="580"/>
      <c r="P46" s="580"/>
      <c r="Q46" s="580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ht="15.75" customHeight="1">
      <c r="A47" s="33"/>
      <c r="B47" s="654"/>
      <c r="C47" s="671" t="s">
        <v>164</v>
      </c>
      <c r="D47" s="85" t="s">
        <v>41</v>
      </c>
      <c r="E47" s="652" t="s">
        <v>73</v>
      </c>
      <c r="F47" s="101">
        <v>1</v>
      </c>
      <c r="G47" s="85" t="s">
        <v>41</v>
      </c>
      <c r="H47" s="106">
        <v>90000000</v>
      </c>
      <c r="I47" s="98">
        <f t="shared" si="0"/>
        <v>90000000</v>
      </c>
      <c r="J47" s="91">
        <v>0</v>
      </c>
      <c r="K47" s="91">
        <v>0</v>
      </c>
      <c r="L47" s="23">
        <v>0</v>
      </c>
      <c r="M47" s="24">
        <v>45659</v>
      </c>
      <c r="N47" s="24">
        <v>46021</v>
      </c>
      <c r="O47" s="634">
        <f>+F48/F47</f>
        <v>0</v>
      </c>
      <c r="P47" s="634">
        <f>+H48/H47</f>
        <v>0</v>
      </c>
      <c r="Q47" s="634" t="e">
        <f>+(O47*O47)/P47</f>
        <v>#DIV/0!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ht="27" customHeight="1">
      <c r="A48" s="33"/>
      <c r="B48" s="580"/>
      <c r="C48" s="672"/>
      <c r="D48" s="85" t="s">
        <v>44</v>
      </c>
      <c r="E48" s="653"/>
      <c r="F48" s="101"/>
      <c r="G48" s="105" t="s">
        <v>54</v>
      </c>
      <c r="H48" s="102"/>
      <c r="I48" s="100">
        <f t="shared" si="0"/>
        <v>0</v>
      </c>
      <c r="J48" s="91">
        <v>0</v>
      </c>
      <c r="K48" s="91">
        <v>0</v>
      </c>
      <c r="L48" s="23">
        <v>0</v>
      </c>
      <c r="M48" s="24"/>
      <c r="N48" s="24"/>
      <c r="O48" s="580"/>
      <c r="P48" s="580"/>
      <c r="Q48" s="580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ht="15.75" customHeight="1">
      <c r="A49" s="33"/>
      <c r="B49" s="654"/>
      <c r="C49" s="671" t="s">
        <v>165</v>
      </c>
      <c r="D49" s="85" t="s">
        <v>41</v>
      </c>
      <c r="E49" s="652" t="s">
        <v>73</v>
      </c>
      <c r="F49" s="101">
        <v>1</v>
      </c>
      <c r="G49" s="85" t="s">
        <v>41</v>
      </c>
      <c r="H49" s="89">
        <v>800000000</v>
      </c>
      <c r="I49" s="90">
        <f t="shared" si="0"/>
        <v>800000000</v>
      </c>
      <c r="J49" s="91">
        <v>0</v>
      </c>
      <c r="K49" s="91">
        <v>0</v>
      </c>
      <c r="L49" s="23">
        <v>0</v>
      </c>
      <c r="M49" s="24">
        <v>45659</v>
      </c>
      <c r="N49" s="24">
        <v>46021</v>
      </c>
      <c r="O49" s="634">
        <f>+F50/F49</f>
        <v>0</v>
      </c>
      <c r="P49" s="634">
        <f>+H50/H49</f>
        <v>0</v>
      </c>
      <c r="Q49" s="634" t="e">
        <f>+(O49*O49)/P49</f>
        <v>#DIV/0!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ht="24.75" customHeight="1">
      <c r="A50" s="33"/>
      <c r="B50" s="580"/>
      <c r="C50" s="672"/>
      <c r="D50" s="85" t="s">
        <v>44</v>
      </c>
      <c r="E50" s="653"/>
      <c r="F50" s="101"/>
      <c r="G50" s="105" t="s">
        <v>54</v>
      </c>
      <c r="H50" s="94"/>
      <c r="I50" s="107">
        <f t="shared" si="0"/>
        <v>0</v>
      </c>
      <c r="J50" s="91">
        <v>0</v>
      </c>
      <c r="K50" s="91">
        <v>0</v>
      </c>
      <c r="L50" s="23">
        <v>0</v>
      </c>
      <c r="M50" s="24"/>
      <c r="N50" s="24"/>
      <c r="O50" s="580"/>
      <c r="P50" s="580"/>
      <c r="Q50" s="580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ht="15.75" customHeight="1">
      <c r="A51" s="33"/>
      <c r="B51" s="654"/>
      <c r="C51" s="671" t="s">
        <v>166</v>
      </c>
      <c r="D51" s="85" t="s">
        <v>41</v>
      </c>
      <c r="E51" s="652" t="s">
        <v>73</v>
      </c>
      <c r="F51" s="101">
        <v>1</v>
      </c>
      <c r="G51" s="85" t="s">
        <v>41</v>
      </c>
      <c r="H51" s="106">
        <v>120000000</v>
      </c>
      <c r="I51" s="98">
        <f t="shared" si="0"/>
        <v>120000000</v>
      </c>
      <c r="J51" s="91">
        <v>0</v>
      </c>
      <c r="K51" s="91">
        <v>0</v>
      </c>
      <c r="L51" s="23">
        <v>0</v>
      </c>
      <c r="M51" s="24">
        <v>45659</v>
      </c>
      <c r="N51" s="24">
        <v>46021</v>
      </c>
      <c r="O51" s="634">
        <f>+F52/F51</f>
        <v>0</v>
      </c>
      <c r="P51" s="634">
        <f>+H52/H51</f>
        <v>0</v>
      </c>
      <c r="Q51" s="634" t="e">
        <f>+(O51*O51)/P51</f>
        <v>#DIV/0!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ht="20.25" customHeight="1">
      <c r="A52" s="33"/>
      <c r="B52" s="580"/>
      <c r="C52" s="672"/>
      <c r="D52" s="85" t="s">
        <v>44</v>
      </c>
      <c r="E52" s="653"/>
      <c r="F52" s="101"/>
      <c r="G52" s="105" t="s">
        <v>54</v>
      </c>
      <c r="H52" s="102"/>
      <c r="I52" s="100">
        <f t="shared" si="0"/>
        <v>0</v>
      </c>
      <c r="J52" s="91">
        <v>0</v>
      </c>
      <c r="K52" s="91">
        <v>0</v>
      </c>
      <c r="L52" s="23">
        <v>0</v>
      </c>
      <c r="M52" s="24"/>
      <c r="N52" s="24"/>
      <c r="O52" s="580"/>
      <c r="P52" s="580"/>
      <c r="Q52" s="580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ht="15.75" customHeight="1">
      <c r="A53" s="33"/>
      <c r="B53" s="654"/>
      <c r="C53" s="671" t="s">
        <v>167</v>
      </c>
      <c r="D53" s="85" t="s">
        <v>41</v>
      </c>
      <c r="E53" s="652" t="s">
        <v>73</v>
      </c>
      <c r="F53" s="101">
        <v>1</v>
      </c>
      <c r="G53" s="85" t="s">
        <v>41</v>
      </c>
      <c r="H53" s="89">
        <v>100000000</v>
      </c>
      <c r="I53" s="90">
        <f t="shared" si="0"/>
        <v>100000000</v>
      </c>
      <c r="J53" s="91">
        <v>0</v>
      </c>
      <c r="K53" s="91">
        <v>0</v>
      </c>
      <c r="L53" s="23">
        <v>0</v>
      </c>
      <c r="M53" s="24">
        <v>45659</v>
      </c>
      <c r="N53" s="24">
        <v>46021</v>
      </c>
      <c r="O53" s="634">
        <f>+F54/F53</f>
        <v>0</v>
      </c>
      <c r="P53" s="634">
        <f>+H54/H53</f>
        <v>0</v>
      </c>
      <c r="Q53" s="634" t="e">
        <f>+(O53*O53)/P53</f>
        <v>#DIV/0!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ht="21" customHeight="1">
      <c r="A54" s="33"/>
      <c r="B54" s="580"/>
      <c r="C54" s="672"/>
      <c r="D54" s="85" t="s">
        <v>44</v>
      </c>
      <c r="E54" s="653"/>
      <c r="F54" s="101"/>
      <c r="G54" s="105" t="s">
        <v>54</v>
      </c>
      <c r="H54" s="94"/>
      <c r="I54" s="107">
        <f t="shared" si="0"/>
        <v>0</v>
      </c>
      <c r="J54" s="91">
        <v>0</v>
      </c>
      <c r="K54" s="91">
        <v>0</v>
      </c>
      <c r="L54" s="23">
        <v>0</v>
      </c>
      <c r="M54" s="24"/>
      <c r="N54" s="24"/>
      <c r="O54" s="580"/>
      <c r="P54" s="580"/>
      <c r="Q54" s="580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ht="15.75" customHeight="1">
      <c r="A55" s="33"/>
      <c r="B55" s="654"/>
      <c r="C55" s="674" t="s">
        <v>53</v>
      </c>
      <c r="D55" s="22" t="s">
        <v>41</v>
      </c>
      <c r="E55" s="673"/>
      <c r="F55" s="92">
        <f>F17+F19+F21+F23+F25+F27+F29+F31+F34+F35+F37+F39+F41+F43+F45+F47+F49+F51+F53+F33</f>
        <v>42</v>
      </c>
      <c r="G55" s="85" t="s">
        <v>41</v>
      </c>
      <c r="H55" s="108">
        <f>H17+H19+H21+H23+H25+H27+H29+H31+H33+H35+H37+H39+H41+H43+H45+H49+H47+H51+H53</f>
        <v>29712000000</v>
      </c>
      <c r="I55" s="109">
        <f t="shared" si="0"/>
        <v>29712000000</v>
      </c>
      <c r="J55" s="23">
        <v>0</v>
      </c>
      <c r="K55" s="23">
        <v>0</v>
      </c>
      <c r="L55" s="23">
        <v>0</v>
      </c>
      <c r="M55" s="24">
        <v>45659</v>
      </c>
      <c r="N55" s="24">
        <v>46021</v>
      </c>
      <c r="O55" s="634">
        <f>+F56/F55</f>
        <v>0</v>
      </c>
      <c r="P55" s="634">
        <f>+H56/H55</f>
        <v>0</v>
      </c>
      <c r="Q55" s="634" t="e">
        <f>+(O55*O55)/P55</f>
        <v>#DIV/0!</v>
      </c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ht="21.75" customHeight="1">
      <c r="A56" s="33"/>
      <c r="B56" s="580"/>
      <c r="C56" s="590"/>
      <c r="D56" s="22" t="s">
        <v>44</v>
      </c>
      <c r="E56" s="580"/>
      <c r="F56" s="110">
        <f>F18+F20+F22+F24+F26+F28+F30+F32+F34+F36+F38+F40+F42+F44+F46</f>
        <v>0</v>
      </c>
      <c r="G56" s="22" t="s">
        <v>54</v>
      </c>
      <c r="H56" s="111">
        <f>H18+H20+H22+H24+H26+H28+H30+H32+H34+H36+H38+H40+H42+H44+H46</f>
        <v>0</v>
      </c>
      <c r="I56" s="112">
        <f t="shared" si="0"/>
        <v>0</v>
      </c>
      <c r="J56" s="23">
        <v>0</v>
      </c>
      <c r="K56" s="23">
        <v>0</v>
      </c>
      <c r="L56" s="23">
        <v>0</v>
      </c>
      <c r="M56" s="24">
        <v>45659</v>
      </c>
      <c r="N56" s="24">
        <v>46021</v>
      </c>
      <c r="O56" s="580"/>
      <c r="P56" s="580"/>
      <c r="Q56" s="580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ht="15.75" customHeight="1">
      <c r="A57" s="33"/>
      <c r="B57" s="58"/>
      <c r="C57" s="58"/>
      <c r="D57" s="113"/>
      <c r="E57" s="58"/>
      <c r="F57" s="58"/>
      <c r="G57" s="58"/>
      <c r="H57" s="114"/>
      <c r="I57" s="115"/>
      <c r="J57" s="74"/>
      <c r="K57" s="74"/>
      <c r="L57" s="74"/>
      <c r="M57" s="116"/>
      <c r="N57" s="116"/>
      <c r="O57" s="115"/>
      <c r="P57" s="117"/>
      <c r="Q57" s="118"/>
      <c r="R57" s="4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ht="15.75" customHeight="1">
      <c r="A58" s="33"/>
      <c r="B58" s="670" t="s">
        <v>55</v>
      </c>
      <c r="C58" s="595"/>
      <c r="D58" s="647" t="s">
        <v>56</v>
      </c>
      <c r="E58" s="594"/>
      <c r="F58" s="594"/>
      <c r="G58" s="594"/>
      <c r="H58" s="594"/>
      <c r="I58" s="595"/>
      <c r="J58" s="119" t="s">
        <v>95</v>
      </c>
      <c r="K58" s="647" t="s">
        <v>57</v>
      </c>
      <c r="L58" s="595"/>
      <c r="M58" s="635" t="s">
        <v>58</v>
      </c>
      <c r="N58" s="594"/>
      <c r="O58" s="594"/>
      <c r="P58" s="594"/>
      <c r="Q58" s="595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ht="26.25" customHeight="1">
      <c r="A59" s="33"/>
      <c r="B59" s="662" t="s">
        <v>168</v>
      </c>
      <c r="C59" s="589"/>
      <c r="D59" s="662" t="s">
        <v>62</v>
      </c>
      <c r="E59" s="588"/>
      <c r="F59" s="588"/>
      <c r="G59" s="588"/>
      <c r="H59" s="588"/>
      <c r="I59" s="589"/>
      <c r="J59" s="650"/>
      <c r="K59" s="25" t="s">
        <v>41</v>
      </c>
      <c r="L59" s="120"/>
      <c r="M59" s="658" t="s">
        <v>169</v>
      </c>
      <c r="N59" s="588"/>
      <c r="O59" s="588"/>
      <c r="P59" s="588"/>
      <c r="Q59" s="589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ht="18" customHeight="1">
      <c r="A60" s="33"/>
      <c r="B60" s="590"/>
      <c r="C60" s="592"/>
      <c r="D60" s="590"/>
      <c r="E60" s="591"/>
      <c r="F60" s="591"/>
      <c r="G60" s="591"/>
      <c r="H60" s="591"/>
      <c r="I60" s="592"/>
      <c r="J60" s="580"/>
      <c r="K60" s="25" t="s">
        <v>44</v>
      </c>
      <c r="L60" s="121"/>
      <c r="M60" s="590"/>
      <c r="N60" s="591"/>
      <c r="O60" s="591"/>
      <c r="P60" s="591"/>
      <c r="Q60" s="592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ht="18.75" customHeight="1">
      <c r="A61" s="33"/>
      <c r="B61" s="658"/>
      <c r="C61" s="589"/>
      <c r="D61" s="658" t="s">
        <v>62</v>
      </c>
      <c r="E61" s="588"/>
      <c r="F61" s="588"/>
      <c r="G61" s="588"/>
      <c r="H61" s="588"/>
      <c r="I61" s="589"/>
      <c r="J61" s="651"/>
      <c r="K61" s="25" t="s">
        <v>41</v>
      </c>
      <c r="L61" s="122"/>
      <c r="M61" s="663" t="s">
        <v>63</v>
      </c>
      <c r="N61" s="588"/>
      <c r="O61" s="588"/>
      <c r="P61" s="588"/>
      <c r="Q61" s="589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ht="14.25" customHeight="1">
      <c r="A62" s="33"/>
      <c r="B62" s="590"/>
      <c r="C62" s="592"/>
      <c r="D62" s="590"/>
      <c r="E62" s="591"/>
      <c r="F62" s="591"/>
      <c r="G62" s="591"/>
      <c r="H62" s="591"/>
      <c r="I62" s="592"/>
      <c r="J62" s="580"/>
      <c r="K62" s="25" t="s">
        <v>44</v>
      </c>
      <c r="L62" s="121"/>
      <c r="M62" s="590"/>
      <c r="N62" s="591"/>
      <c r="O62" s="591"/>
      <c r="P62" s="591"/>
      <c r="Q62" s="592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ht="15.75" customHeight="1">
      <c r="A63" s="33"/>
      <c r="B63" s="658"/>
      <c r="C63" s="589"/>
      <c r="D63" s="658" t="s">
        <v>62</v>
      </c>
      <c r="E63" s="588"/>
      <c r="F63" s="588"/>
      <c r="G63" s="588"/>
      <c r="H63" s="588"/>
      <c r="I63" s="589"/>
      <c r="J63" s="651"/>
      <c r="K63" s="25" t="s">
        <v>41</v>
      </c>
      <c r="L63" s="121"/>
      <c r="M63" s="659" t="s">
        <v>64</v>
      </c>
      <c r="N63" s="620"/>
      <c r="O63" s="620"/>
      <c r="P63" s="620"/>
      <c r="Q63" s="660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ht="21.75" customHeight="1">
      <c r="A64" s="33"/>
      <c r="B64" s="590"/>
      <c r="C64" s="592"/>
      <c r="D64" s="590"/>
      <c r="E64" s="591"/>
      <c r="F64" s="591"/>
      <c r="G64" s="591"/>
      <c r="H64" s="591"/>
      <c r="I64" s="592"/>
      <c r="J64" s="580"/>
      <c r="K64" s="25" t="s">
        <v>44</v>
      </c>
      <c r="L64" s="121"/>
      <c r="M64" s="661" t="s">
        <v>170</v>
      </c>
      <c r="N64" s="620"/>
      <c r="O64" s="620"/>
      <c r="P64" s="620"/>
      <c r="Q64" s="660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ht="15" customHeight="1">
      <c r="A65" s="33"/>
      <c r="B65" s="676" t="s">
        <v>66</v>
      </c>
      <c r="C65" s="588"/>
      <c r="D65" s="588"/>
      <c r="E65" s="588"/>
      <c r="F65" s="588"/>
      <c r="G65" s="588"/>
      <c r="H65" s="588"/>
      <c r="I65" s="588"/>
      <c r="J65" s="588"/>
      <c r="K65" s="588"/>
      <c r="L65" s="589"/>
      <c r="M65" s="663" t="s">
        <v>67</v>
      </c>
      <c r="N65" s="588"/>
      <c r="O65" s="588"/>
      <c r="P65" s="588"/>
      <c r="Q65" s="589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ht="39" customHeight="1">
      <c r="A66" s="33"/>
      <c r="B66" s="590"/>
      <c r="C66" s="591"/>
      <c r="D66" s="591"/>
      <c r="E66" s="591"/>
      <c r="F66" s="591"/>
      <c r="G66" s="591"/>
      <c r="H66" s="591"/>
      <c r="I66" s="591"/>
      <c r="J66" s="591"/>
      <c r="K66" s="591"/>
      <c r="L66" s="592"/>
      <c r="M66" s="590"/>
      <c r="N66" s="591"/>
      <c r="O66" s="591"/>
      <c r="P66" s="591"/>
      <c r="Q66" s="592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ht="15.75" customHeight="1">
      <c r="A67" s="33"/>
      <c r="B67" s="664" t="s">
        <v>171</v>
      </c>
      <c r="C67" s="588"/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9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ht="15.75" customHeight="1">
      <c r="A68" s="33"/>
      <c r="B68" s="590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2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</row>
    <row r="69" spans="1:37" ht="15.75" customHeight="1">
      <c r="A69" s="33"/>
      <c r="B69" s="33"/>
      <c r="C69" s="123"/>
      <c r="D69" s="123"/>
      <c r="E69" s="123"/>
      <c r="F69" s="124"/>
      <c r="G69" s="125"/>
      <c r="H69" s="125"/>
      <c r="I69" s="125"/>
      <c r="J69" s="123"/>
      <c r="K69" s="123"/>
      <c r="L69" s="123"/>
      <c r="M69" s="123"/>
      <c r="N69" s="123"/>
      <c r="O69" s="123"/>
      <c r="P69" s="12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8"/>
      <c r="N70" s="48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ht="15.75" customHeight="1">
      <c r="A71" s="33"/>
      <c r="B71" s="648"/>
      <c r="C71" s="589"/>
      <c r="D71" s="648" t="s">
        <v>172</v>
      </c>
      <c r="E71" s="588"/>
      <c r="F71" s="588"/>
      <c r="G71" s="588"/>
      <c r="H71" s="588"/>
      <c r="I71" s="588"/>
      <c r="J71" s="588"/>
      <c r="K71" s="589"/>
      <c r="L71" s="675" t="s">
        <v>173</v>
      </c>
      <c r="M71" s="594"/>
      <c r="N71" s="594"/>
      <c r="O71" s="595"/>
      <c r="P71" s="648"/>
      <c r="Q71" s="589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ht="15.75" customHeight="1">
      <c r="A72" s="33"/>
      <c r="B72" s="628"/>
      <c r="C72" s="629"/>
      <c r="D72" s="590"/>
      <c r="E72" s="591"/>
      <c r="F72" s="591"/>
      <c r="G72" s="591"/>
      <c r="H72" s="591"/>
      <c r="I72" s="591"/>
      <c r="J72" s="591"/>
      <c r="K72" s="592"/>
      <c r="L72" s="675" t="s">
        <v>174</v>
      </c>
      <c r="M72" s="594"/>
      <c r="N72" s="594"/>
      <c r="O72" s="595"/>
      <c r="P72" s="628"/>
      <c r="Q72" s="629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5.75" customHeight="1">
      <c r="A73" s="33"/>
      <c r="B73" s="628"/>
      <c r="C73" s="629"/>
      <c r="D73" s="648" t="s">
        <v>175</v>
      </c>
      <c r="E73" s="588"/>
      <c r="F73" s="588"/>
      <c r="G73" s="588"/>
      <c r="H73" s="588"/>
      <c r="I73" s="588"/>
      <c r="J73" s="588"/>
      <c r="K73" s="589"/>
      <c r="L73" s="675" t="s">
        <v>176</v>
      </c>
      <c r="M73" s="594"/>
      <c r="N73" s="594"/>
      <c r="O73" s="595"/>
      <c r="P73" s="628"/>
      <c r="Q73" s="629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ht="15.75" customHeight="1">
      <c r="A74" s="33"/>
      <c r="B74" s="590"/>
      <c r="C74" s="592"/>
      <c r="D74" s="590"/>
      <c r="E74" s="591"/>
      <c r="F74" s="591"/>
      <c r="G74" s="591"/>
      <c r="H74" s="591"/>
      <c r="I74" s="591"/>
      <c r="J74" s="591"/>
      <c r="K74" s="592"/>
      <c r="L74" s="675" t="s">
        <v>177</v>
      </c>
      <c r="M74" s="594"/>
      <c r="N74" s="594"/>
      <c r="O74" s="595"/>
      <c r="P74" s="590"/>
      <c r="Q74" s="592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ht="15.75" customHeight="1">
      <c r="A75" s="33"/>
      <c r="B75" s="60" t="s">
        <v>3</v>
      </c>
      <c r="C75" s="60" t="s">
        <v>137</v>
      </c>
      <c r="D75" s="637" t="s">
        <v>138</v>
      </c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5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ht="15.75" customHeight="1">
      <c r="A76" s="33"/>
      <c r="B76" s="61" t="s">
        <v>6</v>
      </c>
      <c r="C76" s="62" t="s">
        <v>7</v>
      </c>
      <c r="D76" s="638" t="s">
        <v>8</v>
      </c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ht="15.75" customHeight="1">
      <c r="A77" s="33"/>
      <c r="B77" s="637" t="s">
        <v>139</v>
      </c>
      <c r="C77" s="595"/>
      <c r="D77" s="639"/>
      <c r="E77" s="594"/>
      <c r="F77" s="594"/>
      <c r="G77" s="594"/>
      <c r="H77" s="594"/>
      <c r="I77" s="595"/>
      <c r="J77" s="643" t="s">
        <v>140</v>
      </c>
      <c r="K77" s="588"/>
      <c r="L77" s="589"/>
      <c r="M77" s="640" t="s">
        <v>11</v>
      </c>
      <c r="N77" s="594"/>
      <c r="O77" s="594"/>
      <c r="P77" s="594"/>
      <c r="Q77" s="595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ht="30.75" customHeight="1">
      <c r="A78" s="33"/>
      <c r="B78" s="637" t="s">
        <v>141</v>
      </c>
      <c r="C78" s="595"/>
      <c r="D78" s="639"/>
      <c r="E78" s="594"/>
      <c r="F78" s="594"/>
      <c r="G78" s="594"/>
      <c r="H78" s="594"/>
      <c r="I78" s="595"/>
      <c r="J78" s="628"/>
      <c r="K78" s="620"/>
      <c r="L78" s="629"/>
      <c r="M78" s="65" t="s">
        <v>13</v>
      </c>
      <c r="N78" s="641" t="s">
        <v>14</v>
      </c>
      <c r="O78" s="594"/>
      <c r="P78" s="595"/>
      <c r="Q78" s="65" t="s">
        <v>15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ht="27.75" customHeight="1">
      <c r="A79" s="33"/>
      <c r="B79" s="649" t="s">
        <v>142</v>
      </c>
      <c r="C79" s="595"/>
      <c r="D79" s="636"/>
      <c r="E79" s="594"/>
      <c r="F79" s="594"/>
      <c r="G79" s="594"/>
      <c r="H79" s="594"/>
      <c r="I79" s="595"/>
      <c r="J79" s="628"/>
      <c r="K79" s="620"/>
      <c r="L79" s="629"/>
      <c r="M79" s="66"/>
      <c r="N79" s="642" t="s">
        <v>143</v>
      </c>
      <c r="O79" s="594"/>
      <c r="P79" s="595"/>
      <c r="Q79" s="67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ht="15.75" customHeight="1">
      <c r="A80" s="33"/>
      <c r="B80" s="649" t="s">
        <v>144</v>
      </c>
      <c r="C80" s="595"/>
      <c r="D80" s="636"/>
      <c r="E80" s="594"/>
      <c r="F80" s="594"/>
      <c r="G80" s="594"/>
      <c r="H80" s="594"/>
      <c r="I80" s="595"/>
      <c r="J80" s="628"/>
      <c r="K80" s="620"/>
      <c r="L80" s="629"/>
      <c r="M80" s="70"/>
      <c r="N80" s="644"/>
      <c r="O80" s="594"/>
      <c r="P80" s="595"/>
      <c r="Q80" s="71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ht="34.5" customHeight="1">
      <c r="A81" s="33"/>
      <c r="B81" s="637" t="s">
        <v>145</v>
      </c>
      <c r="C81" s="595"/>
      <c r="D81" s="639"/>
      <c r="E81" s="594"/>
      <c r="F81" s="594"/>
      <c r="G81" s="594"/>
      <c r="H81" s="594"/>
      <c r="I81" s="595"/>
      <c r="J81" s="628"/>
      <c r="K81" s="620"/>
      <c r="L81" s="629"/>
      <c r="M81" s="76"/>
      <c r="N81" s="645"/>
      <c r="O81" s="594"/>
      <c r="P81" s="595"/>
      <c r="Q81" s="77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45" customHeight="1">
      <c r="A82" s="33"/>
      <c r="B82" s="78" t="s">
        <v>19</v>
      </c>
      <c r="C82" s="79"/>
      <c r="D82" s="646"/>
      <c r="E82" s="594"/>
      <c r="F82" s="594"/>
      <c r="G82" s="594"/>
      <c r="H82" s="594"/>
      <c r="I82" s="595"/>
      <c r="J82" s="590"/>
      <c r="K82" s="591"/>
      <c r="L82" s="592"/>
      <c r="M82" s="80"/>
      <c r="N82" s="645"/>
      <c r="O82" s="594"/>
      <c r="P82" s="595"/>
      <c r="Q82" s="81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ht="15.75" customHeight="1">
      <c r="A83" s="33"/>
      <c r="B83" s="650" t="s">
        <v>20</v>
      </c>
      <c r="C83" s="651" t="s">
        <v>21</v>
      </c>
      <c r="D83" s="650" t="s">
        <v>178</v>
      </c>
      <c r="E83" s="650" t="s">
        <v>23</v>
      </c>
      <c r="F83" s="650" t="s">
        <v>24</v>
      </c>
      <c r="G83" s="679" t="s">
        <v>179</v>
      </c>
      <c r="H83" s="650" t="s">
        <v>26</v>
      </c>
      <c r="I83" s="677" t="s">
        <v>27</v>
      </c>
      <c r="J83" s="588"/>
      <c r="K83" s="588"/>
      <c r="L83" s="589"/>
      <c r="M83" s="677" t="s">
        <v>28</v>
      </c>
      <c r="N83" s="589"/>
      <c r="O83" s="678" t="s">
        <v>29</v>
      </c>
      <c r="P83" s="594"/>
      <c r="Q83" s="595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ht="15.75" customHeight="1">
      <c r="A84" s="33"/>
      <c r="B84" s="579"/>
      <c r="C84" s="579"/>
      <c r="D84" s="579"/>
      <c r="E84" s="579"/>
      <c r="F84" s="579"/>
      <c r="G84" s="579"/>
      <c r="H84" s="579"/>
      <c r="I84" s="590"/>
      <c r="J84" s="591"/>
      <c r="K84" s="591"/>
      <c r="L84" s="592"/>
      <c r="M84" s="590"/>
      <c r="N84" s="592"/>
      <c r="O84" s="650" t="s">
        <v>30</v>
      </c>
      <c r="P84" s="650" t="s">
        <v>31</v>
      </c>
      <c r="Q84" s="651" t="s">
        <v>32</v>
      </c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ht="15.75" customHeight="1">
      <c r="A85" s="33"/>
      <c r="B85" s="579"/>
      <c r="C85" s="579"/>
      <c r="D85" s="579"/>
      <c r="E85" s="579"/>
      <c r="F85" s="579"/>
      <c r="G85" s="579"/>
      <c r="H85" s="579"/>
      <c r="I85" s="126" t="s">
        <v>33</v>
      </c>
      <c r="J85" s="126" t="s">
        <v>34</v>
      </c>
      <c r="K85" s="126" t="s">
        <v>35</v>
      </c>
      <c r="L85" s="127" t="s">
        <v>36</v>
      </c>
      <c r="M85" s="84" t="s">
        <v>37</v>
      </c>
      <c r="N85" s="83" t="s">
        <v>38</v>
      </c>
      <c r="O85" s="579"/>
      <c r="P85" s="579"/>
      <c r="Q85" s="579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24" customHeight="1">
      <c r="A86" s="33"/>
      <c r="B86" s="667" t="s">
        <v>180</v>
      </c>
      <c r="C86" s="666" t="s">
        <v>181</v>
      </c>
      <c r="D86" s="85" t="s">
        <v>43</v>
      </c>
      <c r="E86" s="652" t="s">
        <v>182</v>
      </c>
      <c r="F86" s="128">
        <v>12</v>
      </c>
      <c r="G86" s="85" t="s">
        <v>43</v>
      </c>
      <c r="H86" s="97">
        <v>967168822</v>
      </c>
      <c r="I86" s="109">
        <f>H86</f>
        <v>967168822</v>
      </c>
      <c r="J86" s="23">
        <v>0</v>
      </c>
      <c r="K86" s="23">
        <v>0</v>
      </c>
      <c r="L86" s="23">
        <v>0</v>
      </c>
      <c r="M86" s="24">
        <v>45659</v>
      </c>
      <c r="N86" s="24">
        <v>46021</v>
      </c>
      <c r="O86" s="634">
        <f>+F87/F86</f>
        <v>0</v>
      </c>
      <c r="P86" s="634">
        <f>+H87/H86</f>
        <v>0</v>
      </c>
      <c r="Q86" s="634" t="e">
        <f>+(O86*O86)/P86</f>
        <v>#DIV/0!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ht="30" customHeight="1">
      <c r="A87" s="33"/>
      <c r="B87" s="579"/>
      <c r="C87" s="580"/>
      <c r="D87" s="85" t="s">
        <v>44</v>
      </c>
      <c r="E87" s="580"/>
      <c r="F87" s="101"/>
      <c r="G87" s="105" t="s">
        <v>54</v>
      </c>
      <c r="H87" s="99"/>
      <c r="I87" s="94"/>
      <c r="J87" s="23">
        <v>0</v>
      </c>
      <c r="K87" s="23">
        <v>0</v>
      </c>
      <c r="L87" s="23">
        <v>0</v>
      </c>
      <c r="M87" s="24"/>
      <c r="N87" s="24"/>
      <c r="O87" s="580"/>
      <c r="P87" s="580"/>
      <c r="Q87" s="580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ht="24" customHeight="1">
      <c r="A88" s="33"/>
      <c r="B88" s="579"/>
      <c r="C88" s="666" t="s">
        <v>183</v>
      </c>
      <c r="D88" s="85" t="s">
        <v>41</v>
      </c>
      <c r="E88" s="652" t="s">
        <v>182</v>
      </c>
      <c r="F88" s="128">
        <v>36</v>
      </c>
      <c r="G88" s="85" t="s">
        <v>41</v>
      </c>
      <c r="H88" s="97">
        <v>204897600</v>
      </c>
      <c r="I88" s="109">
        <f>H88</f>
        <v>204897600</v>
      </c>
      <c r="J88" s="23">
        <v>0</v>
      </c>
      <c r="K88" s="23">
        <v>0</v>
      </c>
      <c r="L88" s="23">
        <v>0</v>
      </c>
      <c r="M88" s="24">
        <v>45659</v>
      </c>
      <c r="N88" s="24">
        <v>46021</v>
      </c>
      <c r="O88" s="634">
        <f>+F89/F88</f>
        <v>0</v>
      </c>
      <c r="P88" s="634">
        <f>+H89/H88</f>
        <v>0</v>
      </c>
      <c r="Q88" s="634" t="e">
        <f>+(O88*O88)/P88</f>
        <v>#DIV/0!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ht="21.75" customHeight="1">
      <c r="A89" s="33"/>
      <c r="B89" s="580"/>
      <c r="C89" s="580"/>
      <c r="D89" s="85" t="s">
        <v>44</v>
      </c>
      <c r="E89" s="580"/>
      <c r="F89" s="101"/>
      <c r="G89" s="105" t="s">
        <v>54</v>
      </c>
      <c r="H89" s="99"/>
      <c r="I89" s="94"/>
      <c r="J89" s="23">
        <v>0</v>
      </c>
      <c r="K89" s="23">
        <v>0</v>
      </c>
      <c r="L89" s="23">
        <v>0</v>
      </c>
      <c r="M89" s="24"/>
      <c r="N89" s="24"/>
      <c r="O89" s="580"/>
      <c r="P89" s="580"/>
      <c r="Q89" s="580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ht="18" customHeight="1">
      <c r="A90" s="33"/>
      <c r="B90" s="654"/>
      <c r="C90" s="666" t="s">
        <v>184</v>
      </c>
      <c r="D90" s="85" t="s">
        <v>41</v>
      </c>
      <c r="E90" s="652" t="s">
        <v>182</v>
      </c>
      <c r="F90" s="128">
        <v>12</v>
      </c>
      <c r="G90" s="85" t="s">
        <v>41</v>
      </c>
      <c r="H90" s="97">
        <v>83545000</v>
      </c>
      <c r="I90" s="109">
        <f>H90</f>
        <v>83545000</v>
      </c>
      <c r="J90" s="23">
        <v>0</v>
      </c>
      <c r="K90" s="23">
        <v>0</v>
      </c>
      <c r="L90" s="23">
        <v>0</v>
      </c>
      <c r="M90" s="24">
        <v>45659</v>
      </c>
      <c r="N90" s="24">
        <v>46021</v>
      </c>
      <c r="O90" s="634">
        <f>+F91/F90</f>
        <v>0</v>
      </c>
      <c r="P90" s="634">
        <f>+H91/H90</f>
        <v>0</v>
      </c>
      <c r="Q90" s="634" t="e">
        <f>+(O90*O90)/P90</f>
        <v>#DIV/0!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ht="25.5" customHeight="1">
      <c r="A91" s="33"/>
      <c r="B91" s="579"/>
      <c r="C91" s="580"/>
      <c r="D91" s="85" t="s">
        <v>44</v>
      </c>
      <c r="E91" s="580"/>
      <c r="F91" s="101"/>
      <c r="G91" s="105" t="s">
        <v>54</v>
      </c>
      <c r="H91" s="99"/>
      <c r="I91" s="94"/>
      <c r="J91" s="23">
        <v>0</v>
      </c>
      <c r="K91" s="23">
        <v>0</v>
      </c>
      <c r="L91" s="23">
        <v>0</v>
      </c>
      <c r="M91" s="24"/>
      <c r="N91" s="24"/>
      <c r="O91" s="580"/>
      <c r="P91" s="580"/>
      <c r="Q91" s="580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7.25" customHeight="1">
      <c r="A92" s="33"/>
      <c r="B92" s="579"/>
      <c r="C92" s="666" t="s">
        <v>185</v>
      </c>
      <c r="D92" s="85" t="s">
        <v>41</v>
      </c>
      <c r="E92" s="652" t="s">
        <v>182</v>
      </c>
      <c r="F92" s="128">
        <v>36</v>
      </c>
      <c r="G92" s="85" t="s">
        <v>41</v>
      </c>
      <c r="H92" s="97">
        <v>334180000</v>
      </c>
      <c r="I92" s="109">
        <f>H92</f>
        <v>334180000</v>
      </c>
      <c r="J92" s="23">
        <v>0</v>
      </c>
      <c r="K92" s="23">
        <v>0</v>
      </c>
      <c r="L92" s="23">
        <v>0</v>
      </c>
      <c r="M92" s="24">
        <v>45659</v>
      </c>
      <c r="N92" s="24">
        <v>46021</v>
      </c>
      <c r="O92" s="634">
        <f>+F93/F92</f>
        <v>0</v>
      </c>
      <c r="P92" s="634">
        <f>+H93/H92</f>
        <v>0</v>
      </c>
      <c r="Q92" s="634" t="e">
        <f>+(O92*O92)/P92</f>
        <v>#DIV/0!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ht="22.5" customHeight="1">
      <c r="A93" s="33"/>
      <c r="B93" s="580"/>
      <c r="C93" s="580"/>
      <c r="D93" s="85" t="s">
        <v>44</v>
      </c>
      <c r="E93" s="580"/>
      <c r="F93" s="101"/>
      <c r="G93" s="105" t="s">
        <v>54</v>
      </c>
      <c r="H93" s="99"/>
      <c r="I93" s="94"/>
      <c r="J93" s="23">
        <v>0</v>
      </c>
      <c r="K93" s="23">
        <v>0</v>
      </c>
      <c r="L93" s="23">
        <v>0</v>
      </c>
      <c r="M93" s="24"/>
      <c r="N93" s="24"/>
      <c r="O93" s="580"/>
      <c r="P93" s="580"/>
      <c r="Q93" s="580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ht="15" customHeight="1">
      <c r="A94" s="33"/>
      <c r="B94" s="668"/>
      <c r="C94" s="669" t="s">
        <v>53</v>
      </c>
      <c r="D94" s="129" t="s">
        <v>41</v>
      </c>
      <c r="E94" s="652"/>
      <c r="F94" s="130">
        <f t="shared" ref="F94:F95" si="1">F86+F88+F90+F92</f>
        <v>96</v>
      </c>
      <c r="G94" s="131" t="s">
        <v>41</v>
      </c>
      <c r="H94" s="132">
        <f t="shared" ref="H94:H95" si="2">H86+H88+H90+H92</f>
        <v>1589791422</v>
      </c>
      <c r="I94" s="133">
        <f t="shared" ref="I94:I95" si="3">H94</f>
        <v>1589791422</v>
      </c>
      <c r="J94" s="134">
        <v>0</v>
      </c>
      <c r="K94" s="134">
        <v>0</v>
      </c>
      <c r="L94" s="134">
        <v>0</v>
      </c>
      <c r="M94" s="135">
        <v>45659</v>
      </c>
      <c r="N94" s="135">
        <v>46021</v>
      </c>
      <c r="O94" s="665">
        <f>+F95/F94</f>
        <v>0</v>
      </c>
      <c r="P94" s="665">
        <f>+H95/H94</f>
        <v>0</v>
      </c>
      <c r="Q94" s="665" t="e">
        <f>+(O94*O94)/P94</f>
        <v>#DIV/0!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ht="22.5" customHeight="1">
      <c r="A95" s="33"/>
      <c r="B95" s="580"/>
      <c r="C95" s="590"/>
      <c r="D95" s="85" t="s">
        <v>44</v>
      </c>
      <c r="E95" s="580"/>
      <c r="F95" s="101">
        <f t="shared" si="1"/>
        <v>0</v>
      </c>
      <c r="G95" s="85" t="s">
        <v>54</v>
      </c>
      <c r="H95" s="136">
        <f t="shared" si="2"/>
        <v>0</v>
      </c>
      <c r="I95" s="94">
        <f t="shared" si="3"/>
        <v>0</v>
      </c>
      <c r="J95" s="23">
        <v>0</v>
      </c>
      <c r="K95" s="23">
        <v>0</v>
      </c>
      <c r="L95" s="23">
        <v>0</v>
      </c>
      <c r="M95" s="24"/>
      <c r="N95" s="24"/>
      <c r="O95" s="580"/>
      <c r="P95" s="580"/>
      <c r="Q95" s="580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ht="15.75" customHeight="1">
      <c r="A96" s="33"/>
      <c r="B96" s="58"/>
      <c r="C96" s="58"/>
      <c r="D96" s="113"/>
      <c r="E96" s="58"/>
      <c r="F96" s="58"/>
      <c r="G96" s="58"/>
      <c r="H96" s="114">
        <v>0</v>
      </c>
      <c r="I96" s="115"/>
      <c r="J96" s="74"/>
      <c r="K96" s="74"/>
      <c r="L96" s="74"/>
      <c r="M96" s="116"/>
      <c r="N96" s="116"/>
      <c r="O96" s="115"/>
      <c r="P96" s="117"/>
      <c r="Q96" s="118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ht="15.75" customHeight="1">
      <c r="A97" s="33"/>
      <c r="B97" s="670" t="s">
        <v>55</v>
      </c>
      <c r="C97" s="595"/>
      <c r="D97" s="647" t="s">
        <v>56</v>
      </c>
      <c r="E97" s="594"/>
      <c r="F97" s="594"/>
      <c r="G97" s="594"/>
      <c r="H97" s="594"/>
      <c r="I97" s="595"/>
      <c r="J97" s="119" t="s">
        <v>95</v>
      </c>
      <c r="K97" s="647" t="s">
        <v>57</v>
      </c>
      <c r="L97" s="595"/>
      <c r="M97" s="635" t="s">
        <v>58</v>
      </c>
      <c r="N97" s="594"/>
      <c r="O97" s="594"/>
      <c r="P97" s="594"/>
      <c r="Q97" s="595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ht="15.75" customHeight="1">
      <c r="A98" s="33"/>
      <c r="B98" s="662" t="s">
        <v>168</v>
      </c>
      <c r="C98" s="589"/>
      <c r="D98" s="662" t="s">
        <v>62</v>
      </c>
      <c r="E98" s="588"/>
      <c r="F98" s="588"/>
      <c r="G98" s="588"/>
      <c r="H98" s="588"/>
      <c r="I98" s="589"/>
      <c r="J98" s="650"/>
      <c r="K98" s="25" t="s">
        <v>41</v>
      </c>
      <c r="L98" s="120"/>
      <c r="M98" s="658" t="s">
        <v>169</v>
      </c>
      <c r="N98" s="588"/>
      <c r="O98" s="588"/>
      <c r="P98" s="588"/>
      <c r="Q98" s="589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ht="15.75" customHeight="1">
      <c r="A99" s="33"/>
      <c r="B99" s="590"/>
      <c r="C99" s="592"/>
      <c r="D99" s="590"/>
      <c r="E99" s="591"/>
      <c r="F99" s="591"/>
      <c r="G99" s="591"/>
      <c r="H99" s="591"/>
      <c r="I99" s="592"/>
      <c r="J99" s="580"/>
      <c r="K99" s="25" t="s">
        <v>44</v>
      </c>
      <c r="L99" s="121"/>
      <c r="M99" s="590"/>
      <c r="N99" s="591"/>
      <c r="O99" s="591"/>
      <c r="P99" s="591"/>
      <c r="Q99" s="592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ht="15.75" customHeight="1">
      <c r="A100" s="33"/>
      <c r="B100" s="658"/>
      <c r="C100" s="589"/>
      <c r="D100" s="658" t="s">
        <v>62</v>
      </c>
      <c r="E100" s="588"/>
      <c r="F100" s="588"/>
      <c r="G100" s="588"/>
      <c r="H100" s="588"/>
      <c r="I100" s="589"/>
      <c r="J100" s="651"/>
      <c r="K100" s="25" t="s">
        <v>41</v>
      </c>
      <c r="L100" s="122"/>
      <c r="M100" s="663" t="s">
        <v>63</v>
      </c>
      <c r="N100" s="588"/>
      <c r="O100" s="588"/>
      <c r="P100" s="588"/>
      <c r="Q100" s="589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ht="15.75" customHeight="1">
      <c r="A101" s="33"/>
      <c r="B101" s="590"/>
      <c r="C101" s="592"/>
      <c r="D101" s="590"/>
      <c r="E101" s="591"/>
      <c r="F101" s="591"/>
      <c r="G101" s="591"/>
      <c r="H101" s="591"/>
      <c r="I101" s="592"/>
      <c r="J101" s="580"/>
      <c r="K101" s="25" t="s">
        <v>44</v>
      </c>
      <c r="L101" s="121"/>
      <c r="M101" s="590"/>
      <c r="N101" s="591"/>
      <c r="O101" s="591"/>
      <c r="P101" s="591"/>
      <c r="Q101" s="592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ht="15.75" customHeight="1">
      <c r="A102" s="33"/>
      <c r="B102" s="658"/>
      <c r="C102" s="589"/>
      <c r="D102" s="658" t="s">
        <v>62</v>
      </c>
      <c r="E102" s="588"/>
      <c r="F102" s="588"/>
      <c r="G102" s="588"/>
      <c r="H102" s="588"/>
      <c r="I102" s="589"/>
      <c r="J102" s="651"/>
      <c r="K102" s="25" t="s">
        <v>41</v>
      </c>
      <c r="L102" s="121"/>
      <c r="M102" s="659" t="s">
        <v>64</v>
      </c>
      <c r="N102" s="620"/>
      <c r="O102" s="620"/>
      <c r="P102" s="620"/>
      <c r="Q102" s="660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ht="15.75" customHeight="1">
      <c r="A103" s="33"/>
      <c r="B103" s="590"/>
      <c r="C103" s="592"/>
      <c r="D103" s="590"/>
      <c r="E103" s="591"/>
      <c r="F103" s="591"/>
      <c r="G103" s="591"/>
      <c r="H103" s="591"/>
      <c r="I103" s="592"/>
      <c r="J103" s="580"/>
      <c r="K103" s="25" t="s">
        <v>44</v>
      </c>
      <c r="L103" s="121"/>
      <c r="M103" s="661" t="s">
        <v>186</v>
      </c>
      <c r="N103" s="620"/>
      <c r="O103" s="620"/>
      <c r="P103" s="620"/>
      <c r="Q103" s="660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ht="15.75" customHeight="1">
      <c r="A104" s="33"/>
      <c r="B104" s="662" t="s">
        <v>66</v>
      </c>
      <c r="C104" s="588"/>
      <c r="D104" s="588"/>
      <c r="E104" s="588"/>
      <c r="F104" s="588"/>
      <c r="G104" s="588"/>
      <c r="H104" s="588"/>
      <c r="I104" s="588"/>
      <c r="J104" s="588"/>
      <c r="K104" s="588"/>
      <c r="L104" s="589"/>
      <c r="M104" s="663" t="s">
        <v>67</v>
      </c>
      <c r="N104" s="588"/>
      <c r="O104" s="588"/>
      <c r="P104" s="588"/>
      <c r="Q104" s="589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ht="24" customHeight="1">
      <c r="A105" s="33"/>
      <c r="B105" s="590"/>
      <c r="C105" s="591"/>
      <c r="D105" s="591"/>
      <c r="E105" s="591"/>
      <c r="F105" s="591"/>
      <c r="G105" s="591"/>
      <c r="H105" s="591"/>
      <c r="I105" s="591"/>
      <c r="J105" s="591"/>
      <c r="K105" s="591"/>
      <c r="L105" s="592"/>
      <c r="M105" s="590"/>
      <c r="N105" s="591"/>
      <c r="O105" s="591"/>
      <c r="P105" s="591"/>
      <c r="Q105" s="592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ht="15.75" customHeight="1">
      <c r="A106" s="33"/>
      <c r="B106" s="664" t="s">
        <v>171</v>
      </c>
      <c r="C106" s="588"/>
      <c r="D106" s="588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9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ht="15.75" hidden="1" customHeight="1">
      <c r="A107" s="33"/>
      <c r="B107" s="590"/>
      <c r="C107" s="591"/>
      <c r="D107" s="591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91"/>
      <c r="Q107" s="592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ht="15.75" hidden="1" customHeight="1">
      <c r="A108" s="33"/>
      <c r="B108" s="33"/>
      <c r="C108" s="33"/>
      <c r="D108" s="33"/>
      <c r="E108" s="33"/>
      <c r="F108" s="33"/>
      <c r="G108" s="33"/>
      <c r="H108" s="137"/>
      <c r="I108" s="33"/>
      <c r="J108" s="33"/>
      <c r="K108" s="33"/>
      <c r="L108" s="33"/>
      <c r="M108" s="48"/>
      <c r="N108" s="48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48"/>
      <c r="N109" s="48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48"/>
      <c r="N110" s="48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48"/>
      <c r="N111" s="48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48"/>
      <c r="N112" s="48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48"/>
      <c r="N113" s="48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48"/>
      <c r="N114" s="48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48"/>
      <c r="N115" s="48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1:37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48"/>
      <c r="N116" s="48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1:3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48"/>
      <c r="N117" s="48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1:37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48"/>
      <c r="N118" s="48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1:37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48"/>
      <c r="N119" s="48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1:37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48"/>
      <c r="N120" s="48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1:37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48"/>
      <c r="N121" s="48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  <row r="122" spans="1:37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48"/>
      <c r="N122" s="48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</row>
    <row r="123" spans="1:37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48"/>
      <c r="N123" s="48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</row>
    <row r="124" spans="1:37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48"/>
      <c r="N124" s="48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7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48"/>
      <c r="N125" s="48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</row>
    <row r="126" spans="1:37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48"/>
      <c r="N126" s="48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3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48"/>
      <c r="N127" s="48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</row>
    <row r="128" spans="1:37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48"/>
      <c r="N128" s="48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</row>
    <row r="129" spans="1:37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48"/>
      <c r="N129" s="48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</row>
    <row r="130" spans="1:37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48"/>
      <c r="N130" s="48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</row>
    <row r="131" spans="1:37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48"/>
      <c r="N131" s="48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</row>
    <row r="132" spans="1:37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48"/>
      <c r="N132" s="48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48"/>
      <c r="N133" s="48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48"/>
      <c r="N134" s="48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</row>
    <row r="135" spans="1:37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48"/>
      <c r="N135" s="48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48"/>
      <c r="N136" s="48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</row>
    <row r="137" spans="1: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48"/>
      <c r="N137" s="48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48"/>
      <c r="N138" s="48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48"/>
      <c r="N139" s="48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48"/>
      <c r="N140" s="48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48"/>
      <c r="N141" s="48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</row>
    <row r="142" spans="1:37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48"/>
      <c r="N142" s="48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48"/>
      <c r="N143" s="48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48"/>
      <c r="N144" s="48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1:37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48"/>
      <c r="N145" s="48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1:37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48"/>
      <c r="N146" s="48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48"/>
      <c r="N147" s="48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7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48"/>
      <c r="N148" s="48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1:37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48"/>
      <c r="N149" s="48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</row>
    <row r="150" spans="1:37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48"/>
      <c r="N150" s="48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</row>
    <row r="151" spans="1:37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48"/>
      <c r="N151" s="48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</row>
    <row r="152" spans="1:37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48"/>
      <c r="N152" s="48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1:37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48"/>
      <c r="N153" s="48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1:37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48"/>
      <c r="N154" s="48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</row>
    <row r="155" spans="1:37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48"/>
      <c r="N155" s="48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1:37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48"/>
      <c r="N156" s="48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1:3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48"/>
      <c r="N157" s="48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</row>
    <row r="158" spans="1:37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48"/>
      <c r="N158" s="48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1:37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48"/>
      <c r="N159" s="48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1:37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48"/>
      <c r="N160" s="48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</row>
    <row r="161" spans="1:37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48"/>
      <c r="N161" s="48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1:37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48"/>
      <c r="N162" s="48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</row>
    <row r="163" spans="1:37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48"/>
      <c r="N163" s="48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1:37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48"/>
      <c r="N164" s="48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</row>
    <row r="165" spans="1:37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48"/>
      <c r="N165" s="48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</row>
    <row r="166" spans="1:37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48"/>
      <c r="N166" s="48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</row>
    <row r="167" spans="1:3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48"/>
      <c r="N167" s="48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</row>
    <row r="168" spans="1:37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48"/>
      <c r="N168" s="48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7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48"/>
      <c r="N169" s="48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1:37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48"/>
      <c r="N170" s="48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</row>
    <row r="171" spans="1:37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48"/>
      <c r="N171" s="48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</row>
    <row r="172" spans="1:37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48"/>
      <c r="N172" s="48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1:37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48"/>
      <c r="N173" s="48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</row>
    <row r="174" spans="1:37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48"/>
      <c r="N174" s="48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</row>
    <row r="175" spans="1:37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48"/>
      <c r="N175" s="48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</row>
    <row r="176" spans="1:37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48"/>
      <c r="N176" s="48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1:3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48"/>
      <c r="N177" s="48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</row>
    <row r="178" spans="1:37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48"/>
      <c r="N178" s="48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1:37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48"/>
      <c r="N179" s="48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</row>
    <row r="180" spans="1:37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48"/>
      <c r="N180" s="48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1:37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48"/>
      <c r="N181" s="48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</row>
    <row r="182" spans="1:37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48"/>
      <c r="N182" s="48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7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48"/>
      <c r="N183" s="48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7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48"/>
      <c r="N184" s="48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</row>
    <row r="185" spans="1:37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48"/>
      <c r="N185" s="48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1:37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48"/>
      <c r="N186" s="48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1:3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48"/>
      <c r="N187" s="48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1:37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48"/>
      <c r="N188" s="48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48"/>
      <c r="N189" s="48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</row>
    <row r="190" spans="1:37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48"/>
      <c r="N190" s="48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</row>
    <row r="191" spans="1:37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48"/>
      <c r="N191" s="48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1:37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48"/>
      <c r="N192" s="48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48"/>
      <c r="N193" s="48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1:37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48"/>
      <c r="N194" s="48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1:37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48"/>
      <c r="N195" s="48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1:37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48"/>
      <c r="N196" s="48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1:3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48"/>
      <c r="N197" s="48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48"/>
      <c r="N198" s="48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</row>
    <row r="199" spans="1:37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48"/>
      <c r="N199" s="48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48"/>
      <c r="N200" s="48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1:37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48"/>
      <c r="N201" s="48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48"/>
      <c r="N202" s="48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48"/>
      <c r="N203" s="48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48"/>
      <c r="N204" s="48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1:37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48"/>
      <c r="N205" s="48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48"/>
      <c r="N206" s="48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1:3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48"/>
      <c r="N207" s="48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48"/>
      <c r="N208" s="48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1:37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48"/>
      <c r="N209" s="48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1:37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48"/>
      <c r="N210" s="48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1:37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48"/>
      <c r="N211" s="48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48"/>
      <c r="N212" s="48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1:37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48"/>
      <c r="N213" s="48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1:37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48"/>
      <c r="N214" s="48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</row>
    <row r="215" spans="1:37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48"/>
      <c r="N215" s="48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1:37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48"/>
      <c r="N216" s="48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</row>
    <row r="217" spans="1:3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48"/>
      <c r="N217" s="48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1:37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48"/>
      <c r="N218" s="48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1:37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48"/>
      <c r="N219" s="48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1:37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48"/>
      <c r="N220" s="48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</row>
    <row r="221" spans="1:37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48"/>
      <c r="N221" s="48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</row>
    <row r="222" spans="1:37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48"/>
      <c r="N222" s="48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48"/>
      <c r="N223" s="48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1:37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48"/>
      <c r="N224" s="48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1:37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48"/>
      <c r="N225" s="48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1:37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48"/>
      <c r="N226" s="48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1:3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48"/>
      <c r="N227" s="48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1:37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48"/>
      <c r="N228" s="48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1:37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48"/>
      <c r="N229" s="48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</row>
    <row r="230" spans="1:37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48"/>
      <c r="N230" s="48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1:37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48"/>
      <c r="N231" s="48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</row>
    <row r="232" spans="1:37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48"/>
      <c r="N232" s="48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1:37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48"/>
      <c r="N233" s="48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1:37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48"/>
      <c r="N234" s="48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1:37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48"/>
      <c r="N235" s="48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1:37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48"/>
      <c r="N236" s="48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</row>
    <row r="237" spans="1: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48"/>
      <c r="N237" s="48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1:37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48"/>
      <c r="N238" s="48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</row>
    <row r="239" spans="1:37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48"/>
      <c r="N239" s="48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</row>
    <row r="240" spans="1:37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48"/>
      <c r="N240" s="48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</row>
    <row r="241" spans="1:37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48"/>
      <c r="N241" s="48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</row>
    <row r="242" spans="1:37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48"/>
      <c r="N242" s="48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7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48"/>
      <c r="N243" s="48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</row>
    <row r="244" spans="1:37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48"/>
      <c r="N244" s="48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</row>
    <row r="245" spans="1:37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48"/>
      <c r="N245" s="48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</row>
    <row r="246" spans="1:37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48"/>
      <c r="N246" s="48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</row>
    <row r="247" spans="1:3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48"/>
      <c r="N247" s="48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</row>
    <row r="248" spans="1:37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48"/>
      <c r="N248" s="48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</row>
    <row r="249" spans="1:37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48"/>
      <c r="N249" s="48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</row>
    <row r="250" spans="1:37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48"/>
      <c r="N250" s="48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</row>
    <row r="251" spans="1:37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48"/>
      <c r="N251" s="48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</row>
    <row r="252" spans="1:37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48"/>
      <c r="N252" s="48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</row>
    <row r="253" spans="1:37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48"/>
      <c r="N253" s="48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</row>
    <row r="254" spans="1:37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48"/>
      <c r="N254" s="48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</row>
    <row r="255" spans="1:37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48"/>
      <c r="N255" s="48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</row>
    <row r="256" spans="1:37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48"/>
      <c r="N256" s="48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</row>
    <row r="257" spans="1:3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48"/>
      <c r="N257" s="48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</row>
    <row r="258" spans="1:37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48"/>
      <c r="N258" s="48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</row>
    <row r="259" spans="1:37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48"/>
      <c r="N259" s="48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</row>
    <row r="260" spans="1:37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48"/>
      <c r="N260" s="48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</row>
    <row r="261" spans="1:37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48"/>
      <c r="N261" s="48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</row>
    <row r="262" spans="1:37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48"/>
      <c r="N262" s="48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</row>
    <row r="263" spans="1:37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48"/>
      <c r="N263" s="48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</row>
    <row r="264" spans="1:37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48"/>
      <c r="N264" s="48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</row>
    <row r="265" spans="1:37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48"/>
      <c r="N265" s="48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</row>
    <row r="266" spans="1:37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48"/>
      <c r="N266" s="48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</row>
    <row r="267" spans="1:3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48"/>
      <c r="N267" s="48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</row>
    <row r="268" spans="1:37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48"/>
      <c r="N268" s="48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</row>
    <row r="269" spans="1:37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48"/>
      <c r="N269" s="48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</row>
    <row r="270" spans="1:37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48"/>
      <c r="N270" s="48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</row>
    <row r="271" spans="1:37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48"/>
      <c r="N271" s="48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</row>
    <row r="272" spans="1:37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48"/>
      <c r="N272" s="48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</row>
    <row r="273" spans="1:37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48"/>
      <c r="N273" s="48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</row>
    <row r="274" spans="1:37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48"/>
      <c r="N274" s="48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7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48"/>
      <c r="N275" s="48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</row>
    <row r="276" spans="1:37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48"/>
      <c r="N276" s="48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</row>
    <row r="277" spans="1:3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48"/>
      <c r="N277" s="48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</row>
    <row r="278" spans="1:37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48"/>
      <c r="N278" s="48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</row>
    <row r="279" spans="1:37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48"/>
      <c r="N279" s="48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</row>
    <row r="280" spans="1:37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48"/>
      <c r="N280" s="48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</row>
    <row r="281" spans="1:37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48"/>
      <c r="N281" s="48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</row>
    <row r="282" spans="1:37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48"/>
      <c r="N282" s="48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</row>
    <row r="283" spans="1:37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48"/>
      <c r="N283" s="48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</row>
    <row r="284" spans="1:37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48"/>
      <c r="N284" s="48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</row>
    <row r="285" spans="1:37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48"/>
      <c r="N285" s="48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</row>
    <row r="286" spans="1:37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48"/>
      <c r="N286" s="48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</row>
    <row r="287" spans="1:3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48"/>
      <c r="N287" s="48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</row>
    <row r="288" spans="1:37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48"/>
      <c r="N288" s="48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</row>
    <row r="289" spans="1:37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48"/>
      <c r="N289" s="48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</row>
    <row r="290" spans="1:37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48"/>
      <c r="N290" s="48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</row>
    <row r="291" spans="1:37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48"/>
      <c r="N291" s="48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</row>
    <row r="292" spans="1:37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48"/>
      <c r="N292" s="48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</row>
    <row r="293" spans="1:37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48"/>
      <c r="N293" s="48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</row>
    <row r="294" spans="1:37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48"/>
      <c r="N294" s="48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</row>
    <row r="295" spans="1:37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48"/>
      <c r="N295" s="48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</row>
    <row r="296" spans="1:37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48"/>
      <c r="N296" s="48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</row>
    <row r="297" spans="1:37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48"/>
      <c r="N297" s="48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</row>
    <row r="298" spans="1:37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48"/>
      <c r="N298" s="48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1:37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48"/>
      <c r="N299" s="48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7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48"/>
      <c r="N300" s="48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</row>
    <row r="301" spans="1:37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48"/>
      <c r="N301" s="48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</row>
    <row r="302" spans="1:37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48"/>
      <c r="N302" s="48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</row>
    <row r="303" spans="1:37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48"/>
      <c r="N303" s="48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</row>
    <row r="304" spans="1:37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48"/>
      <c r="N304" s="48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</row>
    <row r="305" spans="1:37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</row>
    <row r="309" spans="1:37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</row>
    <row r="311" spans="1:37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</row>
    <row r="312" spans="1:37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</row>
    <row r="316" spans="1:37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1:3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</row>
    <row r="321" spans="1:37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</row>
    <row r="322" spans="1:37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</row>
    <row r="325" spans="1:37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</row>
    <row r="333" spans="1:37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</row>
    <row r="334" spans="1:37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</row>
    <row r="335" spans="1:37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</row>
    <row r="336" spans="1:37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</row>
    <row r="337" spans="1:37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</row>
    <row r="338" spans="1:37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</row>
    <row r="339" spans="1:37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</row>
    <row r="340" spans="1:37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</row>
    <row r="345" spans="1:37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</row>
    <row r="346" spans="1:37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</row>
    <row r="348" spans="1:37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</row>
    <row r="349" spans="1:37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</row>
    <row r="350" spans="1:37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</row>
    <row r="354" spans="1:37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</row>
    <row r="356" spans="1:37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</row>
    <row r="357" spans="1:37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</row>
    <row r="358" spans="1:37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</row>
    <row r="359" spans="1:37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</row>
    <row r="364" spans="1:37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</row>
    <row r="368" spans="1:37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</row>
    <row r="376" spans="1:37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</row>
    <row r="377" spans="1:37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</row>
    <row r="378" spans="1:37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</row>
    <row r="379" spans="1:37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</row>
    <row r="380" spans="1:37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</row>
    <row r="381" spans="1:37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</row>
    <row r="382" spans="1:37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</row>
    <row r="383" spans="1:37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</row>
    <row r="384" spans="1:37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</row>
    <row r="385" spans="1:37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</row>
    <row r="386" spans="1:37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</row>
    <row r="387" spans="1:37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</row>
    <row r="388" spans="1:37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</row>
    <row r="389" spans="1:37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</row>
    <row r="390" spans="1:37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</row>
    <row r="391" spans="1:37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</row>
    <row r="392" spans="1:37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</row>
    <row r="393" spans="1:37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</row>
    <row r="394" spans="1:37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</row>
    <row r="395" spans="1:37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</row>
    <row r="396" spans="1:37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</row>
    <row r="397" spans="1:37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</row>
    <row r="398" spans="1:37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</row>
    <row r="399" spans="1:37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</row>
    <row r="400" spans="1:37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</row>
    <row r="401" spans="1:37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</row>
    <row r="402" spans="1:37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</row>
    <row r="403" spans="1:37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</row>
    <row r="404" spans="1:37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</row>
    <row r="405" spans="1:37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</row>
    <row r="406" spans="1:37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</row>
    <row r="407" spans="1:37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</row>
    <row r="408" spans="1:37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</row>
    <row r="409" spans="1:37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</row>
    <row r="410" spans="1:37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</row>
    <row r="411" spans="1:37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</row>
    <row r="412" spans="1:37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</row>
    <row r="413" spans="1:37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</row>
    <row r="414" spans="1:37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</row>
    <row r="415" spans="1:37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</row>
    <row r="416" spans="1:37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</row>
    <row r="417" spans="1:37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</row>
    <row r="418" spans="1:37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</row>
    <row r="419" spans="1:37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</row>
    <row r="420" spans="1:37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</row>
    <row r="421" spans="1:37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</row>
    <row r="422" spans="1:37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</row>
    <row r="423" spans="1:37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</row>
    <row r="424" spans="1:37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</row>
    <row r="425" spans="1:37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</row>
    <row r="426" spans="1:37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</row>
    <row r="427" spans="1:37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</row>
    <row r="428" spans="1:37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</row>
    <row r="429" spans="1:37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</row>
    <row r="430" spans="1:37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</row>
    <row r="431" spans="1:37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</row>
    <row r="432" spans="1:37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</row>
    <row r="433" spans="1:37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</row>
    <row r="434" spans="1:37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</row>
    <row r="435" spans="1:37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</row>
    <row r="436" spans="1:37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</row>
    <row r="437" spans="1:37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</row>
    <row r="438" spans="1:37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</row>
    <row r="439" spans="1:37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</row>
    <row r="440" spans="1:37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</row>
    <row r="441" spans="1:37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</row>
    <row r="442" spans="1:37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</row>
    <row r="443" spans="1:37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</row>
    <row r="444" spans="1:37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</row>
    <row r="445" spans="1:37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</row>
    <row r="446" spans="1:37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</row>
    <row r="447" spans="1:37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</row>
    <row r="448" spans="1:37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</row>
    <row r="449" spans="1:37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</row>
    <row r="450" spans="1:37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</row>
    <row r="451" spans="1:37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</row>
    <row r="452" spans="1:37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</row>
    <row r="453" spans="1:37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</row>
    <row r="454" spans="1:37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</row>
    <row r="455" spans="1:37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</row>
    <row r="456" spans="1:37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</row>
    <row r="457" spans="1:37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</row>
    <row r="458" spans="1:37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</row>
    <row r="459" spans="1:37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</row>
    <row r="460" spans="1:37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</row>
    <row r="461" spans="1:37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</row>
    <row r="462" spans="1:37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</row>
    <row r="463" spans="1:37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</row>
    <row r="464" spans="1:37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</row>
    <row r="465" spans="1:37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</row>
    <row r="466" spans="1:37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</row>
    <row r="467" spans="1:37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</row>
    <row r="468" spans="1:37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</row>
    <row r="469" spans="1:37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</row>
    <row r="470" spans="1:37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</row>
    <row r="471" spans="1:37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</row>
    <row r="472" spans="1:37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</row>
    <row r="473" spans="1:37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</row>
    <row r="474" spans="1:37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</row>
    <row r="475" spans="1:37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</row>
    <row r="476" spans="1:37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</row>
    <row r="477" spans="1:37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</row>
    <row r="478" spans="1:37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</row>
    <row r="479" spans="1:37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</row>
    <row r="480" spans="1:37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</row>
    <row r="481" spans="1:37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</row>
    <row r="482" spans="1:37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</row>
    <row r="483" spans="1:37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</row>
    <row r="484" spans="1:37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</row>
    <row r="485" spans="1:37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</row>
    <row r="486" spans="1:37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</row>
    <row r="487" spans="1:37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</row>
    <row r="488" spans="1:37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</row>
    <row r="489" spans="1:37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</row>
    <row r="490" spans="1:37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</row>
    <row r="491" spans="1:37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</row>
    <row r="492" spans="1:37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</row>
    <row r="493" spans="1:37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</row>
    <row r="494" spans="1:37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</row>
    <row r="495" spans="1:37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</row>
    <row r="496" spans="1:37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</row>
    <row r="497" spans="1:37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</row>
    <row r="498" spans="1:37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</row>
    <row r="499" spans="1:37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</row>
    <row r="500" spans="1:37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</row>
    <row r="501" spans="1:37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</row>
    <row r="502" spans="1:37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</row>
    <row r="503" spans="1:37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</row>
    <row r="504" spans="1:37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</row>
    <row r="505" spans="1:37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</row>
    <row r="506" spans="1:37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</row>
    <row r="507" spans="1:37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</row>
    <row r="508" spans="1:37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</row>
    <row r="509" spans="1:37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</row>
    <row r="510" spans="1:37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</row>
    <row r="511" spans="1:37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</row>
    <row r="512" spans="1:37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</row>
    <row r="513" spans="1:37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</row>
    <row r="514" spans="1:37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</row>
    <row r="515" spans="1:37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</row>
    <row r="516" spans="1:37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</row>
    <row r="517" spans="1:37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</row>
    <row r="518" spans="1:37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</row>
    <row r="519" spans="1:37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</row>
    <row r="520" spans="1:37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</row>
    <row r="521" spans="1:37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</row>
    <row r="522" spans="1:37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</row>
    <row r="523" spans="1:37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</row>
    <row r="524" spans="1:37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</row>
    <row r="525" spans="1:37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</row>
    <row r="526" spans="1:37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</row>
    <row r="527" spans="1:37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</row>
    <row r="528" spans="1:37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</row>
    <row r="529" spans="1:37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</row>
    <row r="530" spans="1:37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</row>
    <row r="531" spans="1:37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</row>
    <row r="532" spans="1:37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</row>
    <row r="533" spans="1:37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</row>
    <row r="534" spans="1:37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</row>
    <row r="535" spans="1:37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</row>
    <row r="536" spans="1:37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</row>
    <row r="537" spans="1:37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</row>
    <row r="538" spans="1:37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</row>
    <row r="539" spans="1:37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</row>
    <row r="542" spans="1:37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</row>
    <row r="544" spans="1:37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</row>
    <row r="546" spans="1:37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</row>
    <row r="547" spans="1:37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</row>
    <row r="548" spans="1:37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</row>
    <row r="549" spans="1:37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</row>
    <row r="551" spans="1:37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</row>
    <row r="552" spans="1:37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</row>
    <row r="553" spans="1:37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</row>
    <row r="554" spans="1:37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</row>
    <row r="555" spans="1:37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</row>
    <row r="557" spans="1:37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</row>
    <row r="558" spans="1:37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</row>
    <row r="559" spans="1:37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</row>
    <row r="560" spans="1:37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</row>
    <row r="563" spans="1:37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</row>
    <row r="565" spans="1:37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</row>
    <row r="570" spans="1:37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</row>
    <row r="572" spans="1:37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</row>
    <row r="604" spans="1:37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</row>
    <row r="605" spans="1:37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</row>
    <row r="606" spans="1:37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</row>
    <row r="607" spans="1:37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</row>
    <row r="608" spans="1:37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</row>
    <row r="609" spans="1:37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</row>
    <row r="610" spans="1:37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</row>
    <row r="611" spans="1:37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</row>
    <row r="612" spans="1:37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</row>
    <row r="613" spans="1:37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</row>
    <row r="614" spans="1:37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</row>
    <row r="615" spans="1:37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</row>
    <row r="616" spans="1:37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</row>
    <row r="617" spans="1:37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</row>
    <row r="618" spans="1:37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</row>
    <row r="619" spans="1:37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</row>
    <row r="620" spans="1:37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</row>
    <row r="621" spans="1:37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</row>
    <row r="622" spans="1:37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</row>
    <row r="623" spans="1:37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</row>
    <row r="624" spans="1:37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</row>
    <row r="625" spans="1:37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</row>
    <row r="626" spans="1:37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</row>
    <row r="627" spans="1:37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</row>
    <row r="628" spans="1:37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</row>
    <row r="629" spans="1:37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</row>
    <row r="630" spans="1:37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</row>
    <row r="631" spans="1:37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</row>
    <row r="632" spans="1:37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</row>
    <row r="633" spans="1:37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</row>
    <row r="634" spans="1:37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</row>
    <row r="635" spans="1:37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</row>
    <row r="636" spans="1:37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</row>
    <row r="637" spans="1:37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</row>
    <row r="638" spans="1:37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</row>
    <row r="639" spans="1:37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</row>
    <row r="640" spans="1:37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</row>
    <row r="641" spans="1:37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</row>
    <row r="642" spans="1:37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</row>
    <row r="643" spans="1:37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</row>
    <row r="644" spans="1:37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</row>
    <row r="645" spans="1:37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</row>
    <row r="646" spans="1:37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</row>
    <row r="647" spans="1:37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</row>
    <row r="648" spans="1:37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</row>
    <row r="649" spans="1:37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</row>
    <row r="651" spans="1:37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</row>
    <row r="652" spans="1:37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</row>
    <row r="654" spans="1:37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</row>
    <row r="655" spans="1:37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</row>
    <row r="656" spans="1:37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</row>
    <row r="657" spans="1:37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</row>
    <row r="658" spans="1:37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</row>
    <row r="659" spans="1:37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</row>
    <row r="660" spans="1:37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</row>
    <row r="661" spans="1:37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</row>
    <row r="662" spans="1:37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</row>
    <row r="663" spans="1:37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</row>
    <row r="664" spans="1:37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</row>
    <row r="665" spans="1:37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</row>
    <row r="666" spans="1:37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</row>
    <row r="667" spans="1:37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</row>
    <row r="668" spans="1:37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</row>
    <row r="670" spans="1:37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</row>
    <row r="671" spans="1:37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</row>
    <row r="672" spans="1:37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</row>
    <row r="673" spans="1:37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</row>
    <row r="674" spans="1:37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</row>
    <row r="675" spans="1:37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</row>
    <row r="676" spans="1:37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</row>
    <row r="677" spans="1:37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</row>
    <row r="678" spans="1:37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</row>
    <row r="679" spans="1:37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</row>
    <row r="680" spans="1:37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</row>
    <row r="681" spans="1:37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</row>
    <row r="682" spans="1:37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</row>
    <row r="683" spans="1:37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</row>
    <row r="684" spans="1:37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</row>
    <row r="685" spans="1:37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</row>
    <row r="686" spans="1:37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</row>
    <row r="687" spans="1:37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</row>
    <row r="688" spans="1:37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</row>
    <row r="689" spans="1:37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</row>
    <row r="690" spans="1:37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</row>
    <row r="691" spans="1:37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</row>
    <row r="692" spans="1:37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</row>
    <row r="693" spans="1:37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</row>
    <row r="694" spans="1:37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</row>
    <row r="695" spans="1:37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</row>
    <row r="697" spans="1:37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</row>
    <row r="698" spans="1:37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</row>
    <row r="699" spans="1:37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</row>
    <row r="700" spans="1:37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</row>
    <row r="701" spans="1:37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</row>
    <row r="702" spans="1:37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</row>
    <row r="703" spans="1:37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</row>
    <row r="704" spans="1:37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</row>
    <row r="705" spans="1:37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</row>
    <row r="706" spans="1:37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</row>
    <row r="707" spans="1:37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</row>
    <row r="708" spans="1:37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</row>
    <row r="709" spans="1:37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</row>
    <row r="710" spans="1:37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</row>
    <row r="711" spans="1:37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</row>
    <row r="712" spans="1:37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</row>
    <row r="713" spans="1:37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</row>
    <row r="714" spans="1:37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</row>
    <row r="715" spans="1:37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</row>
    <row r="716" spans="1:37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</row>
    <row r="717" spans="1:37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</row>
    <row r="718" spans="1:37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</row>
    <row r="719" spans="1:37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</row>
    <row r="720" spans="1:37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</row>
    <row r="721" spans="1:37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</row>
    <row r="722" spans="1:37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</row>
    <row r="723" spans="1:37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</row>
    <row r="724" spans="1:37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</row>
    <row r="725" spans="1:37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</row>
    <row r="726" spans="1:37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</row>
    <row r="727" spans="1:37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</row>
    <row r="728" spans="1:37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</row>
    <row r="729" spans="1:37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</row>
    <row r="730" spans="1:37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</row>
    <row r="731" spans="1:37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</row>
    <row r="732" spans="1:37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</row>
    <row r="733" spans="1:37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</row>
    <row r="734" spans="1:37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</row>
    <row r="735" spans="1:37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</row>
    <row r="736" spans="1:37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</row>
    <row r="737" spans="1:37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</row>
    <row r="738" spans="1:37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</row>
    <row r="739" spans="1:37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</row>
    <row r="740" spans="1:37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</row>
    <row r="741" spans="1:37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</row>
    <row r="742" spans="1:37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</row>
    <row r="743" spans="1:37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</row>
    <row r="744" spans="1:37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</row>
    <row r="745" spans="1:37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</row>
    <row r="746" spans="1:37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</row>
    <row r="747" spans="1:37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</row>
    <row r="748" spans="1:37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</row>
    <row r="749" spans="1:37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</row>
    <row r="750" spans="1:37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</row>
    <row r="751" spans="1:37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</row>
    <row r="752" spans="1:37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</row>
    <row r="753" spans="1:37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</row>
    <row r="754" spans="1:37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</row>
    <row r="755" spans="1:37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</row>
    <row r="756" spans="1:37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</row>
    <row r="757" spans="1:37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</row>
    <row r="758" spans="1:37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</row>
    <row r="759" spans="1:37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</row>
    <row r="760" spans="1:37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</row>
    <row r="761" spans="1:37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</row>
    <row r="762" spans="1:37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</row>
    <row r="763" spans="1:37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</row>
    <row r="764" spans="1:37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</row>
    <row r="765" spans="1:37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</row>
    <row r="766" spans="1:37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</row>
    <row r="767" spans="1:37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</row>
    <row r="768" spans="1:37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</row>
    <row r="769" spans="1:37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</row>
    <row r="770" spans="1:37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</row>
    <row r="771" spans="1:37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</row>
    <row r="772" spans="1:37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</row>
    <row r="773" spans="1:37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</row>
    <row r="774" spans="1:37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</row>
    <row r="775" spans="1:37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</row>
    <row r="776" spans="1:37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</row>
    <row r="777" spans="1:37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</row>
    <row r="778" spans="1:37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</row>
    <row r="779" spans="1:37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</row>
    <row r="780" spans="1:37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</row>
    <row r="782" spans="1:37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</row>
    <row r="784" spans="1:37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</row>
    <row r="785" spans="1:37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</row>
    <row r="787" spans="1:37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</row>
    <row r="788" spans="1:37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</row>
    <row r="790" spans="1:37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</row>
    <row r="795" spans="1:37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</row>
    <row r="796" spans="1:37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</row>
    <row r="797" spans="1:37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</row>
    <row r="798" spans="1:37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</row>
    <row r="800" spans="1:37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</row>
    <row r="804" spans="1:37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</row>
    <row r="817" spans="1:37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</row>
    <row r="818" spans="1:37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</row>
    <row r="822" spans="1:37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</row>
    <row r="830" spans="1:37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</row>
    <row r="831" spans="1:37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</row>
    <row r="832" spans="1:37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</row>
    <row r="833" spans="1:37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</row>
    <row r="835" spans="1:37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</row>
    <row r="837" spans="1:37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</row>
    <row r="838" spans="1:37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</row>
    <row r="842" spans="1:37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</row>
    <row r="843" spans="1:37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</row>
    <row r="844" spans="1:37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</row>
    <row r="845" spans="1:37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</row>
    <row r="846" spans="1:37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</row>
    <row r="847" spans="1:37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</row>
    <row r="848" spans="1:37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</row>
    <row r="849" spans="1:37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</row>
    <row r="850" spans="1:37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</row>
    <row r="851" spans="1:37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</row>
    <row r="853" spans="1:37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</row>
    <row r="854" spans="1:37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</row>
    <row r="855" spans="1:37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</row>
    <row r="856" spans="1:37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</row>
    <row r="857" spans="1:37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</row>
    <row r="858" spans="1:37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</row>
    <row r="859" spans="1:37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</row>
    <row r="860" spans="1:37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</row>
    <row r="861" spans="1:37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</row>
    <row r="862" spans="1:37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</row>
    <row r="863" spans="1:37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</row>
    <row r="864" spans="1:37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</row>
    <row r="865" spans="1:37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</row>
    <row r="866" spans="1:37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</row>
    <row r="867" spans="1:37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</row>
    <row r="868" spans="1:37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</row>
    <row r="869" spans="1:37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</row>
    <row r="870" spans="1:37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</row>
    <row r="871" spans="1:37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</row>
    <row r="872" spans="1:37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</row>
    <row r="873" spans="1:37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</row>
    <row r="874" spans="1:37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</row>
    <row r="875" spans="1:37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</row>
    <row r="876" spans="1:37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</row>
    <row r="877" spans="1:37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</row>
    <row r="878" spans="1:37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</row>
    <row r="879" spans="1:37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</row>
    <row r="880" spans="1:37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</row>
    <row r="881" spans="1:37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</row>
    <row r="882" spans="1:37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</row>
    <row r="883" spans="1:37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</row>
    <row r="884" spans="1:37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</row>
    <row r="885" spans="1:37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</row>
    <row r="886" spans="1:37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</row>
    <row r="887" spans="1:37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</row>
    <row r="888" spans="1:37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</row>
    <row r="889" spans="1:37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</row>
    <row r="890" spans="1:37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</row>
    <row r="891" spans="1:37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</row>
    <row r="892" spans="1:37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</row>
    <row r="893" spans="1:37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</row>
    <row r="894" spans="1:37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</row>
    <row r="895" spans="1:37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</row>
    <row r="896" spans="1:37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</row>
    <row r="897" spans="1:37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</row>
    <row r="898" spans="1:37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</row>
    <row r="899" spans="1:37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</row>
    <row r="900" spans="1:37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</row>
    <row r="901" spans="1:37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</row>
    <row r="902" spans="1:37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</row>
    <row r="903" spans="1:37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</row>
    <row r="904" spans="1:37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</row>
    <row r="905" spans="1:37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</row>
    <row r="906" spans="1:37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</row>
    <row r="907" spans="1:37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</row>
    <row r="908" spans="1:37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</row>
    <row r="909" spans="1:37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</row>
    <row r="910" spans="1:37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</row>
    <row r="911" spans="1:37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</row>
    <row r="912" spans="1:37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</row>
    <row r="913" spans="1:37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</row>
    <row r="914" spans="1:37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</row>
    <row r="915" spans="1:37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</row>
    <row r="916" spans="1:37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</row>
    <row r="926" spans="1:37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</row>
    <row r="927" spans="1:37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</row>
    <row r="928" spans="1:37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</row>
    <row r="929" spans="1:37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</row>
    <row r="930" spans="1:37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</row>
    <row r="932" spans="1:37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</row>
    <row r="934" spans="1:37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</row>
    <row r="935" spans="1:37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</row>
    <row r="936" spans="1:37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</row>
    <row r="937" spans="1:37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</row>
    <row r="938" spans="1:37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</row>
    <row r="939" spans="1:37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</row>
    <row r="940" spans="1:37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</row>
    <row r="941" spans="1:37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</row>
    <row r="942" spans="1:37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</row>
    <row r="943" spans="1:37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</row>
    <row r="944" spans="1:37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</row>
    <row r="945" spans="1:37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</row>
    <row r="946" spans="1:37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</row>
    <row r="947" spans="1:37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</row>
    <row r="948" spans="1:37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</row>
    <row r="949" spans="1:37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</row>
    <row r="950" spans="1:37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</row>
    <row r="951" spans="1:37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</row>
    <row r="952" spans="1:37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</row>
    <row r="953" spans="1:37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</row>
    <row r="954" spans="1:37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</row>
    <row r="955" spans="1:37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</row>
    <row r="956" spans="1:37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</row>
    <row r="957" spans="1:37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</row>
    <row r="958" spans="1:37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</row>
    <row r="959" spans="1:37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</row>
    <row r="960" spans="1:37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</row>
    <row r="961" spans="1:37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</row>
    <row r="962" spans="1:37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</row>
    <row r="963" spans="1:37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</row>
    <row r="964" spans="1:37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</row>
    <row r="965" spans="1:37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</row>
    <row r="966" spans="1:37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</row>
    <row r="967" spans="1:37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</row>
    <row r="968" spans="1:37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</row>
    <row r="969" spans="1:37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</row>
    <row r="970" spans="1:37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</row>
    <row r="971" spans="1:37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</row>
    <row r="972" spans="1:37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</row>
    <row r="973" spans="1:37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</row>
    <row r="974" spans="1:37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</row>
    <row r="978" spans="1:37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</row>
    <row r="982" spans="1:37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</row>
    <row r="983" spans="1:37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</row>
    <row r="984" spans="1:37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</row>
    <row r="985" spans="1:37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</row>
    <row r="986" spans="1:37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</row>
    <row r="989" spans="1:37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</row>
    <row r="990" spans="1:37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</row>
    <row r="994" spans="1:37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</row>
    <row r="996" spans="1:37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</row>
    <row r="997" spans="1:37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</row>
    <row r="998" spans="1:37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</row>
    <row r="999" spans="1:37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  <row r="1001" spans="1:37" ht="15.75" customHeight="1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</row>
    <row r="1002" spans="1:37" ht="15.75" customHeight="1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</row>
    <row r="1003" spans="1:37" ht="15.75" customHeight="1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</row>
    <row r="1004" spans="1:37" ht="15.75" customHeight="1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</row>
    <row r="1005" spans="1:37" ht="15.75" customHeight="1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</row>
    <row r="1006" spans="1:37" ht="15.75" customHeight="1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</row>
    <row r="1007" spans="1:37" ht="15.75" customHeight="1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</row>
    <row r="1008" spans="1:37" ht="15.75" customHeight="1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</row>
  </sheetData>
  <mergeCells count="276">
    <mergeCell ref="B17:B20"/>
    <mergeCell ref="C17:C18"/>
    <mergeCell ref="E17:E18"/>
    <mergeCell ref="C19:C20"/>
    <mergeCell ref="E19:E20"/>
    <mergeCell ref="O27:O28"/>
    <mergeCell ref="O29:O30"/>
    <mergeCell ref="M14:N15"/>
    <mergeCell ref="O15:O16"/>
    <mergeCell ref="O17:O18"/>
    <mergeCell ref="O19:O20"/>
    <mergeCell ref="O21:O22"/>
    <mergeCell ref="O23:O24"/>
    <mergeCell ref="O25:O26"/>
    <mergeCell ref="P15:P16"/>
    <mergeCell ref="Q15:Q16"/>
    <mergeCell ref="P17:P18"/>
    <mergeCell ref="Q17:Q18"/>
    <mergeCell ref="P19:P20"/>
    <mergeCell ref="Q19:Q20"/>
    <mergeCell ref="Q21:Q22"/>
    <mergeCell ref="C21:C22"/>
    <mergeCell ref="C23:C24"/>
    <mergeCell ref="D14:D16"/>
    <mergeCell ref="E14:E16"/>
    <mergeCell ref="F14:F16"/>
    <mergeCell ref="G14:G16"/>
    <mergeCell ref="H14:H16"/>
    <mergeCell ref="I14:L15"/>
    <mergeCell ref="O14:Q14"/>
    <mergeCell ref="E35:E36"/>
    <mergeCell ref="P41:P42"/>
    <mergeCell ref="B25:B28"/>
    <mergeCell ref="C25:C26"/>
    <mergeCell ref="C27:C28"/>
    <mergeCell ref="B29:B30"/>
    <mergeCell ref="C29:C30"/>
    <mergeCell ref="B31:B32"/>
    <mergeCell ref="C31:C32"/>
    <mergeCell ref="B33:B34"/>
    <mergeCell ref="C33:C34"/>
    <mergeCell ref="L72:O72"/>
    <mergeCell ref="L74:O74"/>
    <mergeCell ref="B35:B36"/>
    <mergeCell ref="C35:C36"/>
    <mergeCell ref="C37:C38"/>
    <mergeCell ref="O43:O44"/>
    <mergeCell ref="O45:O46"/>
    <mergeCell ref="P45:P46"/>
    <mergeCell ref="Q45:Q46"/>
    <mergeCell ref="C39:C40"/>
    <mergeCell ref="C41:C42"/>
    <mergeCell ref="E41:E42"/>
    <mergeCell ref="C43:C44"/>
    <mergeCell ref="E43:E44"/>
    <mergeCell ref="P43:P44"/>
    <mergeCell ref="Q43:Q44"/>
    <mergeCell ref="B37:B38"/>
    <mergeCell ref="B39:B40"/>
    <mergeCell ref="B41:B42"/>
    <mergeCell ref="B43:B44"/>
    <mergeCell ref="B45:B46"/>
    <mergeCell ref="C45:C46"/>
    <mergeCell ref="E45:E46"/>
    <mergeCell ref="E39:E40"/>
    <mergeCell ref="M83:N84"/>
    <mergeCell ref="O83:Q83"/>
    <mergeCell ref="O84:O85"/>
    <mergeCell ref="P84:P85"/>
    <mergeCell ref="Q84:Q85"/>
    <mergeCell ref="Q86:Q87"/>
    <mergeCell ref="C83:C85"/>
    <mergeCell ref="D83:D85"/>
    <mergeCell ref="E83:E85"/>
    <mergeCell ref="F83:F85"/>
    <mergeCell ref="G83:G85"/>
    <mergeCell ref="H83:H85"/>
    <mergeCell ref="I83:L84"/>
    <mergeCell ref="B78:C78"/>
    <mergeCell ref="B79:C79"/>
    <mergeCell ref="B80:C80"/>
    <mergeCell ref="B81:C81"/>
    <mergeCell ref="M59:Q60"/>
    <mergeCell ref="M61:Q62"/>
    <mergeCell ref="M63:Q63"/>
    <mergeCell ref="M64:Q64"/>
    <mergeCell ref="M65:Q66"/>
    <mergeCell ref="B59:C60"/>
    <mergeCell ref="D59:I60"/>
    <mergeCell ref="J59:J60"/>
    <mergeCell ref="B61:C62"/>
    <mergeCell ref="D61:I62"/>
    <mergeCell ref="J61:J62"/>
    <mergeCell ref="B63:C64"/>
    <mergeCell ref="L73:O73"/>
    <mergeCell ref="D71:K72"/>
    <mergeCell ref="D73:K74"/>
    <mergeCell ref="D63:I64"/>
    <mergeCell ref="J63:J64"/>
    <mergeCell ref="B65:L66"/>
    <mergeCell ref="B67:Q68"/>
    <mergeCell ref="L71:O71"/>
    <mergeCell ref="B47:B48"/>
    <mergeCell ref="C47:C48"/>
    <mergeCell ref="E47:E48"/>
    <mergeCell ref="B49:B50"/>
    <mergeCell ref="C49:C50"/>
    <mergeCell ref="B51:B52"/>
    <mergeCell ref="C51:C52"/>
    <mergeCell ref="B71:C74"/>
    <mergeCell ref="B77:C77"/>
    <mergeCell ref="E49:E50"/>
    <mergeCell ref="E51:E52"/>
    <mergeCell ref="E53:E54"/>
    <mergeCell ref="E55:E56"/>
    <mergeCell ref="B53:B54"/>
    <mergeCell ref="C53:C54"/>
    <mergeCell ref="B55:B56"/>
    <mergeCell ref="C55:C56"/>
    <mergeCell ref="B58:C58"/>
    <mergeCell ref="D58:I58"/>
    <mergeCell ref="B83:B85"/>
    <mergeCell ref="D97:I97"/>
    <mergeCell ref="K97:L97"/>
    <mergeCell ref="M97:Q97"/>
    <mergeCell ref="D98:I99"/>
    <mergeCell ref="J98:J99"/>
    <mergeCell ref="M98:Q99"/>
    <mergeCell ref="B98:C99"/>
    <mergeCell ref="B100:C101"/>
    <mergeCell ref="D100:I101"/>
    <mergeCell ref="J100:J101"/>
    <mergeCell ref="M100:Q101"/>
    <mergeCell ref="C88:C89"/>
    <mergeCell ref="C90:C91"/>
    <mergeCell ref="O86:O87"/>
    <mergeCell ref="B86:B89"/>
    <mergeCell ref="C86:C87"/>
    <mergeCell ref="E86:E87"/>
    <mergeCell ref="P86:P87"/>
    <mergeCell ref="B90:B93"/>
    <mergeCell ref="C92:C93"/>
    <mergeCell ref="B94:B95"/>
    <mergeCell ref="C94:C95"/>
    <mergeCell ref="B97:C97"/>
    <mergeCell ref="D102:I103"/>
    <mergeCell ref="J102:J103"/>
    <mergeCell ref="O88:O89"/>
    <mergeCell ref="P88:P89"/>
    <mergeCell ref="Q88:Q89"/>
    <mergeCell ref="Q90:Q91"/>
    <mergeCell ref="P92:P93"/>
    <mergeCell ref="Q92:Q93"/>
    <mergeCell ref="P94:P95"/>
    <mergeCell ref="Q94:Q95"/>
    <mergeCell ref="O90:O91"/>
    <mergeCell ref="O92:O93"/>
    <mergeCell ref="O94:O95"/>
    <mergeCell ref="E88:E89"/>
    <mergeCell ref="E90:E91"/>
    <mergeCell ref="P90:P91"/>
    <mergeCell ref="E92:E93"/>
    <mergeCell ref="E94:E95"/>
    <mergeCell ref="B102:C103"/>
    <mergeCell ref="M102:Q102"/>
    <mergeCell ref="M103:Q103"/>
    <mergeCell ref="B104:L105"/>
    <mergeCell ref="M104:Q105"/>
    <mergeCell ref="B106:Q107"/>
    <mergeCell ref="D9:I9"/>
    <mergeCell ref="D11:I11"/>
    <mergeCell ref="U12:W12"/>
    <mergeCell ref="U13:V13"/>
    <mergeCell ref="U14:V14"/>
    <mergeCell ref="U15:V15"/>
    <mergeCell ref="U16:V16"/>
    <mergeCell ref="U17:V17"/>
    <mergeCell ref="P35:P36"/>
    <mergeCell ref="Q35:Q36"/>
    <mergeCell ref="Q23:Q24"/>
    <mergeCell ref="Q25:Q26"/>
    <mergeCell ref="Q27:Q28"/>
    <mergeCell ref="Q29:Q30"/>
    <mergeCell ref="Q31:Q32"/>
    <mergeCell ref="Q33:Q34"/>
    <mergeCell ref="O35:O36"/>
    <mergeCell ref="E37:E38"/>
    <mergeCell ref="L5:O5"/>
    <mergeCell ref="D6:Q6"/>
    <mergeCell ref="D7:Q7"/>
    <mergeCell ref="D8:I8"/>
    <mergeCell ref="J8:L13"/>
    <mergeCell ref="T8:X8"/>
    <mergeCell ref="N13:P13"/>
    <mergeCell ref="B2:C5"/>
    <mergeCell ref="D2:K3"/>
    <mergeCell ref="L2:O2"/>
    <mergeCell ref="P2:Q5"/>
    <mergeCell ref="L3:O3"/>
    <mergeCell ref="D4:K5"/>
    <mergeCell ref="L4:O4"/>
    <mergeCell ref="M8:Q8"/>
    <mergeCell ref="N9:P9"/>
    <mergeCell ref="D10:I10"/>
    <mergeCell ref="N10:P10"/>
    <mergeCell ref="U10:W10"/>
    <mergeCell ref="U11:W11"/>
    <mergeCell ref="N11:P11"/>
    <mergeCell ref="N12:P12"/>
    <mergeCell ref="D12:I12"/>
    <mergeCell ref="D13:I13"/>
    <mergeCell ref="B8:C8"/>
    <mergeCell ref="B9:C9"/>
    <mergeCell ref="B10:C10"/>
    <mergeCell ref="B11:C11"/>
    <mergeCell ref="B12:C12"/>
    <mergeCell ref="B14:B16"/>
    <mergeCell ref="C14:C16"/>
    <mergeCell ref="O33:O34"/>
    <mergeCell ref="P33:P34"/>
    <mergeCell ref="P21:P22"/>
    <mergeCell ref="P23:P24"/>
    <mergeCell ref="P25:P26"/>
    <mergeCell ref="P27:P28"/>
    <mergeCell ref="P29:P30"/>
    <mergeCell ref="O31:O32"/>
    <mergeCell ref="P31:P32"/>
    <mergeCell ref="E23:E24"/>
    <mergeCell ref="E25:E26"/>
    <mergeCell ref="E27:E28"/>
    <mergeCell ref="E29:E30"/>
    <mergeCell ref="E31:E32"/>
    <mergeCell ref="E33:E34"/>
    <mergeCell ref="B21:B24"/>
    <mergeCell ref="E21:E22"/>
    <mergeCell ref="Q41:Q42"/>
    <mergeCell ref="O37:O38"/>
    <mergeCell ref="P37:P38"/>
    <mergeCell ref="Q37:Q38"/>
    <mergeCell ref="O39:O40"/>
    <mergeCell ref="P39:P40"/>
    <mergeCell ref="Q39:Q40"/>
    <mergeCell ref="O41:O42"/>
    <mergeCell ref="P51:P52"/>
    <mergeCell ref="Q51:Q52"/>
    <mergeCell ref="O47:O48"/>
    <mergeCell ref="P47:P48"/>
    <mergeCell ref="Q47:Q48"/>
    <mergeCell ref="O49:O50"/>
    <mergeCell ref="P49:P50"/>
    <mergeCell ref="Q49:Q50"/>
    <mergeCell ref="O51:O52"/>
    <mergeCell ref="O53:O54"/>
    <mergeCell ref="P53:P54"/>
    <mergeCell ref="Q53:Q54"/>
    <mergeCell ref="O55:O56"/>
    <mergeCell ref="P55:P56"/>
    <mergeCell ref="Q55:Q56"/>
    <mergeCell ref="M58:Q58"/>
    <mergeCell ref="D79:I79"/>
    <mergeCell ref="D80:I80"/>
    <mergeCell ref="D75:Q75"/>
    <mergeCell ref="D76:Q76"/>
    <mergeCell ref="D77:I77"/>
    <mergeCell ref="M77:Q77"/>
    <mergeCell ref="D78:I78"/>
    <mergeCell ref="N78:P78"/>
    <mergeCell ref="N79:P79"/>
    <mergeCell ref="J77:L82"/>
    <mergeCell ref="N80:P80"/>
    <mergeCell ref="D81:I81"/>
    <mergeCell ref="N81:P81"/>
    <mergeCell ref="D82:I82"/>
    <mergeCell ref="N82:P82"/>
    <mergeCell ref="K58:L58"/>
    <mergeCell ref="P71:Q74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2.1-TH-Funciona</vt:lpstr>
      <vt:lpstr>2.2-TH-Inversión</vt:lpstr>
      <vt:lpstr>2.3 GD-Inversión</vt:lpstr>
      <vt:lpstr>2.4-BF-Inversión</vt:lpstr>
      <vt:lpstr>2.5 RF-Funcionami</vt:lpstr>
      <vt:lpstr>'2.3 GD-Inversión'!Área_de_impresión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ARGENIS01</cp:lastModifiedBy>
  <dcterms:created xsi:type="dcterms:W3CDTF">2024-12-16T18:30:14Z</dcterms:created>
  <dcterms:modified xsi:type="dcterms:W3CDTF">2024-12-17T17:35:36Z</dcterms:modified>
</cp:coreProperties>
</file>