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2025\"/>
    </mc:Choice>
  </mc:AlternateContent>
  <bookViews>
    <workbookView xWindow="0" yWindow="0" windowWidth="21600" windowHeight="7530"/>
  </bookViews>
  <sheets>
    <sheet name="70-DESARROLLO SOSTENIBLE MINERO" sheetId="2" r:id="rId1"/>
    <sheet name="68-CONSOLIDACION PRODUCTIVA " sheetId="4" r:id="rId2"/>
    <sheet name="122-sectores productivos" sheetId="12" r:id="rId3"/>
    <sheet name="60-CONSERVACION DE LA BIODIVERS" sheetId="5" r:id="rId4"/>
    <sheet name="DESEMPEÑO AMBIENTAL SECTORES" sheetId="6" state="hidden" r:id="rId5"/>
    <sheet name="65-Recurso hidrico" sheetId="15" r:id="rId6"/>
    <sheet name="64-EDUCACION AMBIENTAL" sheetId="7" r:id="rId7"/>
    <sheet name="66-CAMBIO CLIMATICO" sheetId="8" r:id="rId8"/>
    <sheet name="69-AGUA POTABLE Y SANEAMIENTO " sheetId="9" r:id="rId9"/>
    <sheet name="67-BOMBEROS Y GESTION DEL RIESG" sheetId="10" r:id="rId10"/>
    <sheet name="resumen guia" sheetId="16"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5" l="1"/>
  <c r="D15" i="16"/>
  <c r="C19" i="16"/>
  <c r="C20" i="16" s="1"/>
  <c r="H26" i="8"/>
  <c r="C8" i="16" s="1"/>
  <c r="H28" i="7"/>
  <c r="C9" i="16" s="1"/>
  <c r="H30" i="9" l="1"/>
  <c r="I23" i="10"/>
  <c r="H23" i="10" s="1"/>
  <c r="I27" i="10"/>
  <c r="J45" i="10"/>
  <c r="H37" i="10"/>
  <c r="H23" i="15"/>
  <c r="H21" i="15"/>
  <c r="H25" i="15" s="1"/>
  <c r="C11" i="16" s="1"/>
  <c r="H19" i="15"/>
  <c r="H19" i="10"/>
  <c r="H21" i="10"/>
  <c r="H43" i="10"/>
  <c r="H41" i="10"/>
  <c r="J25" i="10"/>
  <c r="H25" i="10" s="1"/>
  <c r="H39" i="10"/>
  <c r="H35" i="10"/>
  <c r="H33" i="10"/>
  <c r="H31" i="10"/>
  <c r="H29" i="10"/>
  <c r="H27" i="10"/>
  <c r="H42" i="9"/>
  <c r="H40" i="9"/>
  <c r="H36" i="9"/>
  <c r="I34" i="9"/>
  <c r="H34" i="9" s="1"/>
  <c r="H38" i="9"/>
  <c r="H32" i="9"/>
  <c r="H24" i="9"/>
  <c r="H22" i="9"/>
  <c r="H20" i="9"/>
  <c r="H18" i="9"/>
  <c r="I24" i="8"/>
  <c r="I22" i="8"/>
  <c r="I20" i="8"/>
  <c r="H20" i="5"/>
  <c r="H18" i="5"/>
  <c r="H22" i="5"/>
  <c r="I24" i="12"/>
  <c r="H20" i="12"/>
  <c r="H26" i="12" s="1"/>
  <c r="C13" i="16" s="1"/>
  <c r="H18" i="12"/>
  <c r="H24" i="4"/>
  <c r="C12" i="16" s="1"/>
  <c r="I18" i="4"/>
  <c r="I22" i="4"/>
  <c r="H38" i="5" l="1"/>
  <c r="K36" i="5" s="1"/>
  <c r="H45" i="10"/>
  <c r="C6" i="16" s="1"/>
  <c r="K27" i="10"/>
  <c r="C10" i="16" l="1"/>
  <c r="H22" i="2"/>
  <c r="C14" i="16" s="1"/>
  <c r="H39" i="5" l="1"/>
  <c r="I31" i="5"/>
  <c r="I25" i="4" l="1"/>
  <c r="I20" i="4"/>
  <c r="I23" i="5"/>
  <c r="I25" i="7" l="1"/>
  <c r="I24" i="7"/>
  <c r="I23" i="7"/>
  <c r="I22" i="7"/>
  <c r="I21" i="7"/>
  <c r="I20" i="7"/>
  <c r="I37" i="5"/>
  <c r="I36" i="5"/>
  <c r="I34" i="5"/>
  <c r="I32" i="5"/>
  <c r="I30" i="5"/>
  <c r="I28" i="5"/>
  <c r="I27" i="5"/>
  <c r="I26" i="5"/>
  <c r="H46" i="10" l="1"/>
  <c r="H29" i="9" l="1"/>
  <c r="H28" i="9"/>
  <c r="H44" i="9" s="1"/>
  <c r="H26" i="9"/>
  <c r="H27" i="9"/>
  <c r="H25" i="9"/>
  <c r="C7" i="16" l="1"/>
  <c r="C15" i="16" s="1"/>
  <c r="E58" i="10"/>
  <c r="E35" i="2"/>
  <c r="H45" i="9"/>
  <c r="H29" i="7"/>
  <c r="I26" i="7"/>
  <c r="I19" i="7" l="1"/>
  <c r="I19" i="5"/>
  <c r="I38" i="5"/>
  <c r="I25" i="5"/>
  <c r="I21" i="5"/>
  <c r="H27" i="12"/>
  <c r="H25" i="4"/>
  <c r="I22" i="12"/>
  <c r="I26" i="12" s="1"/>
  <c r="I35" i="5" l="1"/>
  <c r="I39" i="5"/>
  <c r="P31" i="10" l="1"/>
  <c r="O31" i="10"/>
  <c r="Q31" i="10" l="1"/>
  <c r="P38" i="6"/>
  <c r="O38" i="6"/>
  <c r="P36" i="5"/>
  <c r="O36" i="5"/>
  <c r="Q38" i="6" l="1"/>
  <c r="Q36" i="5"/>
  <c r="O18" i="2"/>
  <c r="P18" i="2" l="1"/>
  <c r="Q18" i="2" s="1"/>
</calcChain>
</file>

<file path=xl/comments1.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340</t>
        </r>
      </text>
    </comment>
    <comment ref="H21" authorId="1" shapeId="0">
      <text>
        <r>
          <rPr>
            <b/>
            <sz val="9"/>
            <color indexed="81"/>
            <rFont val="Tahoma"/>
            <family val="2"/>
          </rPr>
          <t>usuario:</t>
        </r>
        <r>
          <rPr>
            <sz val="9"/>
            <color indexed="81"/>
            <rFont val="Tahoma"/>
            <family val="2"/>
          </rPr>
          <t xml:space="preserve">
340</t>
        </r>
      </text>
    </comment>
  </commentList>
</comments>
</file>

<file path=xl/comments10.xml><?xml version="1.0" encoding="utf-8"?>
<comments xmlns="http://schemas.openxmlformats.org/spreadsheetml/2006/main">
  <authors>
    <author>equipo 60</author>
    <author>usuario</author>
  </authors>
  <commentList>
    <comment ref="B1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M24" authorId="1" shapeId="0">
      <text>
        <r>
          <rPr>
            <b/>
            <sz val="9"/>
            <color indexed="81"/>
            <rFont val="Tahoma"/>
            <family val="2"/>
          </rPr>
          <t>usuario:</t>
        </r>
        <r>
          <rPr>
            <sz val="9"/>
            <color indexed="81"/>
            <rFont val="Tahoma"/>
            <family val="2"/>
          </rPr>
          <t xml:space="preserve">
ADICION 3082/2023</t>
        </r>
      </text>
    </comment>
    <comment ref="H28" authorId="1" shapeId="0">
      <text>
        <r>
          <rPr>
            <b/>
            <sz val="9"/>
            <color indexed="81"/>
            <rFont val="Tahoma"/>
            <family val="2"/>
          </rPr>
          <t>usuario:</t>
        </r>
        <r>
          <rPr>
            <sz val="9"/>
            <color indexed="81"/>
            <rFont val="Tahoma"/>
            <family val="2"/>
          </rPr>
          <t xml:space="preserve">
2925</t>
        </r>
      </text>
    </comment>
    <comment ref="H32" authorId="1" shapeId="0">
      <text>
        <r>
          <rPr>
            <b/>
            <sz val="9"/>
            <color indexed="81"/>
            <rFont val="Tahoma"/>
            <family val="2"/>
          </rPr>
          <t>usuario:</t>
        </r>
        <r>
          <rPr>
            <sz val="9"/>
            <color indexed="81"/>
            <rFont val="Tahoma"/>
            <family val="2"/>
          </rPr>
          <t xml:space="preserve">
2082</t>
        </r>
      </text>
    </comment>
  </commentList>
</comments>
</file>

<file path=xl/comments2.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337, 968</t>
        </r>
      </text>
    </comment>
    <comment ref="I19" authorId="1" shapeId="0">
      <text>
        <r>
          <rPr>
            <b/>
            <sz val="9"/>
            <color indexed="81"/>
            <rFont val="Tahoma"/>
            <family val="2"/>
          </rPr>
          <t>usuario:</t>
        </r>
        <r>
          <rPr>
            <sz val="9"/>
            <color indexed="81"/>
            <rFont val="Tahoma"/>
            <family val="2"/>
          </rPr>
          <t xml:space="preserve">
337, 968</t>
        </r>
      </text>
    </comment>
  </commentList>
</comments>
</file>

<file path=xl/comments3.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,1205,</t>
        </r>
      </text>
    </comment>
    <comment ref="I19" authorId="1" shapeId="0">
      <text>
        <r>
          <rPr>
            <b/>
            <sz val="9"/>
            <color indexed="81"/>
            <rFont val="Tahoma"/>
            <family val="2"/>
          </rPr>
          <t>usuario:</t>
        </r>
        <r>
          <rPr>
            <sz val="9"/>
            <color indexed="81"/>
            <rFont val="Tahoma"/>
            <family val="2"/>
          </rPr>
          <t xml:space="preserve">
337, 968</t>
        </r>
      </text>
    </comment>
    <comment ref="H23" authorId="1" shapeId="0">
      <text>
        <r>
          <rPr>
            <b/>
            <sz val="9"/>
            <color indexed="81"/>
            <rFont val="Tahoma"/>
            <charset val="1"/>
          </rPr>
          <t>usuario:</t>
        </r>
        <r>
          <rPr>
            <sz val="9"/>
            <color indexed="81"/>
            <rFont val="Tahoma"/>
            <charset val="1"/>
          </rPr>
          <t xml:space="preserve">
1649</t>
        </r>
      </text>
    </comment>
    <comment ref="I23" authorId="1" shapeId="0">
      <text>
        <r>
          <rPr>
            <b/>
            <sz val="9"/>
            <color indexed="81"/>
            <rFont val="Tahoma"/>
            <family val="2"/>
          </rPr>
          <t>usuario:</t>
        </r>
        <r>
          <rPr>
            <sz val="9"/>
            <color indexed="81"/>
            <rFont val="Tahoma"/>
            <family val="2"/>
          </rPr>
          <t xml:space="preserve">
968</t>
        </r>
      </text>
    </comment>
  </commentList>
</comments>
</file>

<file path=xl/comments4.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172, 851,376,666,1252</t>
        </r>
      </text>
    </comment>
    <comment ref="H21" authorId="1" shapeId="0">
      <text>
        <r>
          <rPr>
            <b/>
            <sz val="9"/>
            <color indexed="81"/>
            <rFont val="Tahoma"/>
            <family val="2"/>
          </rPr>
          <t>usuario:</t>
        </r>
        <r>
          <rPr>
            <sz val="9"/>
            <color indexed="81"/>
            <rFont val="Tahoma"/>
            <family val="2"/>
          </rPr>
          <t xml:space="preserve">
172, 851.1583</t>
        </r>
      </text>
    </comment>
    <comment ref="H25" authorId="1" shapeId="0">
      <text>
        <r>
          <rPr>
            <b/>
            <sz val="9"/>
            <color indexed="81"/>
            <rFont val="Tahoma"/>
            <family val="2"/>
          </rPr>
          <t>usuario:</t>
        </r>
        <r>
          <rPr>
            <sz val="9"/>
            <color indexed="81"/>
            <rFont val="Tahoma"/>
            <family val="2"/>
          </rPr>
          <t xml:space="preserve">
338, 665</t>
        </r>
      </text>
    </comment>
    <comment ref="H27" authorId="1" shapeId="0">
      <text>
        <r>
          <rPr>
            <b/>
            <sz val="9"/>
            <color indexed="81"/>
            <rFont val="Tahoma"/>
            <family val="2"/>
          </rPr>
          <t>usuario:</t>
        </r>
        <r>
          <rPr>
            <sz val="9"/>
            <color indexed="81"/>
            <rFont val="Tahoma"/>
            <family val="2"/>
          </rPr>
          <t xml:space="preserve">
2248</t>
        </r>
      </text>
    </comment>
    <comment ref="H31" authorId="1" shapeId="0">
      <text>
        <r>
          <rPr>
            <b/>
            <sz val="9"/>
            <color indexed="81"/>
            <rFont val="Tahoma"/>
            <charset val="1"/>
          </rPr>
          <t>usuario:</t>
        </r>
        <r>
          <rPr>
            <sz val="9"/>
            <color indexed="81"/>
            <rFont val="Tahoma"/>
            <charset val="1"/>
          </rPr>
          <t xml:space="preserve">
1583</t>
        </r>
      </text>
    </comment>
    <comment ref="H35" authorId="1" shapeId="0">
      <text>
        <r>
          <rPr>
            <b/>
            <sz val="9"/>
            <color indexed="81"/>
            <rFont val="Tahoma"/>
            <family val="2"/>
          </rPr>
          <t>usuario:</t>
        </r>
        <r>
          <rPr>
            <sz val="9"/>
            <color indexed="81"/>
            <rFont val="Tahoma"/>
            <family val="2"/>
          </rPr>
          <t xml:space="preserve">
345, 120, 162,1221,1220,1382,2156</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6.xml><?xml version="1.0" encoding="utf-8"?>
<comments xmlns="http://schemas.openxmlformats.org/spreadsheetml/2006/main">
  <authors>
    <author>equipo 60</author>
  </authors>
  <commentList>
    <comment ref="B1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7.xml><?xml version="1.0" encoding="utf-8"?>
<comments xmlns="http://schemas.openxmlformats.org/spreadsheetml/2006/main">
  <authors>
    <author>equipo 60</author>
    <author>RICHI</author>
    <author>usuario</author>
  </authors>
  <commentList>
    <comment ref="B1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sz val="11"/>
            <color indexed="8"/>
            <rFont val="Helvetica Neue"/>
          </rPr>
          <t xml:space="preserve">RICHI:
664, </t>
        </r>
      </text>
    </comment>
    <comment ref="H21" authorId="2" shapeId="0">
      <text>
        <r>
          <rPr>
            <b/>
            <sz val="9"/>
            <color indexed="81"/>
            <rFont val="Tahoma"/>
            <family val="2"/>
          </rPr>
          <t>usuario:</t>
        </r>
        <r>
          <rPr>
            <sz val="9"/>
            <color indexed="81"/>
            <rFont val="Tahoma"/>
            <family val="2"/>
          </rPr>
          <t xml:space="preserve">
850</t>
        </r>
      </text>
    </comment>
    <comment ref="H23" authorId="2" shapeId="0">
      <text>
        <r>
          <rPr>
            <b/>
            <sz val="9"/>
            <color indexed="81"/>
            <rFont val="Tahoma"/>
            <family val="2"/>
          </rPr>
          <t>usuario:</t>
        </r>
        <r>
          <rPr>
            <sz val="9"/>
            <color indexed="81"/>
            <rFont val="Tahoma"/>
            <family val="2"/>
          </rPr>
          <t xml:space="preserve">
857</t>
        </r>
      </text>
    </comment>
    <comment ref="H25" authorId="2" shapeId="0">
      <text>
        <r>
          <rPr>
            <b/>
            <sz val="9"/>
            <color indexed="81"/>
            <rFont val="Tahoma"/>
            <family val="2"/>
          </rPr>
          <t>usuario:</t>
        </r>
        <r>
          <rPr>
            <sz val="9"/>
            <color indexed="81"/>
            <rFont val="Tahoma"/>
            <family val="2"/>
          </rPr>
          <t xml:space="preserve">
754 , 1743</t>
        </r>
      </text>
    </comment>
  </commentList>
</comments>
</file>

<file path=xl/comments8.xml><?xml version="1.0" encoding="utf-8"?>
<comments xmlns="http://schemas.openxmlformats.org/spreadsheetml/2006/main">
  <authors>
    <author>equipo 60</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9.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M19" authorId="1" shapeId="0">
      <text>
        <r>
          <rPr>
            <b/>
            <sz val="9"/>
            <color indexed="81"/>
            <rFont val="Tahoma"/>
            <family val="2"/>
          </rPr>
          <t>usuario:</t>
        </r>
        <r>
          <rPr>
            <sz val="9"/>
            <color indexed="81"/>
            <rFont val="Tahoma"/>
            <family val="2"/>
          </rPr>
          <t xml:space="preserve">
32044</t>
        </r>
      </text>
    </comment>
  </commentList>
</comments>
</file>

<file path=xl/sharedStrings.xml><?xml version="1.0" encoding="utf-8"?>
<sst xmlns="http://schemas.openxmlformats.org/spreadsheetml/2006/main" count="1122" uniqueCount="287">
  <si>
    <t xml:space="preserve">FIRMA: </t>
  </si>
  <si>
    <t xml:space="preserve">OBSERVACIONES: </t>
  </si>
  <si>
    <t>E</t>
  </si>
  <si>
    <t>P</t>
  </si>
  <si>
    <t>FIRMA</t>
  </si>
  <si>
    <t xml:space="preserve">NOMBRE: </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</si>
  <si>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</si>
  <si>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</si>
  <si>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</si>
  <si>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</si>
  <si>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</si>
  <si>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</si>
  <si>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</si>
  <si>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</si>
  <si>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</si>
  <si>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</si>
  <si>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</si>
  <si>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</si>
  <si>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</si>
  <si>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</si>
  <si>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</si>
  <si>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</si>
  <si>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</si>
  <si>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</si>
  <si>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</si>
  <si>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</si>
  <si>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</si>
  <si>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</si>
  <si>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</si>
  <si>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</si>
  <si>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</si>
  <si>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</si>
  <si>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</si>
  <si>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</si>
  <si>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</si>
  <si>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</si>
  <si>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</si>
  <si>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 xml:space="preserve">SECRETARÍA / ENTIDAD: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</si>
  <si>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</si>
  <si>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</si>
  <si>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</si>
  <si>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</si>
  <si>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</si>
  <si>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</si>
  <si>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</si>
  <si>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</si>
  <si>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AMBIENTE Y GESTION DEL RIESGO</t>
  </si>
  <si>
    <t xml:space="preserve">GRUPO: DIRECCIÓN DE AMBIENTE, AGUA Y CAMBIO CLIMATICO </t>
  </si>
  <si>
    <t>FECHA DE  SEGUIMIENTO: SEPTIEMBRE 30 DEL 2024</t>
  </si>
  <si>
    <t>LINEA ESTRATEGICA:SOSTENIBILIDAD PARA TODOS</t>
  </si>
  <si>
    <t>CODIGO PRESUPUESTAL: 2.19.3.2.02.01.004                                 RUBROS:2.19.3.2.02.01.004</t>
  </si>
  <si>
    <t>Objetivos:  Apoyar  en el proceso de formalizacion de la actividad de la Mineria de subsistencia</t>
  </si>
  <si>
    <t>Realizar jornadas de prevención promoción y protección de los derechos 
humanos enfocado a los mineros de subsistencia</t>
  </si>
  <si>
    <t xml:space="preserve">Número de personas </t>
  </si>
  <si>
    <t>Numero de jornadas</t>
  </si>
  <si>
    <t>META DE RESULTADO  No. Formalización de mineros de subsistencia</t>
  </si>
  <si>
    <t>numero</t>
  </si>
  <si>
    <t>CODIGO PRESUPUESTAL:   2.19.3.2.02.02.009                           RUBROS:2.19.3.2.02.02.009</t>
  </si>
  <si>
    <t xml:space="preserve">Objetivos:  Implementar acciones orientadas a proveer apoyo y estimulo en la reconversión social laboral </t>
  </si>
  <si>
    <t>META DE RESULTADO  No.  Número de procesos de educación y participación que contribuyan a la formación de ciudadanos conscientes de sus derechos y deberes ambientales.</t>
  </si>
  <si>
    <t xml:space="preserve">Numero </t>
  </si>
  <si>
    <t>SECTOR: 32-AMBIENTE Y DESARROLLO SOSTENIBLE</t>
  </si>
  <si>
    <t>Objetivos: Desarrollar e implementar acciones dirigidas a la gestión integral de la protección de áreas de conservación y/o estratégicas</t>
  </si>
  <si>
    <t>CODIGO PRESUPUESTAL:                           RUBROS:219320201002-2.19.3.2.01.03.001-2.19.3.2.02.01.003-2.19.3.2.02.01.004-2.19.3.2.02.02.008-2.19.3.2.02.02.009</t>
  </si>
  <si>
    <t xml:space="preserve"> Implementar proyectos y/o estrategias de mantenimiento, señalización y 
restauración en predios del Sistema Municipal de áreas Protegidas, así como aquellos ecosistemas degradados y de interés ambiental.</t>
  </si>
  <si>
    <t xml:space="preserve"> Realizar talleres de concienciación alrededor del tema de especies silvestres y especies insignia</t>
  </si>
  <si>
    <t>Sembrar y mantener árboles en procesos de reforestación y restauración 
ecológica</t>
  </si>
  <si>
    <t>Realizar actividades de fomento de material forestal con fines de reforestación y ornamental</t>
  </si>
  <si>
    <t>Suministrar materiales y equipos para el vivero</t>
  </si>
  <si>
    <t>Realizar actividades de monitoreo y seguimiento e intervenciones silviculturales que permiten realizar podas, talas o tratamientos fitosanitarios a los árboles que se encuentran en emergencia.</t>
  </si>
  <si>
    <t xml:space="preserve"> Implementar el esquema de pago por servicios ambientales en zonas con especial interés ambiental y servicios ecosistémicos.</t>
  </si>
  <si>
    <t>Apoyar la gestión de acciones encaminadas a fortalecer las actividades de 
la implementación de esquemas por pago de servicios ambientales</t>
  </si>
  <si>
    <t xml:space="preserve"> Adquirir predios con fines de conservación y predios de áreas de 
importancia estratégica para la conservación de recursos hídricos que surten de 
agua los acueductos municipales (estudio de títulos, levantamientos topográficos, 
avalúos, custodia y administración, gastos notariales)</t>
  </si>
  <si>
    <t>META DE RESULTADO  No. Número de hectáreas bajo esquemas de pago por servicios ambientales en cuencas abastecedoras de acueducto, zonas de recarga de acuíferos y nacimientos de agua.</t>
  </si>
  <si>
    <t>Numero de Ha</t>
  </si>
  <si>
    <t>META DE RESULTADO  No.  Número de hectáreas / predios adquiridos en cuencas abastecedoras de acueducto, zonas de recarga de acuíferos y nacimientos de agua de acueducto, zonas de recarga de acuíferos y nacimientos de agua</t>
  </si>
  <si>
    <t xml:space="preserve"> Número de hectáreas bajo esquemas de pago por servicios ambientales</t>
  </si>
  <si>
    <t>Número de hectáreas / predios adquiridos</t>
  </si>
  <si>
    <t>3201003-Servicio de asistencia técnica para la consolidación de negocios verdes</t>
  </si>
  <si>
    <t>NOMBRE  DEL PROYECTO POAI: FORTALECIMIENTO DEL DESEMPEÑO AMBIENTAL EN EL SECTOR PRODUCTIVO DE LOS NEGOCIOS VERDES DEL
MUNICIPIO DEL MUNICIPIO DE IBAGUÉ</t>
  </si>
  <si>
    <t>PROGRAMA: 3201-Fortalecimiento del desempeño ambiental de los sectores productivos</t>
  </si>
  <si>
    <t>CODIGO BPPIM:   2024730010122</t>
  </si>
  <si>
    <t>Fortalecer las capacidades y la consolidación de los Negocios verdes de
eco innovación, eficiencia energética, producción limpia y mercados verdes</t>
  </si>
  <si>
    <t xml:space="preserve">Apoyar las acciones de gestión para realizar las actividades de negocios
verdes
</t>
  </si>
  <si>
    <t>Capacitar a productores en temas de Buenas prácticas Ambientales y Productivas</t>
  </si>
  <si>
    <t>Servicio de seguimiento y evaluación de los programas de recolección de residuos pos consumo</t>
  </si>
  <si>
    <t>Realizar Estrategias de divulgación del manejo adecuado de residuos sólidos</t>
  </si>
  <si>
    <t>Realizar Servicios de seguimiento y evaluación de los programas de de
recolección de residuos posconsumo</t>
  </si>
  <si>
    <t>CODIGO PRESUPUESTAL:                           RUBROS:</t>
  </si>
  <si>
    <t>Objetivos: Aumentar el desempeño ambiental de los sectores productivos enfocado en los negocios verdes y servicio de recoleccion post consumo</t>
  </si>
  <si>
    <t xml:space="preserve">META DE RESULTADO  No.  </t>
  </si>
  <si>
    <t>META DE RESULTADO  No. Negocios verdes verificados territorio.</t>
  </si>
  <si>
    <t>Numero de Negocios Verdes implementados</t>
  </si>
  <si>
    <t>Objetivos: Brindar asistencia técnica y recursos para la implementación de iniciativas y estrategias ciudadanas de educación ambiental</t>
  </si>
  <si>
    <t>CODIGO PRESUPUESTAL:                           RUBROS:2.19.3.2.02.01.003 - 2.19.3.2.02.02.009</t>
  </si>
  <si>
    <t>Desarrollar programas de educación ambiental, como foros, conversatorios, 
talleres, entre otros dirigidos a la población ibaguereña</t>
  </si>
  <si>
    <t xml:space="preserve"> Desarrollar campañas de sensibilización dirigidas a los actores del sector 
turístico, destacando la importancia de los ecosistemas, su funcionalidad y la 
urgencia de su conservación</t>
  </si>
  <si>
    <t xml:space="preserve"> Apoyar a la implementación de PRAES</t>
  </si>
  <si>
    <t>META DE RESULTADO  No. Número de procesos de educación y participación que contribuyan a la formación de ciudadanos conscientes de sus derechos y deberes ambientales.</t>
  </si>
  <si>
    <t xml:space="preserve">Numero de procesos </t>
  </si>
  <si>
    <t>CODIGO PRESUPUESTAL:                           RUBROS:2.19.3.2.02.01.003-2.19.3.2.02.01.004-2.19.3.2.02.02.009</t>
  </si>
  <si>
    <t>Objetivos:  Fortalecer las estrategias y acciones en la implementación del cambio climático</t>
  </si>
  <si>
    <t>Desarrollar proyectos encaminados a la reducción de emisiones de gases 
invernadero como la implantación del sistema de movilidad sostenible, aumento de sumideros de carbono, reducción de vulnerabilidad y resiliencia a la variabilidad climática.</t>
  </si>
  <si>
    <t xml:space="preserve"> Desarrollar programa de eco innovación, por medio de la construcción de 
sistemas de Estufas ecoeficientes fijas construidas en la zona rural dispersa que disminuyan la deforestación, de áreas de interés ambiental y desarrolle un entorno sano.</t>
  </si>
  <si>
    <t>META DE RESULTADO  No.</t>
  </si>
  <si>
    <t>META DE RESULTADO  No.Número de procesos de educación y participación que contribuyan a la formación de ciudadanos conscientes de sus derechos y deberes ambientales.</t>
  </si>
  <si>
    <t>Número de procesos de educación y participación</t>
  </si>
  <si>
    <t>CODIGO PRESUPUESTAL:                           RUBROS:2.19.3.2.02.01.003 -2.19.3.2.02.01.004 - 2.19.3.2.02.02.005 - 2.19.3.2.02.02.008 - 2.19.3.2.02.02.009 - 2.19.3.3.01.02.004.01-2.19.3.3.01.02.004.02</t>
  </si>
  <si>
    <t>Objetivos:  Fortalecer la prestación de servicio de aseo, acueducto y alcantarillado</t>
  </si>
  <si>
    <t>Mejorar y/o optimizar y brindar apoyos técnicos a los acueductos de la zona 
rural y urbana</t>
  </si>
  <si>
    <t>Transferir recursos para la EDAT para el Plan Departamental de Aguas</t>
  </si>
  <si>
    <t xml:space="preserve"> Pago de subsidios para estratos 1, 2 y 3 para servicios públicos de 
acueducto.</t>
  </si>
  <si>
    <t>Pagar subsidios para estratos 1, 2 y 3 para servicios públicos de 
alcantarillado.</t>
  </si>
  <si>
    <t xml:space="preserve"> pagar subsidios para estratos 1, 2 y 3 para servicios públicos de aseo.</t>
  </si>
  <si>
    <t>Actualizar e implementar el Plan de Residuos Solidos ±PGIRS</t>
  </si>
  <si>
    <t>adquirir materiales y equipos para el fortalecimiento de la implementación 
del Plan de Gestión Integral de Residuos Sólidos PGIRS</t>
  </si>
  <si>
    <t xml:space="preserve"> Realizar Seguimiento al Plan de Gestión integral de Residuos Sólidos 
PGIRS en el Horizonte a corto Plazo (4) años</t>
  </si>
  <si>
    <t>capacitar y sensibilizar a la comunidad en general en el manejo de residuos 
solidos</t>
  </si>
  <si>
    <t>Fortalecer el programa de gestión de residuos sólidos en la zona rural</t>
  </si>
  <si>
    <t>META DE RESULTADO  Índice de Calidad Urbana</t>
  </si>
  <si>
    <t xml:space="preserve">  Índice de Calidad Urbana</t>
  </si>
  <si>
    <t>CODIGO PRESUPUESTAL:                           RUBROS:2.19.3.2.01.01.003.07.01 -2.19.3.2.02.01.002 - 2.19.3.2.02.01.003 -2.19.3.2.02.01.004 -2.19.3.2.02.02.005 - 2.19.3.2.02.02.008 - 2.19.3.2.02.02.009</t>
  </si>
  <si>
    <t>Objetivos:  Incrementar el conocimiento, reducción y manejo del riesgo de desastres y emergencias en el municipio de Ibagué</t>
  </si>
  <si>
    <t xml:space="preserve"> Capacitar a las comunidades en prevención, manejo de riesgos, incendios 
estructurales, inundaciones, etc (Bomberos en tu territorio)</t>
  </si>
  <si>
    <t>Realizar Campañas educativas en conocimiento del riesgo, reducción y 
manejo de desastres (apoyo en la construcción de planes comunitarios y 
escolares, y de emergencias)</t>
  </si>
  <si>
    <t>Adquirir combustible para funcionamiento de maquinarias y equipos para la 
dirección de bomberos</t>
  </si>
  <si>
    <t>Adquirir maquinaria y/o vehículos de emergencia necesaria para atender 
emergencias</t>
  </si>
  <si>
    <t xml:space="preserve"> Realizar Acciones de respuesta a emergencias o desastres de origen natural 
o antrópico</t>
  </si>
  <si>
    <t xml:space="preserve"> Estudios orientados en conocer las condiciones de riesgo del territorio, 
analizar y valorar las amenazas y vulnerabilidad y realizar el análisis a diferentes 
escalas.</t>
  </si>
  <si>
    <t>Mejorar la red de comunicación a través de estrategias, equipos que 
permitan alertar y coordinar las ayudas ante un evento de emergencia</t>
  </si>
  <si>
    <t xml:space="preserve"> Actualizar la estrategia para la respuesta a emergencias del Municipio que 
incluya objetivos, metas e indicadores.</t>
  </si>
  <si>
    <t>Realizar Acciones orientadas para dar respuesta a emergencias o desastres de origen natural o antrópico mediante la adquisición de equipos de atención de desastres, búsqueda y rescate, equipos de protección personal, nucleares, biológicos, químicos y radiológicos ±NBQR, equipos para el manejo de inundaciones, control de incendios, sanidad veterinaria y equipos de alojamiento temporal.</t>
  </si>
  <si>
    <t>adecuar, mantener y/o reforzar de las estaciones de la Dirección Cuerpo 
Oficial de Bomberos</t>
  </si>
  <si>
    <t xml:space="preserve"> Construir la Estación Norte "Jardín" de la Dirección Cuerpo Oficial de 
Bomberos.</t>
  </si>
  <si>
    <t>META DE RESULTADO  Índice de mejoramiento de condiciones de riesgo, amenaza y/o vulnerabilidad</t>
  </si>
  <si>
    <t xml:space="preserve">  PORCENTAJE DE MEJORAMIENTO </t>
  </si>
  <si>
    <t xml:space="preserve"> Servicio de educación informal ambientaL</t>
  </si>
  <si>
    <r>
      <t xml:space="preserve">FISICO
</t>
    </r>
    <r>
      <rPr>
        <b/>
        <u/>
        <sz val="11"/>
        <rFont val="Arial MT"/>
      </rPr>
      <t xml:space="preserve">PROG  </t>
    </r>
    <r>
      <rPr>
        <b/>
        <sz val="11"/>
        <rFont val="Arial MT"/>
      </rPr>
      <t xml:space="preserve">
EJEC</t>
    </r>
  </si>
  <si>
    <r>
      <rPr>
        <b/>
        <sz val="11"/>
        <rFont val="Arial MT"/>
      </rPr>
      <t>FINANCIERO</t>
    </r>
    <r>
      <rPr>
        <b/>
        <u/>
        <sz val="11"/>
        <rFont val="Arial MT"/>
      </rPr>
      <t xml:space="preserve">
PROG  
OBLIGADO</t>
    </r>
  </si>
  <si>
    <t>META DE RESULTADO  No.  Mejorar el nivel de calidad ambiental urbana</t>
  </si>
  <si>
    <t>Ha</t>
  </si>
  <si>
    <t>OBSERVACIONES: pago de vigencia expirada contrato     , 22106800</t>
  </si>
  <si>
    <t>N</t>
  </si>
  <si>
    <t>Numero</t>
  </si>
  <si>
    <t>global</t>
  </si>
  <si>
    <t>Ha admiistradas</t>
  </si>
  <si>
    <t>numero de esquemas implementados</t>
  </si>
  <si>
    <t>Numero de arboles</t>
  </si>
  <si>
    <t>Numero de plantas</t>
  </si>
  <si>
    <t>Numero de talleres</t>
  </si>
  <si>
    <t>Ha restauradas</t>
  </si>
  <si>
    <t>Numero de personas capacitadas</t>
  </si>
  <si>
    <t>Número de Praes apoyados</t>
  </si>
  <si>
    <t>Numero de campañas</t>
  </si>
  <si>
    <t>numero de talleres</t>
  </si>
  <si>
    <t xml:space="preserve"> Capacitar personas en aras de promover consciencia ambiental en el marco del cambio climático.</t>
  </si>
  <si>
    <t>Credito</t>
  </si>
  <si>
    <t>R.B. SGP</t>
  </si>
  <si>
    <t xml:space="preserve">Numero  de acueductos </t>
  </si>
  <si>
    <t xml:space="preserve">Transferencia realizada </t>
  </si>
  <si>
    <t xml:space="preserve">Número </t>
  </si>
  <si>
    <t xml:space="preserve">Numero de habitantes </t>
  </si>
  <si>
    <t>Plan implemntado</t>
  </si>
  <si>
    <t>Global</t>
  </si>
  <si>
    <t xml:space="preserve">Numro de seguimiento </t>
  </si>
  <si>
    <t>Personas capacitadas</t>
  </si>
  <si>
    <t xml:space="preserve">Numero de programas </t>
  </si>
  <si>
    <t>Entregar recursos en especie o monetarios dirigidos a población afectada por situaciones de emergencia</t>
  </si>
  <si>
    <t xml:space="preserve">Actualizar el plan de gestión del riesgo de desastres del Municipio que </t>
  </si>
  <si>
    <t>Numero  de estudios</t>
  </si>
  <si>
    <t xml:space="preserve">Numero de sistemas de alertas </t>
  </si>
  <si>
    <t>Numero de documentos</t>
  </si>
  <si>
    <t>Personas afectadas</t>
  </si>
  <si>
    <t>Personas beneficiadas</t>
  </si>
  <si>
    <t>Numero de estaciones</t>
  </si>
  <si>
    <t>Emergencias atendidas</t>
  </si>
  <si>
    <t>CODIGO BPPIM:   2024730010064 - 2020730010018</t>
  </si>
  <si>
    <t>CODIGO BPPIM:   2024730010069 -2020730010019 - 2020730010011</t>
  </si>
  <si>
    <t>CODIGO BPPIM:   2024730010067 - 2020730010060</t>
  </si>
  <si>
    <t xml:space="preserve">CODIGO BPPIM:   2024730010066 - 2020730010009 </t>
  </si>
  <si>
    <t>Numeros de planes</t>
  </si>
  <si>
    <t xml:space="preserve">Elaboracion de planes de manejo </t>
  </si>
  <si>
    <t xml:space="preserve">OBSERVACIONES: la meta que hace referencia a construccion de una PTAP se ha dificultado su cumplimiento debido a que 
	se debe acreditar la propiedad y/o disposición de los predios necesarios para la construcción de infraestructuras del proyecto, o de ser necesario realizar el trámite en pro de constituir de los gravámenes de servidumbres que permitan el paso de las líneas de acueducto o alcantarillado requeridas para la instalación de tuberías.
	La gestión de predios y servidumbres es un trámite que debe efectuarse previo de la presentación del proyecto, dado que muchas veces implica procedimientos (administrativos y/o judiciales), que dependen única y exclusivamente de terceros (propietarios del (los) predio(s), avaluadores, Notarías, Curadurías, Oficinas de Catastro, Oficinas de Registro, autoridades administrativas  y en algunos casos instancias judiciales), lo cual implica plazos legales que deben cumplirse necesariamente para poder acreditar el componente predial en la presentación del proyecto.
	Para adquirir un predio, debe conocer el estado jurídico del inmueble a través de un estudio de títulos, que le permita determinar la viabilidad del predio y que el  mismo no se encuentra afectado por medidas cautelares y/o gravámenes que impiden su adquisición, (falsa tradición, limitaciones al dominio, procesos judiciales en curso), lo que hace que se deban cancelar previamente para poder dar continuidad al trámite de adquisición.
</t>
  </si>
  <si>
    <t xml:space="preserve">OBSERVACIONES: 
</t>
  </si>
  <si>
    <r>
      <rPr>
        <b/>
        <sz val="12"/>
        <rFont val="Arial"/>
        <family val="2"/>
      </rPr>
      <t>Código MGA</t>
    </r>
    <r>
      <rPr>
        <sz val="12"/>
        <rFont val="Arial"/>
        <family val="2"/>
      </rPr>
      <t xml:space="preserve">: 2105019-Asistencia técnica y socio ambiental en el desarrollo de la actividad minera de subsistencia </t>
    </r>
  </si>
  <si>
    <t>Realizar Talleres de capacitación en torno al uso de técnicas amigables con 
el medio ambiente</t>
  </si>
  <si>
    <t xml:space="preserve">2104021-Fomento de proyectos productivos para la reconversion sociolaboral de los mineros de subsistencia </t>
  </si>
  <si>
    <t>Formar y Acompañar a los mineros de subsistencia con asistencia
 tecnica para formar e implementar procesos productivos y seguros</t>
  </si>
  <si>
    <t xml:space="preserve">2104018-Acompañamiento a los mineros de subsistencia en la inscripcion en la plataforma genesis y verificación en el cumplimiento de los requisitos con el objetivo de certificar su actividad minera de subsistencia </t>
  </si>
  <si>
    <t xml:space="preserve">3202005- Implementación de proyectos y /o estrategias de reforestación , restauración y /o reestablecimiento ecologica de predios del sistema municpal de areas protegidas "SIMAP", así como aquellos ecosistemas degradados protegidos de interes ambiental </t>
  </si>
  <si>
    <t>3202048-Formulación e implementación de planes de manejo ambiental en los predios del sistema municipal de areas protegidas SIMAP</t>
  </si>
  <si>
    <t xml:space="preserve">3202006-Siembra de arboles en procesos de reforestación y restauración ecológica </t>
  </si>
  <si>
    <t>3202038-Fomento, producción y propagación de plántulas de species arboreas, arbustivas con fines de conservación y restauración ecológica, en el viver municipal , así como especies ornamentales para separadores y zonas verdes.</t>
  </si>
  <si>
    <t>3202042-Actividades de seguimiento,monitoreo e intervenciones silvicultarales que permiten realizar podas , talas o tratamientos fitosanitarios a los árboles que se encuentran en emergencia</t>
  </si>
  <si>
    <t>3202043-Implementación del esquema de pagos por servicios ambientales en zonas con especial interes ambiental y servicios ecosistemicos</t>
  </si>
  <si>
    <t xml:space="preserve">3208010-Procesos de formación , sistematización ,( investigación), gestión y comunicación e información para el desarrollo efefctivo de las estrategias de la politica de educación ambiental </t>
  </si>
  <si>
    <t xml:space="preserve">3206004-Capacitar personas en aras de promover conciencia ambiental en el marco del cambio climárico </t>
  </si>
  <si>
    <t>3206003-Desarrollo de proyectos encaminados a la reducción de emisiones de gases invernadero como la implantación del sistema de movilidad sostenible , aumento de sumideros de carbono, reducción de vulnerabiliodad y resiliencia a la variabilidad climática</t>
  </si>
  <si>
    <t>3206016 -Desarrollo de programas de ecoinnovación , por  medio de la construcción de sistemas de estufas ecoeficia fijas construidas en la zona rural dispersa que disminuya la deforestación , de áreas de interes ambiental y desarrolle un entorno</t>
  </si>
  <si>
    <t>4003017-Proyectos de asistencia técnica y /o suministro que mejoran la provision , y /o continuidad de los servicios de acueductosm</t>
  </si>
  <si>
    <t>3202047-Desarrollo de actividades necesarias para administrar y manejar las areas protegidas del simap asi como la adquisicion de predios con fines de conservación</t>
  </si>
  <si>
    <t xml:space="preserve">3208008-Desarrollo de programas de educación ambiental como foros ,conversatorios, talleres, entre otros dirigidos a la población ibaguereña </t>
  </si>
  <si>
    <t>4003047-Pago de subsidios para estratos 1, 2 y 3 para servicios públicos de acueducto.</t>
  </si>
  <si>
    <t>4003022-Adopción e implementación del PGIRS</t>
  </si>
  <si>
    <t>4003023-Seguimiento de las acciones realizadas por el operador del servicio de aseo de implementación del PGIRS</t>
  </si>
  <si>
    <t>4003021- Programa de aprovechamiento de residuos sólidos PGIRS</t>
  </si>
  <si>
    <t>4503002-Bomberos en  el territorio – Planes Comunitarios de Gestión del riesgo.</t>
  </si>
  <si>
    <t>4503018-Acciones para generar datos e información con relación al comportamiento de fenómenos amenazantes, la vulnerabilidad y la dinámica de las condiciones de riesgo que permitan la toma de decisiones.</t>
  </si>
  <si>
    <t>4503023-Actualización del plan de gestión del riesgo de desastres del Municipio que incluya objetivos, metas, indicadores.</t>
  </si>
  <si>
    <t>4503028-Entrega de recursos en especie o monetarios dirigidos a población afectada por situaciones de emergencia.</t>
  </si>
  <si>
    <t>4503004-Acciones de respuesta a emergencias o desastres de origen natural o antrópico -Acciones orientadas para dar respuesta a emergencias o desastres de origen natural o antrópico mediante la adquisición de equipos de atención de desastres, búsqueda y rescate, equipos de protección personal, nucleares, biológicos, químicos y radiológicos – NBQR, equipos para el manejo de inundaciones, control de incendios, sanidad veterinaria y equipos de alojamiento temporal.</t>
  </si>
  <si>
    <t>4503014-Reforzamiento estructural de la Estación Centro de la Dirección Cuerpo Oficial de Bomberos.</t>
  </si>
  <si>
    <t>4503015  - Construcción de la Estación Jardín de la Dirección Cuerpo Oficial de Bomberos.</t>
  </si>
  <si>
    <t>3201003-Estrategia de fomento de negocios verdes y de desarrollo economico sostenible, como el sector turistico en areas de interes  ambiental</t>
  </si>
  <si>
    <t>Acompañar a los mineros de subsistencia en la inscripción en la plataforma Genesis y verificación en el cumplimiento de los requisitos, con el objetivo de certificar su actividad minera de subsistencia</t>
  </si>
  <si>
    <t>3201009Seguimiento y evaluación realizada a programas que sean sometidos a sistemas de gestión diferencial y evitar que la disposicsion final se realice de manera conjunta con los resduos de origen domesticos</t>
  </si>
  <si>
    <t xml:space="preserve"> Fortalecer las capacidades y la consolidación de los Negocios verdes de 
eco innovación, eficiencia energética, producción limpia y mercados verdes</t>
  </si>
  <si>
    <t xml:space="preserve"> Realizar Servicios de seguimiento y evaluación de los programas de 
recolección de residuos posconsumo</t>
  </si>
  <si>
    <t>4003025-Fortalecer financieramente proyectos de acueductos y de manejo de aguas residuales por medio del Plan Departamental de Aguas</t>
  </si>
  <si>
    <t>4503017 -Estudios orientados en conocer las condiciones de riesgo del territorio, analizar y valorar la amenaza y vulnerabilidad y realizar el análisis a diferentes escalas.</t>
  </si>
  <si>
    <t>FECHA DE  SEGUIMIENTO:  2025</t>
  </si>
  <si>
    <t xml:space="preserve"> Realizar talleres a mineros de subsistencia sobre el manejo de la plataforma
 GENESIS</t>
  </si>
  <si>
    <t>Número</t>
  </si>
  <si>
    <t>1 Realizar Estrategias de divulgación del manejo adecuado de residuos sólidos:</t>
  </si>
  <si>
    <t xml:space="preserve">CODIGO BPPIM: </t>
  </si>
  <si>
    <t>CODIGO BPPIM:  2024730010065</t>
  </si>
  <si>
    <t>Objetivos: Fortalecer los Ecosistemas Municipales</t>
  </si>
  <si>
    <t>2.19.3.2.02.02.003</t>
  </si>
  <si>
    <t>CODIGO PRESUPUESTAL:        2.19.3.2.02.02.003                   RUBROS:2.19.3.2.02.01.003</t>
  </si>
  <si>
    <t>3203034 - Acciones de preservación y conservación de fuentes hídricas</t>
  </si>
  <si>
    <t xml:space="preserve"> Implementar acciones de recuperación y conservación para la provisión del 
recurso hídrico</t>
  </si>
  <si>
    <t xml:space="preserve"> Implementar acciones de restauración en ecosistemas de interés ecológico 
en atención a acciones populares y acciones judiciales (microcuencas, corredores 
biológicos)</t>
  </si>
  <si>
    <t>adquirir elementos para fortalecer las actividades de recuperación y 
conservación de fuentes hídricas</t>
  </si>
  <si>
    <t>META DE RESULTADO  No Indice de calidad urbana</t>
  </si>
  <si>
    <t xml:space="preserve">numero </t>
  </si>
  <si>
    <t>Realizar la construcción e interventoría de  PTAR en el Municipio de Ibagué</t>
  </si>
  <si>
    <t>4003026 -Realizar el apoyo para los proyectos de pozos sépticos en área rural.</t>
  </si>
  <si>
    <t>4003018 - Construcción PTAR en el Municipio de Ibagué</t>
  </si>
  <si>
    <t xml:space="preserve"> Apoyar económicamente  las comunidades organizadas para la adquisición 
e instalación de sistemas sépticos domiciliarios para la población rural</t>
  </si>
  <si>
    <t>4003020- Proyectos de asistencia técnica y/o suministros para las redes de los sistemas de saneamiento.</t>
  </si>
  <si>
    <t xml:space="preserve"> Mejorar y/o optimizar y brindar apoyos técnicos a los alcantarillados y/o a 
los sistemas de tratamiento de aguas residuales de la zona rural y urbana</t>
  </si>
  <si>
    <t>icld</t>
  </si>
  <si>
    <t>FECHA DE  SEGUIMIENTO: 2025</t>
  </si>
  <si>
    <t xml:space="preserve">CODIGO BPPIM:  2024730010068 </t>
  </si>
  <si>
    <t xml:space="preserve">CODIGO BPPIM:  2024730010070 </t>
  </si>
  <si>
    <t>Objetivos:  Aumentar el desempeño ambiental de los sectores productivos enfocado en los negocios verdes  y servicio de recoleccion post consumo</t>
  </si>
  <si>
    <t>CODIGO PRESUPUESTAL: 2.19.3.2.02.01.004 -2.19.3.2.02.02.009</t>
  </si>
  <si>
    <t xml:space="preserve">CODIGO BPPIM:   2024730010060 </t>
  </si>
  <si>
    <t>FECHA DE  SEGUIMIENTO:2025</t>
  </si>
  <si>
    <t>PA</t>
  </si>
  <si>
    <t>acuerdo</t>
  </si>
  <si>
    <t>diferencia</t>
  </si>
  <si>
    <t>hacienda (gasto liquidado)</t>
  </si>
  <si>
    <t>gasto liquidado 2025</t>
  </si>
  <si>
    <t>LINEA ESTRATEGICA:</t>
  </si>
  <si>
    <t>SOSTENIBILIDAD PARA TODOS</t>
  </si>
  <si>
    <t>SECTOR:</t>
  </si>
  <si>
    <t>21-MINAS Y ENERGIA</t>
  </si>
  <si>
    <t xml:space="preserve">PROGRAMA:  </t>
  </si>
  <si>
    <t>2105-Desarrollo ambiental sostenible del sector minero energético</t>
  </si>
  <si>
    <t xml:space="preserve">NOMBRE  DEL PROYECTO POAI: </t>
  </si>
  <si>
    <t>Fortalecimiento del desarrollo ambiental sostenible del sector minero en el Municipio de  Ibagué</t>
  </si>
  <si>
    <t>2104-Consolidación productiva del sector minero</t>
  </si>
  <si>
    <t>CONSOLIDACION PRODUCTIVA DEL SECTOR MINERO IBAGUE</t>
  </si>
  <si>
    <t xml:space="preserve">SECTOR: </t>
  </si>
  <si>
    <t>32-AMBIENTE Y DESARROLLO SOSTENIBLE</t>
  </si>
  <si>
    <t>Fortalecimiento del desempeño ambiental en el sector productivo de los negocios verdes del municipio del municipio de Ibagué</t>
  </si>
  <si>
    <t xml:space="preserve">Fortalecimiento Del Desempeño Ambiental De Los Sectores Productivos </t>
  </si>
  <si>
    <t xml:space="preserve">PROGRAMA: </t>
  </si>
  <si>
    <t>3202-Conservación de la biodiversidady sus servicios ecosistemicos</t>
  </si>
  <si>
    <t>Conservación de la biodiversidad y sus servicios ecosistemicos en el Municipio de  Ibagué</t>
  </si>
  <si>
    <t>Gestión integral del Recurso Hídrico en el Municipio de   Ibagué</t>
  </si>
  <si>
    <t>NOMBRE  DEL PROYECTO POAI:</t>
  </si>
  <si>
    <t>Fortalecimiento de la gestión integral del Recurso Hídrico en el Municipio de   Ibagué</t>
  </si>
  <si>
    <t>3208-Educación ambiental</t>
  </si>
  <si>
    <t>Implementación de la estrategia " ecologiando" aprendiendo el arte de cuidar el Municipio de   Ibagué</t>
  </si>
  <si>
    <t xml:space="preserve"> 32-AMBIENTE Y DESARROLLO SOSTENIBLE</t>
  </si>
  <si>
    <t>3206- Gestión del cambio climático para un desarrollo bajo en carbono y resiliente al clima</t>
  </si>
  <si>
    <t>Fortalecimiento en la gestión del cambio climático para un desarrollo bajo en carbono y resiliente con el clima en la ciudad de   Ibagué</t>
  </si>
  <si>
    <t>TERRITORIO PARA TODOS</t>
  </si>
  <si>
    <t>40-VIVIENDA CIUDAD Y TERRITORIO</t>
  </si>
  <si>
    <t>4003-Acceso de la población a los servicios de agua potable y saneamiento básico</t>
  </si>
  <si>
    <t>Fortalecimiento de la prestación de servicios de agua potable y saneamiento básico en el municipio de  Ibagué</t>
  </si>
  <si>
    <t>GOBERNABILIDAD PARA TODOS</t>
  </si>
  <si>
    <t>45-GOBIERNO TERRITORIAL</t>
  </si>
  <si>
    <t>4503- Gestión del riesgo de desastres y emergencias</t>
  </si>
  <si>
    <t>Fortalecimiento del manejo integral de la gestión del riesgo y emergencias en el municipio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</si>
</sst>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_-&quot;$&quot;\ * #,##0_-;\-&quot;$&quot;\ * #,##0_-;_-&quot;$&quot;\ * &quot;-&quot;??_-;_-@_-"/>
    <numFmt numFmtId="174" formatCode="_-&quot;$&quot;* #,##0_-;\-&quot;$&quot;* #,##0_-;_-&quot;$&quot;* &quot;-&quot;??_-;_-@_-"/>
    <numFmt numFmtId="175" formatCode="&quot; &quot;* #,##0&quot; &quot;;&quot; &quot;* &quot;-&quot;#,##0&quot; &quot;;&quot; &quot;* &quot;- &quot;"/>
    <numFmt numFmtId="176" formatCode="&quot; &quot;&quot;$&quot;&quot; &quot;* #,##0.00&quot; &quot;;&quot; &quot;&quot;$&quot;&quot; &quot;* &quot;-&quot;#,##0.00&quot; &quot;;&quot; &quot;&quot;$&quot;&quot; &quot;* &quot;-&quot;??&quot; &quot;"/>
  </numFmts>
  <fonts count="37">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11"/>
      <name val="Arial"/>
      <family val="2"/>
    </font>
    <font>
      <b/>
      <sz val="11"/>
      <color theme="1"/>
      <name val="Arial"/>
      <family val="2"/>
    </font>
    <font>
      <sz val="11"/>
      <color rgb="FF000000"/>
      <name val="Verdana"/>
      <family val="2"/>
    </font>
    <font>
      <sz val="12"/>
      <color rgb="FF222222"/>
      <name val="Verdana"/>
      <family val="2"/>
    </font>
    <font>
      <sz val="10"/>
      <color rgb="FF222222"/>
      <name val="Verdana"/>
      <family val="2"/>
    </font>
    <font>
      <sz val="11"/>
      <name val="Arial"/>
      <family val="2"/>
    </font>
    <font>
      <b/>
      <sz val="11"/>
      <name val="Arial MT"/>
    </font>
    <font>
      <sz val="11"/>
      <color rgb="FF222222"/>
      <name val="Verdana"/>
      <family val="2"/>
    </font>
    <font>
      <sz val="11"/>
      <name val="Arial MT"/>
    </font>
    <font>
      <b/>
      <u/>
      <sz val="11"/>
      <name val="Arial MT"/>
    </font>
    <font>
      <b/>
      <sz val="10"/>
      <name val="Arial"/>
      <family val="2"/>
    </font>
    <font>
      <sz val="10"/>
      <color indexed="8"/>
      <name val="Arial"/>
      <family val="2"/>
    </font>
    <font>
      <sz val="12"/>
      <color indexed="8"/>
      <name val="Arial"/>
      <family val="2"/>
    </font>
    <font>
      <sz val="11"/>
      <color indexed="8"/>
      <name val="Helvetica Neue"/>
    </font>
    <font>
      <sz val="7"/>
      <color rgb="FF222222"/>
      <name val="Verdana"/>
      <family val="2"/>
    </font>
    <font>
      <b/>
      <sz val="14"/>
      <name val="Arial"/>
      <family val="2"/>
    </font>
    <font>
      <sz val="14"/>
      <name val="Arial"/>
      <family val="2"/>
    </font>
    <font>
      <sz val="14"/>
      <color theme="1"/>
      <name val="Arial"/>
      <family val="2"/>
    </font>
    <font>
      <sz val="11"/>
      <color indexed="8"/>
      <name val="Arial"/>
      <family val="2"/>
    </font>
    <font>
      <b/>
      <sz val="9"/>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4"/>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auto="1"/>
      </top>
      <bottom style="thin">
        <color auto="1"/>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s>
  <cellStyleXfs count="7">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565">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 fontId="3" fillId="0" borderId="1" xfId="1" applyNumberFormat="1" applyFont="1" applyBorder="1" applyAlignment="1">
      <alignment horizontal="center" vertical="center" wrapText="1"/>
    </xf>
    <xf numFmtId="164" fontId="2" fillId="0" borderId="0" xfId="1" applyNumberFormat="1" applyFont="1"/>
    <xf numFmtId="2" fontId="3" fillId="0" borderId="1" xfId="1" applyNumberFormat="1" applyFont="1" applyBorder="1" applyAlignment="1">
      <alignment horizontal="center" vertical="center" wrapText="1"/>
    </xf>
    <xf numFmtId="165" fontId="2" fillId="0" borderId="0" xfId="1" applyNumberFormat="1" applyFont="1"/>
    <xf numFmtId="2" fontId="2" fillId="0" borderId="0" xfId="1" applyNumberFormat="1" applyFont="1"/>
    <xf numFmtId="39" fontId="3" fillId="0" borderId="10" xfId="1" applyNumberFormat="1" applyFont="1" applyBorder="1" applyAlignment="1">
      <alignment vertical="center"/>
    </xf>
    <xf numFmtId="2" fontId="3" fillId="0" borderId="10" xfId="1" applyNumberFormat="1" applyFont="1" applyBorder="1" applyAlignment="1">
      <alignment vertical="center"/>
    </xf>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39" fontId="5" fillId="0" borderId="1" xfId="1" applyNumberFormat="1" applyFont="1" applyBorder="1" applyAlignment="1">
      <alignment horizontal="left" vertical="top"/>
    </xf>
    <xf numFmtId="16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2"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3" fillId="0" borderId="15" xfId="1" applyFont="1" applyBorder="1" applyAlignment="1">
      <alignment horizontal="center" vertical="center" wrapText="1"/>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15" fillId="0" borderId="3" xfId="1" applyFont="1" applyBorder="1" applyAlignment="1">
      <alignment horizontal="left" vertical="center" wrapText="1"/>
    </xf>
    <xf numFmtId="0" fontId="15" fillId="0" borderId="1" xfId="1" applyFont="1" applyBorder="1" applyAlignment="1">
      <alignment horizontal="left" vertical="top" wrapText="1"/>
    </xf>
    <xf numFmtId="14" fontId="5" fillId="0" borderId="1" xfId="1" applyNumberFormat="1" applyFont="1" applyBorder="1" applyAlignment="1">
      <alignment horizontal="center" vertical="center" wrapText="1"/>
    </xf>
    <xf numFmtId="44" fontId="5" fillId="0" borderId="1" xfId="6" applyFont="1" applyBorder="1" applyAlignment="1">
      <alignment horizontal="center" vertical="center" wrapText="1"/>
    </xf>
    <xf numFmtId="173" fontId="5" fillId="0" borderId="1" xfId="6" applyNumberFormat="1" applyFont="1" applyBorder="1" applyAlignment="1">
      <alignment horizontal="center" vertical="center" wrapText="1"/>
    </xf>
    <xf numFmtId="173" fontId="17" fillId="0" borderId="0" xfId="6" applyNumberFormat="1" applyFont="1"/>
    <xf numFmtId="173" fontId="5" fillId="0" borderId="1" xfId="6" applyNumberFormat="1" applyFont="1" applyBorder="1" applyAlignment="1" applyProtection="1">
      <alignment vertical="center"/>
    </xf>
    <xf numFmtId="170" fontId="3" fillId="0" borderId="0" xfId="1" applyNumberFormat="1" applyFont="1"/>
    <xf numFmtId="44" fontId="2" fillId="0" borderId="0" xfId="6" applyFont="1"/>
    <xf numFmtId="44" fontId="3" fillId="0" borderId="1" xfId="6" applyFont="1" applyBorder="1" applyAlignment="1">
      <alignment horizontal="center" vertical="center" wrapText="1"/>
    </xf>
    <xf numFmtId="44" fontId="3" fillId="0" borderId="1" xfId="6" applyFont="1" applyBorder="1" applyAlignment="1" applyProtection="1">
      <alignment vertical="center"/>
    </xf>
    <xf numFmtId="44" fontId="2" fillId="0" borderId="0" xfId="6" applyFont="1" applyAlignment="1">
      <alignment horizontal="left" vertical="center"/>
    </xf>
    <xf numFmtId="173" fontId="5" fillId="2" borderId="1" xfId="1" applyNumberFormat="1" applyFont="1" applyFill="1" applyBorder="1" applyAlignment="1">
      <alignment horizontal="center" vertical="center"/>
    </xf>
    <xf numFmtId="6" fontId="5" fillId="2" borderId="1" xfId="1" applyNumberFormat="1" applyFont="1" applyFill="1" applyBorder="1" applyAlignment="1">
      <alignment horizontal="center" vertical="center"/>
    </xf>
    <xf numFmtId="0" fontId="5" fillId="0" borderId="10" xfId="1" applyFont="1" applyBorder="1" applyAlignment="1">
      <alignment horizontal="center" vertical="center" wrapText="1"/>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18" fillId="4" borderId="1" xfId="0" applyFont="1" applyFill="1" applyBorder="1" applyAlignment="1">
      <alignment horizontal="center" vertical="center" wrapText="1"/>
    </xf>
    <xf numFmtId="3" fontId="18" fillId="4" borderId="1" xfId="0" applyNumberFormat="1" applyFont="1" applyFill="1" applyBorder="1" applyAlignment="1">
      <alignment horizontal="right" vertical="center" wrapText="1"/>
    </xf>
    <xf numFmtId="0" fontId="20" fillId="0" borderId="0" xfId="1" applyFont="1"/>
    <xf numFmtId="0" fontId="15" fillId="0" borderId="1" xfId="1" applyFont="1" applyBorder="1"/>
    <xf numFmtId="0" fontId="21" fillId="0" borderId="0" xfId="1" applyFont="1"/>
    <xf numFmtId="2" fontId="21" fillId="0" borderId="0" xfId="1" applyNumberFormat="1" applyFont="1" applyAlignment="1">
      <alignment vertical="center"/>
    </xf>
    <xf numFmtId="2" fontId="21" fillId="0" borderId="0" xfId="1" applyNumberFormat="1" applyFont="1" applyAlignment="1">
      <alignment horizontal="center" vertical="center" wrapText="1"/>
    </xf>
    <xf numFmtId="2" fontId="15" fillId="0" borderId="1" xfId="1" applyNumberFormat="1" applyFont="1" applyBorder="1" applyAlignment="1">
      <alignment horizontal="center" vertical="center"/>
    </xf>
    <xf numFmtId="0" fontId="22" fillId="4" borderId="1" xfId="0" applyFont="1" applyFill="1" applyBorder="1" applyAlignment="1">
      <alignment horizontal="center" vertical="center" wrapText="1"/>
    </xf>
    <xf numFmtId="3" fontId="22" fillId="4" borderId="1" xfId="0" applyNumberFormat="1" applyFont="1" applyFill="1" applyBorder="1" applyAlignment="1">
      <alignment horizontal="right" vertical="center" wrapText="1"/>
    </xf>
    <xf numFmtId="2" fontId="21" fillId="0" borderId="0" xfId="1" applyNumberFormat="1" applyFont="1" applyAlignment="1">
      <alignment horizontal="center" vertical="center"/>
    </xf>
    <xf numFmtId="0" fontId="20" fillId="0" borderId="0" xfId="1" applyFont="1" applyAlignment="1">
      <alignment horizontal="center"/>
    </xf>
    <xf numFmtId="2" fontId="23" fillId="0" borderId="0" xfId="1" applyNumberFormat="1" applyFont="1" applyAlignment="1">
      <alignment vertical="center" wrapText="1"/>
    </xf>
    <xf numFmtId="165" fontId="23" fillId="0" borderId="0" xfId="3" applyFont="1" applyBorder="1" applyAlignment="1" applyProtection="1">
      <alignment vertical="center"/>
    </xf>
    <xf numFmtId="2" fontId="20" fillId="0" borderId="0" xfId="1" applyNumberFormat="1" applyFont="1"/>
    <xf numFmtId="165" fontId="20" fillId="0" borderId="0" xfId="3" applyFont="1" applyBorder="1"/>
    <xf numFmtId="164" fontId="20" fillId="0" borderId="0" xfId="1" applyNumberFormat="1" applyFont="1"/>
    <xf numFmtId="0" fontId="21" fillId="0" borderId="1" xfId="1" applyFont="1" applyBorder="1" applyAlignment="1">
      <alignment horizontal="center" vertical="center"/>
    </xf>
    <xf numFmtId="0" fontId="21" fillId="0" borderId="1" xfId="1" applyFont="1" applyBorder="1" applyAlignment="1">
      <alignment horizontal="center" vertical="center" wrapText="1"/>
    </xf>
    <xf numFmtId="0" fontId="23" fillId="0" borderId="0" xfId="1" applyFont="1"/>
    <xf numFmtId="0" fontId="23" fillId="0" borderId="0" xfId="1" applyFont="1" applyAlignment="1">
      <alignment horizontal="left" wrapText="1"/>
    </xf>
    <xf numFmtId="2" fontId="23" fillId="0" borderId="0" xfId="1" applyNumberFormat="1" applyFont="1" applyAlignment="1">
      <alignment horizontal="left" vertical="top" wrapText="1"/>
    </xf>
    <xf numFmtId="0" fontId="23" fillId="0" borderId="0" xfId="1" applyFont="1" applyAlignment="1">
      <alignment wrapText="1"/>
    </xf>
    <xf numFmtId="0" fontId="21" fillId="2" borderId="1" xfId="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0" fillId="0" borderId="0" xfId="1" applyFont="1" applyAlignment="1">
      <alignment wrapText="1"/>
    </xf>
    <xf numFmtId="0" fontId="15" fillId="0" borderId="1" xfId="1" applyFont="1" applyBorder="1" applyAlignment="1">
      <alignment horizontal="center" vertical="center"/>
    </xf>
    <xf numFmtId="0" fontId="23" fillId="0" borderId="1" xfId="1" applyFont="1" applyBorder="1" applyAlignment="1">
      <alignment horizontal="center" vertical="center" wrapText="1"/>
    </xf>
    <xf numFmtId="170" fontId="23" fillId="0" borderId="1" xfId="3" applyNumberFormat="1" applyFont="1" applyBorder="1" applyAlignment="1">
      <alignment horizontal="center" vertical="center" wrapText="1"/>
    </xf>
    <xf numFmtId="2" fontId="20" fillId="0" borderId="1" xfId="1" applyNumberFormat="1" applyFont="1" applyBorder="1" applyAlignment="1">
      <alignment vertical="center"/>
    </xf>
    <xf numFmtId="39" fontId="23" fillId="0" borderId="1" xfId="1" applyNumberFormat="1" applyFont="1" applyBorder="1" applyAlignment="1">
      <alignment vertical="center"/>
    </xf>
    <xf numFmtId="170" fontId="23" fillId="0" borderId="1" xfId="3" applyNumberFormat="1" applyFont="1" applyBorder="1" applyAlignment="1" applyProtection="1">
      <alignment vertical="center"/>
    </xf>
    <xf numFmtId="2" fontId="23" fillId="0" borderId="1" xfId="1" applyNumberFormat="1" applyFont="1" applyBorder="1" applyAlignment="1">
      <alignment vertical="center"/>
    </xf>
    <xf numFmtId="10" fontId="23" fillId="0" borderId="1" xfId="2" applyNumberFormat="1" applyFont="1" applyBorder="1" applyAlignment="1" applyProtection="1">
      <alignment vertical="center"/>
    </xf>
    <xf numFmtId="0" fontId="20" fillId="0" borderId="9" xfId="1" applyFont="1" applyBorder="1"/>
    <xf numFmtId="0" fontId="20" fillId="0" borderId="0" xfId="1" applyFont="1" applyAlignment="1">
      <alignment horizontal="left" vertical="center"/>
    </xf>
    <xf numFmtId="168" fontId="20" fillId="0" borderId="0" xfId="1" applyNumberFormat="1" applyFont="1"/>
    <xf numFmtId="2" fontId="23" fillId="0" borderId="0" xfId="1" applyNumberFormat="1" applyFont="1"/>
    <xf numFmtId="10" fontId="23" fillId="0" borderId="0" xfId="2" applyNumberFormat="1" applyFont="1" applyBorder="1" applyProtection="1"/>
    <xf numFmtId="39" fontId="23" fillId="0" borderId="0" xfId="1" applyNumberFormat="1" applyFont="1"/>
    <xf numFmtId="39" fontId="23" fillId="0" borderId="8" xfId="1" applyNumberFormat="1" applyFont="1" applyBorder="1"/>
    <xf numFmtId="168" fontId="21" fillId="0" borderId="1" xfId="1" applyNumberFormat="1" applyFont="1" applyBorder="1" applyAlignment="1">
      <alignment vertical="top" wrapText="1"/>
    </xf>
    <xf numFmtId="0" fontId="15" fillId="0" borderId="1" xfId="1" applyFont="1" applyBorder="1" applyAlignment="1">
      <alignment horizontal="left" vertical="center"/>
    </xf>
    <xf numFmtId="39" fontId="21" fillId="0" borderId="1" xfId="1" applyNumberFormat="1" applyFont="1" applyBorder="1" applyAlignment="1">
      <alignment horizontal="left" vertical="top"/>
    </xf>
    <xf numFmtId="168" fontId="21" fillId="0" borderId="1" xfId="1" applyNumberFormat="1" applyFont="1" applyBorder="1" applyAlignment="1">
      <alignment horizontal="left" vertical="top"/>
    </xf>
    <xf numFmtId="169" fontId="21" fillId="0" borderId="1" xfId="1" applyNumberFormat="1" applyFont="1" applyBorder="1" applyAlignment="1">
      <alignment horizontal="left" vertical="top"/>
    </xf>
    <xf numFmtId="10" fontId="23" fillId="0" borderId="0" xfId="2" applyNumberFormat="1" applyFont="1" applyBorder="1"/>
    <xf numFmtId="10" fontId="23" fillId="0" borderId="0" xfId="2" applyNumberFormat="1" applyFont="1"/>
    <xf numFmtId="0" fontId="11" fillId="0" borderId="0" xfId="0" applyFont="1"/>
    <xf numFmtId="175" fontId="5" fillId="2" borderId="1" xfId="1" applyNumberFormat="1" applyFont="1" applyFill="1" applyBorder="1" applyAlignment="1">
      <alignment horizontal="center" vertical="center"/>
    </xf>
    <xf numFmtId="0" fontId="3" fillId="0" borderId="14" xfId="1" applyFont="1" applyBorder="1" applyAlignment="1">
      <alignment vertical="center" wrapText="1"/>
    </xf>
    <xf numFmtId="0" fontId="3" fillId="0" borderId="15" xfId="1" applyFont="1" applyBorder="1" applyAlignment="1">
      <alignment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10" fillId="0" borderId="13" xfId="1" applyFont="1" applyBorder="1" applyAlignment="1">
      <alignment horizontal="left" vertical="top"/>
    </xf>
    <xf numFmtId="44" fontId="1" fillId="0" borderId="0" xfId="6" applyFont="1"/>
    <xf numFmtId="174" fontId="1" fillId="0" borderId="17" xfId="6" applyNumberFormat="1" applyFont="1" applyFill="1" applyBorder="1" applyAlignment="1">
      <alignment horizontal="center" vertical="center" wrapText="1"/>
    </xf>
    <xf numFmtId="0" fontId="5" fillId="2" borderId="16" xfId="1" applyFont="1" applyFill="1" applyBorder="1" applyAlignment="1">
      <alignment horizontal="center" vertical="center"/>
    </xf>
    <xf numFmtId="0" fontId="5" fillId="2" borderId="7" xfId="1" applyFont="1" applyFill="1" applyBorder="1" applyAlignment="1">
      <alignment horizontal="center" vertical="center"/>
    </xf>
    <xf numFmtId="2" fontId="3" fillId="0" borderId="16" xfId="2" applyNumberFormat="1" applyFont="1" applyBorder="1" applyAlignment="1" applyProtection="1">
      <alignment vertical="center"/>
    </xf>
    <xf numFmtId="2" fontId="2" fillId="0" borderId="16" xfId="1" applyNumberFormat="1" applyFont="1" applyBorder="1" applyAlignment="1">
      <alignment vertical="center"/>
    </xf>
    <xf numFmtId="10" fontId="3" fillId="0" borderId="16" xfId="2" applyNumberFormat="1" applyFont="1" applyBorder="1" applyAlignment="1" applyProtection="1">
      <alignment vertical="center"/>
    </xf>
    <xf numFmtId="0" fontId="4" fillId="0" borderId="16" xfId="1" applyFont="1" applyBorder="1" applyAlignment="1">
      <alignment horizontal="left" vertical="center"/>
    </xf>
    <xf numFmtId="3" fontId="22" fillId="0" borderId="0" xfId="0" applyNumberFormat="1" applyFont="1"/>
    <xf numFmtId="174" fontId="5" fillId="0" borderId="1" xfId="1" applyNumberFormat="1" applyFont="1" applyBorder="1" applyAlignment="1">
      <alignment horizontal="center" vertical="center" wrapText="1"/>
    </xf>
    <xf numFmtId="174" fontId="1" fillId="5" borderId="0" xfId="6" applyNumberFormat="1" applyFont="1" applyFill="1"/>
    <xf numFmtId="174" fontId="1" fillId="0" borderId="0" xfId="6" applyNumberFormat="1" applyFont="1"/>
    <xf numFmtId="166" fontId="5" fillId="2" borderId="1" xfId="2" applyNumberFormat="1" applyFont="1" applyFill="1" applyBorder="1" applyAlignment="1">
      <alignment horizontal="center" vertical="center"/>
    </xf>
    <xf numFmtId="166" fontId="5" fillId="0" borderId="1" xfId="1" applyNumberFormat="1" applyFont="1" applyBorder="1" applyAlignment="1">
      <alignment horizontal="center" vertical="center" wrapText="1"/>
    </xf>
    <xf numFmtId="6" fontId="17" fillId="0" borderId="0" xfId="0" applyNumberFormat="1" applyFont="1"/>
    <xf numFmtId="174" fontId="17" fillId="0" borderId="0" xfId="6" applyNumberFormat="1" applyFont="1"/>
    <xf numFmtId="173" fontId="2" fillId="0" borderId="0" xfId="6" applyNumberFormat="1" applyFont="1"/>
    <xf numFmtId="173" fontId="3" fillId="0" borderId="1" xfId="6" applyNumberFormat="1" applyFont="1" applyBorder="1" applyAlignment="1">
      <alignment horizontal="center" vertical="center" wrapText="1"/>
    </xf>
    <xf numFmtId="173" fontId="3" fillId="0" borderId="1" xfId="6" applyNumberFormat="1" applyFont="1" applyBorder="1" applyAlignment="1" applyProtection="1">
      <alignment vertical="center"/>
    </xf>
    <xf numFmtId="173" fontId="2" fillId="0" borderId="0" xfId="6" applyNumberFormat="1" applyFont="1" applyAlignment="1">
      <alignment horizontal="left" vertical="center"/>
    </xf>
    <xf numFmtId="44" fontId="2" fillId="0" borderId="1" xfId="6" applyFont="1" applyBorder="1" applyAlignment="1">
      <alignment vertical="center"/>
    </xf>
    <xf numFmtId="44" fontId="5" fillId="2" borderId="1" xfId="1" applyNumberFormat="1" applyFont="1" applyFill="1" applyBorder="1" applyAlignment="1">
      <alignment horizontal="center" vertical="center"/>
    </xf>
    <xf numFmtId="0" fontId="5" fillId="0" borderId="1" xfId="6" applyNumberFormat="1" applyFont="1" applyBorder="1" applyAlignment="1">
      <alignment horizontal="center" vertical="center" wrapText="1"/>
    </xf>
    <xf numFmtId="3" fontId="25" fillId="2" borderId="16" xfId="0" applyNumberFormat="1" applyFont="1" applyFill="1" applyBorder="1" applyAlignment="1">
      <alignment horizontal="right" vertical="center" wrapText="1"/>
    </xf>
    <xf numFmtId="0" fontId="2" fillId="2" borderId="0" xfId="0" applyFont="1" applyFill="1"/>
    <xf numFmtId="174" fontId="1" fillId="2" borderId="0" xfId="6" applyNumberFormat="1" applyFont="1" applyFill="1"/>
    <xf numFmtId="0" fontId="3" fillId="0" borderId="16" xfId="1" applyFont="1" applyBorder="1" applyAlignment="1">
      <alignment horizontal="center" vertical="center" wrapText="1"/>
    </xf>
    <xf numFmtId="0" fontId="5" fillId="2" borderId="1" xfId="1" applyFont="1" applyFill="1" applyBorder="1" applyAlignment="1">
      <alignment horizontal="center" vertical="center" wrapText="1"/>
    </xf>
    <xf numFmtId="173" fontId="5" fillId="2" borderId="1" xfId="6" applyNumberFormat="1" applyFont="1" applyFill="1" applyBorder="1" applyAlignment="1">
      <alignment horizontal="center" vertical="center" wrapText="1"/>
    </xf>
    <xf numFmtId="14" fontId="5" fillId="2" borderId="1" xfId="1" applyNumberFormat="1" applyFont="1" applyFill="1" applyBorder="1" applyAlignment="1">
      <alignment horizontal="center" vertical="center" wrapText="1"/>
    </xf>
    <xf numFmtId="0" fontId="3" fillId="2" borderId="0" xfId="1" applyFont="1" applyFill="1"/>
    <xf numFmtId="0" fontId="0" fillId="2" borderId="16" xfId="0" applyFill="1" applyBorder="1"/>
    <xf numFmtId="0" fontId="29" fillId="4" borderId="16" xfId="0" applyFont="1" applyFill="1" applyBorder="1" applyAlignment="1">
      <alignment horizontal="center" vertical="center" wrapText="1"/>
    </xf>
    <xf numFmtId="0" fontId="10" fillId="0" borderId="12" xfId="1" applyFont="1" applyBorder="1" applyAlignment="1">
      <alignment horizontal="left" vertical="top"/>
    </xf>
    <xf numFmtId="173" fontId="30" fillId="0" borderId="16" xfId="6" applyNumberFormat="1" applyFont="1" applyBorder="1" applyAlignment="1" applyProtection="1">
      <alignment horizontal="center" vertical="center"/>
    </xf>
    <xf numFmtId="173" fontId="31" fillId="0" borderId="16" xfId="0" applyNumberFormat="1" applyFont="1" applyBorder="1" applyAlignment="1">
      <alignment vertical="center"/>
    </xf>
    <xf numFmtId="173" fontId="32" fillId="2" borderId="16" xfId="6" applyNumberFormat="1" applyFont="1" applyFill="1" applyBorder="1" applyAlignment="1" applyProtection="1">
      <alignment vertical="center"/>
      <protection locked="0"/>
    </xf>
    <xf numFmtId="173" fontId="31" fillId="2" borderId="16" xfId="6" applyNumberFormat="1" applyFont="1" applyFill="1" applyBorder="1" applyAlignment="1">
      <alignment horizontal="right" vertical="center"/>
    </xf>
    <xf numFmtId="173" fontId="31" fillId="2" borderId="16" xfId="6" applyNumberFormat="1" applyFont="1" applyFill="1" applyBorder="1" applyAlignment="1" applyProtection="1">
      <alignment vertical="center"/>
    </xf>
    <xf numFmtId="0" fontId="29" fillId="4" borderId="23" xfId="0" applyFont="1" applyFill="1" applyBorder="1" applyAlignment="1">
      <alignment horizontal="center" vertical="center" wrapText="1"/>
    </xf>
    <xf numFmtId="175" fontId="33" fillId="0" borderId="24" xfId="0" applyNumberFormat="1" applyFont="1" applyBorder="1" applyAlignment="1">
      <alignment horizontal="right"/>
    </xf>
    <xf numFmtId="176" fontId="0" fillId="0" borderId="16" xfId="0" applyNumberFormat="1" applyBorder="1"/>
    <xf numFmtId="0" fontId="0" fillId="0" borderId="16" xfId="0" applyBorder="1"/>
    <xf numFmtId="173" fontId="20" fillId="2" borderId="22" xfId="6" applyNumberFormat="1" applyFont="1" applyFill="1" applyBorder="1" applyAlignment="1">
      <alignment horizontal="right" vertical="center" wrapText="1"/>
    </xf>
    <xf numFmtId="14" fontId="5" fillId="0" borderId="1" xfId="1" applyNumberFormat="1" applyFont="1" applyBorder="1" applyAlignment="1">
      <alignment horizontal="center" vertical="center"/>
    </xf>
    <xf numFmtId="1" fontId="5" fillId="2" borderId="1" xfId="1" applyNumberFormat="1" applyFont="1" applyFill="1" applyBorder="1" applyAlignment="1">
      <alignment horizontal="center" vertical="center"/>
    </xf>
    <xf numFmtId="1" fontId="27" fillId="2" borderId="25" xfId="0" applyNumberFormat="1" applyFont="1" applyFill="1" applyBorder="1" applyAlignment="1">
      <alignment vertical="center"/>
    </xf>
    <xf numFmtId="3" fontId="5" fillId="2" borderId="1" xfId="1" applyNumberFormat="1" applyFont="1" applyFill="1" applyBorder="1" applyAlignment="1">
      <alignment horizontal="center" vertical="center"/>
    </xf>
    <xf numFmtId="0" fontId="10" fillId="0" borderId="36" xfId="1" applyFont="1" applyBorder="1" applyAlignment="1">
      <alignment horizontal="left" vertical="top"/>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10" fillId="0" borderId="41" xfId="1" applyFont="1" applyBorder="1" applyAlignment="1">
      <alignment horizontal="left" vertical="top"/>
    </xf>
    <xf numFmtId="0" fontId="29" fillId="2" borderId="0" xfId="0" applyFont="1" applyFill="1" applyAlignment="1">
      <alignment horizontal="center" vertical="center" wrapText="1"/>
    </xf>
    <xf numFmtId="3" fontId="34" fillId="2" borderId="29" xfId="0" applyNumberFormat="1" applyFont="1" applyFill="1" applyBorder="1" applyAlignment="1">
      <alignment horizontal="center" vertical="center" wrapText="1"/>
    </xf>
    <xf numFmtId="173" fontId="33" fillId="2" borderId="34" xfId="6" applyNumberFormat="1" applyFont="1" applyFill="1" applyBorder="1" applyAlignment="1">
      <alignment horizontal="center" vertical="center"/>
    </xf>
    <xf numFmtId="3" fontId="19" fillId="2" borderId="16" xfId="0" applyNumberFormat="1" applyFont="1" applyFill="1" applyBorder="1" applyAlignment="1">
      <alignment horizontal="right" vertical="center" wrapText="1"/>
    </xf>
    <xf numFmtId="3" fontId="29" fillId="2" borderId="0" xfId="0" applyNumberFormat="1" applyFont="1" applyFill="1" applyAlignment="1">
      <alignment horizontal="right" vertical="center" wrapText="1"/>
    </xf>
    <xf numFmtId="173" fontId="33" fillId="2" borderId="35" xfId="6" applyNumberFormat="1" applyFont="1" applyFill="1" applyBorder="1" applyAlignment="1">
      <alignment horizontal="center" vertical="center"/>
    </xf>
    <xf numFmtId="173" fontId="20" fillId="2" borderId="33" xfId="6" applyNumberFormat="1" applyFont="1" applyFill="1" applyBorder="1" applyAlignment="1">
      <alignment horizontal="right" vertical="center" wrapText="1"/>
    </xf>
    <xf numFmtId="0" fontId="0" fillId="2" borderId="42" xfId="0" applyFill="1" applyBorder="1"/>
    <xf numFmtId="3" fontId="25" fillId="2" borderId="46" xfId="0" applyNumberFormat="1" applyFont="1" applyFill="1" applyBorder="1" applyAlignment="1">
      <alignment horizontal="center" vertical="center" wrapText="1"/>
    </xf>
    <xf numFmtId="173" fontId="2" fillId="2" borderId="16" xfId="6" applyNumberFormat="1" applyFont="1" applyFill="1" applyBorder="1" applyAlignment="1">
      <alignment horizontal="center" vertical="center" wrapText="1"/>
    </xf>
    <xf numFmtId="3" fontId="29" fillId="2" borderId="16" xfId="0" applyNumberFormat="1" applyFont="1" applyFill="1" applyBorder="1" applyAlignment="1">
      <alignment horizontal="right" vertical="center" wrapText="1"/>
    </xf>
    <xf numFmtId="0" fontId="5" fillId="0" borderId="47" xfId="1" applyFont="1" applyBorder="1" applyAlignment="1">
      <alignment horizontal="center" vertical="center" wrapText="1"/>
    </xf>
    <xf numFmtId="0" fontId="5" fillId="2" borderId="47" xfId="1" applyFont="1" applyFill="1" applyBorder="1" applyAlignment="1">
      <alignment horizontal="center" vertical="center"/>
    </xf>
    <xf numFmtId="10" fontId="5" fillId="2" borderId="47" xfId="2" applyNumberFormat="1" applyFont="1" applyFill="1" applyBorder="1" applyAlignment="1">
      <alignment horizontal="center" vertical="center"/>
    </xf>
    <xf numFmtId="0" fontId="5" fillId="0" borderId="47" xfId="1" applyFont="1" applyBorder="1" applyAlignment="1">
      <alignment horizontal="center" vertical="center"/>
    </xf>
    <xf numFmtId="173" fontId="5" fillId="2" borderId="47" xfId="1" applyNumberFormat="1" applyFont="1" applyFill="1" applyBorder="1" applyAlignment="1">
      <alignment horizontal="center" vertical="center"/>
    </xf>
    <xf numFmtId="175" fontId="26" fillId="2" borderId="48" xfId="0" applyNumberFormat="1" applyFont="1" applyFill="1" applyBorder="1" applyAlignment="1">
      <alignment vertical="center"/>
    </xf>
    <xf numFmtId="175" fontId="26" fillId="2" borderId="16" xfId="0" applyNumberFormat="1" applyFont="1" applyFill="1" applyBorder="1" applyAlignment="1">
      <alignment vertical="center"/>
    </xf>
    <xf numFmtId="173" fontId="5" fillId="0" borderId="47" xfId="6" applyNumberFormat="1" applyFont="1" applyBorder="1" applyAlignment="1">
      <alignment horizontal="center" vertical="center" wrapText="1"/>
    </xf>
    <xf numFmtId="1" fontId="3" fillId="0" borderId="1" xfId="1" applyNumberFormat="1" applyFont="1" applyBorder="1" applyAlignment="1">
      <alignment vertical="center"/>
    </xf>
    <xf numFmtId="173" fontId="5" fillId="0" borderId="47" xfId="1" applyNumberFormat="1" applyFont="1" applyBorder="1" applyAlignment="1">
      <alignment horizontal="center" vertical="center" wrapText="1"/>
    </xf>
    <xf numFmtId="0" fontId="3" fillId="2" borderId="16" xfId="1" applyFont="1" applyFill="1" applyBorder="1" applyAlignment="1">
      <alignment horizontal="center" vertical="center" wrapText="1"/>
    </xf>
    <xf numFmtId="173" fontId="2" fillId="2" borderId="0" xfId="1" applyNumberFormat="1" applyFont="1" applyFill="1"/>
    <xf numFmtId="0" fontId="2" fillId="2" borderId="0" xfId="1" applyFont="1" applyFill="1" applyAlignment="1">
      <alignment wrapText="1"/>
    </xf>
    <xf numFmtId="2" fontId="3" fillId="2" borderId="0" xfId="1" applyNumberFormat="1" applyFont="1" applyFill="1" applyAlignment="1">
      <alignment horizontal="left" vertical="top" wrapText="1"/>
    </xf>
    <xf numFmtId="0" fontId="2" fillId="2" borderId="0" xfId="1" applyFont="1" applyFill="1"/>
    <xf numFmtId="165" fontId="2" fillId="2" borderId="0" xfId="3" applyFont="1" applyFill="1" applyBorder="1"/>
    <xf numFmtId="2" fontId="3" fillId="2" borderId="0" xfId="1" applyNumberFormat="1" applyFont="1" applyFill="1"/>
    <xf numFmtId="164" fontId="2" fillId="2" borderId="0" xfId="1" applyNumberFormat="1" applyFont="1" applyFill="1"/>
    <xf numFmtId="0" fontId="4" fillId="2" borderId="1" xfId="1" applyFont="1" applyFill="1" applyBorder="1" applyAlignment="1">
      <alignment horizontal="center" vertical="center"/>
    </xf>
    <xf numFmtId="1" fontId="5" fillId="2" borderId="1" xfId="1" applyNumberFormat="1" applyFont="1" applyFill="1" applyBorder="1" applyAlignment="1">
      <alignment horizontal="center" vertical="center" wrapText="1"/>
    </xf>
    <xf numFmtId="172" fontId="5" fillId="2" borderId="1" xfId="4" applyNumberFormat="1" applyFont="1" applyFill="1" applyBorder="1" applyAlignment="1" applyProtection="1">
      <alignment vertical="center"/>
    </xf>
    <xf numFmtId="172" fontId="3" fillId="2" borderId="1" xfId="4" applyNumberFormat="1" applyFont="1" applyFill="1" applyBorder="1" applyAlignment="1" applyProtection="1">
      <alignment vertical="center"/>
    </xf>
    <xf numFmtId="2" fontId="2" fillId="2" borderId="1" xfId="1" applyNumberFormat="1" applyFont="1" applyFill="1" applyBorder="1" applyAlignment="1">
      <alignment vertical="center"/>
    </xf>
    <xf numFmtId="2" fontId="3" fillId="2" borderId="1" xfId="2" applyNumberFormat="1" applyFont="1" applyFill="1" applyBorder="1" applyAlignment="1" applyProtection="1">
      <alignment vertical="center"/>
    </xf>
    <xf numFmtId="2" fontId="3" fillId="2" borderId="16" xfId="2" applyNumberFormat="1" applyFont="1" applyFill="1" applyBorder="1" applyAlignment="1" applyProtection="1">
      <alignment vertical="center"/>
    </xf>
    <xf numFmtId="14" fontId="2" fillId="2" borderId="1" xfId="1" applyNumberFormat="1" applyFont="1" applyFill="1" applyBorder="1" applyAlignment="1">
      <alignment horizontal="center" vertical="center"/>
    </xf>
    <xf numFmtId="9" fontId="3" fillId="2" borderId="1" xfId="5" applyFont="1" applyFill="1" applyBorder="1" applyAlignment="1" applyProtection="1">
      <alignment horizontal="center" vertical="center"/>
    </xf>
    <xf numFmtId="9" fontId="2" fillId="2" borderId="1" xfId="5" applyFont="1" applyFill="1" applyBorder="1" applyAlignment="1">
      <alignment horizontal="center" vertical="center"/>
    </xf>
    <xf numFmtId="165" fontId="3" fillId="2" borderId="0" xfId="3" applyFont="1" applyFill="1" applyBorder="1" applyAlignment="1" applyProtection="1">
      <alignment vertical="center"/>
    </xf>
    <xf numFmtId="2" fontId="2" fillId="2" borderId="0" xfId="1" applyNumberFormat="1" applyFont="1" applyFill="1"/>
    <xf numFmtId="0" fontId="5" fillId="2" borderId="14" xfId="1" applyFont="1" applyFill="1" applyBorder="1" applyAlignment="1">
      <alignment horizontal="center" vertical="center" wrapText="1"/>
    </xf>
    <xf numFmtId="14" fontId="5" fillId="2" borderId="1" xfId="1" applyNumberFormat="1" applyFont="1" applyFill="1" applyBorder="1" applyAlignment="1">
      <alignment horizontal="center" vertical="center"/>
    </xf>
    <xf numFmtId="0" fontId="1" fillId="2" borderId="16" xfId="0" applyFont="1" applyFill="1" applyBorder="1"/>
    <xf numFmtId="0" fontId="5" fillId="2" borderId="10" xfId="1" applyFont="1" applyFill="1" applyBorder="1" applyAlignment="1">
      <alignment horizontal="center" vertical="center" wrapText="1"/>
    </xf>
    <xf numFmtId="0" fontId="9" fillId="2" borderId="0" xfId="1" applyFont="1" applyFill="1"/>
    <xf numFmtId="0" fontId="7" fillId="2" borderId="0" xfId="1" applyFont="1" applyFill="1"/>
    <xf numFmtId="0" fontId="21" fillId="0" borderId="47" xfId="1" applyFont="1" applyBorder="1" applyAlignment="1">
      <alignment horizontal="center" vertical="center" wrapText="1"/>
    </xf>
    <xf numFmtId="0" fontId="21" fillId="2" borderId="47" xfId="1" applyFont="1" applyFill="1" applyBorder="1" applyAlignment="1">
      <alignment horizontal="center" vertical="center"/>
    </xf>
    <xf numFmtId="10" fontId="21" fillId="2" borderId="47" xfId="2" applyNumberFormat="1" applyFont="1" applyFill="1" applyBorder="1" applyAlignment="1">
      <alignment horizontal="center" vertical="center"/>
    </xf>
    <xf numFmtId="0" fontId="21" fillId="0" borderId="47" xfId="1" applyFont="1" applyBorder="1" applyAlignment="1">
      <alignment horizontal="center" vertical="center"/>
    </xf>
    <xf numFmtId="173" fontId="21" fillId="0" borderId="47" xfId="6" applyNumberFormat="1" applyFont="1" applyBorder="1" applyAlignment="1">
      <alignment horizontal="center" vertical="center" wrapText="1"/>
    </xf>
    <xf numFmtId="173" fontId="2" fillId="0" borderId="16" xfId="6" applyNumberFormat="1" applyFont="1" applyBorder="1"/>
    <xf numFmtId="0" fontId="20" fillId="2" borderId="47" xfId="0" applyFont="1" applyFill="1" applyBorder="1"/>
    <xf numFmtId="0" fontId="2" fillId="0" borderId="47" xfId="1" applyFont="1" applyBorder="1" applyAlignment="1">
      <alignment horizontal="center" vertical="center"/>
    </xf>
    <xf numFmtId="172" fontId="5" fillId="0" borderId="1" xfId="1" applyNumberFormat="1" applyFont="1" applyBorder="1" applyAlignment="1">
      <alignment horizontal="center" vertical="center" wrapText="1"/>
    </xf>
    <xf numFmtId="173" fontId="2" fillId="0" borderId="47" xfId="6" applyNumberFormat="1" applyFont="1" applyBorder="1"/>
    <xf numFmtId="44" fontId="2" fillId="0" borderId="47" xfId="6" applyFont="1" applyBorder="1"/>
    <xf numFmtId="173" fontId="5" fillId="2" borderId="1" xfId="6" applyNumberFormat="1" applyFont="1" applyFill="1" applyBorder="1" applyAlignment="1">
      <alignment horizontal="center" vertical="center"/>
    </xf>
    <xf numFmtId="44" fontId="2" fillId="0" borderId="0" xfId="1" applyNumberFormat="1" applyFont="1"/>
    <xf numFmtId="173" fontId="5" fillId="2" borderId="47" xfId="6" applyNumberFormat="1" applyFont="1" applyFill="1" applyBorder="1" applyAlignment="1">
      <alignment horizontal="center" vertical="center"/>
    </xf>
    <xf numFmtId="1" fontId="0" fillId="0" borderId="0" xfId="0" applyNumberFormat="1"/>
    <xf numFmtId="173" fontId="0" fillId="0" borderId="0" xfId="6" applyNumberFormat="1" applyFont="1"/>
    <xf numFmtId="173" fontId="0" fillId="0" borderId="16" xfId="6" applyNumberFormat="1" applyFont="1" applyBorder="1"/>
    <xf numFmtId="173" fontId="0" fillId="0" borderId="16" xfId="0" applyNumberFormat="1" applyBorder="1"/>
    <xf numFmtId="1" fontId="0" fillId="0" borderId="16" xfId="0" applyNumberFormat="1" applyBorder="1"/>
    <xf numFmtId="0" fontId="5" fillId="2" borderId="16" xfId="1" applyFont="1" applyFill="1" applyBorder="1" applyAlignment="1">
      <alignment horizontal="center" vertical="center" wrapText="1"/>
    </xf>
    <xf numFmtId="174" fontId="19" fillId="2" borderId="16" xfId="6" applyNumberFormat="1" applyFont="1" applyFill="1" applyBorder="1" applyAlignment="1">
      <alignment horizontal="right" vertical="center" wrapText="1"/>
    </xf>
    <xf numFmtId="0" fontId="21" fillId="2" borderId="16" xfId="1" applyFont="1" applyFill="1" applyBorder="1" applyAlignment="1">
      <alignment horizontal="center" vertical="center"/>
    </xf>
    <xf numFmtId="174" fontId="1" fillId="2" borderId="16" xfId="6" applyNumberFormat="1" applyFont="1" applyFill="1" applyBorder="1"/>
    <xf numFmtId="174" fontId="22" fillId="4" borderId="16" xfId="6" applyNumberFormat="1" applyFont="1" applyFill="1" applyBorder="1" applyAlignment="1">
      <alignment horizontal="right" vertical="center" wrapText="1"/>
    </xf>
    <xf numFmtId="173" fontId="21" fillId="0" borderId="16" xfId="6" applyNumberFormat="1" applyFont="1" applyBorder="1" applyAlignment="1">
      <alignment horizontal="center" vertical="center" wrapText="1"/>
    </xf>
    <xf numFmtId="0" fontId="21" fillId="0" borderId="16" xfId="1" applyFont="1" applyBorder="1" applyAlignment="1">
      <alignment horizontal="center" vertical="center" wrapText="1"/>
    </xf>
    <xf numFmtId="173" fontId="5" fillId="0" borderId="1" xfId="6" applyNumberFormat="1" applyFont="1" applyFill="1" applyBorder="1" applyAlignment="1">
      <alignment horizontal="center" vertical="center" wrapText="1"/>
    </xf>
    <xf numFmtId="173" fontId="5" fillId="0" borderId="1" xfId="6" applyNumberFormat="1" applyFont="1" applyFill="1" applyBorder="1" applyAlignment="1">
      <alignment horizontal="center" vertical="center"/>
    </xf>
    <xf numFmtId="10" fontId="5" fillId="0" borderId="1" xfId="2" applyNumberFormat="1" applyFont="1" applyFill="1" applyBorder="1" applyAlignment="1">
      <alignment horizontal="center" vertical="center"/>
    </xf>
    <xf numFmtId="165" fontId="2" fillId="0" borderId="0" xfId="3" applyFont="1" applyFill="1" applyBorder="1"/>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7" fillId="0" borderId="1" xfId="1" applyFont="1" applyBorder="1" applyAlignment="1">
      <alignment horizontal="center"/>
    </xf>
    <xf numFmtId="39" fontId="3" fillId="0" borderId="14" xfId="1" applyNumberFormat="1" applyFont="1" applyBorder="1" applyAlignment="1">
      <alignment horizontal="center" vertical="center"/>
    </xf>
    <xf numFmtId="39" fontId="3" fillId="0" borderId="10" xfId="1" applyNumberFormat="1" applyFont="1" applyBorder="1" applyAlignment="1">
      <alignment horizontal="center" vertical="center"/>
    </xf>
    <xf numFmtId="0" fontId="2" fillId="0" borderId="14" xfId="1" applyFont="1" applyBorder="1" applyAlignment="1">
      <alignment horizontal="center"/>
    </xf>
    <xf numFmtId="0" fontId="2" fillId="0" borderId="10" xfId="1" applyFont="1" applyBorder="1" applyAlignment="1">
      <alignment horizontal="center"/>
    </xf>
    <xf numFmtId="0" fontId="10" fillId="0" borderId="13"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2" fillId="0" borderId="1" xfId="1" applyFont="1" applyBorder="1" applyAlignment="1">
      <alignment horizontal="left" vertical="top" wrapText="1"/>
    </xf>
    <xf numFmtId="0" fontId="7" fillId="0" borderId="0" xfId="1" applyFont="1" applyAlignment="1">
      <alignment horizontal="center"/>
    </xf>
    <xf numFmtId="0" fontId="10" fillId="0" borderId="6" xfId="1" applyFont="1" applyBorder="1" applyAlignment="1">
      <alignment horizontal="left"/>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2" fontId="9" fillId="0" borderId="0" xfId="1" applyNumberFormat="1" applyFont="1" applyAlignment="1">
      <alignment horizontal="center"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0" fillId="0" borderId="1" xfId="1" applyNumberFormat="1" applyFont="1" applyBorder="1" applyAlignment="1">
      <alignment horizontal="center" vertical="center"/>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2" fontId="9" fillId="0" borderId="0" xfId="1" applyNumberFormat="1" applyFont="1" applyAlignment="1">
      <alignment horizontal="center" vertical="center"/>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2" fontId="8" fillId="0" borderId="0" xfId="1" applyNumberFormat="1" applyFont="1" applyAlignment="1">
      <alignment horizontal="left" vertical="center" wrapText="1"/>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3" fillId="0" borderId="0" xfId="1" applyNumberFormat="1" applyFont="1" applyAlignment="1">
      <alignment horizontal="left" vertical="top" wrapText="1"/>
    </xf>
    <xf numFmtId="0" fontId="5" fillId="0" borderId="1" xfId="1" applyFont="1" applyBorder="1" applyAlignment="1">
      <alignment horizontal="center" vertical="center"/>
    </xf>
    <xf numFmtId="0" fontId="6" fillId="0" borderId="1" xfId="1" applyFont="1" applyBorder="1" applyAlignment="1">
      <alignment horizontal="center" vertical="center" wrapText="1"/>
    </xf>
    <xf numFmtId="0" fontId="2" fillId="0" borderId="3" xfId="1" applyFont="1" applyBorder="1" applyAlignment="1">
      <alignment horizontal="left" vertical="center" wrapText="1"/>
    </xf>
    <xf numFmtId="0" fontId="2" fillId="0" borderId="12" xfId="1" applyFont="1" applyBorder="1" applyAlignment="1">
      <alignment horizontal="left" vertical="center" wrapText="1"/>
    </xf>
    <xf numFmtId="0" fontId="3" fillId="0" borderId="14"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5" xfId="1" applyFont="1" applyBorder="1" applyAlignment="1">
      <alignment horizontal="center" vertical="center" wrapText="1"/>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168" fontId="5" fillId="0" borderId="1" xfId="1" applyNumberFormat="1" applyFont="1" applyBorder="1" applyAlignment="1">
      <alignment horizontal="center" vertical="top"/>
    </xf>
    <xf numFmtId="39" fontId="3" fillId="0" borderId="1" xfId="1" applyNumberFormat="1" applyFont="1" applyBorder="1" applyAlignment="1">
      <alignment horizontal="center" vertical="center"/>
    </xf>
    <xf numFmtId="0" fontId="2" fillId="0" borderId="1" xfId="1" applyFont="1" applyBorder="1" applyAlignment="1">
      <alignment horizontal="center"/>
    </xf>
    <xf numFmtId="0" fontId="4" fillId="0" borderId="1" xfId="1" applyFont="1" applyBorder="1" applyAlignment="1">
      <alignment horizontal="center" vertical="center"/>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5" fillId="0" borderId="13" xfId="1" applyFont="1" applyBorder="1" applyAlignment="1">
      <alignment horizontal="center" vertical="center"/>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167" fontId="4" fillId="0" borderId="1" xfId="1" applyNumberFormat="1" applyFont="1" applyBorder="1" applyAlignment="1">
      <alignment horizontal="left" vertical="top"/>
    </xf>
    <xf numFmtId="0" fontId="5" fillId="0" borderId="1" xfId="1" applyFont="1" applyBorder="1" applyAlignment="1">
      <alignment horizontal="left" vertical="top"/>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4" fillId="0" borderId="1" xfId="1" applyFont="1" applyBorder="1" applyAlignment="1">
      <alignment horizontal="left" vertical="top"/>
    </xf>
    <xf numFmtId="168" fontId="5" fillId="0" borderId="1" xfId="1" applyNumberFormat="1" applyFont="1" applyBorder="1" applyAlignment="1">
      <alignment horizontal="left" vertical="center"/>
    </xf>
    <xf numFmtId="0" fontId="4" fillId="0" borderId="1" xfId="1" applyFont="1" applyBorder="1" applyAlignment="1">
      <alignment horizontal="center" vertical="center" wrapText="1"/>
    </xf>
    <xf numFmtId="0" fontId="5" fillId="2" borderId="1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4" fillId="2" borderId="14" xfId="1" applyFont="1" applyFill="1" applyBorder="1" applyAlignment="1">
      <alignment vertical="center" wrapText="1"/>
    </xf>
    <xf numFmtId="0" fontId="4" fillId="2" borderId="15" xfId="1" applyFont="1" applyFill="1" applyBorder="1" applyAlignment="1">
      <alignment vertical="center" wrapText="1"/>
    </xf>
    <xf numFmtId="0" fontId="18" fillId="4" borderId="1" xfId="0" applyFont="1" applyFill="1" applyBorder="1" applyAlignment="1">
      <alignment horizontal="left" vertical="center" wrapText="1"/>
    </xf>
    <xf numFmtId="0" fontId="29" fillId="2" borderId="43"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0" fillId="0" borderId="14" xfId="0" applyBorder="1" applyAlignment="1">
      <alignment horizontal="center" wrapText="1"/>
    </xf>
    <xf numFmtId="0" fontId="0" fillId="0" borderId="10" xfId="0" applyBorder="1" applyAlignment="1">
      <alignment horizont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0" xfId="1" applyFont="1" applyBorder="1" applyAlignment="1">
      <alignment horizontal="center" vertical="center" wrapText="1"/>
    </xf>
    <xf numFmtId="0" fontId="7" fillId="2" borderId="1" xfId="1" applyFont="1" applyFill="1" applyBorder="1" applyAlignment="1">
      <alignment horizontal="center"/>
    </xf>
    <xf numFmtId="0" fontId="7" fillId="2" borderId="7"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horizontal="center" vertical="center"/>
    </xf>
    <xf numFmtId="0" fontId="10" fillId="2" borderId="13" xfId="1" applyFont="1" applyFill="1" applyBorder="1" applyAlignment="1">
      <alignment horizontal="left"/>
    </xf>
    <xf numFmtId="0" fontId="10" fillId="2" borderId="12" xfId="1" applyFont="1" applyFill="1" applyBorder="1" applyAlignment="1">
      <alignment horizontal="left"/>
    </xf>
    <xf numFmtId="0" fontId="10" fillId="2" borderId="11" xfId="1" applyFont="1" applyFill="1" applyBorder="1" applyAlignment="1">
      <alignment horizontal="left"/>
    </xf>
    <xf numFmtId="0" fontId="7" fillId="2" borderId="7" xfId="1" applyFont="1" applyFill="1" applyBorder="1" applyAlignment="1">
      <alignment horizontal="center"/>
    </xf>
    <xf numFmtId="0" fontId="7" fillId="2" borderId="5" xfId="1" applyFont="1" applyFill="1" applyBorder="1" applyAlignment="1">
      <alignment horizontal="center"/>
    </xf>
    <xf numFmtId="0" fontId="7" fillId="2" borderId="9" xfId="1" applyFont="1" applyFill="1" applyBorder="1" applyAlignment="1">
      <alignment horizontal="center"/>
    </xf>
    <xf numFmtId="0" fontId="7" fillId="2" borderId="8" xfId="1" applyFont="1" applyFill="1" applyBorder="1" applyAlignment="1">
      <alignment horizontal="center"/>
    </xf>
    <xf numFmtId="0" fontId="7" fillId="2" borderId="4" xfId="1" applyFont="1" applyFill="1" applyBorder="1" applyAlignment="1">
      <alignment horizontal="center"/>
    </xf>
    <xf numFmtId="0" fontId="7" fillId="2" borderId="2" xfId="1" applyFont="1" applyFill="1" applyBorder="1" applyAlignment="1">
      <alignment horizontal="center"/>
    </xf>
    <xf numFmtId="0" fontId="15" fillId="0" borderId="13" xfId="1" applyFont="1" applyBorder="1" applyAlignment="1">
      <alignment horizontal="left"/>
    </xf>
    <xf numFmtId="0" fontId="15" fillId="0" borderId="12" xfId="1" applyFont="1" applyBorder="1" applyAlignment="1">
      <alignment horizontal="left"/>
    </xf>
    <xf numFmtId="0" fontId="15" fillId="0" borderId="11" xfId="1" applyFont="1" applyBorder="1" applyAlignment="1">
      <alignment horizontal="left"/>
    </xf>
    <xf numFmtId="0" fontId="15" fillId="0" borderId="6" xfId="1" applyFont="1" applyBorder="1" applyAlignment="1">
      <alignment horizontal="left"/>
    </xf>
    <xf numFmtId="0" fontId="15" fillId="0" borderId="13" xfId="1" applyFont="1" applyBorder="1" applyAlignment="1">
      <alignment horizontal="left" vertical="center"/>
    </xf>
    <xf numFmtId="0" fontId="15" fillId="0" borderId="11" xfId="1" applyFont="1" applyBorder="1" applyAlignment="1">
      <alignment horizontal="left" vertical="center"/>
    </xf>
    <xf numFmtId="0" fontId="20" fillId="0" borderId="12" xfId="1" applyFont="1" applyBorder="1" applyAlignment="1">
      <alignment horizontal="center" vertical="center"/>
    </xf>
    <xf numFmtId="0" fontId="20" fillId="0" borderId="11" xfId="1" applyFont="1" applyBorder="1" applyAlignment="1">
      <alignment horizontal="center" vertical="center"/>
    </xf>
    <xf numFmtId="2" fontId="15" fillId="0" borderId="13" xfId="1" applyNumberFormat="1" applyFont="1" applyBorder="1" applyAlignment="1">
      <alignment horizontal="center" vertical="center" wrapText="1"/>
    </xf>
    <xf numFmtId="2" fontId="15" fillId="0" borderId="12" xfId="1" applyNumberFormat="1" applyFont="1" applyBorder="1" applyAlignment="1">
      <alignment horizontal="center" vertical="center" wrapText="1"/>
    </xf>
    <xf numFmtId="2" fontId="15" fillId="0" borderId="11" xfId="1" applyNumberFormat="1" applyFont="1" applyBorder="1" applyAlignment="1">
      <alignment horizontal="center" vertical="center" wrapText="1"/>
    </xf>
    <xf numFmtId="0" fontId="15" fillId="0" borderId="13" xfId="1" applyFont="1" applyBorder="1" applyAlignment="1">
      <alignment horizontal="left" vertical="top" wrapText="1"/>
    </xf>
    <xf numFmtId="0" fontId="15" fillId="0" borderId="11" xfId="1" applyFont="1" applyBorder="1" applyAlignment="1">
      <alignment horizontal="left" vertical="top" wrapText="1"/>
    </xf>
    <xf numFmtId="0" fontId="20" fillId="0" borderId="12" xfId="1" applyFont="1" applyBorder="1" applyAlignment="1">
      <alignment horizontal="center" vertical="center" wrapText="1"/>
    </xf>
    <xf numFmtId="0" fontId="20" fillId="0" borderId="11" xfId="1" applyFont="1" applyBorder="1" applyAlignment="1">
      <alignment horizontal="center" vertical="center" wrapText="1"/>
    </xf>
    <xf numFmtId="0" fontId="29" fillId="2" borderId="16" xfId="0" applyFont="1" applyFill="1" applyBorder="1" applyAlignment="1">
      <alignment horizontal="center" vertical="center" wrapText="1"/>
    </xf>
    <xf numFmtId="2" fontId="21" fillId="0" borderId="0" xfId="1" applyNumberFormat="1" applyFont="1" applyAlignment="1">
      <alignment horizontal="center" vertical="center" wrapText="1"/>
    </xf>
    <xf numFmtId="2" fontId="15" fillId="0" borderId="1" xfId="1" applyNumberFormat="1" applyFont="1" applyBorder="1" applyAlignment="1">
      <alignment horizontal="center" vertical="center"/>
    </xf>
    <xf numFmtId="0" fontId="15" fillId="0" borderId="13" xfId="1" applyFont="1" applyBorder="1" applyAlignment="1">
      <alignment horizontal="left" vertical="center" wrapText="1"/>
    </xf>
    <xf numFmtId="0" fontId="15" fillId="0" borderId="11" xfId="1" applyFont="1" applyBorder="1" applyAlignment="1">
      <alignment horizontal="left" vertical="center" wrapText="1"/>
    </xf>
    <xf numFmtId="0" fontId="22" fillId="4" borderId="1" xfId="0" applyFont="1" applyFill="1" applyBorder="1" applyAlignment="1">
      <alignment horizontal="left" vertical="center" wrapText="1"/>
    </xf>
    <xf numFmtId="2" fontId="21" fillId="0" borderId="0" xfId="1" applyNumberFormat="1" applyFont="1" applyAlignment="1">
      <alignment horizontal="center" vertical="center"/>
    </xf>
    <xf numFmtId="0" fontId="24" fillId="0" borderId="1" xfId="1" applyFont="1" applyBorder="1" applyAlignment="1">
      <alignment horizontal="center" vertical="center" wrapText="1"/>
    </xf>
    <xf numFmtId="0" fontId="21" fillId="0" borderId="1" xfId="1" applyFont="1" applyBorder="1" applyAlignment="1">
      <alignment horizontal="center" vertical="center" wrapText="1"/>
    </xf>
    <xf numFmtId="2" fontId="23" fillId="0" borderId="0" xfId="1" applyNumberFormat="1" applyFont="1" applyAlignment="1">
      <alignment horizontal="left" vertical="center" wrapText="1"/>
    </xf>
    <xf numFmtId="1" fontId="7" fillId="0" borderId="12" xfId="1" applyNumberFormat="1" applyFont="1" applyBorder="1" applyAlignment="1">
      <alignment horizontal="center" vertical="center"/>
    </xf>
    <xf numFmtId="1" fontId="7" fillId="0" borderId="11" xfId="1" applyNumberFormat="1" applyFont="1" applyBorder="1" applyAlignment="1">
      <alignment horizontal="center" vertical="center"/>
    </xf>
    <xf numFmtId="0" fontId="33" fillId="2" borderId="16" xfId="0" applyFont="1" applyFill="1" applyBorder="1" applyAlignment="1">
      <alignment horizontal="center"/>
    </xf>
    <xf numFmtId="0" fontId="21" fillId="0" borderId="14"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1" xfId="1" applyFont="1" applyBorder="1" applyAlignment="1">
      <alignment horizontal="center" vertical="center"/>
    </xf>
    <xf numFmtId="0" fontId="21" fillId="0" borderId="7"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1" xfId="1" applyFont="1" applyBorder="1" applyAlignment="1">
      <alignment horizontal="center"/>
    </xf>
    <xf numFmtId="2" fontId="23" fillId="0" borderId="0" xfId="1" applyNumberFormat="1" applyFont="1" applyAlignment="1">
      <alignment horizontal="left" vertical="top" wrapText="1"/>
    </xf>
    <xf numFmtId="0" fontId="1" fillId="2" borderId="1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0" fillId="0" borderId="1" xfId="1" applyFont="1" applyBorder="1" applyAlignment="1">
      <alignment horizontal="center"/>
    </xf>
    <xf numFmtId="0" fontId="21" fillId="0" borderId="13" xfId="1" applyFont="1" applyBorder="1" applyAlignment="1">
      <alignment horizontal="center" vertical="center"/>
    </xf>
    <xf numFmtId="0" fontId="23" fillId="0" borderId="14" xfId="1" applyFont="1" applyBorder="1" applyAlignment="1">
      <alignment horizontal="center" vertical="center" wrapText="1"/>
    </xf>
    <xf numFmtId="0" fontId="23" fillId="0" borderId="10" xfId="1" applyFont="1" applyBorder="1" applyAlignment="1">
      <alignment horizontal="center" vertical="center" wrapText="1"/>
    </xf>
    <xf numFmtId="0" fontId="1" fillId="2" borderId="16"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39" fontId="23" fillId="0" borderId="1" xfId="1" applyNumberFormat="1" applyFont="1" applyBorder="1" applyAlignment="1">
      <alignment horizontal="center" vertical="center"/>
    </xf>
    <xf numFmtId="168" fontId="21" fillId="0" borderId="1" xfId="1" applyNumberFormat="1" applyFont="1" applyBorder="1" applyAlignment="1">
      <alignment horizontal="left" vertical="center"/>
    </xf>
    <xf numFmtId="168" fontId="21" fillId="0" borderId="1" xfId="1" applyNumberFormat="1" applyFont="1" applyBorder="1" applyAlignment="1">
      <alignment horizontal="center" vertical="top"/>
    </xf>
    <xf numFmtId="2" fontId="21" fillId="0" borderId="11" xfId="1" applyNumberFormat="1" applyFont="1" applyBorder="1" applyAlignment="1">
      <alignment horizontal="left" vertical="center"/>
    </xf>
    <xf numFmtId="2" fontId="21" fillId="0" borderId="1" xfId="1" applyNumberFormat="1" applyFont="1" applyBorder="1" applyAlignment="1">
      <alignment horizontal="left" vertical="center"/>
    </xf>
    <xf numFmtId="0" fontId="21" fillId="0" borderId="7" xfId="1" applyFont="1" applyBorder="1" applyAlignment="1">
      <alignment horizontal="left" vertical="top" wrapText="1"/>
    </xf>
    <xf numFmtId="0" fontId="21" fillId="0" borderId="5" xfId="1" applyFont="1" applyBorder="1" applyAlignment="1">
      <alignment horizontal="left" vertical="top" wrapText="1"/>
    </xf>
    <xf numFmtId="0" fontId="21" fillId="0" borderId="4" xfId="1" applyFont="1" applyBorder="1" applyAlignment="1">
      <alignment horizontal="left" vertical="top" wrapText="1"/>
    </xf>
    <xf numFmtId="0" fontId="21" fillId="0" borderId="2" xfId="1" applyFont="1" applyBorder="1" applyAlignment="1">
      <alignment horizontal="left" vertical="top" wrapText="1"/>
    </xf>
    <xf numFmtId="0" fontId="15" fillId="0" borderId="7" xfId="1" applyFont="1" applyBorder="1" applyAlignment="1">
      <alignment horizontal="left" vertical="top" wrapText="1"/>
    </xf>
    <xf numFmtId="0" fontId="15" fillId="0" borderId="6" xfId="1" applyFont="1" applyBorder="1" applyAlignment="1">
      <alignment horizontal="left" vertical="top" wrapText="1"/>
    </xf>
    <xf numFmtId="0" fontId="15" fillId="0" borderId="5" xfId="1" applyFont="1" applyBorder="1" applyAlignment="1">
      <alignment horizontal="left" vertical="top" wrapText="1"/>
    </xf>
    <xf numFmtId="0" fontId="15" fillId="0" borderId="4" xfId="1" applyFont="1" applyBorder="1" applyAlignment="1">
      <alignment horizontal="left" vertical="top" wrapText="1"/>
    </xf>
    <xf numFmtId="0" fontId="15" fillId="0" borderId="3" xfId="1" applyFont="1" applyBorder="1" applyAlignment="1">
      <alignment horizontal="left" vertical="top" wrapText="1"/>
    </xf>
    <xf numFmtId="0" fontId="15" fillId="0" borderId="2" xfId="1" applyFont="1" applyBorder="1" applyAlignment="1">
      <alignment horizontal="left" vertical="top" wrapText="1"/>
    </xf>
    <xf numFmtId="0" fontId="15" fillId="0" borderId="1" xfId="1" applyFont="1" applyBorder="1" applyAlignment="1">
      <alignment horizontal="center" vertical="center" wrapText="1"/>
    </xf>
    <xf numFmtId="0" fontId="15" fillId="0" borderId="1" xfId="1" applyFont="1" applyBorder="1" applyAlignment="1">
      <alignment horizontal="left" vertical="top"/>
    </xf>
    <xf numFmtId="0" fontId="21" fillId="0" borderId="7" xfId="1" applyFont="1" applyBorder="1" applyAlignment="1">
      <alignment horizontal="left" vertical="top"/>
    </xf>
    <xf numFmtId="0" fontId="21" fillId="0" borderId="5" xfId="1" applyFont="1" applyBorder="1" applyAlignment="1">
      <alignment horizontal="left" vertical="top"/>
    </xf>
    <xf numFmtId="0" fontId="21" fillId="0" borderId="4" xfId="1" applyFont="1" applyBorder="1" applyAlignment="1">
      <alignment horizontal="left" vertical="top"/>
    </xf>
    <xf numFmtId="0" fontId="21" fillId="0" borderId="2" xfId="1" applyFont="1" applyBorder="1" applyAlignment="1">
      <alignment horizontal="left" vertical="top"/>
    </xf>
    <xf numFmtId="0" fontId="15" fillId="0" borderId="7" xfId="1" applyFont="1" applyBorder="1" applyAlignment="1">
      <alignment horizontal="left" vertical="top"/>
    </xf>
    <xf numFmtId="0" fontId="15" fillId="0" borderId="6" xfId="1" applyFont="1" applyBorder="1" applyAlignment="1">
      <alignment horizontal="left" vertical="top"/>
    </xf>
    <xf numFmtId="0" fontId="15" fillId="0" borderId="5" xfId="1" applyFont="1" applyBorder="1" applyAlignment="1">
      <alignment horizontal="left" vertical="top"/>
    </xf>
    <xf numFmtId="0" fontId="15" fillId="0" borderId="4" xfId="1" applyFont="1" applyBorder="1" applyAlignment="1">
      <alignment horizontal="left" vertical="top"/>
    </xf>
    <xf numFmtId="0" fontId="15" fillId="0" borderId="3" xfId="1" applyFont="1" applyBorder="1" applyAlignment="1">
      <alignment horizontal="left" vertical="top"/>
    </xf>
    <xf numFmtId="0" fontId="15" fillId="0" borderId="2" xfId="1" applyFont="1" applyBorder="1" applyAlignment="1">
      <alignment horizontal="left" vertical="top"/>
    </xf>
    <xf numFmtId="0" fontId="15" fillId="0" borderId="1" xfId="1" applyFont="1" applyBorder="1" applyAlignment="1">
      <alignment horizontal="center" vertical="center"/>
    </xf>
    <xf numFmtId="167" fontId="15" fillId="0" borderId="1" xfId="1" applyNumberFormat="1" applyFont="1" applyBorder="1" applyAlignment="1">
      <alignment horizontal="left" vertical="top"/>
    </xf>
    <xf numFmtId="0" fontId="21" fillId="0" borderId="1" xfId="1" applyFont="1" applyBorder="1" applyAlignment="1">
      <alignment horizontal="left" vertical="top"/>
    </xf>
    <xf numFmtId="0" fontId="21" fillId="0" borderId="6" xfId="1" applyFont="1" applyBorder="1" applyAlignment="1">
      <alignment horizontal="left" vertical="top" wrapText="1"/>
    </xf>
    <xf numFmtId="0" fontId="21" fillId="0" borderId="3" xfId="1" applyFont="1" applyBorder="1" applyAlignment="1">
      <alignment horizontal="left" vertical="top"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0" fontId="15" fillId="0" borderId="14" xfId="1" applyFont="1" applyBorder="1" applyAlignment="1">
      <alignment horizontal="center" vertical="center" wrapText="1"/>
    </xf>
    <xf numFmtId="0" fontId="15" fillId="0" borderId="10" xfId="1" applyFont="1" applyBorder="1" applyAlignment="1">
      <alignment horizontal="center" vertical="center" wrapText="1"/>
    </xf>
    <xf numFmtId="0" fontId="16" fillId="2" borderId="14" xfId="0" applyFont="1" applyFill="1" applyBorder="1" applyAlignment="1">
      <alignment horizontal="center" vertical="center" wrapText="1"/>
    </xf>
    <xf numFmtId="0" fontId="16" fillId="2" borderId="10" xfId="0" applyFont="1" applyFill="1" applyBorder="1" applyAlignment="1">
      <alignment horizontal="center" vertical="center"/>
    </xf>
    <xf numFmtId="0" fontId="15" fillId="0" borderId="1" xfId="1" applyFont="1" applyBorder="1" applyAlignment="1">
      <alignment horizontal="left" vertical="top" wrapText="1"/>
    </xf>
    <xf numFmtId="0" fontId="15" fillId="0" borderId="3" xfId="1" applyFont="1" applyBorder="1" applyAlignment="1">
      <alignment horizontal="left" vertical="center" wrapText="1"/>
    </xf>
    <xf numFmtId="0" fontId="15" fillId="0" borderId="15" xfId="1" applyFont="1" applyBorder="1" applyAlignment="1">
      <alignment horizontal="center" vertical="center" wrapText="1"/>
    </xf>
    <xf numFmtId="0" fontId="16" fillId="0" borderId="14" xfId="0" applyFont="1" applyBorder="1" applyAlignment="1">
      <alignment horizontal="left" vertical="center"/>
    </xf>
    <xf numFmtId="0" fontId="16" fillId="0" borderId="10" xfId="0" applyFont="1" applyBorder="1" applyAlignment="1">
      <alignment horizontal="left" vertical="center"/>
    </xf>
    <xf numFmtId="0" fontId="15" fillId="0" borderId="14" xfId="1" applyFont="1" applyBorder="1" applyAlignment="1">
      <alignment horizontal="left" vertical="center"/>
    </xf>
    <xf numFmtId="0" fontId="15" fillId="0" borderId="10" xfId="1" applyFont="1" applyBorder="1" applyAlignment="1">
      <alignment horizontal="left" vertical="center"/>
    </xf>
    <xf numFmtId="0" fontId="15" fillId="0" borderId="14" xfId="1" applyFont="1" applyBorder="1" applyAlignment="1">
      <alignment horizontal="left" vertical="center" wrapText="1"/>
    </xf>
    <xf numFmtId="0" fontId="15" fillId="2" borderId="14"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4" xfId="1" applyFont="1" applyFill="1" applyBorder="1" applyAlignment="1">
      <alignment horizontal="left" vertical="center" wrapText="1"/>
    </xf>
    <xf numFmtId="0" fontId="15" fillId="2" borderId="10" xfId="1" applyFont="1" applyFill="1" applyBorder="1" applyAlignment="1">
      <alignment horizontal="left" vertical="center"/>
    </xf>
    <xf numFmtId="0" fontId="15" fillId="0" borderId="14" xfId="1" applyFont="1" applyBorder="1" applyAlignment="1">
      <alignment horizontal="center" vertical="center"/>
    </xf>
    <xf numFmtId="0" fontId="15" fillId="0" borderId="10" xfId="1" applyFont="1" applyBorder="1" applyAlignment="1">
      <alignment horizontal="center" vertical="center"/>
    </xf>
    <xf numFmtId="0" fontId="15" fillId="0" borderId="10" xfId="1" applyFont="1" applyBorder="1" applyAlignment="1">
      <alignment horizontal="left" vertical="center" wrapText="1"/>
    </xf>
    <xf numFmtId="0" fontId="16" fillId="0" borderId="14" xfId="0" applyFont="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wrapText="1"/>
    </xf>
    <xf numFmtId="0" fontId="29" fillId="4" borderId="19" xfId="0" applyFont="1" applyFill="1" applyBorder="1" applyAlignment="1">
      <alignment horizontal="left" vertical="center" wrapText="1"/>
    </xf>
    <xf numFmtId="0" fontId="29" fillId="4" borderId="20" xfId="0" applyFont="1" applyFill="1" applyBorder="1" applyAlignment="1">
      <alignment horizontal="left" vertical="center" wrapText="1"/>
    </xf>
    <xf numFmtId="0" fontId="29" fillId="4" borderId="21" xfId="0" applyFont="1" applyFill="1" applyBorder="1" applyAlignment="1">
      <alignment horizontal="left" vertical="center" wrapText="1"/>
    </xf>
    <xf numFmtId="0" fontId="29" fillId="4" borderId="16" xfId="0" applyFont="1" applyFill="1" applyBorder="1" applyAlignment="1">
      <alignment horizontal="left" vertical="center" wrapText="1"/>
    </xf>
    <xf numFmtId="2" fontId="33" fillId="2" borderId="30" xfId="0" applyNumberFormat="1" applyFont="1" applyFill="1" applyBorder="1" applyAlignment="1">
      <alignment horizontal="center" vertical="center" wrapText="1"/>
    </xf>
    <xf numFmtId="2" fontId="33" fillId="2" borderId="31" xfId="0" applyNumberFormat="1" applyFont="1" applyFill="1" applyBorder="1" applyAlignment="1">
      <alignment horizontal="center" vertical="center" wrapText="1"/>
    </xf>
    <xf numFmtId="2" fontId="33" fillId="2" borderId="32" xfId="0" applyNumberFormat="1" applyFont="1" applyFill="1" applyBorder="1" applyAlignment="1">
      <alignment horizontal="center" vertical="center" wrapText="1"/>
    </xf>
    <xf numFmtId="2" fontId="33" fillId="2" borderId="38" xfId="0" applyNumberFormat="1" applyFont="1" applyFill="1" applyBorder="1" applyAlignment="1">
      <alignment horizontal="center" vertical="center" wrapText="1"/>
    </xf>
    <xf numFmtId="2" fontId="33" fillId="2" borderId="39" xfId="0" applyNumberFormat="1" applyFont="1" applyFill="1" applyBorder="1" applyAlignment="1">
      <alignment horizontal="center" vertical="center" wrapText="1"/>
    </xf>
    <xf numFmtId="2" fontId="33" fillId="2" borderId="40" xfId="0" applyNumberFormat="1" applyFont="1" applyFill="1" applyBorder="1" applyAlignment="1">
      <alignment horizontal="center" vertical="center" wrapText="1"/>
    </xf>
    <xf numFmtId="2" fontId="33" fillId="2" borderId="26" xfId="0" applyNumberFormat="1" applyFont="1" applyFill="1" applyBorder="1" applyAlignment="1">
      <alignment horizontal="center" vertical="center" wrapText="1"/>
    </xf>
    <xf numFmtId="2" fontId="33" fillId="2" borderId="27" xfId="0" applyNumberFormat="1" applyFont="1" applyFill="1" applyBorder="1" applyAlignment="1">
      <alignment horizontal="center" vertical="center" wrapText="1"/>
    </xf>
    <xf numFmtId="2" fontId="33" fillId="2" borderId="28" xfId="0" applyNumberFormat="1" applyFont="1" applyFill="1" applyBorder="1" applyAlignment="1">
      <alignment horizontal="center" vertical="center" wrapText="1"/>
    </xf>
    <xf numFmtId="44" fontId="5" fillId="0" borderId="1" xfId="6" applyFont="1" applyBorder="1" applyAlignment="1">
      <alignment horizontal="center" vertical="center" wrapText="1"/>
    </xf>
    <xf numFmtId="0" fontId="16" fillId="0" borderId="14" xfId="0" applyFont="1" applyBorder="1" applyAlignment="1">
      <alignment horizontal="left" vertical="center" wrapText="1"/>
    </xf>
    <xf numFmtId="0" fontId="10" fillId="0" borderId="18" xfId="1" applyFont="1" applyBorder="1" applyAlignment="1">
      <alignment horizontal="left"/>
    </xf>
    <xf numFmtId="0" fontId="3" fillId="2" borderId="15"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16" fillId="0" borderId="10" xfId="0" applyFont="1" applyBorder="1" applyAlignment="1">
      <alignment horizontal="center" vertical="center" wrapText="1"/>
    </xf>
    <xf numFmtId="168" fontId="5" fillId="0" borderId="16" xfId="1" applyNumberFormat="1" applyFont="1" applyBorder="1" applyAlignment="1">
      <alignment horizontal="center" vertical="top"/>
    </xf>
    <xf numFmtId="0" fontId="29" fillId="4" borderId="16" xfId="0" applyFont="1" applyFill="1" applyBorder="1" applyAlignment="1">
      <alignment horizontal="center" vertical="center" wrapText="1"/>
    </xf>
    <xf numFmtId="173" fontId="5" fillId="0" borderId="1" xfId="6" applyNumberFormat="1" applyFont="1" applyBorder="1" applyAlignment="1">
      <alignment horizontal="center" vertical="center" wrapText="1"/>
    </xf>
    <xf numFmtId="0" fontId="3" fillId="0" borderId="16" xfId="1" applyFont="1" applyBorder="1" applyAlignment="1">
      <alignment horizontal="center" vertical="center" wrapText="1"/>
    </xf>
    <xf numFmtId="0" fontId="0" fillId="0" borderId="1" xfId="0" applyBorder="1" applyAlignment="1">
      <alignment horizontal="center" vertical="center" wrapText="1"/>
    </xf>
    <xf numFmtId="0" fontId="3" fillId="2" borderId="16" xfId="1" applyFont="1" applyFill="1" applyBorder="1" applyAlignment="1">
      <alignment horizontal="center" vertical="center" wrapText="1"/>
    </xf>
    <xf numFmtId="0" fontId="15" fillId="0" borderId="16" xfId="1" applyFont="1" applyBorder="1" applyAlignment="1">
      <alignment horizontal="center" vertical="center" wrapText="1"/>
    </xf>
  </cellXfs>
  <cellStyles count="7">
    <cellStyle name="Millares 2" xfId="4"/>
    <cellStyle name="Moneda" xfId="6" builtinId="4"/>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23D66A4-B5E5-44CB-9CDC-7EFA6E248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0D7BA5F8-1601-4823-BBC6-F1DF7458077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32A27D3-A2B5-4827-9B24-52FCC09C0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BA3EB24C-BD18-4E4D-91DB-78D011D60AB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878EB882-AE95-4FFB-A9F7-3196EB379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542925</xdr:colOff>
      <xdr:row>1</xdr:row>
      <xdr:rowOff>85725</xdr:rowOff>
    </xdr:from>
    <xdr:to>
      <xdr:col>2</xdr:col>
      <xdr:colOff>1524000</xdr:colOff>
      <xdr:row>4</xdr:row>
      <xdr:rowOff>177800</xdr:rowOff>
    </xdr:to>
    <xdr:pic>
      <xdr:nvPicPr>
        <xdr:cNvPr id="3" name="3 Imagen" descr="Membretes_2024_2-01">
          <a:extLst>
            <a:ext uri="{FF2B5EF4-FFF2-40B4-BE49-F238E27FC236}">
              <a16:creationId xmlns:a16="http://schemas.microsoft.com/office/drawing/2014/main" id="{C65E5A30-9868-4DFA-A466-A5467579457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542925" y="371475"/>
          <a:ext cx="3390900" cy="1473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159C130-F2F8-4472-873A-E94D36C40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7AAC24B0-D48A-4007-A8F5-C6AF026AE90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3C72B1A1-A35D-4D1E-B3DF-0A74EDC0B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06D5BA3D-4B28-47DF-A984-CC1472280F2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7C1065-B10F-46DC-928C-BE738E4E9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396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1</xdr:row>
      <xdr:rowOff>171450</xdr:rowOff>
    </xdr:from>
    <xdr:to>
      <xdr:col>2</xdr:col>
      <xdr:colOff>1952625</xdr:colOff>
      <xdr:row>4</xdr:row>
      <xdr:rowOff>279400</xdr:rowOff>
    </xdr:to>
    <xdr:pic>
      <xdr:nvPicPr>
        <xdr:cNvPr id="3" name="3 Imagen" descr="Membretes_2024_2-01">
          <a:extLst>
            <a:ext uri="{FF2B5EF4-FFF2-40B4-BE49-F238E27FC236}">
              <a16:creationId xmlns:a16="http://schemas.microsoft.com/office/drawing/2014/main" id="{AFEFCA7C-7C7E-4997-89BB-5830B7CFFE1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33450" y="457200"/>
          <a:ext cx="4267200" cy="14890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678227F-FB1C-4506-8778-CC3C849F1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C05D345D-6999-4E14-8D81-946341C93A5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CC11CC37-0B85-4DAF-9C58-ACDB4644E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62D064B9-F990-4899-93F4-D1189C2C38D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416718</xdr:colOff>
      <xdr:row>1</xdr:row>
      <xdr:rowOff>14883</xdr:rowOff>
    </xdr:from>
    <xdr:to>
      <xdr:col>17</xdr:col>
      <xdr:colOff>669726</xdr:colOff>
      <xdr:row>4</xdr:row>
      <xdr:rowOff>267891</xdr:rowOff>
    </xdr:to>
    <xdr:pic>
      <xdr:nvPicPr>
        <xdr:cNvPr id="2" name="Imagen 1" descr="CAPITAL">
          <a:extLst>
            <a:ext uri="{FF2B5EF4-FFF2-40B4-BE49-F238E27FC236}">
              <a16:creationId xmlns:a16="http://schemas.microsoft.com/office/drawing/2014/main" id="{42F42768-C8C7-4D66-AFE0-767B99C4DE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94C917DB-C1BE-40DA-B2DA-FB7B82B39FB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7"/>
  <sheetViews>
    <sheetView tabSelected="1" topLeftCell="B1" zoomScale="70" zoomScaleNormal="70" workbookViewId="0">
      <selection activeCell="D30" sqref="D28:I31"/>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4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6" width="16.85546875" style="1" customWidth="1"/>
    <col min="17" max="17" width="2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96"/>
      <c r="C2" s="296"/>
      <c r="D2" s="281" t="s">
        <v>28</v>
      </c>
      <c r="E2" s="282"/>
      <c r="F2" s="282"/>
      <c r="G2" s="282"/>
      <c r="H2" s="282"/>
      <c r="I2" s="282"/>
      <c r="J2" s="282"/>
      <c r="K2" s="283"/>
      <c r="L2" s="287" t="s">
        <v>32</v>
      </c>
      <c r="M2" s="288"/>
      <c r="N2" s="288"/>
      <c r="O2" s="289"/>
      <c r="P2" s="290"/>
      <c r="Q2" s="291"/>
      <c r="R2" s="61"/>
    </row>
    <row r="3" spans="2:251" s="39" customFormat="1" ht="37.5" customHeight="1">
      <c r="B3" s="296"/>
      <c r="C3" s="296"/>
      <c r="D3" s="284"/>
      <c r="E3" s="285"/>
      <c r="F3" s="285"/>
      <c r="G3" s="285"/>
      <c r="H3" s="285"/>
      <c r="I3" s="285"/>
      <c r="J3" s="285"/>
      <c r="K3" s="286"/>
      <c r="L3" s="287" t="s">
        <v>29</v>
      </c>
      <c r="M3" s="288"/>
      <c r="N3" s="288"/>
      <c r="O3" s="289"/>
      <c r="P3" s="292"/>
      <c r="Q3" s="293"/>
      <c r="R3" s="61"/>
    </row>
    <row r="4" spans="2:251" s="39" customFormat="1" ht="33.75" customHeight="1">
      <c r="B4" s="296"/>
      <c r="C4" s="296"/>
      <c r="D4" s="281" t="s">
        <v>27</v>
      </c>
      <c r="E4" s="282"/>
      <c r="F4" s="282"/>
      <c r="G4" s="282"/>
      <c r="H4" s="282"/>
      <c r="I4" s="282"/>
      <c r="J4" s="282"/>
      <c r="K4" s="283"/>
      <c r="L4" s="287" t="s">
        <v>30</v>
      </c>
      <c r="M4" s="288"/>
      <c r="N4" s="288"/>
      <c r="O4" s="289"/>
      <c r="P4" s="292"/>
      <c r="Q4" s="293"/>
      <c r="R4" s="61"/>
    </row>
    <row r="5" spans="2:251" s="39" customFormat="1" ht="38.25" customHeight="1">
      <c r="B5" s="296"/>
      <c r="C5" s="296"/>
      <c r="D5" s="284"/>
      <c r="E5" s="285"/>
      <c r="F5" s="285"/>
      <c r="G5" s="285"/>
      <c r="H5" s="285"/>
      <c r="I5" s="285"/>
      <c r="J5" s="285"/>
      <c r="K5" s="286"/>
      <c r="L5" s="287" t="s">
        <v>31</v>
      </c>
      <c r="M5" s="288"/>
      <c r="N5" s="288"/>
      <c r="O5" s="289"/>
      <c r="P5" s="294"/>
      <c r="Q5" s="295"/>
      <c r="R5" s="61"/>
    </row>
    <row r="6" spans="2:251" s="39" customFormat="1" ht="23.25" customHeight="1">
      <c r="C6" s="311"/>
      <c r="D6" s="311"/>
      <c r="E6" s="311"/>
      <c r="F6" s="311"/>
      <c r="G6" s="311"/>
      <c r="H6" s="311"/>
      <c r="I6" s="311"/>
      <c r="J6" s="311"/>
      <c r="K6" s="311"/>
      <c r="L6" s="311"/>
      <c r="M6" s="311"/>
      <c r="N6" s="311"/>
      <c r="O6" s="311"/>
      <c r="P6" s="311"/>
      <c r="Q6" s="311"/>
      <c r="R6" s="61"/>
    </row>
    <row r="7" spans="2:251" s="39" customFormat="1" ht="31.5" customHeight="1">
      <c r="B7" s="63" t="s">
        <v>37</v>
      </c>
      <c r="C7" s="63" t="s">
        <v>46</v>
      </c>
      <c r="D7" s="317" t="s">
        <v>47</v>
      </c>
      <c r="E7" s="318"/>
      <c r="F7" s="318"/>
      <c r="G7" s="318"/>
      <c r="H7" s="318"/>
      <c r="I7" s="318"/>
      <c r="J7" s="318"/>
      <c r="K7" s="318"/>
      <c r="L7" s="318"/>
      <c r="M7" s="318"/>
      <c r="N7" s="318"/>
      <c r="O7" s="318"/>
      <c r="P7" s="318"/>
      <c r="Q7" s="319"/>
      <c r="R7" s="61"/>
    </row>
    <row r="8" spans="2:251" s="39" customFormat="1" ht="36" customHeight="1">
      <c r="B8" s="63" t="s">
        <v>26</v>
      </c>
      <c r="C8" s="63"/>
      <c r="D8" s="312" t="s">
        <v>220</v>
      </c>
      <c r="E8" s="312"/>
      <c r="F8" s="312"/>
      <c r="G8" s="312"/>
      <c r="H8" s="312"/>
      <c r="I8" s="312"/>
      <c r="J8" s="312"/>
      <c r="K8" s="312"/>
      <c r="L8" s="312"/>
      <c r="M8" s="312"/>
      <c r="N8" s="312"/>
      <c r="O8" s="312"/>
      <c r="P8" s="312"/>
      <c r="Q8" s="312"/>
    </row>
    <row r="9" spans="2:251" s="39" customFormat="1" ht="36" customHeight="1">
      <c r="B9" s="313" t="s">
        <v>254</v>
      </c>
      <c r="C9" s="314"/>
      <c r="D9" s="321" t="s">
        <v>255</v>
      </c>
      <c r="E9" s="321"/>
      <c r="F9" s="321"/>
      <c r="G9" s="321"/>
      <c r="H9" s="321"/>
      <c r="I9" s="322"/>
      <c r="J9" s="327" t="s">
        <v>51</v>
      </c>
      <c r="K9" s="328"/>
      <c r="L9" s="329"/>
      <c r="M9" s="336" t="s">
        <v>25</v>
      </c>
      <c r="N9" s="337"/>
      <c r="O9" s="337"/>
      <c r="P9" s="337"/>
      <c r="Q9" s="338"/>
      <c r="R9" s="47"/>
      <c r="T9" s="320"/>
      <c r="U9" s="320"/>
      <c r="V9" s="320"/>
      <c r="W9" s="320"/>
      <c r="X9" s="320"/>
    </row>
    <row r="10" spans="2:251" s="39" customFormat="1" ht="36" customHeight="1">
      <c r="B10" s="313" t="s">
        <v>256</v>
      </c>
      <c r="C10" s="314"/>
      <c r="D10" s="321" t="s">
        <v>257</v>
      </c>
      <c r="E10" s="321"/>
      <c r="F10" s="321"/>
      <c r="G10" s="321"/>
      <c r="H10" s="321"/>
      <c r="I10" s="322"/>
      <c r="J10" s="330"/>
      <c r="K10" s="331"/>
      <c r="L10" s="332"/>
      <c r="M10" s="60" t="s">
        <v>24</v>
      </c>
      <c r="N10" s="323" t="s">
        <v>23</v>
      </c>
      <c r="O10" s="323"/>
      <c r="P10" s="323"/>
      <c r="Q10" s="60" t="s">
        <v>22</v>
      </c>
      <c r="R10" s="47"/>
      <c r="T10" s="59"/>
      <c r="U10" s="59"/>
      <c r="V10" s="59"/>
      <c r="W10" s="59"/>
      <c r="X10" s="59"/>
    </row>
    <row r="11" spans="2:251" s="39" customFormat="1" ht="31.5" customHeight="1">
      <c r="B11" s="315" t="s">
        <v>258</v>
      </c>
      <c r="C11" s="316"/>
      <c r="D11" s="324" t="s">
        <v>259</v>
      </c>
      <c r="E11" s="324"/>
      <c r="F11" s="324"/>
      <c r="G11" s="324"/>
      <c r="H11" s="324"/>
      <c r="I11" s="325"/>
      <c r="J11" s="330"/>
      <c r="K11" s="331"/>
      <c r="L11" s="332"/>
      <c r="R11" s="47"/>
      <c r="T11" s="56"/>
      <c r="U11" s="326"/>
      <c r="V11" s="326"/>
      <c r="W11" s="326"/>
      <c r="X11" s="56"/>
      <c r="Z11" s="55"/>
      <c r="AA11" s="55"/>
    </row>
    <row r="12" spans="2:251" s="39" customFormat="1" ht="74.25" customHeight="1">
      <c r="B12" s="346" t="s">
        <v>260</v>
      </c>
      <c r="C12" s="347"/>
      <c r="D12" s="324" t="s">
        <v>261</v>
      </c>
      <c r="E12" s="324"/>
      <c r="F12" s="324"/>
      <c r="G12" s="324"/>
      <c r="H12" s="324"/>
      <c r="I12" s="325"/>
      <c r="J12" s="330"/>
      <c r="K12" s="331"/>
      <c r="L12" s="332"/>
      <c r="M12" s="54"/>
      <c r="N12" s="339"/>
      <c r="O12" s="340"/>
      <c r="P12" s="341"/>
      <c r="Q12" s="53"/>
      <c r="R12" s="47"/>
      <c r="T12" s="50"/>
      <c r="U12" s="342"/>
      <c r="V12" s="342"/>
      <c r="W12" s="342"/>
      <c r="X12" s="44"/>
      <c r="Z12" s="42"/>
      <c r="AA12" s="41"/>
      <c r="AB12" s="40"/>
    </row>
    <row r="13" spans="2:251" s="39" customFormat="1" ht="74.25" customHeight="1">
      <c r="B13" s="301" t="s">
        <v>244</v>
      </c>
      <c r="C13" s="302"/>
      <c r="D13" s="321"/>
      <c r="E13" s="321"/>
      <c r="F13" s="321"/>
      <c r="G13" s="321"/>
      <c r="H13" s="321"/>
      <c r="I13" s="322"/>
      <c r="J13" s="330"/>
      <c r="K13" s="331"/>
      <c r="L13" s="332"/>
      <c r="M13" s="52"/>
      <c r="N13" s="343"/>
      <c r="O13" s="344"/>
      <c r="P13" s="345"/>
      <c r="Q13" s="51"/>
      <c r="R13" s="47"/>
      <c r="T13" s="50"/>
      <c r="U13" s="342"/>
      <c r="V13" s="342"/>
      <c r="W13" s="342"/>
      <c r="X13" s="44"/>
      <c r="Z13" s="42"/>
      <c r="AA13" s="41"/>
      <c r="AB13" s="40"/>
    </row>
    <row r="14" spans="2:251" s="39" customFormat="1" ht="28.5" customHeight="1">
      <c r="B14" s="73" t="s">
        <v>50</v>
      </c>
      <c r="C14" s="74"/>
      <c r="D14" s="303"/>
      <c r="E14" s="303"/>
      <c r="F14" s="303"/>
      <c r="G14" s="303"/>
      <c r="H14" s="303"/>
      <c r="I14" s="304"/>
      <c r="J14" s="333"/>
      <c r="K14" s="334"/>
      <c r="L14" s="335"/>
      <c r="M14" s="49"/>
      <c r="N14" s="343"/>
      <c r="O14" s="344"/>
      <c r="P14" s="345"/>
      <c r="Q14" s="48"/>
      <c r="R14" s="47"/>
      <c r="T14" s="46"/>
      <c r="U14" s="342"/>
      <c r="V14" s="342"/>
      <c r="W14" s="45"/>
      <c r="X14" s="44"/>
      <c r="Y14" s="43"/>
      <c r="Z14" s="42"/>
      <c r="AA14" s="41"/>
      <c r="AB14" s="40"/>
    </row>
    <row r="15" spans="2:251" ht="28.5" customHeight="1">
      <c r="B15" s="307" t="s">
        <v>35</v>
      </c>
      <c r="C15" s="349" t="s">
        <v>33</v>
      </c>
      <c r="D15" s="305" t="s">
        <v>39</v>
      </c>
      <c r="E15" s="305" t="s">
        <v>21</v>
      </c>
      <c r="F15" s="305" t="s">
        <v>45</v>
      </c>
      <c r="G15" s="350" t="s">
        <v>41</v>
      </c>
      <c r="H15" s="305" t="s">
        <v>36</v>
      </c>
      <c r="I15" s="375" t="s">
        <v>34</v>
      </c>
      <c r="J15" s="376"/>
      <c r="K15" s="376"/>
      <c r="L15" s="377"/>
      <c r="M15" s="305" t="s">
        <v>20</v>
      </c>
      <c r="N15" s="305"/>
      <c r="O15" s="306" t="s">
        <v>19</v>
      </c>
      <c r="P15" s="306"/>
      <c r="Q15" s="306"/>
      <c r="R15" s="3"/>
      <c r="S15" s="3"/>
      <c r="T15" s="10"/>
      <c r="U15" s="348"/>
      <c r="V15" s="348"/>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8"/>
      <c r="C16" s="349"/>
      <c r="D16" s="305"/>
      <c r="E16" s="305"/>
      <c r="F16" s="305"/>
      <c r="G16" s="305"/>
      <c r="H16" s="305"/>
      <c r="I16" s="378"/>
      <c r="J16" s="379"/>
      <c r="K16" s="379"/>
      <c r="L16" s="380"/>
      <c r="M16" s="305"/>
      <c r="N16" s="305"/>
      <c r="O16" s="305" t="s">
        <v>18</v>
      </c>
      <c r="P16" s="305" t="s">
        <v>17</v>
      </c>
      <c r="Q16" s="349" t="s">
        <v>16</v>
      </c>
      <c r="R16" s="3"/>
      <c r="S16" s="3"/>
      <c r="T16" s="8"/>
      <c r="U16" s="348"/>
      <c r="V16" s="348"/>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9"/>
      <c r="C17" s="349"/>
      <c r="D17" s="305"/>
      <c r="E17" s="305"/>
      <c r="F17" s="305"/>
      <c r="G17" s="305"/>
      <c r="H17" s="305"/>
      <c r="I17" s="68" t="s">
        <v>15</v>
      </c>
      <c r="J17" s="68" t="s">
        <v>14</v>
      </c>
      <c r="K17" s="68" t="s">
        <v>13</v>
      </c>
      <c r="L17" s="69" t="s">
        <v>12</v>
      </c>
      <c r="M17" s="38" t="s">
        <v>11</v>
      </c>
      <c r="N17" s="37" t="s">
        <v>10</v>
      </c>
      <c r="O17" s="305"/>
      <c r="P17" s="305"/>
      <c r="Q17" s="349"/>
      <c r="R17" s="3"/>
      <c r="S17" s="3"/>
      <c r="T17" s="5"/>
      <c r="U17" s="348"/>
      <c r="V17" s="348"/>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10" t="s">
        <v>184</v>
      </c>
      <c r="C18" s="351" t="s">
        <v>185</v>
      </c>
      <c r="D18" s="64" t="s">
        <v>38</v>
      </c>
      <c r="E18" s="353" t="s">
        <v>53</v>
      </c>
      <c r="F18" s="70">
        <v>15</v>
      </c>
      <c r="G18" s="64" t="s">
        <v>38</v>
      </c>
      <c r="H18" s="71">
        <v>75000000</v>
      </c>
      <c r="I18" s="28"/>
      <c r="J18" s="25"/>
      <c r="K18" s="27"/>
      <c r="L18" s="25"/>
      <c r="M18" s="36">
        <v>45658</v>
      </c>
      <c r="N18" s="36">
        <v>46022</v>
      </c>
      <c r="O18" s="356">
        <f>+F19/F18</f>
        <v>0</v>
      </c>
      <c r="P18" s="356">
        <f>+H19/H18</f>
        <v>0</v>
      </c>
      <c r="Q18" s="357" t="e">
        <f>+(O18*O18)/P18</f>
        <v>#DIV/0!</v>
      </c>
      <c r="T18" s="5"/>
      <c r="U18" s="348"/>
      <c r="V18" s="348"/>
      <c r="X18" s="4"/>
      <c r="Z18" s="33"/>
      <c r="AA18" s="6"/>
      <c r="AB18" s="30"/>
    </row>
    <row r="19" spans="2:251" ht="37.5" customHeight="1">
      <c r="B19" s="310"/>
      <c r="C19" s="351"/>
      <c r="D19" s="64" t="s">
        <v>2</v>
      </c>
      <c r="E19" s="355"/>
      <c r="F19" s="70"/>
      <c r="G19" s="64" t="s">
        <v>40</v>
      </c>
      <c r="H19" s="71"/>
      <c r="I19" s="28"/>
      <c r="J19" s="25"/>
      <c r="K19" s="27"/>
      <c r="L19" s="25"/>
      <c r="M19" s="36"/>
      <c r="N19" s="36"/>
      <c r="O19" s="356"/>
      <c r="P19" s="356"/>
      <c r="Q19" s="357"/>
      <c r="T19" s="5"/>
      <c r="U19" s="62"/>
      <c r="V19" s="62"/>
      <c r="X19" s="4"/>
      <c r="Z19" s="33"/>
      <c r="AA19" s="6"/>
      <c r="AB19" s="30"/>
    </row>
    <row r="20" spans="2:251" ht="27" customHeight="1">
      <c r="B20" s="310"/>
      <c r="C20" s="351" t="s">
        <v>52</v>
      </c>
      <c r="D20" s="64" t="s">
        <v>3</v>
      </c>
      <c r="E20" s="353" t="s">
        <v>54</v>
      </c>
      <c r="F20" s="29">
        <v>1</v>
      </c>
      <c r="G20" s="64" t="s">
        <v>3</v>
      </c>
      <c r="H20" s="28">
        <v>75000000</v>
      </c>
      <c r="I20" s="28"/>
      <c r="J20" s="21"/>
      <c r="K20" s="27"/>
      <c r="L20" s="21"/>
      <c r="M20" s="36">
        <v>45658</v>
      </c>
      <c r="N20" s="36">
        <v>46022</v>
      </c>
      <c r="O20" s="297"/>
      <c r="P20" s="297"/>
      <c r="Q20" s="299"/>
      <c r="X20" s="32"/>
      <c r="Z20" s="33"/>
      <c r="AA20" s="6"/>
      <c r="AB20" s="30"/>
    </row>
    <row r="21" spans="2:251" ht="27" customHeight="1">
      <c r="B21" s="310"/>
      <c r="C21" s="352"/>
      <c r="D21" s="64" t="s">
        <v>2</v>
      </c>
      <c r="E21" s="354"/>
      <c r="F21" s="31"/>
      <c r="G21" s="64" t="s">
        <v>40</v>
      </c>
      <c r="H21" s="23"/>
      <c r="I21" s="23"/>
      <c r="J21" s="21"/>
      <c r="K21" s="27"/>
      <c r="L21" s="21"/>
      <c r="M21" s="35"/>
      <c r="N21" s="34"/>
      <c r="O21" s="298"/>
      <c r="P21" s="298"/>
      <c r="Q21" s="300"/>
      <c r="X21" s="32"/>
      <c r="Z21" s="33"/>
      <c r="AA21" s="6"/>
      <c r="AB21" s="30"/>
    </row>
    <row r="22" spans="2:251" ht="15.75">
      <c r="B22" s="366"/>
      <c r="C22" s="374" t="s">
        <v>9</v>
      </c>
      <c r="D22" s="64" t="s">
        <v>3</v>
      </c>
      <c r="E22" s="353"/>
      <c r="F22" s="24"/>
      <c r="G22" s="64" t="s">
        <v>3</v>
      </c>
      <c r="H22" s="26">
        <f>+H18+H20</f>
        <v>150000000</v>
      </c>
      <c r="I22" s="26"/>
      <c r="J22" s="25"/>
      <c r="K22" s="25"/>
      <c r="L22" s="25"/>
      <c r="M22" s="25"/>
      <c r="N22" s="20"/>
      <c r="O22" s="365"/>
      <c r="P22" s="365"/>
      <c r="Q22" s="366"/>
    </row>
    <row r="23" spans="2:251" ht="15.75">
      <c r="B23" s="366"/>
      <c r="C23" s="374"/>
      <c r="D23" s="64" t="s">
        <v>2</v>
      </c>
      <c r="E23" s="354"/>
      <c r="F23" s="24"/>
      <c r="G23" s="64" t="s">
        <v>40</v>
      </c>
      <c r="H23" s="23"/>
      <c r="I23" s="21"/>
      <c r="J23" s="21"/>
      <c r="K23" s="22"/>
      <c r="L23" s="21"/>
      <c r="M23" s="21"/>
      <c r="N23" s="20"/>
      <c r="O23" s="365"/>
      <c r="P23" s="365"/>
      <c r="Q23" s="366"/>
    </row>
    <row r="24" spans="2:251">
      <c r="D24" s="19"/>
      <c r="H24" s="18"/>
      <c r="I24" s="15"/>
      <c r="J24" s="17"/>
      <c r="K24" s="17"/>
      <c r="L24" s="17"/>
      <c r="M24" s="16"/>
      <c r="N24" s="16"/>
      <c r="O24" s="15"/>
      <c r="P24" s="13"/>
      <c r="Q24" s="14"/>
      <c r="R24" s="13"/>
    </row>
    <row r="25" spans="2:251" ht="31.5">
      <c r="B25" s="396" t="s">
        <v>42</v>
      </c>
      <c r="C25" s="396"/>
      <c r="D25" s="364" t="s">
        <v>8</v>
      </c>
      <c r="E25" s="364"/>
      <c r="F25" s="364"/>
      <c r="G25" s="364"/>
      <c r="H25" s="364"/>
      <c r="I25" s="364"/>
      <c r="J25" s="72" t="s">
        <v>43</v>
      </c>
      <c r="K25" s="364" t="s">
        <v>44</v>
      </c>
      <c r="L25" s="364"/>
      <c r="M25" s="393" t="s">
        <v>7</v>
      </c>
      <c r="N25" s="394"/>
      <c r="O25" s="394"/>
      <c r="P25" s="394"/>
      <c r="Q25" s="394"/>
    </row>
    <row r="26" spans="2:251" ht="26.25" customHeight="1">
      <c r="B26" s="387"/>
      <c r="C26" s="389"/>
      <c r="D26" s="368" t="s">
        <v>55</v>
      </c>
      <c r="E26" s="369"/>
      <c r="F26" s="369"/>
      <c r="G26" s="369"/>
      <c r="H26" s="369"/>
      <c r="I26" s="370"/>
      <c r="J26" s="397" t="s">
        <v>56</v>
      </c>
      <c r="K26" s="12" t="s">
        <v>3</v>
      </c>
      <c r="L26" s="66">
        <v>1490</v>
      </c>
      <c r="M26" s="395" t="s">
        <v>5</v>
      </c>
      <c r="N26" s="395"/>
      <c r="O26" s="395"/>
      <c r="P26" s="395"/>
      <c r="Q26" s="395"/>
    </row>
    <row r="27" spans="2:251" ht="18" customHeight="1">
      <c r="B27" s="390"/>
      <c r="C27" s="392"/>
      <c r="D27" s="371"/>
      <c r="E27" s="372"/>
      <c r="F27" s="372"/>
      <c r="G27" s="372"/>
      <c r="H27" s="372"/>
      <c r="I27" s="373"/>
      <c r="J27" s="397"/>
      <c r="K27" s="12" t="s">
        <v>2</v>
      </c>
      <c r="L27" s="65"/>
      <c r="M27" s="395"/>
      <c r="N27" s="395"/>
      <c r="O27" s="395"/>
      <c r="P27" s="395"/>
      <c r="Q27" s="395"/>
    </row>
    <row r="28" spans="2:251" ht="18.75" customHeight="1">
      <c r="B28" s="383"/>
      <c r="C28" s="384"/>
      <c r="D28" s="358" t="s">
        <v>6</v>
      </c>
      <c r="E28" s="359"/>
      <c r="F28" s="359"/>
      <c r="G28" s="359"/>
      <c r="H28" s="359"/>
      <c r="I28" s="360"/>
      <c r="J28" s="367"/>
      <c r="K28" s="12" t="s">
        <v>3</v>
      </c>
      <c r="L28" s="67"/>
      <c r="M28" s="381" t="s">
        <v>4</v>
      </c>
      <c r="N28" s="381"/>
      <c r="O28" s="381"/>
      <c r="P28" s="381"/>
      <c r="Q28" s="381"/>
    </row>
    <row r="29" spans="2:251" ht="14.25" customHeight="1">
      <c r="B29" s="385"/>
      <c r="C29" s="386"/>
      <c r="D29" s="361"/>
      <c r="E29" s="362"/>
      <c r="F29" s="362"/>
      <c r="G29" s="362"/>
      <c r="H29" s="362"/>
      <c r="I29" s="363"/>
      <c r="J29" s="367"/>
      <c r="K29" s="12" t="s">
        <v>2</v>
      </c>
      <c r="L29" s="65"/>
      <c r="M29" s="381"/>
      <c r="N29" s="381"/>
      <c r="O29" s="381"/>
      <c r="P29" s="381"/>
      <c r="Q29" s="381"/>
    </row>
    <row r="30" spans="2:251" ht="15.75">
      <c r="B30" s="383"/>
      <c r="C30" s="384"/>
      <c r="D30" s="358" t="s">
        <v>6</v>
      </c>
      <c r="E30" s="359"/>
      <c r="F30" s="359"/>
      <c r="G30" s="359"/>
      <c r="H30" s="359"/>
      <c r="I30" s="360"/>
      <c r="J30" s="367"/>
      <c r="K30" s="12" t="s">
        <v>3</v>
      </c>
      <c r="L30" s="65"/>
      <c r="M30" s="382"/>
      <c r="N30" s="382"/>
      <c r="O30" s="382"/>
      <c r="P30" s="382"/>
      <c r="Q30" s="382"/>
    </row>
    <row r="31" spans="2:251" ht="15.75">
      <c r="B31" s="385"/>
      <c r="C31" s="386"/>
      <c r="D31" s="361"/>
      <c r="E31" s="362"/>
      <c r="F31" s="362"/>
      <c r="G31" s="362"/>
      <c r="H31" s="362"/>
      <c r="I31" s="363"/>
      <c r="J31" s="367"/>
      <c r="K31" s="12" t="s">
        <v>2</v>
      </c>
      <c r="L31" s="65"/>
      <c r="M31" s="382"/>
      <c r="N31" s="382"/>
      <c r="O31" s="382"/>
      <c r="P31" s="382"/>
      <c r="Q31" s="382"/>
    </row>
    <row r="32" spans="2:251" ht="15" customHeight="1">
      <c r="B32" s="387" t="s">
        <v>1</v>
      </c>
      <c r="C32" s="388"/>
      <c r="D32" s="388"/>
      <c r="E32" s="388"/>
      <c r="F32" s="388"/>
      <c r="G32" s="388"/>
      <c r="H32" s="388"/>
      <c r="I32" s="388"/>
      <c r="J32" s="388"/>
      <c r="K32" s="388"/>
      <c r="L32" s="389"/>
      <c r="M32" s="381" t="s">
        <v>0</v>
      </c>
      <c r="N32" s="381"/>
      <c r="O32" s="381"/>
      <c r="P32" s="381"/>
      <c r="Q32" s="381"/>
    </row>
    <row r="33" spans="2:53" ht="29.25" customHeight="1">
      <c r="B33" s="390"/>
      <c r="C33" s="391"/>
      <c r="D33" s="391"/>
      <c r="E33" s="391"/>
      <c r="F33" s="391"/>
      <c r="G33" s="391"/>
      <c r="H33" s="391"/>
      <c r="I33" s="391"/>
      <c r="J33" s="391"/>
      <c r="K33" s="391"/>
      <c r="L33" s="392"/>
      <c r="M33" s="381"/>
      <c r="N33" s="381"/>
      <c r="O33" s="381"/>
      <c r="P33" s="381"/>
      <c r="Q33" s="381"/>
    </row>
    <row r="34" spans="2:53">
      <c r="M34" s="11"/>
      <c r="N34" s="11"/>
    </row>
    <row r="35" spans="2:53" ht="15.75">
      <c r="E35" s="263">
        <f>+H22+'68-CONSOLIDACION PRODUCTIVA '!H24+'122-sectores productivos'!H26+'60-CONSERVACION DE LA BIODIVERS'!H38+'65-Recurso hidrico'!H25+'64-EDUCACION AMBIENTAL'!H28+'66-CAMBIO CLIMATICO'!H26+'69-AGUA POTABLE Y SANEAMIENTO '!H44+'67-BOMBEROS Y GESTION DEL RIESG'!H45</f>
        <v>38682335052</v>
      </c>
      <c r="G35" s="1" t="s">
        <v>241</v>
      </c>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2:53" ht="15.75">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2: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2: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sheetData>
  <mergeCells count="85">
    <mergeCell ref="B22:B23"/>
    <mergeCell ref="C22:C23"/>
    <mergeCell ref="E22:E23"/>
    <mergeCell ref="I15:L16"/>
    <mergeCell ref="M32:Q33"/>
    <mergeCell ref="M28:Q29"/>
    <mergeCell ref="M30:Q31"/>
    <mergeCell ref="B28:C29"/>
    <mergeCell ref="B30:C31"/>
    <mergeCell ref="B32:L33"/>
    <mergeCell ref="M25:Q25"/>
    <mergeCell ref="M26:Q27"/>
    <mergeCell ref="B25:C25"/>
    <mergeCell ref="B26:C27"/>
    <mergeCell ref="J26:J27"/>
    <mergeCell ref="J28:J29"/>
    <mergeCell ref="D30:I31"/>
    <mergeCell ref="D25:I25"/>
    <mergeCell ref="O22:O23"/>
    <mergeCell ref="P22:P23"/>
    <mergeCell ref="Q22:Q23"/>
    <mergeCell ref="J30:J31"/>
    <mergeCell ref="K25:L25"/>
    <mergeCell ref="D26:I27"/>
    <mergeCell ref="D28:I29"/>
    <mergeCell ref="U18:V18"/>
    <mergeCell ref="C20:C21"/>
    <mergeCell ref="E20:E21"/>
    <mergeCell ref="C18:C19"/>
    <mergeCell ref="E18:E19"/>
    <mergeCell ref="O18:O19"/>
    <mergeCell ref="P18:P19"/>
    <mergeCell ref="Q18:Q19"/>
    <mergeCell ref="B12:C12"/>
    <mergeCell ref="U15:V15"/>
    <mergeCell ref="O16:O17"/>
    <mergeCell ref="P16:P17"/>
    <mergeCell ref="Q16:Q17"/>
    <mergeCell ref="U16:V16"/>
    <mergeCell ref="U17:V17"/>
    <mergeCell ref="C15:C17"/>
    <mergeCell ref="D15:D17"/>
    <mergeCell ref="E15:E17"/>
    <mergeCell ref="F15:F17"/>
    <mergeCell ref="H15:H17"/>
    <mergeCell ref="G15:G17"/>
    <mergeCell ref="T9:X9"/>
    <mergeCell ref="D10:I10"/>
    <mergeCell ref="N10:P10"/>
    <mergeCell ref="D11:I11"/>
    <mergeCell ref="U11:W11"/>
    <mergeCell ref="D9:I9"/>
    <mergeCell ref="J9:L14"/>
    <mergeCell ref="M9:Q9"/>
    <mergeCell ref="D12:I12"/>
    <mergeCell ref="N12:P12"/>
    <mergeCell ref="U12:W12"/>
    <mergeCell ref="D13:I13"/>
    <mergeCell ref="N13:P13"/>
    <mergeCell ref="U13:W13"/>
    <mergeCell ref="N14:P14"/>
    <mergeCell ref="U14:V14"/>
    <mergeCell ref="B2:C5"/>
    <mergeCell ref="O20:O21"/>
    <mergeCell ref="P20:P21"/>
    <mergeCell ref="Q20:Q21"/>
    <mergeCell ref="B13:C13"/>
    <mergeCell ref="D14:I14"/>
    <mergeCell ref="M15:N16"/>
    <mergeCell ref="O15:Q15"/>
    <mergeCell ref="B15:B17"/>
    <mergeCell ref="B18:B21"/>
    <mergeCell ref="C6:Q6"/>
    <mergeCell ref="D8:Q8"/>
    <mergeCell ref="B9:C9"/>
    <mergeCell ref="B10:C10"/>
    <mergeCell ref="B11:C11"/>
    <mergeCell ref="D7:Q7"/>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90"/>
  <sheetViews>
    <sheetView topLeftCell="A3" zoomScale="70" zoomScaleNormal="70" workbookViewId="0">
      <selection activeCell="D10" sqref="D10:I1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27.28515625" style="1" customWidth="1"/>
    <col min="6" max="6" width="16.7109375" style="1" customWidth="1"/>
    <col min="7" max="7" width="18" style="1" customWidth="1"/>
    <col min="8" max="8" width="22.85546875" style="168" customWidth="1"/>
    <col min="9" max="9" width="23.28515625" style="1" customWidth="1"/>
    <col min="10" max="10" width="24.5703125" style="3" customWidth="1"/>
    <col min="11" max="11" width="25.8554687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96"/>
      <c r="C2" s="296"/>
      <c r="D2" s="281" t="s">
        <v>28</v>
      </c>
      <c r="E2" s="282"/>
      <c r="F2" s="282"/>
      <c r="G2" s="282"/>
      <c r="H2" s="282"/>
      <c r="I2" s="282"/>
      <c r="J2" s="282"/>
      <c r="K2" s="283"/>
      <c r="L2" s="287" t="s">
        <v>32</v>
      </c>
      <c r="M2" s="288"/>
      <c r="N2" s="288"/>
      <c r="O2" s="289"/>
      <c r="P2" s="290"/>
      <c r="Q2" s="291"/>
      <c r="R2" s="61"/>
    </row>
    <row r="3" spans="2:251" s="39" customFormat="1" ht="37.5" customHeight="1">
      <c r="B3" s="296"/>
      <c r="C3" s="296"/>
      <c r="D3" s="284"/>
      <c r="E3" s="285"/>
      <c r="F3" s="285"/>
      <c r="G3" s="285"/>
      <c r="H3" s="285"/>
      <c r="I3" s="285"/>
      <c r="J3" s="285"/>
      <c r="K3" s="286"/>
      <c r="L3" s="287" t="s">
        <v>29</v>
      </c>
      <c r="M3" s="288"/>
      <c r="N3" s="288"/>
      <c r="O3" s="289"/>
      <c r="P3" s="292"/>
      <c r="Q3" s="293"/>
      <c r="R3" s="61"/>
    </row>
    <row r="4" spans="2:251" s="39" customFormat="1" ht="33.75" customHeight="1">
      <c r="B4" s="296"/>
      <c r="C4" s="296"/>
      <c r="D4" s="281" t="s">
        <v>27</v>
      </c>
      <c r="E4" s="282"/>
      <c r="F4" s="282"/>
      <c r="G4" s="282"/>
      <c r="H4" s="282"/>
      <c r="I4" s="282"/>
      <c r="J4" s="282"/>
      <c r="K4" s="283"/>
      <c r="L4" s="287" t="s">
        <v>30</v>
      </c>
      <c r="M4" s="288"/>
      <c r="N4" s="288"/>
      <c r="O4" s="289"/>
      <c r="P4" s="292"/>
      <c r="Q4" s="293"/>
      <c r="R4" s="61"/>
    </row>
    <row r="5" spans="2:251" s="39" customFormat="1" ht="38.25" customHeight="1">
      <c r="B5" s="296"/>
      <c r="C5" s="296"/>
      <c r="D5" s="284"/>
      <c r="E5" s="285"/>
      <c r="F5" s="285"/>
      <c r="G5" s="285"/>
      <c r="H5" s="285"/>
      <c r="I5" s="285"/>
      <c r="J5" s="285"/>
      <c r="K5" s="286"/>
      <c r="L5" s="287" t="s">
        <v>31</v>
      </c>
      <c r="M5" s="288"/>
      <c r="N5" s="288"/>
      <c r="O5" s="289"/>
      <c r="P5" s="294"/>
      <c r="Q5" s="295"/>
      <c r="R5" s="61"/>
    </row>
    <row r="6" spans="2:251" s="39" customFormat="1" ht="23.25" customHeight="1">
      <c r="C6" s="311"/>
      <c r="D6" s="311"/>
      <c r="E6" s="311"/>
      <c r="F6" s="311"/>
      <c r="G6" s="311"/>
      <c r="H6" s="311"/>
      <c r="I6" s="311"/>
      <c r="J6" s="311"/>
      <c r="K6" s="311"/>
      <c r="L6" s="311"/>
      <c r="M6" s="311"/>
      <c r="N6" s="311"/>
      <c r="O6" s="311"/>
      <c r="P6" s="311"/>
      <c r="Q6" s="311"/>
      <c r="R6" s="61"/>
    </row>
    <row r="7" spans="2:251" s="39" customFormat="1" ht="31.5" customHeight="1">
      <c r="B7" s="63" t="s">
        <v>37</v>
      </c>
      <c r="C7" s="63" t="s">
        <v>46</v>
      </c>
      <c r="D7" s="317" t="s">
        <v>47</v>
      </c>
      <c r="E7" s="318"/>
      <c r="F7" s="318"/>
      <c r="G7" s="318"/>
      <c r="H7" s="318"/>
      <c r="I7" s="318"/>
      <c r="J7" s="318"/>
      <c r="K7" s="318"/>
      <c r="L7" s="318"/>
      <c r="M7" s="318"/>
      <c r="N7" s="318"/>
      <c r="O7" s="318"/>
      <c r="P7" s="318"/>
      <c r="Q7" s="319"/>
      <c r="R7" s="61"/>
    </row>
    <row r="8" spans="2:251" s="39" customFormat="1" ht="36" customHeight="1">
      <c r="B8" s="63" t="s">
        <v>26</v>
      </c>
      <c r="C8" s="63"/>
      <c r="D8" s="312" t="s">
        <v>248</v>
      </c>
      <c r="E8" s="312"/>
      <c r="F8" s="312"/>
      <c r="G8" s="312"/>
      <c r="H8" s="312"/>
      <c r="I8" s="312"/>
      <c r="J8" s="312"/>
      <c r="K8" s="312"/>
      <c r="L8" s="312"/>
      <c r="M8" s="312"/>
      <c r="N8" s="312"/>
      <c r="O8" s="312"/>
      <c r="P8" s="312"/>
      <c r="Q8" s="312"/>
    </row>
    <row r="9" spans="2:251" s="39" customFormat="1" ht="36" customHeight="1">
      <c r="B9" s="313" t="s">
        <v>254</v>
      </c>
      <c r="C9" s="314"/>
      <c r="D9" s="321" t="s">
        <v>283</v>
      </c>
      <c r="E9" s="321"/>
      <c r="F9" s="321"/>
      <c r="G9" s="321"/>
      <c r="H9" s="321"/>
      <c r="I9" s="322"/>
      <c r="J9" s="327" t="s">
        <v>122</v>
      </c>
      <c r="K9" s="328"/>
      <c r="L9" s="329"/>
      <c r="M9" s="336" t="s">
        <v>25</v>
      </c>
      <c r="N9" s="337"/>
      <c r="O9" s="337"/>
      <c r="P9" s="337"/>
      <c r="Q9" s="338"/>
      <c r="R9" s="47"/>
      <c r="T9" s="320"/>
      <c r="U9" s="320"/>
      <c r="V9" s="320"/>
      <c r="W9" s="320"/>
      <c r="X9" s="320"/>
    </row>
    <row r="10" spans="2:251" s="39" customFormat="1" ht="36" customHeight="1">
      <c r="B10" s="313" t="s">
        <v>256</v>
      </c>
      <c r="C10" s="314"/>
      <c r="D10" s="321" t="s">
        <v>284</v>
      </c>
      <c r="E10" s="321"/>
      <c r="F10" s="321"/>
      <c r="G10" s="321"/>
      <c r="H10" s="321"/>
      <c r="I10" s="322"/>
      <c r="J10" s="330"/>
      <c r="K10" s="331"/>
      <c r="L10" s="332"/>
      <c r="M10" s="60" t="s">
        <v>24</v>
      </c>
      <c r="N10" s="323" t="s">
        <v>23</v>
      </c>
      <c r="O10" s="323"/>
      <c r="P10" s="323"/>
      <c r="Q10" s="60" t="s">
        <v>22</v>
      </c>
      <c r="R10" s="47"/>
      <c r="T10" s="59"/>
      <c r="U10" s="59"/>
      <c r="V10" s="59"/>
      <c r="W10" s="59"/>
      <c r="X10" s="59"/>
    </row>
    <row r="11" spans="2:251" s="39" customFormat="1" ht="31.5" customHeight="1">
      <c r="B11" s="315" t="s">
        <v>268</v>
      </c>
      <c r="C11" s="316"/>
      <c r="D11" s="324" t="s">
        <v>285</v>
      </c>
      <c r="E11" s="324"/>
      <c r="F11" s="324"/>
      <c r="G11" s="324"/>
      <c r="H11" s="324"/>
      <c r="I11" s="325"/>
      <c r="J11" s="330"/>
      <c r="K11" s="331"/>
      <c r="L11" s="332"/>
      <c r="M11" s="184"/>
      <c r="N11" s="559"/>
      <c r="O11" s="559"/>
      <c r="P11" s="559"/>
      <c r="Q11" s="186"/>
      <c r="R11" s="47"/>
      <c r="T11" s="56"/>
      <c r="U11" s="326"/>
      <c r="V11" s="326"/>
      <c r="W11" s="326"/>
      <c r="X11" s="56"/>
      <c r="Z11" s="55"/>
      <c r="AA11" s="55"/>
    </row>
    <row r="12" spans="2:251" s="39" customFormat="1" ht="74.25" customHeight="1">
      <c r="B12" s="346" t="s">
        <v>260</v>
      </c>
      <c r="C12" s="347"/>
      <c r="D12" s="324" t="s">
        <v>286</v>
      </c>
      <c r="E12" s="324"/>
      <c r="F12" s="324"/>
      <c r="G12" s="324"/>
      <c r="H12" s="324"/>
      <c r="I12" s="325"/>
      <c r="J12" s="330"/>
      <c r="K12" s="331"/>
      <c r="L12" s="332"/>
      <c r="M12" s="184"/>
      <c r="N12" s="539"/>
      <c r="O12" s="539"/>
      <c r="P12" s="539"/>
      <c r="Q12" s="187"/>
      <c r="R12" s="47"/>
      <c r="T12" s="50"/>
      <c r="U12" s="342"/>
      <c r="V12" s="342"/>
      <c r="W12" s="342"/>
      <c r="X12" s="44"/>
      <c r="Z12" s="42"/>
      <c r="AA12" s="41"/>
      <c r="AB12" s="40"/>
    </row>
    <row r="13" spans="2:251" s="39" customFormat="1" ht="74.25" customHeight="1">
      <c r="B13" s="301" t="s">
        <v>178</v>
      </c>
      <c r="C13" s="302"/>
      <c r="D13" s="321"/>
      <c r="E13" s="321"/>
      <c r="F13" s="321"/>
      <c r="G13" s="321"/>
      <c r="H13" s="321"/>
      <c r="I13" s="322"/>
      <c r="J13" s="330"/>
      <c r="K13" s="331"/>
      <c r="L13" s="332"/>
      <c r="M13" s="184"/>
      <c r="N13" s="559"/>
      <c r="O13" s="559"/>
      <c r="P13" s="559"/>
      <c r="Q13" s="188"/>
      <c r="R13" s="47"/>
      <c r="T13" s="50"/>
      <c r="U13" s="342"/>
      <c r="V13" s="342"/>
      <c r="W13" s="342"/>
      <c r="X13" s="44"/>
      <c r="Z13" s="42"/>
      <c r="AA13" s="41"/>
      <c r="AB13" s="40"/>
    </row>
    <row r="14" spans="2:251" s="39" customFormat="1" ht="74.25" customHeight="1">
      <c r="B14" s="151"/>
      <c r="C14" s="185"/>
      <c r="D14" s="149"/>
      <c r="E14" s="149"/>
      <c r="F14" s="149"/>
      <c r="G14" s="149"/>
      <c r="H14" s="149"/>
      <c r="I14" s="150"/>
      <c r="J14" s="330"/>
      <c r="K14" s="331"/>
      <c r="L14" s="332"/>
      <c r="M14" s="184"/>
      <c r="N14" s="559"/>
      <c r="O14" s="559"/>
      <c r="P14" s="559"/>
      <c r="Q14" s="189"/>
      <c r="R14" s="47"/>
      <c r="T14" s="50"/>
      <c r="U14" s="45"/>
      <c r="V14" s="45"/>
      <c r="W14" s="45"/>
      <c r="X14" s="44"/>
      <c r="Z14" s="42"/>
      <c r="AA14" s="41"/>
      <c r="AB14" s="40"/>
    </row>
    <row r="15" spans="2:251" s="39" customFormat="1" ht="28.5" customHeight="1">
      <c r="B15" s="73" t="s">
        <v>121</v>
      </c>
      <c r="C15" s="74"/>
      <c r="D15" s="303"/>
      <c r="E15" s="303"/>
      <c r="F15" s="303"/>
      <c r="G15" s="303"/>
      <c r="H15" s="303"/>
      <c r="I15" s="304"/>
      <c r="J15" s="333"/>
      <c r="K15" s="334"/>
      <c r="L15" s="335"/>
      <c r="M15" s="184"/>
      <c r="N15" s="559"/>
      <c r="O15" s="559"/>
      <c r="P15" s="559"/>
      <c r="Q15" s="190"/>
      <c r="R15" s="47"/>
      <c r="T15" s="46"/>
      <c r="U15" s="342"/>
      <c r="V15" s="342"/>
      <c r="W15" s="45"/>
      <c r="X15" s="44"/>
      <c r="Y15" s="43"/>
      <c r="Z15" s="42"/>
      <c r="AA15" s="41"/>
      <c r="AB15" s="40"/>
    </row>
    <row r="16" spans="2:251" ht="28.5" customHeight="1">
      <c r="B16" s="307" t="s">
        <v>35</v>
      </c>
      <c r="C16" s="349" t="s">
        <v>33</v>
      </c>
      <c r="D16" s="305" t="s">
        <v>39</v>
      </c>
      <c r="E16" s="305" t="s">
        <v>21</v>
      </c>
      <c r="F16" s="305" t="s">
        <v>45</v>
      </c>
      <c r="G16" s="350" t="s">
        <v>41</v>
      </c>
      <c r="H16" s="560" t="s">
        <v>36</v>
      </c>
      <c r="I16" s="375" t="s">
        <v>34</v>
      </c>
      <c r="J16" s="376"/>
      <c r="K16" s="376"/>
      <c r="L16" s="377"/>
      <c r="M16" s="305" t="s">
        <v>20</v>
      </c>
      <c r="N16" s="305"/>
      <c r="O16" s="306" t="s">
        <v>19</v>
      </c>
      <c r="P16" s="306"/>
      <c r="Q16" s="306"/>
      <c r="R16" s="3"/>
      <c r="S16" s="3"/>
      <c r="T16" s="10"/>
      <c r="U16" s="348"/>
      <c r="V16" s="348"/>
      <c r="W16" s="3"/>
      <c r="X16" s="9"/>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3.75" customHeight="1">
      <c r="B17" s="308"/>
      <c r="C17" s="349"/>
      <c r="D17" s="305"/>
      <c r="E17" s="305"/>
      <c r="F17" s="305"/>
      <c r="G17" s="305"/>
      <c r="H17" s="560"/>
      <c r="I17" s="378"/>
      <c r="J17" s="379"/>
      <c r="K17" s="379"/>
      <c r="L17" s="380"/>
      <c r="M17" s="305"/>
      <c r="N17" s="305"/>
      <c r="O17" s="305" t="s">
        <v>18</v>
      </c>
      <c r="P17" s="305" t="s">
        <v>17</v>
      </c>
      <c r="Q17" s="349" t="s">
        <v>16</v>
      </c>
      <c r="R17" s="3"/>
      <c r="S17" s="3"/>
      <c r="T17" s="8"/>
      <c r="U17" s="348"/>
      <c r="V17" s="348"/>
      <c r="W17" s="3"/>
      <c r="X17" s="7"/>
      <c r="Y17" s="3"/>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309"/>
      <c r="C18" s="349"/>
      <c r="D18" s="305"/>
      <c r="E18" s="305"/>
      <c r="F18" s="305"/>
      <c r="G18" s="305"/>
      <c r="H18" s="560"/>
      <c r="I18" s="68" t="s">
        <v>15</v>
      </c>
      <c r="J18" s="68" t="s">
        <v>14</v>
      </c>
      <c r="K18" s="68" t="s">
        <v>13</v>
      </c>
      <c r="L18" s="69" t="s">
        <v>12</v>
      </c>
      <c r="M18" s="38" t="s">
        <v>11</v>
      </c>
      <c r="N18" s="37" t="s">
        <v>10</v>
      </c>
      <c r="O18" s="305"/>
      <c r="P18" s="305"/>
      <c r="Q18" s="349"/>
      <c r="R18" s="3"/>
      <c r="S18" s="3"/>
      <c r="T18" s="5"/>
      <c r="U18" s="348"/>
      <c r="V18" s="348"/>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493" t="s">
        <v>206</v>
      </c>
      <c r="C19" s="524" t="s">
        <v>123</v>
      </c>
      <c r="D19" s="37" t="s">
        <v>3</v>
      </c>
      <c r="E19" s="561" t="s">
        <v>165</v>
      </c>
      <c r="F19" s="37">
        <v>750</v>
      </c>
      <c r="G19" s="37" t="s">
        <v>3</v>
      </c>
      <c r="H19" s="84">
        <f>+I19</f>
        <v>20000000</v>
      </c>
      <c r="I19" s="92">
        <v>20000000</v>
      </c>
      <c r="J19" s="68"/>
      <c r="K19" s="68"/>
      <c r="L19" s="69"/>
      <c r="M19" s="246">
        <v>45658</v>
      </c>
      <c r="N19" s="181">
        <v>46022</v>
      </c>
      <c r="O19" s="37"/>
      <c r="P19" s="37"/>
      <c r="Q19" s="38"/>
      <c r="R19" s="3"/>
      <c r="S19" s="3"/>
      <c r="T19" s="5"/>
      <c r="U19" s="62"/>
      <c r="V19" s="62"/>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493"/>
      <c r="C20" s="523"/>
      <c r="D20" s="37" t="s">
        <v>2</v>
      </c>
      <c r="E20" s="561"/>
      <c r="F20" s="37"/>
      <c r="G20" s="37" t="s">
        <v>40</v>
      </c>
      <c r="H20" s="84"/>
      <c r="I20" s="68"/>
      <c r="J20" s="68"/>
      <c r="K20" s="68"/>
      <c r="L20" s="69"/>
      <c r="M20" s="38"/>
      <c r="N20" s="37"/>
      <c r="O20" s="37"/>
      <c r="P20" s="37"/>
      <c r="Q20" s="38"/>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493"/>
      <c r="C21" s="550" t="s">
        <v>124</v>
      </c>
      <c r="D21" s="37" t="s">
        <v>3</v>
      </c>
      <c r="E21" s="178" t="s">
        <v>153</v>
      </c>
      <c r="F21" s="37">
        <v>1</v>
      </c>
      <c r="G21" s="37" t="s">
        <v>3</v>
      </c>
      <c r="H21" s="84">
        <f>+I21</f>
        <v>15000000</v>
      </c>
      <c r="I21" s="92">
        <v>15000000</v>
      </c>
      <c r="J21" s="68"/>
      <c r="K21" s="68"/>
      <c r="L21" s="69"/>
      <c r="M21" s="246">
        <v>45658</v>
      </c>
      <c r="N21" s="181">
        <v>46022</v>
      </c>
      <c r="O21" s="37"/>
      <c r="P21" s="37"/>
      <c r="Q21" s="38"/>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493"/>
      <c r="C22" s="521"/>
      <c r="D22" s="37" t="s">
        <v>2</v>
      </c>
      <c r="E22" s="178"/>
      <c r="F22" s="37"/>
      <c r="G22" s="37" t="s">
        <v>40</v>
      </c>
      <c r="H22" s="84"/>
      <c r="I22" s="68"/>
      <c r="J22" s="68"/>
      <c r="K22" s="68"/>
      <c r="L22" s="69"/>
      <c r="M22" s="38"/>
      <c r="N22" s="37"/>
      <c r="O22" s="37"/>
      <c r="P22" s="37"/>
      <c r="Q22" s="3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62" t="s">
        <v>210</v>
      </c>
      <c r="C23" s="524" t="s">
        <v>127</v>
      </c>
      <c r="D23" s="37" t="s">
        <v>3</v>
      </c>
      <c r="E23" s="563" t="s">
        <v>175</v>
      </c>
      <c r="F23" s="37">
        <v>125</v>
      </c>
      <c r="G23" s="37" t="s">
        <v>3</v>
      </c>
      <c r="H23" s="277">
        <f>+I23</f>
        <v>3725000000</v>
      </c>
      <c r="I23" s="278">
        <f>3500000000+225000000</f>
        <v>3725000000</v>
      </c>
      <c r="J23" s="38"/>
      <c r="K23" s="38"/>
      <c r="L23" s="279"/>
      <c r="M23" s="196">
        <v>45658</v>
      </c>
      <c r="N23" s="82">
        <v>46022</v>
      </c>
      <c r="O23" s="37"/>
      <c r="P23" s="37"/>
      <c r="Q23" s="38"/>
      <c r="R23" s="3"/>
      <c r="S23" s="3"/>
      <c r="T23" s="5"/>
      <c r="U23" s="62"/>
      <c r="V23" s="62"/>
      <c r="X23" s="280"/>
      <c r="Z23" s="17"/>
      <c r="AA23" s="280"/>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62"/>
      <c r="C24" s="523"/>
      <c r="D24" s="179" t="s">
        <v>2</v>
      </c>
      <c r="E24" s="563"/>
      <c r="F24" s="179"/>
      <c r="G24" s="179" t="s">
        <v>40</v>
      </c>
      <c r="H24" s="180"/>
      <c r="I24" s="68"/>
      <c r="J24" s="68"/>
      <c r="K24" s="68"/>
      <c r="L24" s="69"/>
      <c r="M24" s="183"/>
      <c r="N24" s="179"/>
      <c r="O24" s="179"/>
      <c r="P24" s="179"/>
      <c r="Q24" s="68"/>
      <c r="R24" s="182"/>
      <c r="S24" s="182"/>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562"/>
      <c r="C25" s="535" t="s">
        <v>126</v>
      </c>
      <c r="D25" s="37" t="s">
        <v>3</v>
      </c>
      <c r="E25" s="178" t="s">
        <v>163</v>
      </c>
      <c r="F25" s="37">
        <v>1</v>
      </c>
      <c r="G25" s="37" t="s">
        <v>3</v>
      </c>
      <c r="H25" s="84">
        <f>+I25+J25</f>
        <v>800000000</v>
      </c>
      <c r="I25" s="92">
        <v>200000000</v>
      </c>
      <c r="J25" s="262">
        <f>600000000</f>
        <v>600000000</v>
      </c>
      <c r="K25" s="68"/>
      <c r="L25" s="69"/>
      <c r="M25" s="246">
        <v>45658</v>
      </c>
      <c r="N25" s="181">
        <v>46022</v>
      </c>
      <c r="O25" s="37"/>
      <c r="P25" s="37"/>
      <c r="Q25" s="38"/>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62"/>
      <c r="C26" s="534"/>
      <c r="D26" s="37" t="s">
        <v>2</v>
      </c>
      <c r="E26" s="178"/>
      <c r="F26" s="37"/>
      <c r="G26" s="37" t="s">
        <v>40</v>
      </c>
      <c r="H26" s="84"/>
      <c r="I26" s="68"/>
      <c r="J26" s="173"/>
      <c r="K26" s="173"/>
      <c r="L26" s="69"/>
      <c r="M26" s="38"/>
      <c r="N26" s="37"/>
      <c r="O26" s="37"/>
      <c r="P26" s="37"/>
      <c r="Q26" s="38"/>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562"/>
      <c r="C27" s="535" t="s">
        <v>125</v>
      </c>
      <c r="D27" s="37" t="s">
        <v>3</v>
      </c>
      <c r="E27" s="178" t="s">
        <v>163</v>
      </c>
      <c r="F27" s="37">
        <v>1</v>
      </c>
      <c r="G27" s="37" t="s">
        <v>3</v>
      </c>
      <c r="H27" s="261">
        <f>+I27+I2</f>
        <v>500000000</v>
      </c>
      <c r="I27" s="68">
        <f>100000000+325000000+75000000</f>
        <v>500000000</v>
      </c>
      <c r="J27" s="173"/>
      <c r="K27" s="173">
        <f>+H23+H25+H27</f>
        <v>5025000000</v>
      </c>
      <c r="L27" s="69"/>
      <c r="M27" s="246">
        <v>45658</v>
      </c>
      <c r="N27" s="181">
        <v>46022</v>
      </c>
      <c r="O27" s="37"/>
      <c r="P27" s="37"/>
      <c r="Q27" s="38"/>
      <c r="R27" s="3"/>
      <c r="S27" s="3"/>
      <c r="T27" s="5"/>
      <c r="U27" s="62"/>
      <c r="V27" s="62"/>
      <c r="X27" s="6"/>
      <c r="Z27" s="17"/>
      <c r="AA27" s="6"/>
      <c r="AB27" s="30"/>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s="229" customFormat="1" ht="39.75" customHeight="1">
      <c r="B28" s="562"/>
      <c r="C28" s="534"/>
      <c r="D28" s="179" t="s">
        <v>2</v>
      </c>
      <c r="E28" s="225"/>
      <c r="F28" s="179"/>
      <c r="G28" s="179" t="s">
        <v>40</v>
      </c>
      <c r="H28" s="226"/>
      <c r="I28" s="68"/>
      <c r="J28" s="92"/>
      <c r="K28" s="173"/>
      <c r="L28" s="69"/>
      <c r="M28" s="68"/>
      <c r="N28" s="179"/>
      <c r="O28" s="179"/>
      <c r="P28" s="179"/>
      <c r="Q28" s="68"/>
      <c r="R28" s="182"/>
      <c r="S28" s="182"/>
      <c r="T28" s="227"/>
      <c r="U28" s="228"/>
      <c r="V28" s="228"/>
      <c r="X28" s="230"/>
      <c r="Z28" s="231"/>
      <c r="AA28" s="230"/>
      <c r="AB28" s="23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c r="EN28" s="182"/>
      <c r="EO28" s="182"/>
      <c r="EP28" s="182"/>
      <c r="EQ28" s="182"/>
      <c r="ER28" s="182"/>
      <c r="ES28" s="182"/>
      <c r="ET28" s="182"/>
      <c r="EU28" s="182"/>
      <c r="EV28" s="182"/>
      <c r="EW28" s="182"/>
      <c r="EX28" s="182"/>
      <c r="EY28" s="182"/>
      <c r="EZ28" s="182"/>
      <c r="FA28" s="182"/>
      <c r="FB28" s="182"/>
      <c r="FC28" s="182"/>
      <c r="FD28" s="182"/>
      <c r="FE28" s="182"/>
      <c r="FF28" s="182"/>
      <c r="FG28" s="182"/>
      <c r="FH28" s="182"/>
      <c r="FI28" s="182"/>
      <c r="FJ28" s="182"/>
      <c r="FK28" s="182"/>
      <c r="FL28" s="182"/>
      <c r="FM28" s="182"/>
      <c r="FN28" s="182"/>
      <c r="FO28" s="182"/>
      <c r="FP28" s="182"/>
      <c r="FQ28" s="182"/>
      <c r="FR28" s="182"/>
      <c r="FS28" s="182"/>
      <c r="FT28" s="182"/>
      <c r="FU28" s="182"/>
      <c r="FV28" s="182"/>
      <c r="FW28" s="182"/>
      <c r="FX28" s="182"/>
      <c r="FY28" s="182"/>
      <c r="FZ28" s="182"/>
      <c r="GA28" s="182"/>
      <c r="GB28" s="182"/>
      <c r="GC28" s="182"/>
      <c r="GD28" s="182"/>
      <c r="GE28" s="182"/>
      <c r="GF28" s="182"/>
      <c r="GG28" s="182"/>
      <c r="GH28" s="182"/>
      <c r="GI28" s="182"/>
      <c r="GJ28" s="182"/>
      <c r="GK28" s="182"/>
      <c r="GL28" s="182"/>
      <c r="GM28" s="182"/>
      <c r="GN28" s="182"/>
      <c r="GO28" s="182"/>
      <c r="GP28" s="182"/>
      <c r="GQ28" s="182"/>
      <c r="GR28" s="182"/>
      <c r="GS28" s="182"/>
      <c r="GT28" s="182"/>
      <c r="GU28" s="182"/>
      <c r="GV28" s="182"/>
      <c r="GW28" s="182"/>
      <c r="GX28" s="182"/>
      <c r="GY28" s="182"/>
      <c r="GZ28" s="182"/>
      <c r="HA28" s="182"/>
      <c r="HB28" s="182"/>
      <c r="HC28" s="182"/>
      <c r="HD28" s="182"/>
      <c r="HE28" s="182"/>
      <c r="HF28" s="182"/>
      <c r="HG28" s="182"/>
      <c r="HH28" s="182"/>
      <c r="HI28" s="182"/>
      <c r="HJ28" s="182"/>
      <c r="HK28" s="182"/>
      <c r="HL28" s="182"/>
      <c r="HM28" s="182"/>
      <c r="HN28" s="182"/>
      <c r="HO28" s="182"/>
      <c r="HP28" s="182"/>
      <c r="HQ28" s="182"/>
      <c r="HR28" s="182"/>
      <c r="HS28" s="182"/>
      <c r="HT28" s="182"/>
      <c r="HU28" s="182"/>
      <c r="HV28" s="182"/>
      <c r="HW28" s="182"/>
      <c r="HX28" s="182"/>
      <c r="HY28" s="182"/>
      <c r="HZ28" s="182"/>
      <c r="IA28" s="182"/>
      <c r="IB28" s="182"/>
      <c r="IC28" s="182"/>
      <c r="ID28" s="182"/>
      <c r="IE28" s="182"/>
      <c r="IF28" s="182"/>
      <c r="IG28" s="182"/>
      <c r="IH28" s="182"/>
      <c r="II28" s="182"/>
      <c r="IJ28" s="182"/>
      <c r="IK28" s="182"/>
      <c r="IL28" s="182"/>
      <c r="IM28" s="182"/>
      <c r="IN28" s="182"/>
      <c r="IO28" s="182"/>
      <c r="IP28" s="182"/>
      <c r="IQ28" s="182"/>
    </row>
    <row r="29" spans="2:251" ht="39.75" customHeight="1">
      <c r="B29" s="493" t="s">
        <v>219</v>
      </c>
      <c r="C29" s="535" t="s">
        <v>128</v>
      </c>
      <c r="D29" s="37" t="s">
        <v>3</v>
      </c>
      <c r="E29" s="178" t="s">
        <v>169</v>
      </c>
      <c r="F29" s="37">
        <v>1</v>
      </c>
      <c r="G29" s="37" t="s">
        <v>3</v>
      </c>
      <c r="H29" s="84">
        <f>+I29:I30</f>
        <v>50000000</v>
      </c>
      <c r="I29" s="68">
        <v>50000000</v>
      </c>
      <c r="J29" s="92"/>
      <c r="K29" s="68"/>
      <c r="L29" s="69"/>
      <c r="M29" s="246">
        <v>45658</v>
      </c>
      <c r="N29" s="181">
        <v>46022</v>
      </c>
      <c r="O29" s="37"/>
      <c r="P29" s="37"/>
      <c r="Q29" s="38"/>
      <c r="R29" s="3"/>
      <c r="S29" s="3"/>
      <c r="T29" s="5"/>
      <c r="U29" s="62"/>
      <c r="V29" s="62"/>
      <c r="X29" s="6"/>
      <c r="Z29" s="17"/>
      <c r="AA29" s="6"/>
      <c r="AB29" s="30"/>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2:251" ht="39.75" customHeight="1">
      <c r="B30" s="493"/>
      <c r="C30" s="534"/>
      <c r="D30" s="37" t="s">
        <v>2</v>
      </c>
      <c r="E30" s="178"/>
      <c r="F30" s="37"/>
      <c r="G30" s="37" t="s">
        <v>40</v>
      </c>
      <c r="H30" s="84"/>
      <c r="I30" s="68"/>
      <c r="J30" s="68"/>
      <c r="K30" s="68"/>
      <c r="L30" s="69"/>
      <c r="M30" s="38"/>
      <c r="N30" s="37"/>
      <c r="O30" s="37"/>
      <c r="P30" s="37"/>
      <c r="Q30" s="38"/>
      <c r="R30" s="3"/>
      <c r="S30" s="3"/>
      <c r="T30" s="5"/>
      <c r="U30" s="62"/>
      <c r="V30" s="62"/>
      <c r="X30" s="6"/>
      <c r="Z30" s="17"/>
      <c r="AA30" s="6"/>
      <c r="AB30" s="30"/>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2:251" ht="33" customHeight="1">
      <c r="B31" s="493" t="s">
        <v>207</v>
      </c>
      <c r="C31" s="513" t="s">
        <v>129</v>
      </c>
      <c r="D31" s="64" t="s">
        <v>38</v>
      </c>
      <c r="E31" s="561" t="s">
        <v>170</v>
      </c>
      <c r="F31" s="70">
        <v>1</v>
      </c>
      <c r="G31" s="64" t="s">
        <v>38</v>
      </c>
      <c r="H31" s="84">
        <f>+I31</f>
        <v>50000000</v>
      </c>
      <c r="I31" s="28">
        <v>50000000</v>
      </c>
      <c r="J31" s="25"/>
      <c r="K31" s="27"/>
      <c r="L31" s="25"/>
      <c r="M31" s="246">
        <v>45658</v>
      </c>
      <c r="N31" s="181">
        <v>46022</v>
      </c>
      <c r="O31" s="356">
        <f>+F32/F31</f>
        <v>0</v>
      </c>
      <c r="P31" s="356" t="e">
        <f>+#REF!/#REF!</f>
        <v>#REF!</v>
      </c>
      <c r="Q31" s="357" t="e">
        <f>+(O31*O31)/P31</f>
        <v>#REF!</v>
      </c>
      <c r="T31" s="5"/>
      <c r="U31" s="348"/>
      <c r="V31" s="348"/>
      <c r="X31" s="4"/>
      <c r="Z31" s="33"/>
      <c r="AA31" s="6"/>
      <c r="AB31" s="30"/>
    </row>
    <row r="32" spans="2:251" ht="37.5" customHeight="1">
      <c r="B32" s="493"/>
      <c r="C32" s="514"/>
      <c r="D32" s="64" t="s">
        <v>2</v>
      </c>
      <c r="E32" s="561"/>
      <c r="F32" s="70"/>
      <c r="G32" s="64" t="s">
        <v>40</v>
      </c>
      <c r="H32" s="180"/>
      <c r="I32" s="28"/>
      <c r="J32" s="25"/>
      <c r="K32" s="27"/>
      <c r="L32" s="25"/>
      <c r="M32" s="36"/>
      <c r="N32" s="36"/>
      <c r="O32" s="356"/>
      <c r="P32" s="356"/>
      <c r="Q32" s="357"/>
      <c r="T32" s="5"/>
      <c r="U32" s="62"/>
      <c r="V32" s="62"/>
      <c r="X32" s="4"/>
      <c r="Z32" s="33"/>
      <c r="AA32" s="6"/>
      <c r="AB32" s="30"/>
    </row>
    <row r="33" spans="2:28" ht="37.5" customHeight="1">
      <c r="B33" s="493" t="s">
        <v>208</v>
      </c>
      <c r="C33" s="513" t="s">
        <v>130</v>
      </c>
      <c r="D33" s="64" t="s">
        <v>3</v>
      </c>
      <c r="E33" s="178" t="s">
        <v>171</v>
      </c>
      <c r="F33" s="70">
        <v>1</v>
      </c>
      <c r="G33" s="64" t="s">
        <v>3</v>
      </c>
      <c r="H33" s="86">
        <f>+I33</f>
        <v>20000000</v>
      </c>
      <c r="I33" s="28">
        <v>20000000</v>
      </c>
      <c r="J33" s="25"/>
      <c r="K33" s="27"/>
      <c r="L33" s="25"/>
      <c r="M33" s="246">
        <v>45658</v>
      </c>
      <c r="N33" s="181">
        <v>46022</v>
      </c>
      <c r="O33" s="76"/>
      <c r="P33" s="76"/>
      <c r="Q33" s="77"/>
      <c r="T33" s="5"/>
      <c r="U33" s="62"/>
      <c r="V33" s="62"/>
      <c r="X33" s="4"/>
      <c r="Z33" s="33"/>
      <c r="AA33" s="6"/>
      <c r="AB33" s="30"/>
    </row>
    <row r="34" spans="2:28" ht="37.5" customHeight="1">
      <c r="B34" s="493"/>
      <c r="C34" s="514"/>
      <c r="D34" s="64" t="s">
        <v>2</v>
      </c>
      <c r="E34" s="178"/>
      <c r="F34" s="70"/>
      <c r="G34" s="64" t="s">
        <v>40</v>
      </c>
      <c r="H34" s="86"/>
      <c r="I34" s="28"/>
      <c r="J34" s="25"/>
      <c r="K34" s="27"/>
      <c r="L34" s="25"/>
      <c r="M34" s="36"/>
      <c r="N34" s="36"/>
      <c r="O34" s="76"/>
      <c r="P34" s="76"/>
      <c r="Q34" s="77"/>
      <c r="T34" s="5"/>
      <c r="U34" s="62"/>
      <c r="V34" s="62"/>
      <c r="X34" s="4"/>
      <c r="Z34" s="33"/>
      <c r="AA34" s="6"/>
      <c r="AB34" s="30"/>
    </row>
    <row r="35" spans="2:28" ht="37.5" customHeight="1">
      <c r="B35" s="493"/>
      <c r="C35" s="513" t="s">
        <v>168</v>
      </c>
      <c r="D35" s="64" t="s">
        <v>3</v>
      </c>
      <c r="E35" s="178" t="s">
        <v>171</v>
      </c>
      <c r="F35" s="70">
        <v>1</v>
      </c>
      <c r="G35" s="64" t="s">
        <v>3</v>
      </c>
      <c r="H35" s="86">
        <f>+I35</f>
        <v>20000000</v>
      </c>
      <c r="I35" s="28">
        <v>20000000</v>
      </c>
      <c r="J35" s="25"/>
      <c r="K35" s="27"/>
      <c r="L35" s="25"/>
      <c r="M35" s="246">
        <v>45658</v>
      </c>
      <c r="N35" s="181">
        <v>46022</v>
      </c>
      <c r="O35" s="76"/>
      <c r="P35" s="76"/>
      <c r="Q35" s="77"/>
      <c r="T35" s="5"/>
      <c r="U35" s="62"/>
      <c r="V35" s="62"/>
      <c r="X35" s="4"/>
      <c r="Z35" s="33"/>
      <c r="AA35" s="6"/>
      <c r="AB35" s="30"/>
    </row>
    <row r="36" spans="2:28" ht="37.5" customHeight="1">
      <c r="B36" s="493"/>
      <c r="C36" s="514"/>
      <c r="D36" s="64" t="s">
        <v>2</v>
      </c>
      <c r="E36" s="178"/>
      <c r="F36" s="70"/>
      <c r="G36" s="64" t="s">
        <v>40</v>
      </c>
      <c r="H36" s="86"/>
      <c r="I36" s="28"/>
      <c r="J36" s="25"/>
      <c r="K36" s="27"/>
      <c r="L36" s="25"/>
      <c r="M36" s="36"/>
      <c r="N36" s="36"/>
      <c r="O36" s="76"/>
      <c r="P36" s="76"/>
      <c r="Q36" s="77"/>
      <c r="T36" s="5"/>
      <c r="U36" s="62"/>
      <c r="V36" s="62"/>
      <c r="X36" s="4"/>
      <c r="Z36" s="33"/>
      <c r="AA36" s="6"/>
      <c r="AB36" s="30"/>
    </row>
    <row r="37" spans="2:28" ht="37.5" customHeight="1">
      <c r="B37" s="562" t="s">
        <v>209</v>
      </c>
      <c r="C37" s="564" t="s">
        <v>131</v>
      </c>
      <c r="D37" s="64" t="s">
        <v>3</v>
      </c>
      <c r="E37" s="178" t="s">
        <v>172</v>
      </c>
      <c r="F37" s="70">
        <v>200</v>
      </c>
      <c r="G37" s="64" t="s">
        <v>3</v>
      </c>
      <c r="H37" s="260">
        <f>+J37</f>
        <v>500000000</v>
      </c>
      <c r="I37" s="28"/>
      <c r="J37" s="3">
        <v>500000000</v>
      </c>
      <c r="K37" s="27"/>
      <c r="L37" s="25"/>
      <c r="M37" s="246">
        <v>45658</v>
      </c>
      <c r="N37" s="181">
        <v>46022</v>
      </c>
      <c r="O37" s="76"/>
      <c r="P37" s="76"/>
      <c r="Q37" s="77"/>
      <c r="T37" s="5"/>
      <c r="U37" s="62"/>
      <c r="V37" s="62"/>
      <c r="X37" s="4"/>
      <c r="Z37" s="33"/>
      <c r="AA37" s="6"/>
      <c r="AB37" s="30"/>
    </row>
    <row r="38" spans="2:28" ht="37.5" customHeight="1">
      <c r="B38" s="562"/>
      <c r="C38" s="564"/>
      <c r="D38" s="64" t="s">
        <v>2</v>
      </c>
      <c r="E38" s="178"/>
      <c r="F38" s="70"/>
      <c r="G38" s="64" t="s">
        <v>40</v>
      </c>
      <c r="H38" s="163"/>
      <c r="I38" s="28"/>
      <c r="J38" s="25"/>
      <c r="K38" s="27"/>
      <c r="L38" s="25"/>
      <c r="M38" s="36"/>
      <c r="N38" s="36"/>
      <c r="O38" s="76"/>
      <c r="P38" s="76"/>
      <c r="Q38" s="77"/>
      <c r="T38" s="5"/>
      <c r="U38" s="62"/>
      <c r="V38" s="62"/>
      <c r="X38" s="4"/>
      <c r="Z38" s="33"/>
      <c r="AA38" s="6"/>
      <c r="AB38" s="30"/>
    </row>
    <row r="39" spans="2:28" ht="37.5" customHeight="1">
      <c r="B39" s="562"/>
      <c r="C39" s="513" t="s">
        <v>167</v>
      </c>
      <c r="D39" s="64" t="s">
        <v>3</v>
      </c>
      <c r="E39" s="178" t="s">
        <v>173</v>
      </c>
      <c r="F39" s="70">
        <v>200</v>
      </c>
      <c r="G39" s="64" t="s">
        <v>3</v>
      </c>
      <c r="H39" s="86">
        <f>+J39</f>
        <v>300000000</v>
      </c>
      <c r="J39" s="28">
        <v>300000000</v>
      </c>
      <c r="K39" s="27"/>
      <c r="L39" s="25"/>
      <c r="M39" s="246">
        <v>45658</v>
      </c>
      <c r="N39" s="181">
        <v>46022</v>
      </c>
      <c r="O39" s="76"/>
      <c r="P39" s="76"/>
      <c r="Q39" s="77"/>
      <c r="T39" s="5"/>
      <c r="U39" s="62"/>
      <c r="V39" s="62"/>
      <c r="X39" s="4"/>
      <c r="Z39" s="33"/>
      <c r="AA39" s="6"/>
      <c r="AB39" s="30"/>
    </row>
    <row r="40" spans="2:28" ht="37.5" customHeight="1">
      <c r="B40" s="562"/>
      <c r="C40" s="514"/>
      <c r="D40" s="64" t="s">
        <v>2</v>
      </c>
      <c r="E40" s="178"/>
      <c r="F40" s="70"/>
      <c r="G40" s="64" t="s">
        <v>40</v>
      </c>
      <c r="H40" s="86"/>
      <c r="I40" s="28"/>
      <c r="J40" s="25"/>
      <c r="K40" s="27"/>
      <c r="L40" s="25"/>
      <c r="M40" s="36"/>
      <c r="N40" s="36"/>
      <c r="O40" s="76"/>
      <c r="P40" s="76"/>
      <c r="Q40" s="77"/>
      <c r="T40" s="5"/>
      <c r="U40" s="62"/>
      <c r="V40" s="62"/>
      <c r="X40" s="4"/>
      <c r="Z40" s="33"/>
      <c r="AA40" s="6"/>
      <c r="AB40" s="30"/>
    </row>
    <row r="41" spans="2:28" ht="37.5" customHeight="1">
      <c r="B41" s="493" t="s">
        <v>211</v>
      </c>
      <c r="C41" s="493" t="s">
        <v>132</v>
      </c>
      <c r="D41" s="64" t="s">
        <v>3</v>
      </c>
      <c r="E41" s="178" t="s">
        <v>174</v>
      </c>
      <c r="F41" s="70">
        <v>1</v>
      </c>
      <c r="G41" s="64" t="s">
        <v>3</v>
      </c>
      <c r="H41" s="86">
        <f>+I41</f>
        <v>650000000</v>
      </c>
      <c r="I41" s="28">
        <v>650000000</v>
      </c>
      <c r="J41" s="25"/>
      <c r="K41" s="27"/>
      <c r="L41" s="25"/>
      <c r="M41" s="246">
        <v>45658</v>
      </c>
      <c r="N41" s="181">
        <v>46022</v>
      </c>
      <c r="O41" s="76"/>
      <c r="P41" s="76"/>
      <c r="Q41" s="77"/>
      <c r="T41" s="5"/>
      <c r="U41" s="62"/>
      <c r="V41" s="62"/>
      <c r="X41" s="4"/>
      <c r="Z41" s="33"/>
      <c r="AA41" s="6"/>
      <c r="AB41" s="30"/>
    </row>
    <row r="42" spans="2:28" ht="37.5" customHeight="1">
      <c r="B42" s="493"/>
      <c r="C42" s="493"/>
      <c r="D42" s="64" t="s">
        <v>2</v>
      </c>
      <c r="E42" s="178"/>
      <c r="F42" s="70"/>
      <c r="G42" s="64" t="s">
        <v>40</v>
      </c>
      <c r="H42" s="166"/>
      <c r="I42" s="28"/>
      <c r="J42" s="25"/>
      <c r="K42" s="27"/>
      <c r="L42" s="25"/>
      <c r="M42" s="36"/>
      <c r="N42" s="36"/>
      <c r="O42" s="76"/>
      <c r="P42" s="76"/>
      <c r="Q42" s="77"/>
      <c r="T42" s="5"/>
      <c r="U42" s="62"/>
      <c r="V42" s="62"/>
      <c r="X42" s="4"/>
      <c r="Z42" s="33"/>
      <c r="AA42" s="6"/>
      <c r="AB42" s="30"/>
    </row>
    <row r="43" spans="2:28" ht="37.5" customHeight="1">
      <c r="B43" s="519" t="s">
        <v>212</v>
      </c>
      <c r="C43" s="513" t="s">
        <v>133</v>
      </c>
      <c r="D43" s="64" t="s">
        <v>3</v>
      </c>
      <c r="E43" s="178" t="s">
        <v>174</v>
      </c>
      <c r="F43" s="70">
        <v>1</v>
      </c>
      <c r="G43" s="64" t="s">
        <v>3</v>
      </c>
      <c r="H43" s="86">
        <f>+I43</f>
        <v>3650000000</v>
      </c>
      <c r="I43" s="28">
        <v>3650000000</v>
      </c>
      <c r="J43" s="25"/>
      <c r="K43" s="27"/>
      <c r="L43" s="25"/>
      <c r="M43" s="246">
        <v>45658</v>
      </c>
      <c r="N43" s="181">
        <v>46022</v>
      </c>
      <c r="O43" s="76"/>
      <c r="P43" s="76"/>
      <c r="Q43" s="77"/>
      <c r="T43" s="5"/>
      <c r="U43" s="62"/>
      <c r="V43" s="62"/>
      <c r="X43" s="4"/>
      <c r="Z43" s="33"/>
      <c r="AA43" s="6"/>
      <c r="AB43" s="30"/>
    </row>
    <row r="44" spans="2:28" ht="37.5" customHeight="1">
      <c r="B44" s="519"/>
      <c r="C44" s="514"/>
      <c r="D44" s="64" t="s">
        <v>2</v>
      </c>
      <c r="E44" s="178"/>
      <c r="F44" s="70"/>
      <c r="G44" s="64" t="s">
        <v>40</v>
      </c>
      <c r="H44" s="86"/>
      <c r="I44" s="28"/>
      <c r="J44" s="172"/>
      <c r="K44" s="27"/>
      <c r="L44" s="25"/>
      <c r="M44" s="36"/>
      <c r="N44" s="36"/>
      <c r="O44" s="76"/>
      <c r="P44" s="76"/>
      <c r="Q44" s="77"/>
      <c r="T44" s="5"/>
      <c r="U44" s="62"/>
      <c r="V44" s="62"/>
      <c r="X44" s="4"/>
      <c r="Z44" s="33"/>
      <c r="AA44" s="6"/>
      <c r="AB44" s="30"/>
    </row>
    <row r="45" spans="2:28" ht="15.75">
      <c r="B45" s="366"/>
      <c r="C45" s="374" t="s">
        <v>9</v>
      </c>
      <c r="D45" s="64" t="s">
        <v>3</v>
      </c>
      <c r="E45" s="353"/>
      <c r="F45" s="24"/>
      <c r="G45" s="64" t="s">
        <v>3</v>
      </c>
      <c r="H45" s="169">
        <f>+H43+H41+H39+H37+H35+H33+H31+H29+H27+H25+H23+H21+H19</f>
        <v>10300000000</v>
      </c>
      <c r="I45" s="26"/>
      <c r="J45" s="25">
        <f>+J37+J39+J25</f>
        <v>1400000000</v>
      </c>
      <c r="K45" s="25"/>
      <c r="L45" s="25"/>
      <c r="M45" s="25"/>
      <c r="N45" s="20"/>
      <c r="O45" s="365"/>
      <c r="P45" s="365"/>
      <c r="Q45" s="366"/>
    </row>
    <row r="46" spans="2:28" ht="15.75">
      <c r="B46" s="366"/>
      <c r="C46" s="374"/>
      <c r="D46" s="64" t="s">
        <v>2</v>
      </c>
      <c r="E46" s="354"/>
      <c r="F46" s="24"/>
      <c r="G46" s="64" t="s">
        <v>40</v>
      </c>
      <c r="H46" s="170">
        <f>+H42+H38+H28</f>
        <v>0</v>
      </c>
      <c r="I46" s="21"/>
      <c r="J46" s="21"/>
      <c r="K46" s="22"/>
      <c r="L46" s="21"/>
      <c r="M46" s="21"/>
      <c r="N46" s="20"/>
      <c r="O46" s="365"/>
      <c r="P46" s="365"/>
      <c r="Q46" s="366"/>
    </row>
    <row r="47" spans="2:28">
      <c r="D47" s="19"/>
      <c r="H47" s="171"/>
      <c r="I47" s="15"/>
      <c r="J47" s="17"/>
      <c r="K47" s="17"/>
      <c r="L47" s="17"/>
      <c r="M47" s="16"/>
      <c r="N47" s="16"/>
      <c r="O47" s="15"/>
      <c r="P47" s="13"/>
      <c r="Q47" s="14"/>
      <c r="R47" s="13"/>
    </row>
    <row r="48" spans="2:28" ht="15.75">
      <c r="B48" s="396" t="s">
        <v>42</v>
      </c>
      <c r="C48" s="396"/>
      <c r="D48" s="364" t="s">
        <v>8</v>
      </c>
      <c r="E48" s="364"/>
      <c r="F48" s="364"/>
      <c r="G48" s="364"/>
      <c r="H48" s="364"/>
      <c r="I48" s="364"/>
      <c r="J48" s="72" t="s">
        <v>43</v>
      </c>
      <c r="K48" s="364" t="s">
        <v>44</v>
      </c>
      <c r="L48" s="364"/>
      <c r="M48" s="393" t="s">
        <v>7</v>
      </c>
      <c r="N48" s="394"/>
      <c r="O48" s="394"/>
      <c r="P48" s="394"/>
      <c r="Q48" s="394"/>
    </row>
    <row r="49" spans="2:53" ht="26.25" customHeight="1">
      <c r="B49" s="387" t="s">
        <v>135</v>
      </c>
      <c r="C49" s="389"/>
      <c r="D49" s="368" t="s">
        <v>134</v>
      </c>
      <c r="E49" s="369"/>
      <c r="F49" s="369"/>
      <c r="G49" s="369"/>
      <c r="H49" s="369"/>
      <c r="I49" s="370"/>
      <c r="J49" s="397" t="s">
        <v>74</v>
      </c>
      <c r="K49" s="12" t="s">
        <v>3</v>
      </c>
      <c r="L49" s="66">
        <v>100</v>
      </c>
      <c r="M49" s="395" t="s">
        <v>5</v>
      </c>
      <c r="N49" s="395"/>
      <c r="O49" s="395"/>
      <c r="P49" s="395"/>
      <c r="Q49" s="395"/>
    </row>
    <row r="50" spans="2:53" ht="18" customHeight="1">
      <c r="B50" s="390"/>
      <c r="C50" s="392"/>
      <c r="D50" s="371"/>
      <c r="E50" s="372"/>
      <c r="F50" s="372"/>
      <c r="G50" s="372"/>
      <c r="H50" s="372"/>
      <c r="I50" s="373"/>
      <c r="J50" s="397"/>
      <c r="K50" s="12" t="s">
        <v>2</v>
      </c>
      <c r="L50" s="65"/>
      <c r="M50" s="395"/>
      <c r="N50" s="395"/>
      <c r="O50" s="395"/>
      <c r="P50" s="395"/>
      <c r="Q50" s="395"/>
    </row>
    <row r="51" spans="2:53" ht="18.75" customHeight="1">
      <c r="B51" s="383" t="s">
        <v>77</v>
      </c>
      <c r="C51" s="384"/>
      <c r="D51" s="368" t="s">
        <v>6</v>
      </c>
      <c r="E51" s="369"/>
      <c r="F51" s="369"/>
      <c r="G51" s="369"/>
      <c r="H51" s="369"/>
      <c r="I51" s="370"/>
      <c r="J51" s="397" t="s">
        <v>74</v>
      </c>
      <c r="K51" s="12" t="s">
        <v>3</v>
      </c>
      <c r="L51" s="67"/>
      <c r="M51" s="381" t="s">
        <v>4</v>
      </c>
      <c r="N51" s="381"/>
      <c r="O51" s="381"/>
      <c r="P51" s="381"/>
      <c r="Q51" s="381"/>
    </row>
    <row r="52" spans="2:53" ht="14.25" customHeight="1">
      <c r="B52" s="385"/>
      <c r="C52" s="386"/>
      <c r="D52" s="371"/>
      <c r="E52" s="372"/>
      <c r="F52" s="372"/>
      <c r="G52" s="372"/>
      <c r="H52" s="372"/>
      <c r="I52" s="373"/>
      <c r="J52" s="397"/>
      <c r="K52" s="12" t="s">
        <v>2</v>
      </c>
      <c r="L52" s="65"/>
      <c r="M52" s="381"/>
      <c r="N52" s="381"/>
      <c r="O52" s="381"/>
      <c r="P52" s="381"/>
      <c r="Q52" s="381"/>
    </row>
    <row r="53" spans="2:53" ht="15.75">
      <c r="B53" s="383"/>
      <c r="C53" s="384"/>
      <c r="D53" s="358" t="s">
        <v>6</v>
      </c>
      <c r="E53" s="359"/>
      <c r="F53" s="359"/>
      <c r="G53" s="359"/>
      <c r="H53" s="359"/>
      <c r="I53" s="360"/>
      <c r="J53" s="367"/>
      <c r="K53" s="12" t="s">
        <v>3</v>
      </c>
      <c r="L53" s="65"/>
      <c r="M53" s="382"/>
      <c r="N53" s="382"/>
      <c r="O53" s="382"/>
      <c r="P53" s="382"/>
      <c r="Q53" s="382"/>
    </row>
    <row r="54" spans="2:53" ht="15.75">
      <c r="B54" s="385"/>
      <c r="C54" s="386"/>
      <c r="D54" s="361"/>
      <c r="E54" s="362"/>
      <c r="F54" s="362"/>
      <c r="G54" s="362"/>
      <c r="H54" s="362"/>
      <c r="I54" s="363"/>
      <c r="J54" s="367"/>
      <c r="K54" s="12" t="s">
        <v>2</v>
      </c>
      <c r="L54" s="65"/>
      <c r="M54" s="382"/>
      <c r="N54" s="382"/>
      <c r="O54" s="382"/>
      <c r="P54" s="382"/>
      <c r="Q54" s="382"/>
    </row>
    <row r="55" spans="2:53" ht="15" customHeight="1">
      <c r="B55" s="387" t="s">
        <v>1</v>
      </c>
      <c r="C55" s="388"/>
      <c r="D55" s="388"/>
      <c r="E55" s="388"/>
      <c r="F55" s="388"/>
      <c r="G55" s="388"/>
      <c r="H55" s="388"/>
      <c r="I55" s="388"/>
      <c r="J55" s="388"/>
      <c r="K55" s="388"/>
      <c r="L55" s="389"/>
      <c r="M55" s="381" t="s">
        <v>0</v>
      </c>
      <c r="N55" s="381"/>
      <c r="O55" s="381"/>
      <c r="P55" s="381"/>
      <c r="Q55" s="381"/>
    </row>
    <row r="56" spans="2:53" ht="29.25" customHeight="1">
      <c r="B56" s="390"/>
      <c r="C56" s="391"/>
      <c r="D56" s="391"/>
      <c r="E56" s="391"/>
      <c r="F56" s="391"/>
      <c r="G56" s="391"/>
      <c r="H56" s="391"/>
      <c r="I56" s="391"/>
      <c r="J56" s="391"/>
      <c r="K56" s="391"/>
      <c r="L56" s="392"/>
      <c r="M56" s="381"/>
      <c r="N56" s="381"/>
      <c r="O56" s="381"/>
      <c r="P56" s="381"/>
      <c r="Q56" s="381"/>
    </row>
    <row r="57" spans="2:53">
      <c r="M57" s="11"/>
      <c r="N57" s="11"/>
    </row>
    <row r="58" spans="2:53" ht="15.75">
      <c r="E58" s="263">
        <f>+'67-BOMBEROS Y GESTION DEL RIESG'!H45+'69-AGUA POTABLE Y SANEAMIENTO '!H44+'66-CAMBIO CLIMATICO'!H26+'64-EDUCACION AMBIENTAL'!H28+'65-Recurso hidrico'!H25+'60-CONSERVACION DE LA BIODIVERS'!H38+'122-sectores productivos'!H26+'68-CONSOLIDACION PRODUCTIVA '!H24+'70-DESARROLLO SOSTENIBLE MINERO'!H22</f>
        <v>38682335052</v>
      </c>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row r="86" spans="18:53" ht="15.75">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8:53" ht="15.75">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row>
    <row r="88" spans="18:53" ht="15.75">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row>
    <row r="89" spans="18:53" ht="15.75">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row>
    <row r="90" spans="18:53" ht="15.75">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row>
  </sheetData>
  <mergeCells count="103">
    <mergeCell ref="C39:C40"/>
    <mergeCell ref="B53:C54"/>
    <mergeCell ref="D53:I54"/>
    <mergeCell ref="J53:J54"/>
    <mergeCell ref="M53:Q54"/>
    <mergeCell ref="B55:L56"/>
    <mergeCell ref="M55:Q56"/>
    <mergeCell ref="B49:C50"/>
    <mergeCell ref="D49:I50"/>
    <mergeCell ref="J49:J50"/>
    <mergeCell ref="M49:Q50"/>
    <mergeCell ref="B51:C52"/>
    <mergeCell ref="D51:I52"/>
    <mergeCell ref="J51:J52"/>
    <mergeCell ref="M51:Q52"/>
    <mergeCell ref="P31:P32"/>
    <mergeCell ref="Q31:Q32"/>
    <mergeCell ref="U31:V31"/>
    <mergeCell ref="C33:C34"/>
    <mergeCell ref="B31:B32"/>
    <mergeCell ref="B33:B36"/>
    <mergeCell ref="C35:C36"/>
    <mergeCell ref="E23:E24"/>
    <mergeCell ref="K48:L48"/>
    <mergeCell ref="M48:Q48"/>
    <mergeCell ref="C37:C38"/>
    <mergeCell ref="B45:B46"/>
    <mergeCell ref="C45:C46"/>
    <mergeCell ref="C43:C44"/>
    <mergeCell ref="C41:C42"/>
    <mergeCell ref="B43:B44"/>
    <mergeCell ref="B41:B42"/>
    <mergeCell ref="B37:B40"/>
    <mergeCell ref="E45:E46"/>
    <mergeCell ref="O45:O46"/>
    <mergeCell ref="P45:P46"/>
    <mergeCell ref="Q45:Q46"/>
    <mergeCell ref="B48:C48"/>
    <mergeCell ref="D48:I48"/>
    <mergeCell ref="C21:C22"/>
    <mergeCell ref="C23:C24"/>
    <mergeCell ref="B19:B22"/>
    <mergeCell ref="C19:C20"/>
    <mergeCell ref="C29:C30"/>
    <mergeCell ref="C31:C32"/>
    <mergeCell ref="E31:E32"/>
    <mergeCell ref="E19:E20"/>
    <mergeCell ref="O31:O32"/>
    <mergeCell ref="B29:B30"/>
    <mergeCell ref="C25:C26"/>
    <mergeCell ref="C27:C28"/>
    <mergeCell ref="B23:B28"/>
    <mergeCell ref="U15:V15"/>
    <mergeCell ref="H16:H18"/>
    <mergeCell ref="I16:L17"/>
    <mergeCell ref="M16:N17"/>
    <mergeCell ref="O16:Q16"/>
    <mergeCell ref="U16:V16"/>
    <mergeCell ref="O17:O18"/>
    <mergeCell ref="P17:P18"/>
    <mergeCell ref="Q17:Q18"/>
    <mergeCell ref="U17:V17"/>
    <mergeCell ref="U18:V18"/>
    <mergeCell ref="T9:X9"/>
    <mergeCell ref="B10:C10"/>
    <mergeCell ref="D10:I10"/>
    <mergeCell ref="N10:P10"/>
    <mergeCell ref="B11:C11"/>
    <mergeCell ref="D11:I11"/>
    <mergeCell ref="N11:P11"/>
    <mergeCell ref="U11:W11"/>
    <mergeCell ref="C6:Q6"/>
    <mergeCell ref="D7:Q7"/>
    <mergeCell ref="D8:Q8"/>
    <mergeCell ref="B9:C9"/>
    <mergeCell ref="D9:I9"/>
    <mergeCell ref="J9:L15"/>
    <mergeCell ref="M9:Q9"/>
    <mergeCell ref="B12:C12"/>
    <mergeCell ref="D12:I12"/>
    <mergeCell ref="N12:P12"/>
    <mergeCell ref="U12:W12"/>
    <mergeCell ref="B13:C13"/>
    <mergeCell ref="D13:I13"/>
    <mergeCell ref="N13:P13"/>
    <mergeCell ref="U13:W13"/>
    <mergeCell ref="D15:I15"/>
    <mergeCell ref="B2:C5"/>
    <mergeCell ref="D2:K3"/>
    <mergeCell ref="L2:O2"/>
    <mergeCell ref="P2:Q5"/>
    <mergeCell ref="L3:O3"/>
    <mergeCell ref="D4:K5"/>
    <mergeCell ref="L4:O4"/>
    <mergeCell ref="L5:O5"/>
    <mergeCell ref="B16:B18"/>
    <mergeCell ref="C16:C18"/>
    <mergeCell ref="D16:D18"/>
    <mergeCell ref="E16:E18"/>
    <mergeCell ref="F16:F18"/>
    <mergeCell ref="G16:G18"/>
    <mergeCell ref="N15:P15"/>
    <mergeCell ref="N14:P14"/>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4"/>
  <sheetViews>
    <sheetView topLeftCell="A4" zoomScale="124" zoomScaleNormal="124" workbookViewId="0">
      <selection activeCell="F22" sqref="F22"/>
    </sheetView>
  </sheetViews>
  <sheetFormatPr baseColWidth="10" defaultRowHeight="15"/>
  <cols>
    <col min="2" max="2" width="22.7109375" customWidth="1"/>
    <col min="3" max="3" width="18" customWidth="1"/>
    <col min="4" max="4" width="24.85546875" customWidth="1"/>
    <col min="6" max="6" width="19.7109375" customWidth="1"/>
    <col min="7" max="7" width="16.140625" customWidth="1"/>
  </cols>
  <sheetData>
    <row r="5" spans="2:4">
      <c r="B5" s="194"/>
      <c r="C5" s="194" t="s">
        <v>249</v>
      </c>
      <c r="D5" s="194" t="s">
        <v>252</v>
      </c>
    </row>
    <row r="6" spans="2:4">
      <c r="B6" s="269">
        <v>2024730010067</v>
      </c>
      <c r="C6" s="267">
        <f>'67-BOMBEROS Y GESTION DEL RIESG'!H45</f>
        <v>10300000000</v>
      </c>
      <c r="D6" s="267">
        <v>10300000000</v>
      </c>
    </row>
    <row r="7" spans="2:4">
      <c r="B7" s="269">
        <v>2024730010069</v>
      </c>
      <c r="C7" s="267">
        <f>'69-AGUA POTABLE Y SANEAMIENTO '!H44</f>
        <v>21216035052</v>
      </c>
      <c r="D7" s="267">
        <v>21216035052</v>
      </c>
    </row>
    <row r="8" spans="2:4">
      <c r="B8" s="269">
        <v>2024730010066</v>
      </c>
      <c r="C8" s="267">
        <f>'66-CAMBIO CLIMATICO'!H26</f>
        <v>600000000</v>
      </c>
      <c r="D8" s="267">
        <v>600000000</v>
      </c>
    </row>
    <row r="9" spans="2:4">
      <c r="B9" s="269">
        <v>2024730010064</v>
      </c>
      <c r="C9" s="267">
        <f>'64-EDUCACION AMBIENTAL'!H28</f>
        <v>650000000</v>
      </c>
      <c r="D9" s="267">
        <v>650000000</v>
      </c>
    </row>
    <row r="10" spans="2:4">
      <c r="B10" s="269">
        <v>2024730010060</v>
      </c>
      <c r="C10" s="267">
        <f>'60-CONSERVACION DE LA BIODIVERS'!H38</f>
        <v>5066300000</v>
      </c>
      <c r="D10" s="267">
        <v>4566300000</v>
      </c>
    </row>
    <row r="11" spans="2:4">
      <c r="B11" s="269">
        <v>2024730010065</v>
      </c>
      <c r="C11" s="267">
        <f>'65-Recurso hidrico'!H25</f>
        <v>200000000</v>
      </c>
      <c r="D11" s="267">
        <v>200000000</v>
      </c>
    </row>
    <row r="12" spans="2:4">
      <c r="B12" s="269">
        <v>2024730010068</v>
      </c>
      <c r="C12" s="267">
        <f>'68-CONSOLIDACION PRODUCTIVA '!H24</f>
        <v>350000000</v>
      </c>
      <c r="D12" s="267">
        <v>350000000</v>
      </c>
    </row>
    <row r="13" spans="2:4">
      <c r="B13" s="269">
        <v>2024730010122</v>
      </c>
      <c r="C13" s="267">
        <f>'122-sectores productivos'!$H$26</f>
        <v>150000000</v>
      </c>
      <c r="D13" s="267">
        <v>150000000</v>
      </c>
    </row>
    <row r="14" spans="2:4">
      <c r="B14" s="269">
        <v>2024730010070</v>
      </c>
      <c r="C14" s="267">
        <f>'70-DESARROLLO SOSTENIBLE MINERO'!H22</f>
        <v>150000000</v>
      </c>
      <c r="D14" s="267">
        <v>150000000</v>
      </c>
    </row>
    <row r="15" spans="2:4">
      <c r="B15" s="269"/>
      <c r="C15" s="267">
        <f>SUM(C6:C14)</f>
        <v>38682335052</v>
      </c>
      <c r="D15" s="268">
        <f>D6+D7+D8+D9+D10+D12+D14+D13+D11</f>
        <v>38182335052</v>
      </c>
    </row>
    <row r="16" spans="2:4">
      <c r="B16" s="265"/>
      <c r="C16" s="266"/>
    </row>
    <row r="17" spans="2:3">
      <c r="B17" s="265"/>
      <c r="C17" s="266"/>
    </row>
    <row r="18" spans="2:3" hidden="1">
      <c r="B18" s="194" t="s">
        <v>250</v>
      </c>
      <c r="C18" s="267">
        <v>38682335052</v>
      </c>
    </row>
    <row r="19" spans="2:3">
      <c r="B19" s="194" t="s">
        <v>253</v>
      </c>
      <c r="C19" s="268">
        <f>D15</f>
        <v>38182335052</v>
      </c>
    </row>
    <row r="20" spans="2:3" hidden="1">
      <c r="B20" s="194" t="s">
        <v>251</v>
      </c>
      <c r="C20" s="268">
        <f>C18-C19</f>
        <v>500000000</v>
      </c>
    </row>
    <row r="21" spans="2:3">
      <c r="B21" s="265"/>
      <c r="C21" s="266"/>
    </row>
    <row r="22" spans="2:3">
      <c r="B22" s="265"/>
      <c r="C22" s="265"/>
    </row>
    <row r="23" spans="2:3">
      <c r="B23" s="265"/>
      <c r="C23" s="265"/>
    </row>
    <row r="24" spans="2:3">
      <c r="B24" s="265"/>
      <c r="C24" s="26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9"/>
  <sheetViews>
    <sheetView topLeftCell="A3" zoomScale="70" zoomScaleNormal="70" workbookViewId="0">
      <selection activeCell="B13" sqref="B13:C13"/>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9.285156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96"/>
      <c r="C2" s="296"/>
      <c r="D2" s="281" t="s">
        <v>28</v>
      </c>
      <c r="E2" s="282"/>
      <c r="F2" s="282"/>
      <c r="G2" s="282"/>
      <c r="H2" s="282"/>
      <c r="I2" s="282"/>
      <c r="J2" s="282"/>
      <c r="K2" s="283"/>
      <c r="L2" s="287" t="s">
        <v>32</v>
      </c>
      <c r="M2" s="288"/>
      <c r="N2" s="288"/>
      <c r="O2" s="289"/>
      <c r="P2" s="290"/>
      <c r="Q2" s="291"/>
      <c r="R2" s="61"/>
    </row>
    <row r="3" spans="2:251" s="39" customFormat="1" ht="37.5" customHeight="1">
      <c r="B3" s="296"/>
      <c r="C3" s="296"/>
      <c r="D3" s="284"/>
      <c r="E3" s="285"/>
      <c r="F3" s="285"/>
      <c r="G3" s="285"/>
      <c r="H3" s="285"/>
      <c r="I3" s="285"/>
      <c r="J3" s="285"/>
      <c r="K3" s="286"/>
      <c r="L3" s="287" t="s">
        <v>29</v>
      </c>
      <c r="M3" s="288"/>
      <c r="N3" s="288"/>
      <c r="O3" s="289"/>
      <c r="P3" s="292"/>
      <c r="Q3" s="293"/>
      <c r="R3" s="61"/>
    </row>
    <row r="4" spans="2:251" s="39" customFormat="1" ht="33.75" customHeight="1">
      <c r="B4" s="296"/>
      <c r="C4" s="296"/>
      <c r="D4" s="281" t="s">
        <v>27</v>
      </c>
      <c r="E4" s="282"/>
      <c r="F4" s="282"/>
      <c r="G4" s="282"/>
      <c r="H4" s="282"/>
      <c r="I4" s="282"/>
      <c r="J4" s="282"/>
      <c r="K4" s="283"/>
      <c r="L4" s="287" t="s">
        <v>30</v>
      </c>
      <c r="M4" s="288"/>
      <c r="N4" s="288"/>
      <c r="O4" s="289"/>
      <c r="P4" s="292"/>
      <c r="Q4" s="293"/>
      <c r="R4" s="61"/>
    </row>
    <row r="5" spans="2:251" s="39" customFormat="1" ht="38.25" customHeight="1">
      <c r="B5" s="296"/>
      <c r="C5" s="296"/>
      <c r="D5" s="284"/>
      <c r="E5" s="285"/>
      <c r="F5" s="285"/>
      <c r="G5" s="285"/>
      <c r="H5" s="285"/>
      <c r="I5" s="285"/>
      <c r="J5" s="285"/>
      <c r="K5" s="286"/>
      <c r="L5" s="287" t="s">
        <v>31</v>
      </c>
      <c r="M5" s="288"/>
      <c r="N5" s="288"/>
      <c r="O5" s="289"/>
      <c r="P5" s="294"/>
      <c r="Q5" s="295"/>
      <c r="R5" s="61"/>
    </row>
    <row r="6" spans="2:251" s="39" customFormat="1" ht="23.25" customHeight="1">
      <c r="C6" s="311"/>
      <c r="D6" s="311"/>
      <c r="E6" s="311"/>
      <c r="F6" s="311"/>
      <c r="G6" s="311"/>
      <c r="H6" s="311"/>
      <c r="I6" s="311"/>
      <c r="J6" s="311"/>
      <c r="K6" s="311"/>
      <c r="L6" s="311"/>
      <c r="M6" s="311"/>
      <c r="N6" s="311"/>
      <c r="O6" s="311"/>
      <c r="P6" s="311"/>
      <c r="Q6" s="311"/>
      <c r="R6" s="61"/>
    </row>
    <row r="7" spans="2:251" s="39" customFormat="1" ht="31.5" customHeight="1">
      <c r="B7" s="63" t="s">
        <v>37</v>
      </c>
      <c r="C7" s="63" t="s">
        <v>46</v>
      </c>
      <c r="D7" s="317" t="s">
        <v>47</v>
      </c>
      <c r="E7" s="318"/>
      <c r="F7" s="318"/>
      <c r="G7" s="318"/>
      <c r="H7" s="318"/>
      <c r="I7" s="318"/>
      <c r="J7" s="318"/>
      <c r="K7" s="318"/>
      <c r="L7" s="318"/>
      <c r="M7" s="318"/>
      <c r="N7" s="318"/>
      <c r="O7" s="318"/>
      <c r="P7" s="318"/>
      <c r="Q7" s="319"/>
      <c r="R7" s="61"/>
    </row>
    <row r="8" spans="2:251" s="39" customFormat="1" ht="36" customHeight="1">
      <c r="B8" s="63" t="s">
        <v>26</v>
      </c>
      <c r="C8" s="63"/>
      <c r="D8" s="312" t="s">
        <v>242</v>
      </c>
      <c r="E8" s="312"/>
      <c r="F8" s="312"/>
      <c r="G8" s="312"/>
      <c r="H8" s="312"/>
      <c r="I8" s="312"/>
      <c r="J8" s="312"/>
      <c r="K8" s="312"/>
      <c r="L8" s="312"/>
      <c r="M8" s="312"/>
      <c r="N8" s="312"/>
      <c r="O8" s="312"/>
      <c r="P8" s="312"/>
      <c r="Q8" s="312"/>
    </row>
    <row r="9" spans="2:251" s="39" customFormat="1" ht="36" customHeight="1">
      <c r="B9" s="313" t="s">
        <v>254</v>
      </c>
      <c r="C9" s="314"/>
      <c r="D9" s="321" t="s">
        <v>255</v>
      </c>
      <c r="E9" s="321"/>
      <c r="F9" s="321"/>
      <c r="G9" s="321"/>
      <c r="H9" s="321"/>
      <c r="I9" s="322"/>
      <c r="J9" s="327" t="s">
        <v>58</v>
      </c>
      <c r="K9" s="328"/>
      <c r="L9" s="329"/>
      <c r="M9" s="336" t="s">
        <v>25</v>
      </c>
      <c r="N9" s="337"/>
      <c r="O9" s="337"/>
      <c r="P9" s="337"/>
      <c r="Q9" s="338"/>
      <c r="R9" s="47"/>
      <c r="T9" s="320"/>
      <c r="U9" s="320"/>
      <c r="V9" s="320"/>
      <c r="W9" s="320"/>
      <c r="X9" s="320"/>
    </row>
    <row r="10" spans="2:251" s="39" customFormat="1" ht="36" customHeight="1">
      <c r="B10" s="313" t="s">
        <v>256</v>
      </c>
      <c r="C10" s="314"/>
      <c r="D10" s="321" t="s">
        <v>257</v>
      </c>
      <c r="E10" s="321"/>
      <c r="F10" s="321"/>
      <c r="G10" s="321"/>
      <c r="H10" s="321"/>
      <c r="I10" s="322"/>
      <c r="J10" s="330"/>
      <c r="K10" s="331"/>
      <c r="L10" s="332"/>
      <c r="M10" s="60" t="s">
        <v>24</v>
      </c>
      <c r="N10" s="323" t="s">
        <v>23</v>
      </c>
      <c r="O10" s="323"/>
      <c r="P10" s="323"/>
      <c r="Q10" s="60" t="s">
        <v>22</v>
      </c>
      <c r="R10" s="47"/>
      <c r="T10" s="59"/>
      <c r="U10" s="59"/>
      <c r="V10" s="59"/>
      <c r="W10" s="59"/>
      <c r="X10" s="59"/>
    </row>
    <row r="11" spans="2:251" s="39" customFormat="1" ht="31.5" customHeight="1">
      <c r="B11" s="315" t="s">
        <v>258</v>
      </c>
      <c r="C11" s="316"/>
      <c r="D11" s="324" t="s">
        <v>262</v>
      </c>
      <c r="E11" s="324"/>
      <c r="F11" s="324"/>
      <c r="G11" s="324"/>
      <c r="H11" s="324"/>
      <c r="I11" s="325"/>
      <c r="J11" s="330"/>
      <c r="K11" s="331"/>
      <c r="L11" s="332"/>
      <c r="M11" s="97"/>
      <c r="N11" s="404"/>
      <c r="O11" s="404"/>
      <c r="P11" s="404"/>
      <c r="Q11" s="98"/>
      <c r="R11" s="47"/>
      <c r="T11" s="56"/>
      <c r="U11" s="326"/>
      <c r="V11" s="326"/>
      <c r="W11" s="326"/>
      <c r="X11" s="56"/>
      <c r="Z11" s="55"/>
      <c r="AA11" s="55"/>
    </row>
    <row r="12" spans="2:251" s="39" customFormat="1" ht="74.25" customHeight="1">
      <c r="B12" s="346" t="s">
        <v>260</v>
      </c>
      <c r="C12" s="347"/>
      <c r="D12" s="324" t="s">
        <v>263</v>
      </c>
      <c r="E12" s="324"/>
      <c r="F12" s="324"/>
      <c r="G12" s="324"/>
      <c r="H12" s="324"/>
      <c r="I12" s="325"/>
      <c r="J12" s="330"/>
      <c r="K12" s="331"/>
      <c r="L12" s="332"/>
      <c r="M12" s="211"/>
      <c r="N12" s="405"/>
      <c r="O12" s="406"/>
      <c r="P12" s="407"/>
      <c r="Q12" s="212"/>
      <c r="R12" s="47"/>
      <c r="T12" s="50"/>
      <c r="U12" s="342"/>
      <c r="V12" s="342"/>
      <c r="W12" s="342"/>
      <c r="X12" s="44"/>
      <c r="Z12" s="42"/>
      <c r="AA12" s="41"/>
      <c r="AB12" s="40"/>
    </row>
    <row r="13" spans="2:251" s="39" customFormat="1" ht="74.25" customHeight="1">
      <c r="B13" s="301" t="s">
        <v>243</v>
      </c>
      <c r="C13" s="302"/>
      <c r="D13" s="321"/>
      <c r="E13" s="321"/>
      <c r="F13" s="321"/>
      <c r="G13" s="321"/>
      <c r="H13" s="321"/>
      <c r="I13" s="322"/>
      <c r="J13" s="330"/>
      <c r="K13" s="331"/>
      <c r="L13" s="332"/>
      <c r="M13" s="52"/>
      <c r="N13" s="343"/>
      <c r="O13" s="344"/>
      <c r="P13" s="345"/>
      <c r="Q13" s="51"/>
      <c r="R13" s="47"/>
      <c r="T13" s="50"/>
      <c r="U13" s="342"/>
      <c r="V13" s="342"/>
      <c r="W13" s="342"/>
      <c r="X13" s="44"/>
      <c r="Z13" s="42"/>
      <c r="AA13" s="41"/>
      <c r="AB13" s="40"/>
    </row>
    <row r="14" spans="2:251" s="39" customFormat="1" ht="28.5" customHeight="1">
      <c r="B14" s="73" t="s">
        <v>57</v>
      </c>
      <c r="C14" s="74"/>
      <c r="D14" s="303"/>
      <c r="E14" s="303"/>
      <c r="F14" s="303"/>
      <c r="G14" s="303"/>
      <c r="H14" s="303"/>
      <c r="I14" s="304"/>
      <c r="J14" s="333"/>
      <c r="K14" s="334"/>
      <c r="L14" s="335"/>
      <c r="M14" s="49"/>
      <c r="N14" s="343"/>
      <c r="O14" s="344"/>
      <c r="P14" s="345"/>
      <c r="Q14" s="48"/>
      <c r="R14" s="47"/>
      <c r="T14" s="46"/>
      <c r="U14" s="342"/>
      <c r="V14" s="342"/>
      <c r="W14" s="45"/>
      <c r="X14" s="44"/>
      <c r="Y14" s="43"/>
      <c r="Z14" s="42"/>
      <c r="AA14" s="41"/>
      <c r="AB14" s="40"/>
    </row>
    <row r="15" spans="2:251" ht="28.5" customHeight="1">
      <c r="B15" s="307" t="s">
        <v>35</v>
      </c>
      <c r="C15" s="349" t="s">
        <v>33</v>
      </c>
      <c r="D15" s="305" t="s">
        <v>39</v>
      </c>
      <c r="E15" s="305" t="s">
        <v>21</v>
      </c>
      <c r="F15" s="305" t="s">
        <v>45</v>
      </c>
      <c r="G15" s="350" t="s">
        <v>41</v>
      </c>
      <c r="H15" s="305" t="s">
        <v>36</v>
      </c>
      <c r="I15" s="375" t="s">
        <v>34</v>
      </c>
      <c r="J15" s="376"/>
      <c r="K15" s="376"/>
      <c r="L15" s="377"/>
      <c r="M15" s="305" t="s">
        <v>20</v>
      </c>
      <c r="N15" s="305"/>
      <c r="O15" s="306" t="s">
        <v>19</v>
      </c>
      <c r="P15" s="306"/>
      <c r="Q15" s="306"/>
      <c r="R15" s="3"/>
      <c r="S15" s="3"/>
      <c r="T15" s="10"/>
      <c r="U15" s="348"/>
      <c r="V15" s="348"/>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8"/>
      <c r="C16" s="349"/>
      <c r="D16" s="305"/>
      <c r="E16" s="305"/>
      <c r="F16" s="305"/>
      <c r="G16" s="305"/>
      <c r="H16" s="305"/>
      <c r="I16" s="378"/>
      <c r="J16" s="379"/>
      <c r="K16" s="379"/>
      <c r="L16" s="380"/>
      <c r="M16" s="305"/>
      <c r="N16" s="305"/>
      <c r="O16" s="305" t="s">
        <v>18</v>
      </c>
      <c r="P16" s="305" t="s">
        <v>17</v>
      </c>
      <c r="Q16" s="349" t="s">
        <v>16</v>
      </c>
      <c r="R16" s="3"/>
      <c r="S16" s="3"/>
      <c r="T16" s="8"/>
      <c r="U16" s="348"/>
      <c r="V16" s="348"/>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9"/>
      <c r="C17" s="349"/>
      <c r="D17" s="305"/>
      <c r="E17" s="305"/>
      <c r="F17" s="305"/>
      <c r="G17" s="305"/>
      <c r="H17" s="305"/>
      <c r="I17" s="68" t="s">
        <v>15</v>
      </c>
      <c r="J17" s="68" t="s">
        <v>14</v>
      </c>
      <c r="K17" s="68" t="s">
        <v>13</v>
      </c>
      <c r="L17" s="69" t="s">
        <v>12</v>
      </c>
      <c r="M17" s="38" t="s">
        <v>11</v>
      </c>
      <c r="N17" s="37" t="s">
        <v>10</v>
      </c>
      <c r="O17" s="305"/>
      <c r="P17" s="305"/>
      <c r="Q17" s="349"/>
      <c r="R17" s="3"/>
      <c r="S17" s="3"/>
      <c r="T17" s="5"/>
      <c r="U17" s="348"/>
      <c r="V17" s="348"/>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s="229" customFormat="1" ht="81.75" customHeight="1">
      <c r="B18" s="402" t="s">
        <v>186</v>
      </c>
      <c r="C18" s="400" t="s">
        <v>187</v>
      </c>
      <c r="D18" s="179" t="s">
        <v>3</v>
      </c>
      <c r="E18" s="398" t="s">
        <v>56</v>
      </c>
      <c r="F18" s="179">
        <v>15</v>
      </c>
      <c r="G18" s="179" t="s">
        <v>3</v>
      </c>
      <c r="H18" s="180">
        <v>200000000</v>
      </c>
      <c r="I18" s="92">
        <f>+H18</f>
        <v>200000000</v>
      </c>
      <c r="J18" s="68"/>
      <c r="K18" s="68"/>
      <c r="L18" s="69"/>
      <c r="M18" s="36">
        <v>45658</v>
      </c>
      <c r="N18" s="240">
        <v>46022</v>
      </c>
      <c r="O18" s="179"/>
      <c r="P18" s="179"/>
      <c r="Q18" s="68"/>
      <c r="R18" s="182"/>
      <c r="S18" s="182"/>
      <c r="T18" s="227"/>
      <c r="U18" s="228"/>
      <c r="V18" s="228"/>
      <c r="X18" s="230"/>
      <c r="Z18" s="231"/>
      <c r="AA18" s="230"/>
      <c r="AB18" s="23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2"/>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c r="DU18" s="182"/>
      <c r="DV18" s="182"/>
      <c r="DW18" s="182"/>
      <c r="DX18" s="182"/>
      <c r="DY18" s="182"/>
      <c r="DZ18" s="182"/>
      <c r="EA18" s="182"/>
      <c r="EB18" s="182"/>
      <c r="EC18" s="182"/>
      <c r="ED18" s="182"/>
      <c r="EE18" s="182"/>
      <c r="EF18" s="182"/>
      <c r="EG18" s="182"/>
      <c r="EH18" s="182"/>
      <c r="EI18" s="182"/>
      <c r="EJ18" s="182"/>
      <c r="EK18" s="182"/>
      <c r="EL18" s="182"/>
      <c r="EM18" s="182"/>
      <c r="EN18" s="182"/>
      <c r="EO18" s="182"/>
      <c r="EP18" s="182"/>
      <c r="EQ18" s="182"/>
      <c r="ER18" s="182"/>
      <c r="ES18" s="182"/>
      <c r="ET18" s="182"/>
      <c r="EU18" s="182"/>
      <c r="EV18" s="182"/>
      <c r="EW18" s="182"/>
      <c r="EX18" s="182"/>
      <c r="EY18" s="182"/>
      <c r="EZ18" s="182"/>
      <c r="FA18" s="182"/>
      <c r="FB18" s="182"/>
      <c r="FC18" s="182"/>
      <c r="FD18" s="182"/>
      <c r="FE18" s="182"/>
      <c r="FF18" s="182"/>
      <c r="FG18" s="182"/>
      <c r="FH18" s="182"/>
      <c r="FI18" s="182"/>
      <c r="FJ18" s="182"/>
      <c r="FK18" s="182"/>
      <c r="FL18" s="182"/>
      <c r="FM18" s="182"/>
      <c r="FN18" s="182"/>
      <c r="FO18" s="182"/>
      <c r="FP18" s="182"/>
      <c r="FQ18" s="182"/>
      <c r="FR18" s="182"/>
      <c r="FS18" s="182"/>
      <c r="FT18" s="182"/>
      <c r="FU18" s="182"/>
      <c r="FV18" s="182"/>
      <c r="FW18" s="182"/>
      <c r="FX18" s="182"/>
      <c r="FY18" s="182"/>
      <c r="FZ18" s="182"/>
      <c r="GA18" s="182"/>
      <c r="GB18" s="182"/>
      <c r="GC18" s="182"/>
      <c r="GD18" s="182"/>
      <c r="GE18" s="182"/>
      <c r="GF18" s="182"/>
      <c r="GG18" s="182"/>
      <c r="GH18" s="182"/>
      <c r="GI18" s="182"/>
      <c r="GJ18" s="182"/>
      <c r="GK18" s="182"/>
      <c r="GL18" s="182"/>
      <c r="GM18" s="182"/>
      <c r="GN18" s="182"/>
      <c r="GO18" s="182"/>
      <c r="GP18" s="182"/>
      <c r="GQ18" s="182"/>
      <c r="GR18" s="182"/>
      <c r="GS18" s="182"/>
      <c r="GT18" s="182"/>
      <c r="GU18" s="182"/>
      <c r="GV18" s="182"/>
      <c r="GW18" s="182"/>
      <c r="GX18" s="182"/>
      <c r="GY18" s="182"/>
      <c r="GZ18" s="182"/>
      <c r="HA18" s="182"/>
      <c r="HB18" s="182"/>
      <c r="HC18" s="182"/>
      <c r="HD18" s="182"/>
      <c r="HE18" s="182"/>
      <c r="HF18" s="182"/>
      <c r="HG18" s="182"/>
      <c r="HH18" s="182"/>
      <c r="HI18" s="182"/>
      <c r="HJ18" s="182"/>
      <c r="HK18" s="182"/>
      <c r="HL18" s="182"/>
      <c r="HM18" s="182"/>
      <c r="HN18" s="182"/>
      <c r="HO18" s="182"/>
      <c r="HP18" s="182"/>
      <c r="HQ18" s="182"/>
      <c r="HR18" s="182"/>
      <c r="HS18" s="182"/>
      <c r="HT18" s="182"/>
      <c r="HU18" s="182"/>
      <c r="HV18" s="182"/>
      <c r="HW18" s="182"/>
      <c r="HX18" s="182"/>
      <c r="HY18" s="182"/>
      <c r="HZ18" s="182"/>
      <c r="IA18" s="182"/>
      <c r="IB18" s="182"/>
      <c r="IC18" s="182"/>
      <c r="ID18" s="182"/>
      <c r="IE18" s="182"/>
      <c r="IF18" s="182"/>
      <c r="IG18" s="182"/>
      <c r="IH18" s="182"/>
      <c r="II18" s="182"/>
      <c r="IJ18" s="182"/>
      <c r="IK18" s="182"/>
      <c r="IL18" s="182"/>
      <c r="IM18" s="182"/>
      <c r="IN18" s="182"/>
      <c r="IO18" s="182"/>
      <c r="IP18" s="182"/>
      <c r="IQ18" s="182"/>
    </row>
    <row r="19" spans="2:251" s="229" customFormat="1" ht="39.75" customHeight="1">
      <c r="B19" s="403"/>
      <c r="C19" s="401"/>
      <c r="D19" s="179" t="s">
        <v>2</v>
      </c>
      <c r="E19" s="399"/>
      <c r="F19" s="179"/>
      <c r="G19" s="270" t="s">
        <v>40</v>
      </c>
      <c r="H19" s="271"/>
      <c r="I19" s="271"/>
      <c r="J19" s="68"/>
      <c r="K19" s="68"/>
      <c r="L19" s="69"/>
      <c r="M19" s="68"/>
      <c r="N19" s="179"/>
      <c r="O19" s="179"/>
      <c r="P19" s="179"/>
      <c r="Q19" s="68"/>
      <c r="R19" s="182"/>
      <c r="S19" s="182"/>
      <c r="T19" s="227"/>
      <c r="U19" s="228"/>
      <c r="V19" s="228"/>
      <c r="X19" s="230"/>
      <c r="Z19" s="231"/>
      <c r="AA19" s="230"/>
      <c r="AB19" s="23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2"/>
      <c r="EA19" s="182"/>
      <c r="EB19" s="182"/>
      <c r="EC19" s="182"/>
      <c r="ED19" s="182"/>
      <c r="EE19" s="182"/>
      <c r="EF19" s="182"/>
      <c r="EG19" s="182"/>
      <c r="EH19" s="182"/>
      <c r="EI19" s="182"/>
      <c r="EJ19" s="182"/>
      <c r="EK19" s="182"/>
      <c r="EL19" s="182"/>
      <c r="EM19" s="182"/>
      <c r="EN19" s="182"/>
      <c r="EO19" s="182"/>
      <c r="EP19" s="182"/>
      <c r="EQ19" s="182"/>
      <c r="ER19" s="182"/>
      <c r="ES19" s="182"/>
      <c r="ET19" s="182"/>
      <c r="EU19" s="182"/>
      <c r="EV19" s="182"/>
      <c r="EW19" s="182"/>
      <c r="EX19" s="182"/>
      <c r="EY19" s="182"/>
      <c r="EZ19" s="182"/>
      <c r="FA19" s="182"/>
      <c r="FB19" s="182"/>
      <c r="FC19" s="182"/>
      <c r="FD19" s="182"/>
      <c r="FE19" s="182"/>
      <c r="FF19" s="182"/>
      <c r="FG19" s="182"/>
      <c r="FH19" s="182"/>
      <c r="FI19" s="182"/>
      <c r="FJ19" s="182"/>
      <c r="FK19" s="182"/>
      <c r="FL19" s="182"/>
      <c r="FM19" s="182"/>
      <c r="FN19" s="182"/>
      <c r="FO19" s="182"/>
      <c r="FP19" s="182"/>
      <c r="FQ19" s="182"/>
      <c r="FR19" s="182"/>
      <c r="FS19" s="182"/>
      <c r="FT19" s="182"/>
      <c r="FU19" s="182"/>
      <c r="FV19" s="182"/>
      <c r="FW19" s="182"/>
      <c r="FX19" s="182"/>
      <c r="FY19" s="182"/>
      <c r="FZ19" s="182"/>
      <c r="GA19" s="182"/>
      <c r="GB19" s="182"/>
      <c r="GC19" s="182"/>
      <c r="GD19" s="182"/>
      <c r="GE19" s="182"/>
      <c r="GF19" s="182"/>
      <c r="GG19" s="182"/>
      <c r="GH19" s="182"/>
      <c r="GI19" s="182"/>
      <c r="GJ19" s="182"/>
      <c r="GK19" s="182"/>
      <c r="GL19" s="182"/>
      <c r="GM19" s="182"/>
      <c r="GN19" s="182"/>
      <c r="GO19" s="182"/>
      <c r="GP19" s="182"/>
      <c r="GQ19" s="182"/>
      <c r="GR19" s="182"/>
      <c r="GS19" s="182"/>
      <c r="GT19" s="182"/>
      <c r="GU19" s="182"/>
      <c r="GV19" s="182"/>
      <c r="GW19" s="182"/>
      <c r="GX19" s="182"/>
      <c r="GY19" s="182"/>
      <c r="GZ19" s="182"/>
      <c r="HA19" s="182"/>
      <c r="HB19" s="182"/>
      <c r="HC19" s="182"/>
      <c r="HD19" s="182"/>
      <c r="HE19" s="182"/>
      <c r="HF19" s="182"/>
      <c r="HG19" s="182"/>
      <c r="HH19" s="182"/>
      <c r="HI19" s="182"/>
      <c r="HJ19" s="182"/>
      <c r="HK19" s="182"/>
      <c r="HL19" s="182"/>
      <c r="HM19" s="182"/>
      <c r="HN19" s="182"/>
      <c r="HO19" s="182"/>
      <c r="HP19" s="182"/>
      <c r="HQ19" s="182"/>
      <c r="HR19" s="182"/>
      <c r="HS19" s="182"/>
      <c r="HT19" s="182"/>
      <c r="HU19" s="182"/>
      <c r="HV19" s="182"/>
      <c r="HW19" s="182"/>
      <c r="HX19" s="182"/>
      <c r="HY19" s="182"/>
      <c r="HZ19" s="182"/>
      <c r="IA19" s="182"/>
      <c r="IB19" s="182"/>
      <c r="IC19" s="182"/>
      <c r="ID19" s="182"/>
      <c r="IE19" s="182"/>
      <c r="IF19" s="182"/>
      <c r="IG19" s="182"/>
      <c r="IH19" s="182"/>
      <c r="II19" s="182"/>
      <c r="IJ19" s="182"/>
      <c r="IK19" s="182"/>
      <c r="IL19" s="182"/>
      <c r="IM19" s="182"/>
      <c r="IN19" s="182"/>
      <c r="IO19" s="182"/>
      <c r="IP19" s="182"/>
      <c r="IQ19" s="182"/>
    </row>
    <row r="20" spans="2:251" ht="39.75" customHeight="1">
      <c r="B20" s="410" t="s">
        <v>188</v>
      </c>
      <c r="C20" s="408" t="s">
        <v>214</v>
      </c>
      <c r="D20" s="215" t="s">
        <v>3</v>
      </c>
      <c r="E20" s="307" t="s">
        <v>56</v>
      </c>
      <c r="F20" s="215">
        <v>375</v>
      </c>
      <c r="G20" s="215" t="s">
        <v>3</v>
      </c>
      <c r="H20" s="222">
        <v>100000000</v>
      </c>
      <c r="I20" s="219">
        <f>+H20</f>
        <v>100000000</v>
      </c>
      <c r="J20" s="216"/>
      <c r="K20" s="216"/>
      <c r="L20" s="217"/>
      <c r="M20" s="36">
        <v>45658</v>
      </c>
      <c r="N20" s="240">
        <v>46022</v>
      </c>
      <c r="O20" s="215"/>
      <c r="P20" s="215"/>
      <c r="Q20" s="218"/>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411"/>
      <c r="C21" s="409"/>
      <c r="D21" s="215" t="s">
        <v>2</v>
      </c>
      <c r="E21" s="308"/>
      <c r="F21" s="215"/>
      <c r="G21" s="215" t="s">
        <v>40</v>
      </c>
      <c r="H21" s="215"/>
      <c r="I21" s="216"/>
      <c r="J21" s="216"/>
      <c r="K21" s="216"/>
      <c r="L21" s="217"/>
      <c r="M21" s="218"/>
      <c r="N21" s="215"/>
      <c r="O21" s="215"/>
      <c r="P21" s="215"/>
      <c r="Q21" s="218"/>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411"/>
      <c r="C22" s="408" t="s">
        <v>221</v>
      </c>
      <c r="D22" s="215" t="s">
        <v>3</v>
      </c>
      <c r="E22" s="308" t="s">
        <v>60</v>
      </c>
      <c r="F22" s="215">
        <v>15</v>
      </c>
      <c r="G22" s="215"/>
      <c r="H22" s="222">
        <v>50000000</v>
      </c>
      <c r="I22" s="216">
        <f>+H22</f>
        <v>50000000</v>
      </c>
      <c r="J22" s="216"/>
      <c r="K22" s="216"/>
      <c r="L22" s="217"/>
      <c r="M22" s="36">
        <v>45658</v>
      </c>
      <c r="N22" s="240">
        <v>46022</v>
      </c>
      <c r="O22" s="215"/>
      <c r="P22" s="215"/>
      <c r="Q22" s="21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412"/>
      <c r="C23" s="409"/>
      <c r="D23" s="215" t="s">
        <v>2</v>
      </c>
      <c r="E23" s="309"/>
      <c r="F23" s="215"/>
      <c r="G23" s="215"/>
      <c r="H23" s="215"/>
      <c r="I23" s="216"/>
      <c r="J23" s="216"/>
      <c r="K23" s="216"/>
      <c r="L23" s="217"/>
      <c r="M23" s="218"/>
      <c r="N23" s="215"/>
      <c r="O23" s="215"/>
      <c r="P23" s="215"/>
      <c r="Q23" s="218"/>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15.75">
      <c r="B24" s="366"/>
      <c r="C24" s="374" t="s">
        <v>9</v>
      </c>
      <c r="D24" s="64"/>
      <c r="E24" s="353"/>
      <c r="F24" s="24"/>
      <c r="G24" s="64" t="s">
        <v>3</v>
      </c>
      <c r="H24" s="26">
        <f>+H18+H20+H22</f>
        <v>350000000</v>
      </c>
      <c r="I24" s="26"/>
      <c r="J24" s="25"/>
      <c r="K24" s="25"/>
      <c r="L24" s="25"/>
      <c r="M24" s="25"/>
      <c r="N24" s="20"/>
      <c r="O24" s="365"/>
      <c r="P24" s="365"/>
      <c r="Q24" s="366"/>
    </row>
    <row r="25" spans="2:251" ht="15.75">
      <c r="B25" s="366"/>
      <c r="C25" s="374"/>
      <c r="D25" s="64" t="s">
        <v>2</v>
      </c>
      <c r="E25" s="354"/>
      <c r="F25" s="24"/>
      <c r="G25" s="64" t="s">
        <v>40</v>
      </c>
      <c r="H25" s="23">
        <f>+H19+H21</f>
        <v>0</v>
      </c>
      <c r="I25" s="223">
        <f>+I19+I21</f>
        <v>0</v>
      </c>
      <c r="J25" s="21"/>
      <c r="K25" s="22"/>
      <c r="L25" s="21"/>
      <c r="M25" s="21"/>
      <c r="N25" s="20"/>
      <c r="O25" s="365"/>
      <c r="P25" s="365"/>
      <c r="Q25" s="366"/>
    </row>
    <row r="26" spans="2:251">
      <c r="D26" s="19"/>
      <c r="H26" s="18"/>
      <c r="I26" s="15"/>
      <c r="J26" s="17"/>
      <c r="K26" s="17"/>
      <c r="L26" s="17"/>
      <c r="M26" s="16"/>
      <c r="N26" s="16"/>
      <c r="O26" s="15"/>
      <c r="P26" s="13"/>
      <c r="Q26" s="14"/>
      <c r="R26" s="13"/>
    </row>
    <row r="27" spans="2:251" ht="31.5">
      <c r="B27" s="396" t="s">
        <v>42</v>
      </c>
      <c r="C27" s="396"/>
      <c r="D27" s="364" t="s">
        <v>8</v>
      </c>
      <c r="E27" s="364"/>
      <c r="F27" s="364"/>
      <c r="G27" s="364"/>
      <c r="H27" s="364"/>
      <c r="I27" s="364"/>
      <c r="J27" s="72" t="s">
        <v>43</v>
      </c>
      <c r="K27" s="364" t="s">
        <v>44</v>
      </c>
      <c r="L27" s="364"/>
      <c r="M27" s="393" t="s">
        <v>7</v>
      </c>
      <c r="N27" s="394"/>
      <c r="O27" s="394"/>
      <c r="P27" s="394"/>
      <c r="Q27" s="394"/>
    </row>
    <row r="28" spans="2:251" ht="26.25" customHeight="1">
      <c r="B28" s="387" t="s">
        <v>60</v>
      </c>
      <c r="C28" s="389"/>
      <c r="D28" s="368" t="s">
        <v>59</v>
      </c>
      <c r="E28" s="369"/>
      <c r="F28" s="369"/>
      <c r="G28" s="369"/>
      <c r="H28" s="369"/>
      <c r="I28" s="370"/>
      <c r="J28" s="397"/>
      <c r="K28" s="12" t="s">
        <v>3</v>
      </c>
      <c r="L28" s="66">
        <v>30</v>
      </c>
      <c r="M28" s="395" t="s">
        <v>5</v>
      </c>
      <c r="N28" s="395"/>
      <c r="O28" s="395"/>
      <c r="P28" s="395"/>
      <c r="Q28" s="395"/>
    </row>
    <row r="29" spans="2:251" ht="18" customHeight="1">
      <c r="B29" s="390"/>
      <c r="C29" s="392"/>
      <c r="D29" s="371"/>
      <c r="E29" s="372"/>
      <c r="F29" s="372"/>
      <c r="G29" s="372"/>
      <c r="H29" s="372"/>
      <c r="I29" s="373"/>
      <c r="J29" s="397"/>
      <c r="K29" s="12" t="s">
        <v>2</v>
      </c>
      <c r="L29" s="65"/>
      <c r="M29" s="395"/>
      <c r="N29" s="395"/>
      <c r="O29" s="395"/>
      <c r="P29" s="395"/>
      <c r="Q29" s="395"/>
    </row>
    <row r="30" spans="2:251" ht="18.75" customHeight="1">
      <c r="B30" s="383"/>
      <c r="C30" s="384"/>
      <c r="D30" s="358" t="s">
        <v>6</v>
      </c>
      <c r="E30" s="359"/>
      <c r="F30" s="359"/>
      <c r="G30" s="359"/>
      <c r="H30" s="359"/>
      <c r="I30" s="360"/>
      <c r="J30" s="367"/>
      <c r="K30" s="12" t="s">
        <v>3</v>
      </c>
      <c r="L30" s="67"/>
      <c r="M30" s="381" t="s">
        <v>4</v>
      </c>
      <c r="N30" s="381"/>
      <c r="O30" s="381"/>
      <c r="P30" s="381"/>
      <c r="Q30" s="381"/>
    </row>
    <row r="31" spans="2:251" ht="14.25" customHeight="1">
      <c r="B31" s="385"/>
      <c r="C31" s="386"/>
      <c r="D31" s="361"/>
      <c r="E31" s="362"/>
      <c r="F31" s="362"/>
      <c r="G31" s="362"/>
      <c r="H31" s="362"/>
      <c r="I31" s="363"/>
      <c r="J31" s="367"/>
      <c r="K31" s="12" t="s">
        <v>2</v>
      </c>
      <c r="L31" s="65"/>
      <c r="M31" s="381"/>
      <c r="N31" s="381"/>
      <c r="O31" s="381"/>
      <c r="P31" s="381"/>
      <c r="Q31" s="381"/>
    </row>
    <row r="32" spans="2:251" ht="15.75">
      <c r="B32" s="383"/>
      <c r="C32" s="384"/>
      <c r="D32" s="358" t="s">
        <v>6</v>
      </c>
      <c r="E32" s="359"/>
      <c r="F32" s="359"/>
      <c r="G32" s="359"/>
      <c r="H32" s="359"/>
      <c r="I32" s="360"/>
      <c r="J32" s="367"/>
      <c r="K32" s="12" t="s">
        <v>3</v>
      </c>
      <c r="L32" s="65"/>
      <c r="M32" s="382"/>
      <c r="N32" s="382"/>
      <c r="O32" s="382"/>
      <c r="P32" s="382"/>
      <c r="Q32" s="382"/>
    </row>
    <row r="33" spans="2:53" ht="15.75">
      <c r="B33" s="385"/>
      <c r="C33" s="386"/>
      <c r="D33" s="361"/>
      <c r="E33" s="362"/>
      <c r="F33" s="362"/>
      <c r="G33" s="362"/>
      <c r="H33" s="362"/>
      <c r="I33" s="363"/>
      <c r="J33" s="367"/>
      <c r="K33" s="12" t="s">
        <v>2</v>
      </c>
      <c r="L33" s="65"/>
      <c r="M33" s="382"/>
      <c r="N33" s="382"/>
      <c r="O33" s="382"/>
      <c r="P33" s="382"/>
      <c r="Q33" s="382"/>
    </row>
    <row r="34" spans="2:53" ht="15" customHeight="1">
      <c r="B34" s="387" t="s">
        <v>183</v>
      </c>
      <c r="C34" s="388"/>
      <c r="D34" s="388"/>
      <c r="E34" s="388"/>
      <c r="F34" s="388"/>
      <c r="G34" s="388"/>
      <c r="H34" s="388"/>
      <c r="I34" s="388"/>
      <c r="J34" s="388"/>
      <c r="K34" s="388"/>
      <c r="L34" s="389"/>
      <c r="M34" s="381" t="s">
        <v>0</v>
      </c>
      <c r="N34" s="381"/>
      <c r="O34" s="381"/>
      <c r="P34" s="381"/>
      <c r="Q34" s="381"/>
    </row>
    <row r="35" spans="2:53" ht="214.5" customHeight="1">
      <c r="B35" s="390"/>
      <c r="C35" s="391"/>
      <c r="D35" s="391"/>
      <c r="E35" s="391"/>
      <c r="F35" s="391"/>
      <c r="G35" s="391"/>
      <c r="H35" s="391"/>
      <c r="I35" s="391"/>
      <c r="J35" s="391"/>
      <c r="K35" s="391"/>
      <c r="L35" s="392"/>
      <c r="M35" s="381"/>
      <c r="N35" s="381"/>
      <c r="O35" s="381"/>
      <c r="P35" s="381"/>
      <c r="Q35" s="381"/>
    </row>
    <row r="36" spans="2:53">
      <c r="M36" s="11"/>
      <c r="N36" s="11"/>
    </row>
    <row r="37" spans="2: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2: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sheetData>
  <mergeCells count="82">
    <mergeCell ref="C22:C23"/>
    <mergeCell ref="B20:B23"/>
    <mergeCell ref="E22:E23"/>
    <mergeCell ref="E20:E21"/>
    <mergeCell ref="C20:C21"/>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T9:X9"/>
    <mergeCell ref="B10:C10"/>
    <mergeCell ref="D10:I10"/>
    <mergeCell ref="N10:P10"/>
    <mergeCell ref="B11:C11"/>
    <mergeCell ref="D11:I11"/>
    <mergeCell ref="N11:P11"/>
    <mergeCell ref="U11:W11"/>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Q24:Q25"/>
    <mergeCell ref="B24:B25"/>
    <mergeCell ref="C24:C25"/>
    <mergeCell ref="E24:E25"/>
    <mergeCell ref="O24:O25"/>
    <mergeCell ref="P24:P25"/>
    <mergeCell ref="M27:Q27"/>
    <mergeCell ref="B28:C29"/>
    <mergeCell ref="D28:I29"/>
    <mergeCell ref="J28:J29"/>
    <mergeCell ref="M28:Q29"/>
    <mergeCell ref="B34:L35"/>
    <mergeCell ref="M34:Q35"/>
    <mergeCell ref="E18:E19"/>
    <mergeCell ref="C18:C19"/>
    <mergeCell ref="B18:B19"/>
    <mergeCell ref="B30:C31"/>
    <mergeCell ref="D30:I31"/>
    <mergeCell ref="J30:J31"/>
    <mergeCell ref="M30:Q31"/>
    <mergeCell ref="B32:C33"/>
    <mergeCell ref="D32:I33"/>
    <mergeCell ref="J32:J33"/>
    <mergeCell ref="M32:Q33"/>
    <mergeCell ref="B27:C27"/>
    <mergeCell ref="D27:I27"/>
    <mergeCell ref="K27:L27"/>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44"/>
  <sheetViews>
    <sheetView topLeftCell="C22" zoomScale="80" zoomScaleNormal="80" workbookViewId="0">
      <selection activeCell="D8" sqref="D8:Q8"/>
    </sheetView>
  </sheetViews>
  <sheetFormatPr baseColWidth="10" defaultRowHeight="15"/>
  <cols>
    <col min="2" max="2" width="24.7109375" customWidth="1"/>
    <col min="3" max="3" width="39.5703125" customWidth="1"/>
    <col min="6" max="6" width="11.5703125" bestFit="1" customWidth="1"/>
    <col min="8" max="9" width="17.140625" bestFit="1" customWidth="1"/>
    <col min="12" max="12" width="11.5703125" bestFit="1" customWidth="1"/>
    <col min="14" max="14" width="14.7109375" customWidth="1"/>
    <col min="17" max="17" width="17" customWidth="1"/>
  </cols>
  <sheetData>
    <row r="1" spans="2:251" s="1" customFormat="1" ht="22.5" customHeight="1">
      <c r="J1" s="3"/>
      <c r="M1" s="2"/>
      <c r="N1" s="2"/>
    </row>
    <row r="2" spans="2:251" s="250" customFormat="1" ht="37.5" customHeight="1">
      <c r="B2" s="413"/>
      <c r="C2" s="413"/>
      <c r="D2" s="414" t="s">
        <v>28</v>
      </c>
      <c r="E2" s="415"/>
      <c r="F2" s="415"/>
      <c r="G2" s="415"/>
      <c r="H2" s="415"/>
      <c r="I2" s="415"/>
      <c r="J2" s="415"/>
      <c r="K2" s="416"/>
      <c r="L2" s="420" t="s">
        <v>32</v>
      </c>
      <c r="M2" s="421"/>
      <c r="N2" s="421"/>
      <c r="O2" s="422"/>
      <c r="P2" s="423"/>
      <c r="Q2" s="424"/>
      <c r="R2" s="249"/>
    </row>
    <row r="3" spans="2:251" s="250" customFormat="1" ht="37.5" customHeight="1">
      <c r="B3" s="413"/>
      <c r="C3" s="413"/>
      <c r="D3" s="417"/>
      <c r="E3" s="418"/>
      <c r="F3" s="418"/>
      <c r="G3" s="418"/>
      <c r="H3" s="418"/>
      <c r="I3" s="418"/>
      <c r="J3" s="418"/>
      <c r="K3" s="419"/>
      <c r="L3" s="420" t="s">
        <v>29</v>
      </c>
      <c r="M3" s="421"/>
      <c r="N3" s="421"/>
      <c r="O3" s="422"/>
      <c r="P3" s="425"/>
      <c r="Q3" s="426"/>
      <c r="R3" s="249"/>
    </row>
    <row r="4" spans="2:251" s="250" customFormat="1" ht="33.75" customHeight="1">
      <c r="B4" s="413"/>
      <c r="C4" s="413"/>
      <c r="D4" s="414" t="s">
        <v>27</v>
      </c>
      <c r="E4" s="415"/>
      <c r="F4" s="415"/>
      <c r="G4" s="415"/>
      <c r="H4" s="415"/>
      <c r="I4" s="415"/>
      <c r="J4" s="415"/>
      <c r="K4" s="416"/>
      <c r="L4" s="420" t="s">
        <v>30</v>
      </c>
      <c r="M4" s="421"/>
      <c r="N4" s="421"/>
      <c r="O4" s="422"/>
      <c r="P4" s="425"/>
      <c r="Q4" s="426"/>
      <c r="R4" s="249"/>
    </row>
    <row r="5" spans="2:251" s="250" customFormat="1" ht="38.25" customHeight="1">
      <c r="B5" s="413"/>
      <c r="C5" s="413"/>
      <c r="D5" s="417"/>
      <c r="E5" s="418"/>
      <c r="F5" s="418"/>
      <c r="G5" s="418"/>
      <c r="H5" s="418"/>
      <c r="I5" s="418"/>
      <c r="J5" s="418"/>
      <c r="K5" s="419"/>
      <c r="L5" s="420" t="s">
        <v>31</v>
      </c>
      <c r="M5" s="421"/>
      <c r="N5" s="421"/>
      <c r="O5" s="422"/>
      <c r="P5" s="427"/>
      <c r="Q5" s="428"/>
      <c r="R5" s="249"/>
    </row>
    <row r="6" spans="2:251" s="39" customFormat="1" ht="23.25" customHeight="1">
      <c r="C6" s="311"/>
      <c r="D6" s="311"/>
      <c r="E6" s="311"/>
      <c r="F6" s="311"/>
      <c r="G6" s="311"/>
      <c r="H6" s="311"/>
      <c r="I6" s="311"/>
      <c r="J6" s="311"/>
      <c r="K6" s="311"/>
      <c r="L6" s="311"/>
      <c r="M6" s="311"/>
      <c r="N6" s="311"/>
      <c r="O6" s="311"/>
      <c r="P6" s="311"/>
      <c r="Q6" s="311"/>
      <c r="R6" s="61"/>
    </row>
    <row r="7" spans="2:251" s="99" customFormat="1" ht="31.5" customHeight="1">
      <c r="B7" s="100" t="s">
        <v>37</v>
      </c>
      <c r="C7" s="100" t="s">
        <v>46</v>
      </c>
      <c r="D7" s="429" t="s">
        <v>47</v>
      </c>
      <c r="E7" s="430"/>
      <c r="F7" s="430"/>
      <c r="G7" s="430"/>
      <c r="H7" s="430"/>
      <c r="I7" s="430"/>
      <c r="J7" s="430"/>
      <c r="K7" s="430"/>
      <c r="L7" s="430"/>
      <c r="M7" s="430"/>
      <c r="N7" s="430"/>
      <c r="O7" s="430"/>
      <c r="P7" s="430"/>
      <c r="Q7" s="431"/>
      <c r="R7" s="101"/>
    </row>
    <row r="8" spans="2:251" s="99" customFormat="1" ht="36" customHeight="1">
      <c r="B8" s="100" t="s">
        <v>26</v>
      </c>
      <c r="C8" s="100"/>
      <c r="D8" s="432" t="s">
        <v>242</v>
      </c>
      <c r="E8" s="432"/>
      <c r="F8" s="432"/>
      <c r="G8" s="432"/>
      <c r="H8" s="432"/>
      <c r="I8" s="432"/>
      <c r="J8" s="432"/>
      <c r="K8" s="432"/>
      <c r="L8" s="432"/>
      <c r="M8" s="432"/>
      <c r="N8" s="432"/>
      <c r="O8" s="432"/>
      <c r="P8" s="432"/>
      <c r="Q8" s="432"/>
    </row>
    <row r="9" spans="2:251" s="99" customFormat="1" ht="36" customHeight="1">
      <c r="B9" s="433" t="s">
        <v>254</v>
      </c>
      <c r="C9" s="434"/>
      <c r="D9" s="435" t="s">
        <v>255</v>
      </c>
      <c r="E9" s="435"/>
      <c r="F9" s="435"/>
      <c r="G9" s="435"/>
      <c r="H9" s="435"/>
      <c r="I9" s="436"/>
      <c r="J9" s="327" t="s">
        <v>245</v>
      </c>
      <c r="K9" s="328"/>
      <c r="L9" s="329"/>
      <c r="M9" s="437" t="s">
        <v>25</v>
      </c>
      <c r="N9" s="438"/>
      <c r="O9" s="438"/>
      <c r="P9" s="438"/>
      <c r="Q9" s="439"/>
      <c r="R9" s="102"/>
      <c r="T9" s="445"/>
      <c r="U9" s="445"/>
      <c r="V9" s="445"/>
      <c r="W9" s="445"/>
      <c r="X9" s="445"/>
    </row>
    <row r="10" spans="2:251" s="99" customFormat="1" ht="36" customHeight="1">
      <c r="B10" s="433" t="s">
        <v>264</v>
      </c>
      <c r="C10" s="434"/>
      <c r="D10" s="435" t="s">
        <v>265</v>
      </c>
      <c r="E10" s="435"/>
      <c r="F10" s="435"/>
      <c r="G10" s="435"/>
      <c r="H10" s="435"/>
      <c r="I10" s="436"/>
      <c r="J10" s="330"/>
      <c r="K10" s="331"/>
      <c r="L10" s="332"/>
      <c r="M10" s="104" t="s">
        <v>24</v>
      </c>
      <c r="N10" s="446" t="s">
        <v>23</v>
      </c>
      <c r="O10" s="446"/>
      <c r="P10" s="446"/>
      <c r="Q10" s="104" t="s">
        <v>22</v>
      </c>
      <c r="R10" s="102"/>
      <c r="T10" s="103"/>
      <c r="U10" s="103"/>
      <c r="V10" s="103"/>
      <c r="W10" s="103"/>
      <c r="X10" s="103"/>
    </row>
    <row r="11" spans="2:251" s="99" customFormat="1" ht="31.5" customHeight="1">
      <c r="B11" s="447" t="s">
        <v>258</v>
      </c>
      <c r="C11" s="448"/>
      <c r="D11" s="442" t="s">
        <v>267</v>
      </c>
      <c r="E11" s="442"/>
      <c r="F11" s="442"/>
      <c r="G11" s="442"/>
      <c r="H11" s="442"/>
      <c r="I11" s="443"/>
      <c r="J11" s="330"/>
      <c r="K11" s="331"/>
      <c r="L11" s="332"/>
      <c r="M11" s="105"/>
      <c r="N11" s="449"/>
      <c r="O11" s="449"/>
      <c r="P11" s="449"/>
      <c r="Q11" s="106"/>
      <c r="R11" s="102"/>
      <c r="T11" s="107"/>
      <c r="U11" s="450"/>
      <c r="V11" s="450"/>
      <c r="W11" s="450"/>
      <c r="X11" s="107"/>
      <c r="Z11" s="108"/>
      <c r="AA11" s="108"/>
    </row>
    <row r="12" spans="2:251" s="99" customFormat="1" ht="74.25" customHeight="1">
      <c r="B12" s="440"/>
      <c r="C12" s="441"/>
      <c r="D12" s="442" t="s">
        <v>266</v>
      </c>
      <c r="E12" s="442"/>
      <c r="F12" s="442"/>
      <c r="G12" s="442"/>
      <c r="H12" s="442"/>
      <c r="I12" s="443"/>
      <c r="J12" s="330"/>
      <c r="K12" s="331"/>
      <c r="L12" s="332"/>
      <c r="M12" s="183"/>
      <c r="N12" s="444"/>
      <c r="O12" s="444"/>
      <c r="P12" s="444"/>
      <c r="Q12" s="213"/>
      <c r="R12" s="102"/>
      <c r="T12" s="109"/>
      <c r="U12" s="453"/>
      <c r="V12" s="453"/>
      <c r="W12" s="453"/>
      <c r="X12" s="110"/>
      <c r="Z12" s="111"/>
      <c r="AA12" s="112"/>
      <c r="AB12" s="113"/>
    </row>
    <row r="13" spans="2:251" s="39" customFormat="1" ht="74.25" customHeight="1">
      <c r="B13" s="301" t="s">
        <v>224</v>
      </c>
      <c r="C13" s="302"/>
      <c r="D13" s="454">
        <v>2024730010122</v>
      </c>
      <c r="E13" s="454"/>
      <c r="F13" s="454"/>
      <c r="G13" s="454"/>
      <c r="H13" s="454"/>
      <c r="I13" s="455"/>
      <c r="J13" s="330"/>
      <c r="K13" s="331"/>
      <c r="L13" s="332"/>
      <c r="M13" s="183"/>
      <c r="N13" s="456"/>
      <c r="O13" s="456"/>
      <c r="P13" s="456"/>
      <c r="Q13" s="214"/>
      <c r="R13" s="47"/>
      <c r="T13" s="50"/>
      <c r="U13" s="342"/>
      <c r="V13" s="342"/>
      <c r="W13" s="342"/>
      <c r="X13" s="44"/>
      <c r="Z13" s="42"/>
      <c r="AA13" s="41"/>
      <c r="AB13" s="40"/>
    </row>
    <row r="14" spans="2:251" s="39" customFormat="1" ht="28.5" customHeight="1">
      <c r="B14" s="73" t="s">
        <v>246</v>
      </c>
      <c r="C14" s="74"/>
      <c r="D14" s="303"/>
      <c r="E14" s="303"/>
      <c r="F14" s="303"/>
      <c r="G14" s="303"/>
      <c r="H14" s="303"/>
      <c r="I14" s="304"/>
      <c r="J14" s="333"/>
      <c r="K14" s="334"/>
      <c r="L14" s="335"/>
      <c r="M14" s="49"/>
      <c r="N14" s="343"/>
      <c r="O14" s="344"/>
      <c r="P14" s="345"/>
      <c r="Q14" s="48"/>
      <c r="R14" s="47"/>
      <c r="T14" s="46"/>
      <c r="U14" s="342"/>
      <c r="V14" s="342"/>
      <c r="W14" s="45"/>
      <c r="X14" s="44"/>
      <c r="Y14" s="43"/>
      <c r="Z14" s="42"/>
      <c r="AA14" s="41"/>
      <c r="AB14" s="40"/>
    </row>
    <row r="15" spans="2:251" s="1" customFormat="1" ht="28.5" customHeight="1">
      <c r="B15" s="457" t="s">
        <v>35</v>
      </c>
      <c r="C15" s="460" t="s">
        <v>33</v>
      </c>
      <c r="D15" s="452" t="s">
        <v>137</v>
      </c>
      <c r="E15" s="452" t="s">
        <v>21</v>
      </c>
      <c r="F15" s="452" t="s">
        <v>45</v>
      </c>
      <c r="G15" s="451" t="s">
        <v>138</v>
      </c>
      <c r="H15" s="452" t="s">
        <v>36</v>
      </c>
      <c r="I15" s="461" t="s">
        <v>34</v>
      </c>
      <c r="J15" s="462"/>
      <c r="K15" s="462"/>
      <c r="L15" s="463"/>
      <c r="M15" s="452" t="s">
        <v>20</v>
      </c>
      <c r="N15" s="452"/>
      <c r="O15" s="467" t="s">
        <v>19</v>
      </c>
      <c r="P15" s="467"/>
      <c r="Q15" s="467"/>
      <c r="R15" s="116"/>
      <c r="S15" s="116"/>
      <c r="T15" s="117"/>
      <c r="U15" s="468"/>
      <c r="V15" s="468"/>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s="1" customFormat="1" ht="33.75" customHeight="1">
      <c r="B16" s="458"/>
      <c r="C16" s="460"/>
      <c r="D16" s="452"/>
      <c r="E16" s="452"/>
      <c r="F16" s="452"/>
      <c r="G16" s="452"/>
      <c r="H16" s="452"/>
      <c r="I16" s="464"/>
      <c r="J16" s="465"/>
      <c r="K16" s="465"/>
      <c r="L16" s="466"/>
      <c r="M16" s="452"/>
      <c r="N16" s="452"/>
      <c r="O16" s="452" t="s">
        <v>18</v>
      </c>
      <c r="P16" s="452" t="s">
        <v>17</v>
      </c>
      <c r="Q16" s="460" t="s">
        <v>16</v>
      </c>
      <c r="R16" s="116"/>
      <c r="S16" s="116"/>
      <c r="T16" s="119"/>
      <c r="U16" s="468"/>
      <c r="V16" s="468"/>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s="1" customFormat="1" ht="39.75" customHeight="1">
      <c r="B17" s="459"/>
      <c r="C17" s="460"/>
      <c r="D17" s="452"/>
      <c r="E17" s="452"/>
      <c r="F17" s="452"/>
      <c r="G17" s="452"/>
      <c r="H17" s="452"/>
      <c r="I17" s="120" t="s">
        <v>15</v>
      </c>
      <c r="J17" s="120" t="s">
        <v>14</v>
      </c>
      <c r="K17" s="120" t="s">
        <v>13</v>
      </c>
      <c r="L17" s="121" t="s">
        <v>12</v>
      </c>
      <c r="M17" s="114" t="s">
        <v>11</v>
      </c>
      <c r="N17" s="115" t="s">
        <v>10</v>
      </c>
      <c r="O17" s="452"/>
      <c r="P17" s="452"/>
      <c r="Q17" s="460"/>
      <c r="R17" s="116"/>
      <c r="S17" s="116"/>
      <c r="T17" s="122"/>
      <c r="U17" s="468"/>
      <c r="V17" s="468"/>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s="1" customFormat="1" ht="81.75" customHeight="1">
      <c r="B18" s="475" t="s">
        <v>213</v>
      </c>
      <c r="C18" s="469" t="s">
        <v>216</v>
      </c>
      <c r="D18" s="115" t="s">
        <v>3</v>
      </c>
      <c r="E18" s="457" t="s">
        <v>56</v>
      </c>
      <c r="F18" s="115">
        <v>1</v>
      </c>
      <c r="G18" s="115" t="s">
        <v>3</v>
      </c>
      <c r="H18" s="175">
        <f>+I18</f>
        <v>50000000</v>
      </c>
      <c r="I18" s="272">
        <v>50000000</v>
      </c>
      <c r="J18" s="120"/>
      <c r="K18" s="120"/>
      <c r="L18" s="121"/>
      <c r="M18" s="36">
        <v>45658</v>
      </c>
      <c r="N18" s="240">
        <v>46022</v>
      </c>
      <c r="O18" s="115"/>
      <c r="P18" s="115"/>
      <c r="Q18" s="114"/>
      <c r="R18" s="116"/>
      <c r="S18" s="116"/>
      <c r="T18" s="122"/>
      <c r="U18" s="118"/>
      <c r="V18" s="118"/>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s="1" customFormat="1" ht="39.75" customHeight="1">
      <c r="B19" s="475"/>
      <c r="C19" s="470"/>
      <c r="D19" s="115" t="s">
        <v>2</v>
      </c>
      <c r="E19" s="459"/>
      <c r="F19" s="115">
        <v>1</v>
      </c>
      <c r="G19" s="115" t="s">
        <v>40</v>
      </c>
      <c r="H19" s="273"/>
      <c r="I19" s="274"/>
      <c r="J19" s="120"/>
      <c r="K19" s="120"/>
      <c r="L19" s="121"/>
      <c r="M19" s="114"/>
      <c r="N19" s="115"/>
      <c r="O19" s="115"/>
      <c r="P19" s="115"/>
      <c r="Q19" s="114"/>
      <c r="R19" s="116"/>
      <c r="S19" s="116"/>
      <c r="T19" s="122"/>
      <c r="U19" s="118"/>
      <c r="V19" s="118"/>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s="1" customFormat="1" ht="39.75" customHeight="1">
      <c r="B20" s="475"/>
      <c r="C20" s="476" t="s">
        <v>84</v>
      </c>
      <c r="D20" s="251" t="s">
        <v>3</v>
      </c>
      <c r="E20" s="457" t="s">
        <v>222</v>
      </c>
      <c r="F20" s="251">
        <v>20</v>
      </c>
      <c r="G20" s="251" t="s">
        <v>3</v>
      </c>
      <c r="H20" s="273">
        <f>+I20</f>
        <v>50000000</v>
      </c>
      <c r="I20" s="274">
        <v>50000000</v>
      </c>
      <c r="J20" s="252"/>
      <c r="K20" s="252"/>
      <c r="L20" s="253"/>
      <c r="M20" s="254"/>
      <c r="N20" s="251"/>
      <c r="O20" s="251"/>
      <c r="P20" s="251"/>
      <c r="Q20" s="254"/>
      <c r="R20" s="116"/>
      <c r="S20" s="116"/>
      <c r="T20" s="122"/>
      <c r="U20" s="118"/>
      <c r="V20" s="118"/>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s="1" customFormat="1" ht="39.75" customHeight="1">
      <c r="B21" s="475"/>
      <c r="C21" s="477"/>
      <c r="D21" s="251" t="s">
        <v>2</v>
      </c>
      <c r="E21" s="459"/>
      <c r="F21" s="251">
        <v>20</v>
      </c>
      <c r="G21" s="251" t="s">
        <v>40</v>
      </c>
      <c r="H21" s="273"/>
      <c r="I21" s="274"/>
      <c r="J21" s="252"/>
      <c r="K21" s="252"/>
      <c r="L21" s="253"/>
      <c r="M21" s="254"/>
      <c r="N21" s="251"/>
      <c r="O21" s="251"/>
      <c r="P21" s="251"/>
      <c r="Q21" s="254"/>
      <c r="R21" s="116"/>
      <c r="S21" s="116"/>
      <c r="T21" s="122"/>
      <c r="U21" s="118"/>
      <c r="V21" s="118"/>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s="1" customFormat="1" ht="39.75" customHeight="1">
      <c r="B22" s="475" t="s">
        <v>215</v>
      </c>
      <c r="C22" s="469" t="s">
        <v>217</v>
      </c>
      <c r="D22" s="115" t="s">
        <v>3</v>
      </c>
      <c r="E22" s="457" t="s">
        <v>56</v>
      </c>
      <c r="F22" s="115">
        <v>1</v>
      </c>
      <c r="G22" s="115" t="s">
        <v>3</v>
      </c>
      <c r="H22" s="275">
        <v>25000000</v>
      </c>
      <c r="I22" s="272">
        <f>+H22</f>
        <v>25000000</v>
      </c>
      <c r="J22" s="120"/>
      <c r="K22" s="120"/>
      <c r="L22" s="121"/>
      <c r="M22" s="36">
        <v>45658</v>
      </c>
      <c r="N22" s="240">
        <v>46022</v>
      </c>
      <c r="O22" s="115"/>
      <c r="P22" s="115"/>
      <c r="Q22" s="114"/>
      <c r="R22" s="116"/>
      <c r="S22" s="116"/>
      <c r="T22" s="122"/>
      <c r="U22" s="118"/>
      <c r="V22" s="118"/>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s="1" customFormat="1" ht="60" customHeight="1">
      <c r="B23" s="475"/>
      <c r="C23" s="470"/>
      <c r="D23" s="115" t="s">
        <v>2</v>
      </c>
      <c r="E23" s="459"/>
      <c r="F23" s="115">
        <v>1</v>
      </c>
      <c r="G23" s="115" t="s">
        <v>40</v>
      </c>
      <c r="H23" s="276"/>
      <c r="I23" s="272"/>
      <c r="J23" s="120"/>
      <c r="K23" s="120"/>
      <c r="L23" s="121"/>
      <c r="M23" s="114"/>
      <c r="N23" s="115"/>
      <c r="O23" s="115"/>
      <c r="P23" s="115"/>
      <c r="Q23" s="114"/>
      <c r="R23" s="116"/>
      <c r="S23" s="116"/>
      <c r="T23" s="122"/>
      <c r="U23" s="118"/>
      <c r="V23" s="118"/>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s="1" customFormat="1" ht="60" customHeight="1">
      <c r="B24" s="475"/>
      <c r="C24" s="476" t="s">
        <v>223</v>
      </c>
      <c r="D24" s="251" t="s">
        <v>3</v>
      </c>
      <c r="E24" s="457" t="s">
        <v>56</v>
      </c>
      <c r="F24" s="251">
        <v>1</v>
      </c>
      <c r="G24" s="251" t="s">
        <v>3</v>
      </c>
      <c r="H24" s="255">
        <v>25000000</v>
      </c>
      <c r="I24" s="252">
        <f>+H24</f>
        <v>25000000</v>
      </c>
      <c r="J24" s="252"/>
      <c r="K24" s="252"/>
      <c r="L24" s="253"/>
      <c r="M24" s="36">
        <v>45658</v>
      </c>
      <c r="N24" s="240">
        <v>46022</v>
      </c>
      <c r="O24" s="251"/>
      <c r="P24" s="251"/>
      <c r="Q24" s="254"/>
      <c r="R24" s="116"/>
      <c r="S24" s="116"/>
      <c r="T24" s="122"/>
      <c r="U24" s="118"/>
      <c r="V24" s="118"/>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s="1" customFormat="1" ht="60" customHeight="1">
      <c r="B25" s="475"/>
      <c r="C25" s="477"/>
      <c r="D25" s="251" t="s">
        <v>2</v>
      </c>
      <c r="E25" s="459"/>
      <c r="F25" s="251">
        <v>1</v>
      </c>
      <c r="G25" s="251" t="s">
        <v>40</v>
      </c>
      <c r="H25" s="251"/>
      <c r="I25" s="252"/>
      <c r="J25" s="252"/>
      <c r="K25" s="252"/>
      <c r="L25" s="253"/>
      <c r="M25" s="254"/>
      <c r="N25" s="251"/>
      <c r="O25" s="251"/>
      <c r="P25" s="251"/>
      <c r="Q25" s="254"/>
      <c r="R25" s="116"/>
      <c r="S25" s="116"/>
      <c r="T25" s="122"/>
      <c r="U25" s="118"/>
      <c r="V25" s="118"/>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s="1" customFormat="1">
      <c r="B26" s="471"/>
      <c r="C26" s="472" t="s">
        <v>9</v>
      </c>
      <c r="D26" s="123" t="s">
        <v>3</v>
      </c>
      <c r="E26" s="473"/>
      <c r="F26" s="124"/>
      <c r="G26" s="123" t="s">
        <v>3</v>
      </c>
      <c r="H26" s="125">
        <f>+H24+H22+H20+H18</f>
        <v>150000000</v>
      </c>
      <c r="I26" s="125">
        <f>+I18+I22+I24+I20</f>
        <v>150000000</v>
      </c>
      <c r="J26" s="126"/>
      <c r="K26" s="126"/>
      <c r="L26" s="126"/>
      <c r="M26" s="126"/>
      <c r="N26" s="127"/>
      <c r="O26" s="478"/>
      <c r="P26" s="478"/>
      <c r="Q26" s="471"/>
      <c r="R26" s="99"/>
      <c r="S26" s="99"/>
      <c r="T26" s="99"/>
      <c r="U26" s="99"/>
      <c r="V26" s="99"/>
    </row>
    <row r="27" spans="2:251" s="1" customFormat="1">
      <c r="B27" s="471"/>
      <c r="C27" s="472"/>
      <c r="D27" s="123" t="s">
        <v>2</v>
      </c>
      <c r="E27" s="474"/>
      <c r="F27" s="124"/>
      <c r="G27" s="123" t="s">
        <v>40</v>
      </c>
      <c r="H27" s="128">
        <f>+H19</f>
        <v>0</v>
      </c>
      <c r="I27" s="129"/>
      <c r="J27" s="129"/>
      <c r="K27" s="130"/>
      <c r="L27" s="129"/>
      <c r="M27" s="129"/>
      <c r="N27" s="127"/>
      <c r="O27" s="478"/>
      <c r="P27" s="478"/>
      <c r="Q27" s="471"/>
      <c r="R27" s="99"/>
      <c r="S27" s="99"/>
      <c r="T27" s="99"/>
      <c r="U27" s="99"/>
      <c r="V27" s="99"/>
    </row>
    <row r="28" spans="2:251" s="1" customFormat="1">
      <c r="B28" s="99"/>
      <c r="C28" s="99"/>
      <c r="D28" s="131"/>
      <c r="E28" s="99"/>
      <c r="F28" s="99"/>
      <c r="G28" s="99"/>
      <c r="H28" s="132"/>
      <c r="I28" s="133"/>
      <c r="J28" s="134"/>
      <c r="K28" s="134"/>
      <c r="L28" s="134"/>
      <c r="M28" s="135"/>
      <c r="N28" s="135"/>
      <c r="O28" s="133"/>
      <c r="P28" s="136"/>
      <c r="Q28" s="137"/>
      <c r="R28" s="136"/>
      <c r="S28" s="99"/>
      <c r="T28" s="99"/>
      <c r="U28" s="99"/>
      <c r="V28" s="99"/>
    </row>
    <row r="29" spans="2:251" s="1" customFormat="1" ht="30">
      <c r="B29" s="479" t="s">
        <v>42</v>
      </c>
      <c r="C29" s="479"/>
      <c r="D29" s="480" t="s">
        <v>8</v>
      </c>
      <c r="E29" s="480"/>
      <c r="F29" s="480"/>
      <c r="G29" s="480"/>
      <c r="H29" s="480"/>
      <c r="I29" s="480"/>
      <c r="J29" s="138" t="s">
        <v>43</v>
      </c>
      <c r="K29" s="480" t="s">
        <v>44</v>
      </c>
      <c r="L29" s="480"/>
      <c r="M29" s="481" t="s">
        <v>7</v>
      </c>
      <c r="N29" s="482"/>
      <c r="O29" s="482"/>
      <c r="P29" s="482"/>
      <c r="Q29" s="482"/>
      <c r="R29" s="99"/>
      <c r="S29" s="99"/>
      <c r="T29" s="99"/>
      <c r="U29" s="99"/>
      <c r="V29" s="99"/>
    </row>
    <row r="30" spans="2:251" s="1" customFormat="1" ht="26.25" customHeight="1">
      <c r="B30" s="483" t="s">
        <v>60</v>
      </c>
      <c r="C30" s="484"/>
      <c r="D30" s="487" t="s">
        <v>139</v>
      </c>
      <c r="E30" s="488"/>
      <c r="F30" s="488"/>
      <c r="G30" s="488"/>
      <c r="H30" s="488"/>
      <c r="I30" s="489"/>
      <c r="J30" s="493"/>
      <c r="K30" s="139" t="s">
        <v>3</v>
      </c>
      <c r="L30" s="140">
        <v>54</v>
      </c>
      <c r="M30" s="494" t="s">
        <v>5</v>
      </c>
      <c r="N30" s="494"/>
      <c r="O30" s="494"/>
      <c r="P30" s="494"/>
      <c r="Q30" s="494"/>
      <c r="R30" s="99"/>
      <c r="S30" s="99"/>
      <c r="T30" s="99"/>
      <c r="U30" s="99"/>
      <c r="V30" s="99"/>
    </row>
    <row r="31" spans="2:251" s="1" customFormat="1" ht="18" customHeight="1">
      <c r="B31" s="485"/>
      <c r="C31" s="486"/>
      <c r="D31" s="490"/>
      <c r="E31" s="491"/>
      <c r="F31" s="491"/>
      <c r="G31" s="491"/>
      <c r="H31" s="491"/>
      <c r="I31" s="492"/>
      <c r="J31" s="493"/>
      <c r="K31" s="139" t="s">
        <v>2</v>
      </c>
      <c r="L31" s="141"/>
      <c r="M31" s="494"/>
      <c r="N31" s="494"/>
      <c r="O31" s="494"/>
      <c r="P31" s="494"/>
      <c r="Q31" s="494"/>
      <c r="R31" s="99"/>
      <c r="S31" s="99"/>
      <c r="T31" s="99"/>
      <c r="U31" s="99"/>
      <c r="V31" s="99"/>
    </row>
    <row r="32" spans="2:251" s="1" customFormat="1" ht="18.75" customHeight="1">
      <c r="B32" s="495"/>
      <c r="C32" s="496"/>
      <c r="D32" s="499" t="s">
        <v>6</v>
      </c>
      <c r="E32" s="500"/>
      <c r="F32" s="500"/>
      <c r="G32" s="500"/>
      <c r="H32" s="500"/>
      <c r="I32" s="501"/>
      <c r="J32" s="505"/>
      <c r="K32" s="139" t="s">
        <v>3</v>
      </c>
      <c r="L32" s="142"/>
      <c r="M32" s="506" t="s">
        <v>4</v>
      </c>
      <c r="N32" s="506"/>
      <c r="O32" s="506"/>
      <c r="P32" s="506"/>
      <c r="Q32" s="506"/>
      <c r="R32" s="99"/>
      <c r="S32" s="99"/>
      <c r="T32" s="99"/>
      <c r="U32" s="99"/>
      <c r="V32" s="99"/>
    </row>
    <row r="33" spans="2:53" s="1" customFormat="1" ht="14.25" customHeight="1">
      <c r="B33" s="497"/>
      <c r="C33" s="498"/>
      <c r="D33" s="502"/>
      <c r="E33" s="503"/>
      <c r="F33" s="503"/>
      <c r="G33" s="503"/>
      <c r="H33" s="503"/>
      <c r="I33" s="504"/>
      <c r="J33" s="505"/>
      <c r="K33" s="139" t="s">
        <v>2</v>
      </c>
      <c r="L33" s="141"/>
      <c r="M33" s="506"/>
      <c r="N33" s="506"/>
      <c r="O33" s="506"/>
      <c r="P33" s="506"/>
      <c r="Q33" s="506"/>
      <c r="R33" s="99"/>
      <c r="S33" s="99"/>
      <c r="T33" s="99"/>
      <c r="U33" s="99"/>
      <c r="V33" s="99"/>
    </row>
    <row r="34" spans="2:53" s="1" customFormat="1">
      <c r="B34" s="495"/>
      <c r="C34" s="496"/>
      <c r="D34" s="499" t="s">
        <v>6</v>
      </c>
      <c r="E34" s="500"/>
      <c r="F34" s="500"/>
      <c r="G34" s="500"/>
      <c r="H34" s="500"/>
      <c r="I34" s="501"/>
      <c r="J34" s="505"/>
      <c r="K34" s="139" t="s">
        <v>3</v>
      </c>
      <c r="L34" s="141"/>
      <c r="M34" s="507"/>
      <c r="N34" s="507"/>
      <c r="O34" s="507"/>
      <c r="P34" s="507"/>
      <c r="Q34" s="507"/>
      <c r="R34" s="99"/>
      <c r="S34" s="99"/>
      <c r="T34" s="99"/>
      <c r="U34" s="99"/>
      <c r="V34" s="99"/>
    </row>
    <row r="35" spans="2:53" s="1" customFormat="1">
      <c r="B35" s="497"/>
      <c r="C35" s="498"/>
      <c r="D35" s="502"/>
      <c r="E35" s="503"/>
      <c r="F35" s="503"/>
      <c r="G35" s="503"/>
      <c r="H35" s="503"/>
      <c r="I35" s="504"/>
      <c r="J35" s="505"/>
      <c r="K35" s="139" t="s">
        <v>2</v>
      </c>
      <c r="L35" s="141"/>
      <c r="M35" s="507"/>
      <c r="N35" s="507"/>
      <c r="O35" s="507"/>
      <c r="P35" s="507"/>
      <c r="Q35" s="507"/>
      <c r="R35" s="99"/>
      <c r="S35" s="99"/>
      <c r="T35" s="99"/>
      <c r="U35" s="99"/>
      <c r="V35" s="99"/>
    </row>
    <row r="36" spans="2:53" s="1" customFormat="1" ht="15" customHeight="1">
      <c r="B36" s="483" t="s">
        <v>1</v>
      </c>
      <c r="C36" s="508"/>
      <c r="D36" s="508"/>
      <c r="E36" s="508"/>
      <c r="F36" s="508"/>
      <c r="G36" s="508"/>
      <c r="H36" s="508"/>
      <c r="I36" s="508"/>
      <c r="J36" s="508"/>
      <c r="K36" s="508"/>
      <c r="L36" s="484"/>
      <c r="M36" s="506" t="s">
        <v>0</v>
      </c>
      <c r="N36" s="506"/>
      <c r="O36" s="506"/>
      <c r="P36" s="506"/>
      <c r="Q36" s="506"/>
      <c r="R36" s="99"/>
      <c r="S36" s="99"/>
      <c r="T36" s="99"/>
      <c r="U36" s="99"/>
      <c r="V36" s="99"/>
    </row>
    <row r="37" spans="2:53" s="1" customFormat="1" ht="29.25" customHeight="1">
      <c r="B37" s="485"/>
      <c r="C37" s="509"/>
      <c r="D37" s="509"/>
      <c r="E37" s="509"/>
      <c r="F37" s="509"/>
      <c r="G37" s="509"/>
      <c r="H37" s="509"/>
      <c r="I37" s="509"/>
      <c r="J37" s="509"/>
      <c r="K37" s="509"/>
      <c r="L37" s="486"/>
      <c r="M37" s="506"/>
      <c r="N37" s="506"/>
      <c r="O37" s="506"/>
      <c r="P37" s="506"/>
      <c r="Q37" s="506"/>
      <c r="R37" s="99"/>
      <c r="S37" s="99"/>
      <c r="T37" s="99"/>
      <c r="U37" s="99"/>
      <c r="V37" s="99"/>
    </row>
    <row r="38" spans="2:53" s="1" customFormat="1">
      <c r="B38" s="99"/>
      <c r="C38" s="99"/>
      <c r="D38" s="99"/>
      <c r="E38" s="99"/>
      <c r="F38" s="99"/>
      <c r="G38" s="99"/>
      <c r="H38" s="99"/>
      <c r="I38" s="99"/>
      <c r="J38" s="116"/>
      <c r="K38" s="99"/>
      <c r="L38" s="99"/>
      <c r="M38" s="143"/>
      <c r="N38" s="143"/>
      <c r="O38" s="99"/>
      <c r="P38" s="99"/>
      <c r="Q38" s="99"/>
      <c r="R38" s="99"/>
      <c r="S38" s="99"/>
      <c r="T38" s="99"/>
      <c r="U38" s="99"/>
      <c r="V38" s="99"/>
    </row>
    <row r="39" spans="2:53" s="1" customFormat="1" ht="15.75">
      <c r="B39" s="99"/>
      <c r="C39" s="99"/>
      <c r="D39" s="99"/>
      <c r="E39" s="99"/>
      <c r="F39" s="99"/>
      <c r="G39" s="99"/>
      <c r="H39" s="99"/>
      <c r="I39" s="99"/>
      <c r="J39" s="116"/>
      <c r="K39" s="99"/>
      <c r="L39" s="99"/>
      <c r="M39" s="144"/>
      <c r="N39" s="144"/>
      <c r="O39" s="99"/>
      <c r="P39" s="99"/>
      <c r="Q39" s="99"/>
      <c r="R39" s="145"/>
      <c r="S39" s="145"/>
      <c r="T39" s="145"/>
      <c r="U39" s="145"/>
      <c r="V39" s="145"/>
      <c r="W39"/>
      <c r="X39"/>
      <c r="Y39"/>
      <c r="Z39"/>
      <c r="AA39"/>
      <c r="AB39"/>
      <c r="AC39"/>
      <c r="AD39"/>
      <c r="AE39"/>
      <c r="AF39"/>
      <c r="AG39"/>
      <c r="AH39"/>
      <c r="AI39"/>
      <c r="AJ39"/>
      <c r="AK39"/>
      <c r="AL39"/>
      <c r="AM39"/>
      <c r="AN39"/>
      <c r="AO39"/>
      <c r="AP39"/>
      <c r="AQ39"/>
      <c r="AR39"/>
      <c r="AS39"/>
      <c r="AT39"/>
      <c r="AU39"/>
      <c r="AV39"/>
      <c r="AW39"/>
      <c r="AX39"/>
      <c r="AY39"/>
      <c r="AZ39"/>
      <c r="BA39"/>
    </row>
    <row r="40" spans="2:53" s="1" customFormat="1" ht="15.75">
      <c r="B40" s="99"/>
      <c r="C40" s="99"/>
      <c r="D40" s="99"/>
      <c r="E40" s="99"/>
      <c r="F40" s="99"/>
      <c r="G40" s="99"/>
      <c r="H40" s="99"/>
      <c r="I40" s="99"/>
      <c r="J40" s="116"/>
      <c r="K40" s="99"/>
      <c r="L40" s="99"/>
      <c r="M40" s="144"/>
      <c r="N40" s="144"/>
      <c r="O40" s="99"/>
      <c r="P40" s="99"/>
      <c r="Q40" s="99"/>
      <c r="R40" s="145"/>
      <c r="S40" s="145"/>
      <c r="T40" s="145"/>
      <c r="U40" s="145"/>
      <c r="V40" s="145"/>
      <c r="W40"/>
      <c r="X40"/>
      <c r="Y40"/>
      <c r="Z40"/>
      <c r="AA40"/>
      <c r="AB40"/>
      <c r="AC40"/>
      <c r="AD40"/>
      <c r="AE40"/>
      <c r="AF40"/>
      <c r="AG40"/>
      <c r="AH40"/>
      <c r="AI40"/>
      <c r="AJ40"/>
      <c r="AK40"/>
      <c r="AL40"/>
      <c r="AM40"/>
      <c r="AN40"/>
      <c r="AO40"/>
      <c r="AP40"/>
      <c r="AQ40"/>
      <c r="AR40"/>
      <c r="AS40"/>
      <c r="AT40"/>
      <c r="AU40"/>
      <c r="AV40"/>
      <c r="AW40"/>
      <c r="AX40"/>
      <c r="AY40"/>
      <c r="AZ40"/>
      <c r="BA40"/>
    </row>
    <row r="41" spans="2:53" s="1" customFormat="1" ht="15.75">
      <c r="B41" s="99"/>
      <c r="C41" s="99"/>
      <c r="D41" s="99"/>
      <c r="E41" s="99"/>
      <c r="F41" s="99"/>
      <c r="G41" s="99"/>
      <c r="H41" s="99"/>
      <c r="I41" s="99"/>
      <c r="J41" s="116"/>
      <c r="K41" s="99"/>
      <c r="L41" s="99"/>
      <c r="M41" s="144"/>
      <c r="N41" s="144"/>
      <c r="O41" s="99"/>
      <c r="P41" s="99"/>
      <c r="Q41" s="99"/>
      <c r="R41" s="145"/>
      <c r="S41" s="145"/>
      <c r="T41" s="145"/>
      <c r="U41" s="145"/>
      <c r="V41" s="145"/>
      <c r="W41"/>
      <c r="X41"/>
      <c r="Y41"/>
      <c r="Z41"/>
      <c r="AA41"/>
      <c r="AB41"/>
      <c r="AC41"/>
      <c r="AD41"/>
      <c r="AE41"/>
      <c r="AF41"/>
      <c r="AG41"/>
      <c r="AH41"/>
      <c r="AI41"/>
      <c r="AJ41"/>
      <c r="AK41"/>
      <c r="AL41"/>
      <c r="AM41"/>
      <c r="AN41"/>
      <c r="AO41"/>
      <c r="AP41"/>
      <c r="AQ41"/>
      <c r="AR41"/>
      <c r="AS41"/>
      <c r="AT41"/>
      <c r="AU41"/>
      <c r="AV41"/>
      <c r="AW41"/>
      <c r="AX41"/>
      <c r="AY41"/>
      <c r="AZ41"/>
      <c r="BA41"/>
    </row>
    <row r="42" spans="2:53" s="1" customFormat="1" ht="15.75">
      <c r="B42" s="99"/>
      <c r="C42" s="99"/>
      <c r="D42" s="99"/>
      <c r="E42" s="99"/>
      <c r="F42" s="99"/>
      <c r="G42" s="99"/>
      <c r="H42" s="99"/>
      <c r="I42" s="99"/>
      <c r="J42" s="116"/>
      <c r="K42" s="99"/>
      <c r="L42" s="99"/>
      <c r="M42" s="144"/>
      <c r="N42" s="144"/>
      <c r="O42" s="99"/>
      <c r="P42" s="99"/>
      <c r="Q42" s="99"/>
      <c r="R42" s="145"/>
      <c r="S42" s="145"/>
      <c r="T42" s="145"/>
      <c r="U42" s="145"/>
      <c r="V42" s="145"/>
      <c r="W42"/>
      <c r="X42"/>
      <c r="Y42"/>
      <c r="Z42"/>
      <c r="AA42"/>
      <c r="AB42"/>
      <c r="AC42"/>
      <c r="AD42"/>
      <c r="AE42"/>
      <c r="AF42"/>
      <c r="AG42"/>
      <c r="AH42"/>
      <c r="AI42"/>
      <c r="AJ42"/>
      <c r="AK42"/>
      <c r="AL42"/>
      <c r="AM42"/>
      <c r="AN42"/>
      <c r="AO42"/>
      <c r="AP42"/>
      <c r="AQ42"/>
      <c r="AR42"/>
      <c r="AS42"/>
      <c r="AT42"/>
      <c r="AU42"/>
      <c r="AV42"/>
      <c r="AW42"/>
      <c r="AX42"/>
      <c r="AY42"/>
      <c r="AZ42"/>
      <c r="BA42"/>
    </row>
    <row r="43" spans="2:53" s="1" customFormat="1" ht="15.75">
      <c r="B43" s="99"/>
      <c r="C43" s="99"/>
      <c r="D43" s="99"/>
      <c r="E43" s="99"/>
      <c r="F43" s="99"/>
      <c r="G43" s="99"/>
      <c r="H43" s="99"/>
      <c r="I43" s="99"/>
      <c r="J43" s="116"/>
      <c r="K43" s="99"/>
      <c r="L43" s="99"/>
      <c r="M43" s="144"/>
      <c r="N43" s="144"/>
      <c r="O43" s="99"/>
      <c r="P43" s="99"/>
      <c r="Q43" s="99"/>
      <c r="R43" s="145"/>
      <c r="S43" s="145"/>
      <c r="T43" s="145"/>
      <c r="U43" s="145"/>
      <c r="V43" s="145"/>
      <c r="W43"/>
      <c r="X43"/>
      <c r="Y43"/>
      <c r="Z43"/>
      <c r="AA43"/>
      <c r="AB43"/>
      <c r="AC43"/>
      <c r="AD43"/>
      <c r="AE43"/>
      <c r="AF43"/>
      <c r="AG43"/>
      <c r="AH43"/>
      <c r="AI43"/>
      <c r="AJ43"/>
      <c r="AK43"/>
      <c r="AL43"/>
      <c r="AM43"/>
      <c r="AN43"/>
      <c r="AO43"/>
      <c r="AP43"/>
      <c r="AQ43"/>
      <c r="AR43"/>
      <c r="AS43"/>
      <c r="AT43"/>
      <c r="AU43"/>
      <c r="AV43"/>
      <c r="AW43"/>
      <c r="AX43"/>
      <c r="AY43"/>
      <c r="AZ43"/>
      <c r="BA43"/>
    </row>
    <row r="44" spans="2:53" s="1" customFormat="1" ht="15.75">
      <c r="J44" s="3"/>
      <c r="M44" s="2"/>
      <c r="N44" s="2"/>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sheetData>
  <mergeCells count="84">
    <mergeCell ref="B34:C35"/>
    <mergeCell ref="D34:I35"/>
    <mergeCell ref="J34:J35"/>
    <mergeCell ref="M34:Q35"/>
    <mergeCell ref="B36:L37"/>
    <mergeCell ref="M36:Q37"/>
    <mergeCell ref="B30:C31"/>
    <mergeCell ref="D30:I31"/>
    <mergeCell ref="J30:J31"/>
    <mergeCell ref="M30:Q31"/>
    <mergeCell ref="B32:C33"/>
    <mergeCell ref="D32:I33"/>
    <mergeCell ref="J32:J33"/>
    <mergeCell ref="M32:Q33"/>
    <mergeCell ref="O26:O27"/>
    <mergeCell ref="P26:P27"/>
    <mergeCell ref="Q26:Q27"/>
    <mergeCell ref="B29:C29"/>
    <mergeCell ref="D29:I29"/>
    <mergeCell ref="K29:L29"/>
    <mergeCell ref="M29:Q29"/>
    <mergeCell ref="C18:C19"/>
    <mergeCell ref="E18:E19"/>
    <mergeCell ref="C22:C23"/>
    <mergeCell ref="E22:E23"/>
    <mergeCell ref="B26:B27"/>
    <mergeCell ref="C26:C27"/>
    <mergeCell ref="E26:E27"/>
    <mergeCell ref="B18:B21"/>
    <mergeCell ref="C20:C21"/>
    <mergeCell ref="E20:E21"/>
    <mergeCell ref="C24:C25"/>
    <mergeCell ref="B22:B25"/>
    <mergeCell ref="E24:E25"/>
    <mergeCell ref="M15:N16"/>
    <mergeCell ref="O15:Q15"/>
    <mergeCell ref="U15:V15"/>
    <mergeCell ref="O16:O17"/>
    <mergeCell ref="P16:P17"/>
    <mergeCell ref="Q16:Q17"/>
    <mergeCell ref="U16:V16"/>
    <mergeCell ref="U17:V17"/>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83"/>
  <sheetViews>
    <sheetView zoomScale="40" zoomScaleNormal="40" workbookViewId="0">
      <selection activeCell="B10" sqref="B10:C1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26.7109375" style="1" customWidth="1"/>
    <col min="7" max="7" width="18" style="1" customWidth="1"/>
    <col min="8" max="8" width="30.140625" style="1" customWidth="1"/>
    <col min="9" max="9" width="22.7109375" style="1" customWidth="1"/>
    <col min="10" max="10" width="20.85546875" style="3" customWidth="1"/>
    <col min="11" max="11" width="22"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96"/>
      <c r="C2" s="296"/>
      <c r="D2" s="281" t="s">
        <v>28</v>
      </c>
      <c r="E2" s="282"/>
      <c r="F2" s="282"/>
      <c r="G2" s="282"/>
      <c r="H2" s="282"/>
      <c r="I2" s="282"/>
      <c r="J2" s="282"/>
      <c r="K2" s="283"/>
      <c r="L2" s="287" t="s">
        <v>32</v>
      </c>
      <c r="M2" s="288"/>
      <c r="N2" s="288"/>
      <c r="O2" s="289"/>
      <c r="P2" s="290"/>
      <c r="Q2" s="291"/>
      <c r="R2" s="61"/>
    </row>
    <row r="3" spans="2:251" s="39" customFormat="1" ht="37.5" customHeight="1">
      <c r="B3" s="296"/>
      <c r="C3" s="296"/>
      <c r="D3" s="284"/>
      <c r="E3" s="285"/>
      <c r="F3" s="285"/>
      <c r="G3" s="285"/>
      <c r="H3" s="285"/>
      <c r="I3" s="285"/>
      <c r="J3" s="285"/>
      <c r="K3" s="286"/>
      <c r="L3" s="287" t="s">
        <v>29</v>
      </c>
      <c r="M3" s="288"/>
      <c r="N3" s="288"/>
      <c r="O3" s="289"/>
      <c r="P3" s="292"/>
      <c r="Q3" s="293"/>
      <c r="R3" s="61"/>
    </row>
    <row r="4" spans="2:251" s="39" customFormat="1" ht="33.75" customHeight="1">
      <c r="B4" s="296"/>
      <c r="C4" s="296"/>
      <c r="D4" s="281" t="s">
        <v>27</v>
      </c>
      <c r="E4" s="282"/>
      <c r="F4" s="282"/>
      <c r="G4" s="282"/>
      <c r="H4" s="282"/>
      <c r="I4" s="282"/>
      <c r="J4" s="282"/>
      <c r="K4" s="283"/>
      <c r="L4" s="287" t="s">
        <v>30</v>
      </c>
      <c r="M4" s="288"/>
      <c r="N4" s="288"/>
      <c r="O4" s="289"/>
      <c r="P4" s="292"/>
      <c r="Q4" s="293"/>
      <c r="R4" s="61"/>
    </row>
    <row r="5" spans="2:251" s="39" customFormat="1" ht="38.25" customHeight="1">
      <c r="B5" s="296"/>
      <c r="C5" s="296"/>
      <c r="D5" s="284"/>
      <c r="E5" s="285"/>
      <c r="F5" s="285"/>
      <c r="G5" s="285"/>
      <c r="H5" s="285"/>
      <c r="I5" s="285"/>
      <c r="J5" s="285"/>
      <c r="K5" s="286"/>
      <c r="L5" s="287" t="s">
        <v>31</v>
      </c>
      <c r="M5" s="288"/>
      <c r="N5" s="288"/>
      <c r="O5" s="289"/>
      <c r="P5" s="294"/>
      <c r="Q5" s="295"/>
      <c r="R5" s="61"/>
    </row>
    <row r="6" spans="2:251" s="39" customFormat="1" ht="23.25" customHeight="1">
      <c r="C6" s="311"/>
      <c r="D6" s="311"/>
      <c r="E6" s="311"/>
      <c r="F6" s="311"/>
      <c r="G6" s="311"/>
      <c r="H6" s="311"/>
      <c r="I6" s="311"/>
      <c r="J6" s="311"/>
      <c r="K6" s="311"/>
      <c r="L6" s="311"/>
      <c r="M6" s="311"/>
      <c r="N6" s="311"/>
      <c r="O6" s="311"/>
      <c r="P6" s="311"/>
      <c r="Q6" s="311"/>
      <c r="R6" s="61"/>
    </row>
    <row r="7" spans="2:251" s="39" customFormat="1" ht="31.5" customHeight="1">
      <c r="B7" s="63" t="s">
        <v>37</v>
      </c>
      <c r="C7" s="63" t="s">
        <v>46</v>
      </c>
      <c r="D7" s="317" t="s">
        <v>47</v>
      </c>
      <c r="E7" s="318"/>
      <c r="F7" s="318"/>
      <c r="G7" s="318"/>
      <c r="H7" s="318"/>
      <c r="I7" s="318"/>
      <c r="J7" s="318"/>
      <c r="K7" s="318"/>
      <c r="L7" s="318"/>
      <c r="M7" s="318"/>
      <c r="N7" s="318"/>
      <c r="O7" s="318"/>
      <c r="P7" s="318"/>
      <c r="Q7" s="319"/>
      <c r="R7" s="61"/>
    </row>
    <row r="8" spans="2:251" s="39" customFormat="1" ht="36" customHeight="1">
      <c r="B8" s="63" t="s">
        <v>26</v>
      </c>
      <c r="C8" s="63"/>
      <c r="D8" s="312" t="s">
        <v>242</v>
      </c>
      <c r="E8" s="312"/>
      <c r="F8" s="312"/>
      <c r="G8" s="312"/>
      <c r="H8" s="312"/>
      <c r="I8" s="312"/>
      <c r="J8" s="312"/>
      <c r="K8" s="312"/>
      <c r="L8" s="312"/>
      <c r="M8" s="312"/>
      <c r="N8" s="312"/>
      <c r="O8" s="312"/>
      <c r="P8" s="312"/>
      <c r="Q8" s="312"/>
    </row>
    <row r="9" spans="2:251" s="39" customFormat="1" ht="36" customHeight="1">
      <c r="B9" s="313" t="s">
        <v>254</v>
      </c>
      <c r="C9" s="314"/>
      <c r="D9" s="321" t="s">
        <v>255</v>
      </c>
      <c r="E9" s="321"/>
      <c r="F9" s="321"/>
      <c r="G9" s="321"/>
      <c r="H9" s="321"/>
      <c r="I9" s="322"/>
      <c r="J9" s="327" t="s">
        <v>62</v>
      </c>
      <c r="K9" s="328"/>
      <c r="L9" s="329"/>
      <c r="M9" s="336" t="s">
        <v>25</v>
      </c>
      <c r="N9" s="337"/>
      <c r="O9" s="337"/>
      <c r="P9" s="337"/>
      <c r="Q9" s="338"/>
      <c r="R9" s="47"/>
      <c r="T9" s="320"/>
      <c r="U9" s="320"/>
      <c r="V9" s="320"/>
      <c r="W9" s="320"/>
      <c r="X9" s="320"/>
    </row>
    <row r="10" spans="2:251" s="39" customFormat="1" ht="36" customHeight="1">
      <c r="B10" s="313" t="s">
        <v>264</v>
      </c>
      <c r="C10" s="314"/>
      <c r="D10" s="321" t="s">
        <v>265</v>
      </c>
      <c r="E10" s="321"/>
      <c r="F10" s="321"/>
      <c r="G10" s="321"/>
      <c r="H10" s="321"/>
      <c r="I10" s="322"/>
      <c r="J10" s="330"/>
      <c r="K10" s="331"/>
      <c r="L10" s="332"/>
      <c r="M10" s="60" t="s">
        <v>24</v>
      </c>
      <c r="N10" s="323" t="s">
        <v>23</v>
      </c>
      <c r="O10" s="323"/>
      <c r="P10" s="323"/>
      <c r="Q10" s="60" t="s">
        <v>22</v>
      </c>
      <c r="R10" s="47"/>
      <c r="T10" s="59"/>
      <c r="U10" s="59"/>
      <c r="V10" s="59"/>
      <c r="W10" s="59"/>
      <c r="X10" s="59"/>
    </row>
    <row r="11" spans="2:251" s="39" customFormat="1" ht="31.5" customHeight="1">
      <c r="B11" s="315" t="s">
        <v>268</v>
      </c>
      <c r="C11" s="316"/>
      <c r="D11" s="324" t="s">
        <v>269</v>
      </c>
      <c r="E11" s="324"/>
      <c r="F11" s="324"/>
      <c r="G11" s="324"/>
      <c r="H11" s="324"/>
      <c r="I11" s="325"/>
      <c r="J11" s="330"/>
      <c r="K11" s="331"/>
      <c r="L11" s="332"/>
      <c r="M11" s="58"/>
      <c r="N11" s="510"/>
      <c r="O11" s="511"/>
      <c r="P11" s="512"/>
      <c r="Q11" s="57"/>
      <c r="R11" s="47"/>
      <c r="T11" s="56"/>
      <c r="U11" s="326"/>
      <c r="V11" s="326"/>
      <c r="W11" s="326"/>
      <c r="X11" s="56"/>
      <c r="Z11" s="55"/>
      <c r="AA11" s="55"/>
    </row>
    <row r="12" spans="2:251" s="39" customFormat="1" ht="74.25" customHeight="1">
      <c r="B12" s="346" t="s">
        <v>260</v>
      </c>
      <c r="C12" s="347"/>
      <c r="D12" s="324" t="s">
        <v>270</v>
      </c>
      <c r="E12" s="324"/>
      <c r="F12" s="324"/>
      <c r="G12" s="324"/>
      <c r="H12" s="324"/>
      <c r="I12" s="325"/>
      <c r="J12" s="330"/>
      <c r="K12" s="331"/>
      <c r="L12" s="332"/>
      <c r="M12" s="54"/>
      <c r="N12" s="339"/>
      <c r="O12" s="340"/>
      <c r="P12" s="341"/>
      <c r="Q12" s="53"/>
      <c r="R12" s="47"/>
      <c r="T12" s="50"/>
      <c r="U12" s="342"/>
      <c r="V12" s="342"/>
      <c r="W12" s="342"/>
      <c r="X12" s="44"/>
      <c r="Z12" s="42"/>
      <c r="AA12" s="41"/>
      <c r="AB12" s="40"/>
    </row>
    <row r="13" spans="2:251" s="39" customFormat="1" ht="74.25" customHeight="1">
      <c r="B13" s="301" t="s">
        <v>247</v>
      </c>
      <c r="C13" s="302"/>
      <c r="D13" s="321"/>
      <c r="E13" s="321"/>
      <c r="F13" s="321"/>
      <c r="G13" s="321"/>
      <c r="H13" s="321"/>
      <c r="I13" s="322"/>
      <c r="J13" s="330"/>
      <c r="K13" s="331"/>
      <c r="L13" s="332"/>
      <c r="M13" s="52"/>
      <c r="N13" s="343"/>
      <c r="O13" s="344"/>
      <c r="P13" s="345"/>
      <c r="Q13" s="51"/>
      <c r="R13" s="47"/>
      <c r="T13" s="50"/>
      <c r="U13" s="342"/>
      <c r="V13" s="342"/>
      <c r="W13" s="342"/>
      <c r="X13" s="44"/>
      <c r="Z13" s="42"/>
      <c r="AA13" s="41"/>
      <c r="AB13" s="40"/>
    </row>
    <row r="14" spans="2:251" s="39" customFormat="1" ht="28.5" customHeight="1">
      <c r="B14" s="73" t="s">
        <v>63</v>
      </c>
      <c r="C14" s="74"/>
      <c r="D14" s="303"/>
      <c r="E14" s="303"/>
      <c r="F14" s="303"/>
      <c r="G14" s="303"/>
      <c r="H14" s="303"/>
      <c r="I14" s="304"/>
      <c r="J14" s="333"/>
      <c r="K14" s="334"/>
      <c r="L14" s="335"/>
      <c r="M14" s="49"/>
      <c r="N14" s="343"/>
      <c r="O14" s="344"/>
      <c r="P14" s="345"/>
      <c r="Q14" s="48"/>
      <c r="R14" s="47"/>
      <c r="T14" s="46"/>
      <c r="U14" s="342"/>
      <c r="V14" s="342"/>
      <c r="W14" s="45"/>
      <c r="X14" s="44"/>
      <c r="Y14" s="43"/>
      <c r="Z14" s="42"/>
      <c r="AA14" s="41"/>
      <c r="AB14" s="40"/>
    </row>
    <row r="15" spans="2:251" ht="28.5" customHeight="1">
      <c r="B15" s="307" t="s">
        <v>35</v>
      </c>
      <c r="C15" s="349" t="s">
        <v>33</v>
      </c>
      <c r="D15" s="305" t="s">
        <v>39</v>
      </c>
      <c r="E15" s="305" t="s">
        <v>21</v>
      </c>
      <c r="F15" s="305" t="s">
        <v>45</v>
      </c>
      <c r="G15" s="350" t="s">
        <v>41</v>
      </c>
      <c r="H15" s="305" t="s">
        <v>36</v>
      </c>
      <c r="I15" s="375" t="s">
        <v>34</v>
      </c>
      <c r="J15" s="376"/>
      <c r="K15" s="376"/>
      <c r="L15" s="377"/>
      <c r="M15" s="305" t="s">
        <v>20</v>
      </c>
      <c r="N15" s="305"/>
      <c r="O15" s="306" t="s">
        <v>19</v>
      </c>
      <c r="P15" s="306"/>
      <c r="Q15" s="306"/>
      <c r="R15" s="3"/>
      <c r="S15" s="3"/>
      <c r="T15" s="10"/>
      <c r="U15" s="348"/>
      <c r="V15" s="348"/>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8"/>
      <c r="C16" s="349"/>
      <c r="D16" s="305"/>
      <c r="E16" s="305"/>
      <c r="F16" s="305"/>
      <c r="G16" s="305"/>
      <c r="H16" s="305"/>
      <c r="I16" s="378"/>
      <c r="J16" s="379"/>
      <c r="K16" s="379"/>
      <c r="L16" s="380"/>
      <c r="M16" s="305"/>
      <c r="N16" s="305"/>
      <c r="O16" s="305" t="s">
        <v>18</v>
      </c>
      <c r="P16" s="305" t="s">
        <v>17</v>
      </c>
      <c r="Q16" s="349" t="s">
        <v>16</v>
      </c>
      <c r="R16" s="3"/>
      <c r="S16" s="3"/>
      <c r="T16" s="8"/>
      <c r="U16" s="348"/>
      <c r="V16" s="348"/>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9"/>
      <c r="C17" s="349"/>
      <c r="D17" s="305"/>
      <c r="E17" s="305"/>
      <c r="F17" s="305"/>
      <c r="G17" s="305"/>
      <c r="H17" s="305"/>
      <c r="I17" s="68" t="s">
        <v>15</v>
      </c>
      <c r="J17" s="68" t="s">
        <v>14</v>
      </c>
      <c r="K17" s="68" t="s">
        <v>13</v>
      </c>
      <c r="L17" s="69" t="s">
        <v>12</v>
      </c>
      <c r="M17" s="38" t="s">
        <v>11</v>
      </c>
      <c r="N17" s="37" t="s">
        <v>10</v>
      </c>
      <c r="O17" s="305"/>
      <c r="P17" s="305"/>
      <c r="Q17" s="349"/>
      <c r="R17" s="3"/>
      <c r="S17" s="3"/>
      <c r="T17" s="5"/>
      <c r="U17" s="348"/>
      <c r="V17" s="348"/>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s="229" customFormat="1" ht="39.75" customHeight="1">
      <c r="B18" s="525" t="s">
        <v>189</v>
      </c>
      <c r="C18" s="528" t="s">
        <v>64</v>
      </c>
      <c r="D18" s="179" t="s">
        <v>3</v>
      </c>
      <c r="E18" s="245" t="s">
        <v>150</v>
      </c>
      <c r="F18" s="179">
        <v>95</v>
      </c>
      <c r="G18" s="179" t="s">
        <v>3</v>
      </c>
      <c r="H18" s="180">
        <f>+I18</f>
        <v>225000000</v>
      </c>
      <c r="I18" s="92">
        <v>225000000</v>
      </c>
      <c r="J18" s="68"/>
      <c r="K18" s="68"/>
      <c r="L18" s="69"/>
      <c r="M18" s="36">
        <v>45658</v>
      </c>
      <c r="N18" s="240">
        <v>46022</v>
      </c>
      <c r="O18" s="179"/>
      <c r="P18" s="179"/>
      <c r="Q18" s="68"/>
      <c r="R18" s="182"/>
      <c r="S18" s="182"/>
      <c r="T18" s="227"/>
      <c r="U18" s="228"/>
      <c r="V18" s="228"/>
      <c r="X18" s="230"/>
      <c r="Z18" s="231"/>
      <c r="AA18" s="230"/>
      <c r="AB18" s="23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2"/>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c r="DU18" s="182"/>
      <c r="DV18" s="182"/>
      <c r="DW18" s="182"/>
      <c r="DX18" s="182"/>
      <c r="DY18" s="182"/>
      <c r="DZ18" s="182"/>
      <c r="EA18" s="182"/>
      <c r="EB18" s="182"/>
      <c r="EC18" s="182"/>
      <c r="ED18" s="182"/>
      <c r="EE18" s="182"/>
      <c r="EF18" s="182"/>
      <c r="EG18" s="182"/>
      <c r="EH18" s="182"/>
      <c r="EI18" s="182"/>
      <c r="EJ18" s="182"/>
      <c r="EK18" s="182"/>
      <c r="EL18" s="182"/>
      <c r="EM18" s="182"/>
      <c r="EN18" s="182"/>
      <c r="EO18" s="182"/>
      <c r="EP18" s="182"/>
      <c r="EQ18" s="182"/>
      <c r="ER18" s="182"/>
      <c r="ES18" s="182"/>
      <c r="ET18" s="182"/>
      <c r="EU18" s="182"/>
      <c r="EV18" s="182"/>
      <c r="EW18" s="182"/>
      <c r="EX18" s="182"/>
      <c r="EY18" s="182"/>
      <c r="EZ18" s="182"/>
      <c r="FA18" s="182"/>
      <c r="FB18" s="182"/>
      <c r="FC18" s="182"/>
      <c r="FD18" s="182"/>
      <c r="FE18" s="182"/>
      <c r="FF18" s="182"/>
      <c r="FG18" s="182"/>
      <c r="FH18" s="182"/>
      <c r="FI18" s="182"/>
      <c r="FJ18" s="182"/>
      <c r="FK18" s="182"/>
      <c r="FL18" s="182"/>
      <c r="FM18" s="182"/>
      <c r="FN18" s="182"/>
      <c r="FO18" s="182"/>
      <c r="FP18" s="182"/>
      <c r="FQ18" s="182"/>
      <c r="FR18" s="182"/>
      <c r="FS18" s="182"/>
      <c r="FT18" s="182"/>
      <c r="FU18" s="182"/>
      <c r="FV18" s="182"/>
      <c r="FW18" s="182"/>
      <c r="FX18" s="182"/>
      <c r="FY18" s="182"/>
      <c r="FZ18" s="182"/>
      <c r="GA18" s="182"/>
      <c r="GB18" s="182"/>
      <c r="GC18" s="182"/>
      <c r="GD18" s="182"/>
      <c r="GE18" s="182"/>
      <c r="GF18" s="182"/>
      <c r="GG18" s="182"/>
      <c r="GH18" s="182"/>
      <c r="GI18" s="182"/>
      <c r="GJ18" s="182"/>
      <c r="GK18" s="182"/>
      <c r="GL18" s="182"/>
      <c r="GM18" s="182"/>
      <c r="GN18" s="182"/>
      <c r="GO18" s="182"/>
      <c r="GP18" s="182"/>
      <c r="GQ18" s="182"/>
      <c r="GR18" s="182"/>
      <c r="GS18" s="182"/>
      <c r="GT18" s="182"/>
      <c r="GU18" s="182"/>
      <c r="GV18" s="182"/>
      <c r="GW18" s="182"/>
      <c r="GX18" s="182"/>
      <c r="GY18" s="182"/>
      <c r="GZ18" s="182"/>
      <c r="HA18" s="182"/>
      <c r="HB18" s="182"/>
      <c r="HC18" s="182"/>
      <c r="HD18" s="182"/>
      <c r="HE18" s="182"/>
      <c r="HF18" s="182"/>
      <c r="HG18" s="182"/>
      <c r="HH18" s="182"/>
      <c r="HI18" s="182"/>
      <c r="HJ18" s="182"/>
      <c r="HK18" s="182"/>
      <c r="HL18" s="182"/>
      <c r="HM18" s="182"/>
      <c r="HN18" s="182"/>
      <c r="HO18" s="182"/>
      <c r="HP18" s="182"/>
      <c r="HQ18" s="182"/>
      <c r="HR18" s="182"/>
      <c r="HS18" s="182"/>
      <c r="HT18" s="182"/>
      <c r="HU18" s="182"/>
      <c r="HV18" s="182"/>
      <c r="HW18" s="182"/>
      <c r="HX18" s="182"/>
      <c r="HY18" s="182"/>
      <c r="HZ18" s="182"/>
      <c r="IA18" s="182"/>
      <c r="IB18" s="182"/>
      <c r="IC18" s="182"/>
      <c r="ID18" s="182"/>
      <c r="IE18" s="182"/>
      <c r="IF18" s="182"/>
      <c r="IG18" s="182"/>
      <c r="IH18" s="182"/>
      <c r="II18" s="182"/>
      <c r="IJ18" s="182"/>
      <c r="IK18" s="182"/>
      <c r="IL18" s="182"/>
      <c r="IM18" s="182"/>
      <c r="IN18" s="182"/>
      <c r="IO18" s="182"/>
      <c r="IP18" s="182"/>
      <c r="IQ18" s="182"/>
    </row>
    <row r="19" spans="2:251" s="229" customFormat="1" ht="39.75" customHeight="1">
      <c r="B19" s="526"/>
      <c r="C19" s="529"/>
      <c r="D19" s="179" t="s">
        <v>2</v>
      </c>
      <c r="E19" s="245" t="s">
        <v>140</v>
      </c>
      <c r="F19" s="179"/>
      <c r="G19" s="179" t="s">
        <v>40</v>
      </c>
      <c r="H19" s="180"/>
      <c r="I19" s="92">
        <f t="shared" ref="I19:I28" si="0">+H19</f>
        <v>0</v>
      </c>
      <c r="J19" s="92"/>
      <c r="K19" s="68"/>
      <c r="L19" s="69"/>
      <c r="M19" s="68"/>
      <c r="N19" s="179"/>
      <c r="O19" s="179"/>
      <c r="P19" s="179"/>
      <c r="Q19" s="68"/>
      <c r="R19" s="182"/>
      <c r="S19" s="182"/>
      <c r="T19" s="227"/>
      <c r="U19" s="228"/>
      <c r="V19" s="228"/>
      <c r="X19" s="230"/>
      <c r="Z19" s="231"/>
      <c r="AA19" s="230"/>
      <c r="AB19" s="23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2"/>
      <c r="EA19" s="182"/>
      <c r="EB19" s="182"/>
      <c r="EC19" s="182"/>
      <c r="ED19" s="182"/>
      <c r="EE19" s="182"/>
      <c r="EF19" s="182"/>
      <c r="EG19" s="182"/>
      <c r="EH19" s="182"/>
      <c r="EI19" s="182"/>
      <c r="EJ19" s="182"/>
      <c r="EK19" s="182"/>
      <c r="EL19" s="182"/>
      <c r="EM19" s="182"/>
      <c r="EN19" s="182"/>
      <c r="EO19" s="182"/>
      <c r="EP19" s="182"/>
      <c r="EQ19" s="182"/>
      <c r="ER19" s="182"/>
      <c r="ES19" s="182"/>
      <c r="ET19" s="182"/>
      <c r="EU19" s="182"/>
      <c r="EV19" s="182"/>
      <c r="EW19" s="182"/>
      <c r="EX19" s="182"/>
      <c r="EY19" s="182"/>
      <c r="EZ19" s="182"/>
      <c r="FA19" s="182"/>
      <c r="FB19" s="182"/>
      <c r="FC19" s="182"/>
      <c r="FD19" s="182"/>
      <c r="FE19" s="182"/>
      <c r="FF19" s="182"/>
      <c r="FG19" s="182"/>
      <c r="FH19" s="182"/>
      <c r="FI19" s="182"/>
      <c r="FJ19" s="182"/>
      <c r="FK19" s="182"/>
      <c r="FL19" s="182"/>
      <c r="FM19" s="182"/>
      <c r="FN19" s="182"/>
      <c r="FO19" s="182"/>
      <c r="FP19" s="182"/>
      <c r="FQ19" s="182"/>
      <c r="FR19" s="182"/>
      <c r="FS19" s="182"/>
      <c r="FT19" s="182"/>
      <c r="FU19" s="182"/>
      <c r="FV19" s="182"/>
      <c r="FW19" s="182"/>
      <c r="FX19" s="182"/>
      <c r="FY19" s="182"/>
      <c r="FZ19" s="182"/>
      <c r="GA19" s="182"/>
      <c r="GB19" s="182"/>
      <c r="GC19" s="182"/>
      <c r="GD19" s="182"/>
      <c r="GE19" s="182"/>
      <c r="GF19" s="182"/>
      <c r="GG19" s="182"/>
      <c r="GH19" s="182"/>
      <c r="GI19" s="182"/>
      <c r="GJ19" s="182"/>
      <c r="GK19" s="182"/>
      <c r="GL19" s="182"/>
      <c r="GM19" s="182"/>
      <c r="GN19" s="182"/>
      <c r="GO19" s="182"/>
      <c r="GP19" s="182"/>
      <c r="GQ19" s="182"/>
      <c r="GR19" s="182"/>
      <c r="GS19" s="182"/>
      <c r="GT19" s="182"/>
      <c r="GU19" s="182"/>
      <c r="GV19" s="182"/>
      <c r="GW19" s="182"/>
      <c r="GX19" s="182"/>
      <c r="GY19" s="182"/>
      <c r="GZ19" s="182"/>
      <c r="HA19" s="182"/>
      <c r="HB19" s="182"/>
      <c r="HC19" s="182"/>
      <c r="HD19" s="182"/>
      <c r="HE19" s="182"/>
      <c r="HF19" s="182"/>
      <c r="HG19" s="182"/>
      <c r="HH19" s="182"/>
      <c r="HI19" s="182"/>
      <c r="HJ19" s="182"/>
      <c r="HK19" s="182"/>
      <c r="HL19" s="182"/>
      <c r="HM19" s="182"/>
      <c r="HN19" s="182"/>
      <c r="HO19" s="182"/>
      <c r="HP19" s="182"/>
      <c r="HQ19" s="182"/>
      <c r="HR19" s="182"/>
      <c r="HS19" s="182"/>
      <c r="HT19" s="182"/>
      <c r="HU19" s="182"/>
      <c r="HV19" s="182"/>
      <c r="HW19" s="182"/>
      <c r="HX19" s="182"/>
      <c r="HY19" s="182"/>
      <c r="HZ19" s="182"/>
      <c r="IA19" s="182"/>
      <c r="IB19" s="182"/>
      <c r="IC19" s="182"/>
      <c r="ID19" s="182"/>
      <c r="IE19" s="182"/>
      <c r="IF19" s="182"/>
      <c r="IG19" s="182"/>
      <c r="IH19" s="182"/>
      <c r="II19" s="182"/>
      <c r="IJ19" s="182"/>
      <c r="IK19" s="182"/>
      <c r="IL19" s="182"/>
      <c r="IM19" s="182"/>
      <c r="IN19" s="182"/>
      <c r="IO19" s="182"/>
      <c r="IP19" s="182"/>
      <c r="IQ19" s="182"/>
    </row>
    <row r="20" spans="2:251" s="229" customFormat="1" ht="39.75" customHeight="1">
      <c r="B20" s="526"/>
      <c r="C20" s="528" t="s">
        <v>65</v>
      </c>
      <c r="D20" s="179" t="s">
        <v>3</v>
      </c>
      <c r="E20" s="245" t="s">
        <v>142</v>
      </c>
      <c r="F20" s="179">
        <v>10</v>
      </c>
      <c r="G20" s="179" t="s">
        <v>3</v>
      </c>
      <c r="H20" s="180">
        <f>+I20</f>
        <v>50000000</v>
      </c>
      <c r="I20" s="146">
        <v>50000000</v>
      </c>
      <c r="J20" s="68"/>
      <c r="K20" s="68"/>
      <c r="L20" s="69"/>
      <c r="M20" s="36">
        <v>45658</v>
      </c>
      <c r="N20" s="240">
        <v>46022</v>
      </c>
      <c r="O20" s="179"/>
      <c r="P20" s="179"/>
      <c r="Q20" s="68"/>
      <c r="R20" s="182"/>
      <c r="S20" s="182"/>
      <c r="T20" s="227"/>
      <c r="U20" s="228"/>
      <c r="V20" s="228"/>
      <c r="X20" s="230"/>
      <c r="Z20" s="231"/>
      <c r="AA20" s="230"/>
      <c r="AB20" s="23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2"/>
      <c r="EA20" s="182"/>
      <c r="EB20" s="182"/>
      <c r="EC20" s="182"/>
      <c r="ED20" s="182"/>
      <c r="EE20" s="182"/>
      <c r="EF20" s="182"/>
      <c r="EG20" s="182"/>
      <c r="EH20" s="182"/>
      <c r="EI20" s="182"/>
      <c r="EJ20" s="182"/>
      <c r="EK20" s="182"/>
      <c r="EL20" s="182"/>
      <c r="EM20" s="182"/>
      <c r="EN20" s="182"/>
      <c r="EO20" s="182"/>
      <c r="EP20" s="182"/>
      <c r="EQ20" s="182"/>
      <c r="ER20" s="182"/>
      <c r="ES20" s="182"/>
      <c r="ET20" s="182"/>
      <c r="EU20" s="182"/>
      <c r="EV20" s="182"/>
      <c r="EW20" s="182"/>
      <c r="EX20" s="182"/>
      <c r="EY20" s="182"/>
      <c r="EZ20" s="182"/>
      <c r="FA20" s="182"/>
      <c r="FB20" s="182"/>
      <c r="FC20" s="182"/>
      <c r="FD20" s="182"/>
      <c r="FE20" s="182"/>
      <c r="FF20" s="182"/>
      <c r="FG20" s="182"/>
      <c r="FH20" s="182"/>
      <c r="FI20" s="182"/>
      <c r="FJ20" s="182"/>
      <c r="FK20" s="182"/>
      <c r="FL20" s="182"/>
      <c r="FM20" s="182"/>
      <c r="FN20" s="182"/>
      <c r="FO20" s="182"/>
      <c r="FP20" s="182"/>
      <c r="FQ20" s="182"/>
      <c r="FR20" s="182"/>
      <c r="FS20" s="182"/>
      <c r="FT20" s="182"/>
      <c r="FU20" s="182"/>
      <c r="FV20" s="182"/>
      <c r="FW20" s="182"/>
      <c r="FX20" s="182"/>
      <c r="FY20" s="182"/>
      <c r="FZ20" s="182"/>
      <c r="GA20" s="182"/>
      <c r="GB20" s="182"/>
      <c r="GC20" s="182"/>
      <c r="GD20" s="182"/>
      <c r="GE20" s="182"/>
      <c r="GF20" s="182"/>
      <c r="GG20" s="182"/>
      <c r="GH20" s="182"/>
      <c r="GI20" s="182"/>
      <c r="GJ20" s="182"/>
      <c r="GK20" s="182"/>
      <c r="GL20" s="182"/>
      <c r="GM20" s="182"/>
      <c r="GN20" s="182"/>
      <c r="GO20" s="182"/>
      <c r="GP20" s="182"/>
      <c r="GQ20" s="182"/>
      <c r="GR20" s="182"/>
      <c r="GS20" s="182"/>
      <c r="GT20" s="182"/>
      <c r="GU20" s="182"/>
      <c r="GV20" s="182"/>
      <c r="GW20" s="182"/>
      <c r="GX20" s="182"/>
      <c r="GY20" s="182"/>
      <c r="GZ20" s="182"/>
      <c r="HA20" s="182"/>
      <c r="HB20" s="182"/>
      <c r="HC20" s="182"/>
      <c r="HD20" s="182"/>
      <c r="HE20" s="182"/>
      <c r="HF20" s="182"/>
      <c r="HG20" s="182"/>
      <c r="HH20" s="182"/>
      <c r="HI20" s="182"/>
      <c r="HJ20" s="182"/>
      <c r="HK20" s="182"/>
      <c r="HL20" s="182"/>
      <c r="HM20" s="182"/>
      <c r="HN20" s="182"/>
      <c r="HO20" s="182"/>
      <c r="HP20" s="182"/>
      <c r="HQ20" s="182"/>
      <c r="HR20" s="182"/>
      <c r="HS20" s="182"/>
      <c r="HT20" s="182"/>
      <c r="HU20" s="182"/>
      <c r="HV20" s="182"/>
      <c r="HW20" s="182"/>
      <c r="HX20" s="182"/>
      <c r="HY20" s="182"/>
      <c r="HZ20" s="182"/>
      <c r="IA20" s="182"/>
      <c r="IB20" s="182"/>
      <c r="IC20" s="182"/>
      <c r="ID20" s="182"/>
      <c r="IE20" s="182"/>
      <c r="IF20" s="182"/>
      <c r="IG20" s="182"/>
      <c r="IH20" s="182"/>
      <c r="II20" s="182"/>
      <c r="IJ20" s="182"/>
      <c r="IK20" s="182"/>
      <c r="IL20" s="182"/>
      <c r="IM20" s="182"/>
      <c r="IN20" s="182"/>
      <c r="IO20" s="182"/>
      <c r="IP20" s="182"/>
      <c r="IQ20" s="182"/>
    </row>
    <row r="21" spans="2:251" s="229" customFormat="1" ht="39.75" customHeight="1">
      <c r="B21" s="527"/>
      <c r="C21" s="529"/>
      <c r="D21" s="179" t="s">
        <v>2</v>
      </c>
      <c r="E21" s="245" t="s">
        <v>149</v>
      </c>
      <c r="F21" s="179"/>
      <c r="G21" s="179" t="s">
        <v>40</v>
      </c>
      <c r="H21" s="220"/>
      <c r="I21" s="92">
        <f t="shared" si="0"/>
        <v>0</v>
      </c>
      <c r="J21" s="68"/>
      <c r="K21" s="68"/>
      <c r="L21" s="69"/>
      <c r="M21" s="68"/>
      <c r="N21" s="179"/>
      <c r="O21" s="179"/>
      <c r="P21" s="179"/>
      <c r="Q21" s="68"/>
      <c r="R21" s="182"/>
      <c r="S21" s="182"/>
      <c r="T21" s="227"/>
      <c r="U21" s="228"/>
      <c r="V21" s="228"/>
      <c r="X21" s="230"/>
      <c r="Z21" s="231"/>
      <c r="AA21" s="230"/>
      <c r="AB21" s="23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182"/>
      <c r="CT21" s="182"/>
      <c r="CU21" s="182"/>
      <c r="CV21" s="182"/>
      <c r="CW21" s="182"/>
      <c r="CX21" s="182"/>
      <c r="CY21" s="182"/>
      <c r="CZ21" s="182"/>
      <c r="DA21" s="182"/>
      <c r="DB21" s="182"/>
      <c r="DC21" s="182"/>
      <c r="DD21" s="182"/>
      <c r="DE21" s="182"/>
      <c r="DF21" s="182"/>
      <c r="DG21" s="182"/>
      <c r="DH21" s="182"/>
      <c r="DI21" s="182"/>
      <c r="DJ21" s="182"/>
      <c r="DK21" s="182"/>
      <c r="DL21" s="182"/>
      <c r="DM21" s="182"/>
      <c r="DN21" s="182"/>
      <c r="DO21" s="182"/>
      <c r="DP21" s="182"/>
      <c r="DQ21" s="182"/>
      <c r="DR21" s="182"/>
      <c r="DS21" s="182"/>
      <c r="DT21" s="182"/>
      <c r="DU21" s="182"/>
      <c r="DV21" s="182"/>
      <c r="DW21" s="182"/>
      <c r="DX21" s="182"/>
      <c r="DY21" s="182"/>
      <c r="DZ21" s="182"/>
      <c r="EA21" s="182"/>
      <c r="EB21" s="182"/>
      <c r="EC21" s="182"/>
      <c r="ED21" s="182"/>
      <c r="EE21" s="182"/>
      <c r="EF21" s="182"/>
      <c r="EG21" s="182"/>
      <c r="EH21" s="182"/>
      <c r="EI21" s="182"/>
      <c r="EJ21" s="182"/>
      <c r="EK21" s="182"/>
      <c r="EL21" s="182"/>
      <c r="EM21" s="182"/>
      <c r="EN21" s="182"/>
      <c r="EO21" s="182"/>
      <c r="EP21" s="182"/>
      <c r="EQ21" s="182"/>
      <c r="ER21" s="182"/>
      <c r="ES21" s="182"/>
      <c r="ET21" s="182"/>
      <c r="EU21" s="182"/>
      <c r="EV21" s="182"/>
      <c r="EW21" s="182"/>
      <c r="EX21" s="182"/>
      <c r="EY21" s="182"/>
      <c r="EZ21" s="182"/>
      <c r="FA21" s="182"/>
      <c r="FB21" s="182"/>
      <c r="FC21" s="182"/>
      <c r="FD21" s="182"/>
      <c r="FE21" s="182"/>
      <c r="FF21" s="182"/>
      <c r="FG21" s="182"/>
      <c r="FH21" s="182"/>
      <c r="FI21" s="182"/>
      <c r="FJ21" s="182"/>
      <c r="FK21" s="182"/>
      <c r="FL21" s="182"/>
      <c r="FM21" s="182"/>
      <c r="FN21" s="182"/>
      <c r="FO21" s="182"/>
      <c r="FP21" s="182"/>
      <c r="FQ21" s="182"/>
      <c r="FR21" s="182"/>
      <c r="FS21" s="182"/>
      <c r="FT21" s="182"/>
      <c r="FU21" s="182"/>
      <c r="FV21" s="182"/>
      <c r="FW21" s="182"/>
      <c r="FX21" s="182"/>
      <c r="FY21" s="182"/>
      <c r="FZ21" s="182"/>
      <c r="GA21" s="182"/>
      <c r="GB21" s="182"/>
      <c r="GC21" s="182"/>
      <c r="GD21" s="182"/>
      <c r="GE21" s="182"/>
      <c r="GF21" s="182"/>
      <c r="GG21" s="182"/>
      <c r="GH21" s="182"/>
      <c r="GI21" s="182"/>
      <c r="GJ21" s="182"/>
      <c r="GK21" s="182"/>
      <c r="GL21" s="182"/>
      <c r="GM21" s="182"/>
      <c r="GN21" s="182"/>
      <c r="GO21" s="182"/>
      <c r="GP21" s="182"/>
      <c r="GQ21" s="182"/>
      <c r="GR21" s="182"/>
      <c r="GS21" s="182"/>
      <c r="GT21" s="182"/>
      <c r="GU21" s="182"/>
      <c r="GV21" s="182"/>
      <c r="GW21" s="182"/>
      <c r="GX21" s="182"/>
      <c r="GY21" s="182"/>
      <c r="GZ21" s="182"/>
      <c r="HA21" s="182"/>
      <c r="HB21" s="182"/>
      <c r="HC21" s="182"/>
      <c r="HD21" s="182"/>
      <c r="HE21" s="182"/>
      <c r="HF21" s="182"/>
      <c r="HG21" s="182"/>
      <c r="HH21" s="182"/>
      <c r="HI21" s="182"/>
      <c r="HJ21" s="182"/>
      <c r="HK21" s="182"/>
      <c r="HL21" s="182"/>
      <c r="HM21" s="182"/>
      <c r="HN21" s="182"/>
      <c r="HO21" s="182"/>
      <c r="HP21" s="182"/>
      <c r="HQ21" s="182"/>
      <c r="HR21" s="182"/>
      <c r="HS21" s="182"/>
      <c r="HT21" s="182"/>
      <c r="HU21" s="182"/>
      <c r="HV21" s="182"/>
      <c r="HW21" s="182"/>
      <c r="HX21" s="182"/>
      <c r="HY21" s="182"/>
      <c r="HZ21" s="182"/>
      <c r="IA21" s="182"/>
      <c r="IB21" s="182"/>
      <c r="IC21" s="182"/>
      <c r="ID21" s="182"/>
      <c r="IE21" s="182"/>
      <c r="IF21" s="182"/>
      <c r="IG21" s="182"/>
      <c r="IH21" s="182"/>
      <c r="II21" s="182"/>
      <c r="IJ21" s="182"/>
      <c r="IK21" s="182"/>
      <c r="IL21" s="182"/>
      <c r="IM21" s="182"/>
      <c r="IN21" s="182"/>
      <c r="IO21" s="182"/>
      <c r="IP21" s="182"/>
      <c r="IQ21" s="182"/>
    </row>
    <row r="22" spans="2:251" ht="39.75" customHeight="1">
      <c r="B22" s="513" t="s">
        <v>190</v>
      </c>
      <c r="C22" s="530" t="s">
        <v>181</v>
      </c>
      <c r="D22" s="215" t="s">
        <v>3</v>
      </c>
      <c r="E22" s="78" t="s">
        <v>180</v>
      </c>
      <c r="F22" s="215">
        <v>2</v>
      </c>
      <c r="G22" s="224"/>
      <c r="H22" s="221">
        <f>+I22</f>
        <v>200000000</v>
      </c>
      <c r="I22" s="219">
        <v>200000000</v>
      </c>
      <c r="J22" s="216"/>
      <c r="K22" s="216"/>
      <c r="L22" s="217"/>
      <c r="M22" s="36">
        <v>45658</v>
      </c>
      <c r="N22" s="240">
        <v>46022</v>
      </c>
      <c r="O22" s="215"/>
      <c r="P22" s="215"/>
      <c r="Q22" s="21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14"/>
      <c r="C23" s="531"/>
      <c r="D23" s="215" t="s">
        <v>2</v>
      </c>
      <c r="E23" s="78"/>
      <c r="F23" s="215"/>
      <c r="G23" s="215"/>
      <c r="H23" s="221"/>
      <c r="I23" s="219">
        <f>+H23</f>
        <v>0</v>
      </c>
      <c r="J23" s="216"/>
      <c r="K23" s="216"/>
      <c r="L23" s="217"/>
      <c r="M23" s="218"/>
      <c r="N23" s="215"/>
      <c r="O23" s="215"/>
      <c r="P23" s="215"/>
      <c r="Q23" s="218"/>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493" t="s">
        <v>191</v>
      </c>
      <c r="C24" s="513" t="s">
        <v>66</v>
      </c>
      <c r="D24" s="37" t="s">
        <v>3</v>
      </c>
      <c r="E24" s="78" t="s">
        <v>147</v>
      </c>
      <c r="F24" s="37">
        <v>157000</v>
      </c>
      <c r="G24" s="37" t="s">
        <v>3</v>
      </c>
      <c r="H24" s="84">
        <v>200000000</v>
      </c>
      <c r="I24" s="92">
        <f>+H24</f>
        <v>200000000</v>
      </c>
      <c r="J24" s="68"/>
      <c r="K24" s="68"/>
      <c r="L24" s="69"/>
      <c r="M24" s="36">
        <v>45658</v>
      </c>
      <c r="N24" s="240">
        <v>46022</v>
      </c>
      <c r="O24" s="37"/>
      <c r="P24" s="37"/>
      <c r="Q24" s="38"/>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493"/>
      <c r="C25" s="514"/>
      <c r="D25" s="37" t="s">
        <v>2</v>
      </c>
      <c r="E25" s="78" t="s">
        <v>143</v>
      </c>
      <c r="F25" s="174"/>
      <c r="G25" s="37" t="s">
        <v>40</v>
      </c>
      <c r="H25" s="84"/>
      <c r="I25" s="92">
        <f t="shared" si="0"/>
        <v>0</v>
      </c>
      <c r="J25" s="68"/>
      <c r="K25" s="68"/>
      <c r="L25" s="69"/>
      <c r="M25" s="38"/>
      <c r="N25" s="37"/>
      <c r="O25" s="37"/>
      <c r="P25" s="37"/>
      <c r="Q25" s="38"/>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13" t="s">
        <v>192</v>
      </c>
      <c r="C26" s="520" t="s">
        <v>67</v>
      </c>
      <c r="D26" s="37" t="s">
        <v>3</v>
      </c>
      <c r="E26" s="78" t="s">
        <v>148</v>
      </c>
      <c r="F26" s="37">
        <v>78000</v>
      </c>
      <c r="G26" s="37" t="s">
        <v>3</v>
      </c>
      <c r="H26" s="84">
        <v>100000000</v>
      </c>
      <c r="I26" s="92">
        <f t="shared" si="0"/>
        <v>100000000</v>
      </c>
      <c r="J26" s="68"/>
      <c r="K26" s="68"/>
      <c r="L26" s="69"/>
      <c r="M26" s="36">
        <v>45658</v>
      </c>
      <c r="N26" s="240">
        <v>46022</v>
      </c>
      <c r="O26" s="37"/>
      <c r="P26" s="37"/>
      <c r="Q26" s="38"/>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519"/>
      <c r="C27" s="521"/>
      <c r="D27" s="37" t="s">
        <v>2</v>
      </c>
      <c r="E27" s="78"/>
      <c r="F27" s="37"/>
      <c r="G27" s="37" t="s">
        <v>40</v>
      </c>
      <c r="H27" s="84"/>
      <c r="I27" s="92">
        <f t="shared" si="0"/>
        <v>0</v>
      </c>
      <c r="J27" s="68"/>
      <c r="K27" s="68"/>
      <c r="L27" s="69"/>
      <c r="M27" s="38"/>
      <c r="N27" s="37"/>
      <c r="O27" s="37"/>
      <c r="P27" s="37"/>
      <c r="Q27" s="38"/>
      <c r="R27" s="3"/>
      <c r="S27" s="3"/>
      <c r="T27" s="5"/>
      <c r="U27" s="62"/>
      <c r="V27" s="62"/>
      <c r="X27" s="6"/>
      <c r="Z27" s="17"/>
      <c r="AA27" s="6"/>
      <c r="AB27" s="30"/>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ht="39.75" customHeight="1">
      <c r="B28" s="519"/>
      <c r="C28" s="522" t="s">
        <v>68</v>
      </c>
      <c r="D28" s="37" t="s">
        <v>3</v>
      </c>
      <c r="E28" s="78" t="s">
        <v>144</v>
      </c>
      <c r="F28" s="37">
        <v>1</v>
      </c>
      <c r="G28" s="37" t="s">
        <v>3</v>
      </c>
      <c r="H28" s="84">
        <v>100000000</v>
      </c>
      <c r="I28" s="92">
        <f t="shared" si="0"/>
        <v>100000000</v>
      </c>
      <c r="J28" s="68"/>
      <c r="K28" s="68"/>
      <c r="L28" s="69"/>
      <c r="M28" s="36">
        <v>45658</v>
      </c>
      <c r="N28" s="240">
        <v>46022</v>
      </c>
      <c r="O28" s="37"/>
      <c r="P28" s="37"/>
      <c r="Q28" s="38"/>
      <c r="R28" s="3"/>
      <c r="S28" s="3"/>
      <c r="T28" s="5"/>
      <c r="U28" s="62"/>
      <c r="V28" s="62"/>
      <c r="X28" s="6"/>
      <c r="Z28" s="17"/>
      <c r="AA28" s="6"/>
      <c r="AB28" s="30"/>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row>
    <row r="29" spans="2:251" ht="39.75" customHeight="1">
      <c r="B29" s="514"/>
      <c r="C29" s="523"/>
      <c r="D29" s="37" t="s">
        <v>2</v>
      </c>
      <c r="E29" s="78"/>
      <c r="F29" s="37"/>
      <c r="G29" s="37" t="s">
        <v>40</v>
      </c>
      <c r="I29" s="68"/>
      <c r="J29" s="68"/>
      <c r="K29" s="68"/>
      <c r="L29" s="69"/>
      <c r="M29" s="38"/>
      <c r="N29" s="37"/>
      <c r="O29" s="37"/>
      <c r="P29" s="37"/>
      <c r="Q29" s="38"/>
      <c r="R29" s="3"/>
      <c r="S29" s="3"/>
      <c r="T29" s="5"/>
      <c r="U29" s="62"/>
      <c r="V29" s="62"/>
      <c r="X29" s="6"/>
      <c r="Z29" s="17"/>
      <c r="AA29" s="6"/>
      <c r="AB29" s="30"/>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2:251" ht="39.75" customHeight="1">
      <c r="B30" s="513" t="s">
        <v>193</v>
      </c>
      <c r="C30" s="524" t="s">
        <v>69</v>
      </c>
      <c r="D30" s="37" t="s">
        <v>3</v>
      </c>
      <c r="E30" s="78" t="s">
        <v>147</v>
      </c>
      <c r="F30" s="37">
        <v>25</v>
      </c>
      <c r="G30" s="37" t="s">
        <v>3</v>
      </c>
      <c r="H30" s="84">
        <v>200000000</v>
      </c>
      <c r="I30" s="92">
        <f>+H30</f>
        <v>200000000</v>
      </c>
      <c r="J30" s="68"/>
      <c r="K30" s="68"/>
      <c r="L30" s="69"/>
      <c r="M30" s="36">
        <v>45658</v>
      </c>
      <c r="N30" s="240">
        <v>46022</v>
      </c>
      <c r="O30" s="37"/>
      <c r="P30" s="37"/>
      <c r="Q30" s="38"/>
      <c r="R30" s="3"/>
      <c r="S30" s="3"/>
      <c r="T30" s="5"/>
      <c r="U30" s="62"/>
      <c r="V30" s="62"/>
      <c r="X30" s="6"/>
      <c r="Z30" s="17"/>
      <c r="AA30" s="6"/>
      <c r="AB30" s="30"/>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2:251" ht="39.75" customHeight="1">
      <c r="B31" s="519"/>
      <c r="C31" s="523"/>
      <c r="D31" s="37" t="s">
        <v>2</v>
      </c>
      <c r="E31" s="78"/>
      <c r="F31" s="37"/>
      <c r="G31" s="37" t="s">
        <v>40</v>
      </c>
      <c r="H31" s="84"/>
      <c r="I31" s="68">
        <f>+H31</f>
        <v>0</v>
      </c>
      <c r="J31" s="68"/>
      <c r="K31" s="68"/>
      <c r="L31" s="69"/>
      <c r="M31" s="38"/>
      <c r="N31" s="37"/>
      <c r="O31" s="37"/>
      <c r="P31" s="37"/>
      <c r="Q31" s="38"/>
      <c r="R31" s="3"/>
      <c r="S31" s="3"/>
      <c r="T31" s="5"/>
      <c r="U31" s="62"/>
      <c r="V31" s="62"/>
      <c r="X31" s="6"/>
      <c r="Z31" s="17"/>
      <c r="AA31" s="6"/>
      <c r="AB31" s="30"/>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row>
    <row r="32" spans="2:251" ht="81.75" customHeight="1">
      <c r="B32" s="513" t="s">
        <v>194</v>
      </c>
      <c r="C32" s="513" t="s">
        <v>70</v>
      </c>
      <c r="D32" s="37" t="s">
        <v>3</v>
      </c>
      <c r="E32" s="78" t="s">
        <v>143</v>
      </c>
      <c r="F32" s="37">
        <v>30</v>
      </c>
      <c r="G32" s="37" t="s">
        <v>3</v>
      </c>
      <c r="H32" s="84">
        <v>150000000</v>
      </c>
      <c r="I32" s="92">
        <f>+H32</f>
        <v>150000000</v>
      </c>
      <c r="J32" s="68"/>
      <c r="K32" s="68"/>
      <c r="L32" s="69"/>
      <c r="M32" s="36">
        <v>45658</v>
      </c>
      <c r="N32" s="240">
        <v>46022</v>
      </c>
      <c r="O32" s="37"/>
      <c r="P32" s="37"/>
      <c r="Q32" s="38"/>
      <c r="R32" s="3"/>
      <c r="S32" s="3"/>
      <c r="T32" s="5"/>
      <c r="U32" s="62"/>
      <c r="V32" s="62"/>
      <c r="X32" s="6"/>
      <c r="Z32" s="17"/>
      <c r="AA32" s="6"/>
      <c r="AB32" s="30"/>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row>
    <row r="33" spans="2:251" ht="39.75" customHeight="1">
      <c r="B33" s="519"/>
      <c r="C33" s="514"/>
      <c r="D33" s="37" t="s">
        <v>2</v>
      </c>
      <c r="E33" s="94"/>
      <c r="F33" s="37"/>
      <c r="G33" s="37" t="s">
        <v>40</v>
      </c>
      <c r="H33" s="84"/>
      <c r="I33" s="92"/>
      <c r="J33" s="68"/>
      <c r="K33" s="68"/>
      <c r="L33" s="69"/>
      <c r="M33" s="38"/>
      <c r="N33" s="37"/>
      <c r="O33" s="37"/>
      <c r="P33" s="37"/>
      <c r="Q33" s="38"/>
      <c r="R33" s="3"/>
      <c r="S33" s="3"/>
      <c r="T33" s="5"/>
      <c r="U33" s="62"/>
      <c r="V33" s="62"/>
      <c r="X33" s="6"/>
      <c r="Z33" s="17"/>
      <c r="AA33" s="6"/>
      <c r="AB33" s="30"/>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row>
    <row r="34" spans="2:251" s="229" customFormat="1" ht="39.75" customHeight="1">
      <c r="B34" s="519"/>
      <c r="C34" s="515" t="s">
        <v>71</v>
      </c>
      <c r="D34" s="179" t="s">
        <v>3</v>
      </c>
      <c r="E34" s="245" t="s">
        <v>146</v>
      </c>
      <c r="F34" s="179">
        <v>1</v>
      </c>
      <c r="G34" s="179" t="s">
        <v>3</v>
      </c>
      <c r="H34" s="180">
        <v>150000000</v>
      </c>
      <c r="I34" s="92">
        <f t="shared" ref="I34:I39" si="1">+H34</f>
        <v>150000000</v>
      </c>
      <c r="J34" s="68"/>
      <c r="K34" s="68"/>
      <c r="L34" s="69"/>
      <c r="M34" s="36">
        <v>45658</v>
      </c>
      <c r="N34" s="240">
        <v>46022</v>
      </c>
      <c r="O34" s="179"/>
      <c r="P34" s="179"/>
      <c r="Q34" s="68"/>
      <c r="R34" s="182"/>
      <c r="S34" s="182"/>
      <c r="T34" s="227"/>
      <c r="U34" s="228"/>
      <c r="V34" s="228"/>
      <c r="X34" s="230"/>
      <c r="Z34" s="231"/>
      <c r="AA34" s="230"/>
      <c r="AB34" s="23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c r="EN34" s="182"/>
      <c r="EO34" s="182"/>
      <c r="EP34" s="182"/>
      <c r="EQ34" s="182"/>
      <c r="ER34" s="182"/>
      <c r="ES34" s="182"/>
      <c r="ET34" s="182"/>
      <c r="EU34" s="182"/>
      <c r="EV34" s="182"/>
      <c r="EW34" s="182"/>
      <c r="EX34" s="182"/>
      <c r="EY34" s="182"/>
      <c r="EZ34" s="182"/>
      <c r="FA34" s="182"/>
      <c r="FB34" s="182"/>
      <c r="FC34" s="182"/>
      <c r="FD34" s="182"/>
      <c r="FE34" s="182"/>
      <c r="FF34" s="182"/>
      <c r="FG34" s="182"/>
      <c r="FH34" s="182"/>
      <c r="FI34" s="182"/>
      <c r="FJ34" s="182"/>
      <c r="FK34" s="182"/>
      <c r="FL34" s="182"/>
      <c r="FM34" s="182"/>
      <c r="FN34" s="182"/>
      <c r="FO34" s="182"/>
      <c r="FP34" s="182"/>
      <c r="FQ34" s="182"/>
      <c r="FR34" s="182"/>
      <c r="FS34" s="182"/>
      <c r="FT34" s="182"/>
      <c r="FU34" s="182"/>
      <c r="FV34" s="182"/>
      <c r="FW34" s="182"/>
      <c r="FX34" s="182"/>
      <c r="FY34" s="182"/>
      <c r="FZ34" s="182"/>
      <c r="GA34" s="182"/>
      <c r="GB34" s="182"/>
      <c r="GC34" s="182"/>
      <c r="GD34" s="182"/>
      <c r="GE34" s="182"/>
      <c r="GF34" s="182"/>
      <c r="GG34" s="182"/>
      <c r="GH34" s="182"/>
      <c r="GI34" s="182"/>
      <c r="GJ34" s="182"/>
      <c r="GK34" s="182"/>
      <c r="GL34" s="182"/>
      <c r="GM34" s="182"/>
      <c r="GN34" s="182"/>
      <c r="GO34" s="182"/>
      <c r="GP34" s="182"/>
      <c r="GQ34" s="182"/>
      <c r="GR34" s="182"/>
      <c r="GS34" s="182"/>
      <c r="GT34" s="182"/>
      <c r="GU34" s="182"/>
      <c r="GV34" s="182"/>
      <c r="GW34" s="182"/>
      <c r="GX34" s="182"/>
      <c r="GY34" s="182"/>
      <c r="GZ34" s="182"/>
      <c r="HA34" s="182"/>
      <c r="HB34" s="182"/>
      <c r="HC34" s="182"/>
      <c r="HD34" s="182"/>
      <c r="HE34" s="182"/>
      <c r="HF34" s="182"/>
      <c r="HG34" s="182"/>
      <c r="HH34" s="182"/>
      <c r="HI34" s="182"/>
      <c r="HJ34" s="182"/>
      <c r="HK34" s="182"/>
      <c r="HL34" s="182"/>
      <c r="HM34" s="182"/>
      <c r="HN34" s="182"/>
      <c r="HO34" s="182"/>
      <c r="HP34" s="182"/>
      <c r="HQ34" s="182"/>
      <c r="HR34" s="182"/>
      <c r="HS34" s="182"/>
      <c r="HT34" s="182"/>
      <c r="HU34" s="182"/>
      <c r="HV34" s="182"/>
      <c r="HW34" s="182"/>
      <c r="HX34" s="182"/>
      <c r="HY34" s="182"/>
      <c r="HZ34" s="182"/>
      <c r="IA34" s="182"/>
      <c r="IB34" s="182"/>
      <c r="IC34" s="182"/>
      <c r="ID34" s="182"/>
      <c r="IE34" s="182"/>
      <c r="IF34" s="182"/>
      <c r="IG34" s="182"/>
      <c r="IH34" s="182"/>
      <c r="II34" s="182"/>
      <c r="IJ34" s="182"/>
      <c r="IK34" s="182"/>
      <c r="IL34" s="182"/>
      <c r="IM34" s="182"/>
      <c r="IN34" s="182"/>
      <c r="IO34" s="182"/>
      <c r="IP34" s="182"/>
      <c r="IQ34" s="182"/>
    </row>
    <row r="35" spans="2:251" s="229" customFormat="1" ht="39.75" customHeight="1">
      <c r="B35" s="519"/>
      <c r="C35" s="516"/>
      <c r="D35" s="179" t="s">
        <v>2</v>
      </c>
      <c r="E35" s="248"/>
      <c r="F35" s="179"/>
      <c r="G35" s="179" t="s">
        <v>40</v>
      </c>
      <c r="H35" s="176"/>
      <c r="I35" s="68">
        <f t="shared" si="1"/>
        <v>0</v>
      </c>
      <c r="J35" s="68"/>
      <c r="K35" s="68"/>
      <c r="L35" s="69"/>
      <c r="M35" s="68"/>
      <c r="N35" s="179"/>
      <c r="O35" s="179"/>
      <c r="P35" s="179"/>
      <c r="Q35" s="68"/>
      <c r="R35" s="182"/>
      <c r="S35" s="182"/>
      <c r="T35" s="227"/>
      <c r="U35" s="228"/>
      <c r="V35" s="228"/>
      <c r="X35" s="230"/>
      <c r="Z35" s="231"/>
      <c r="AA35" s="230"/>
      <c r="AB35" s="23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c r="EO35" s="182"/>
      <c r="EP35" s="182"/>
      <c r="EQ35" s="182"/>
      <c r="ER35" s="182"/>
      <c r="ES35" s="182"/>
      <c r="ET35" s="182"/>
      <c r="EU35" s="182"/>
      <c r="EV35" s="182"/>
      <c r="EW35" s="182"/>
      <c r="EX35" s="182"/>
      <c r="EY35" s="182"/>
      <c r="EZ35" s="182"/>
      <c r="FA35" s="182"/>
      <c r="FB35" s="182"/>
      <c r="FC35" s="182"/>
      <c r="FD35" s="182"/>
      <c r="FE35" s="182"/>
      <c r="FF35" s="182"/>
      <c r="FG35" s="182"/>
      <c r="FH35" s="182"/>
      <c r="FI35" s="182"/>
      <c r="FJ35" s="182"/>
      <c r="FK35" s="182"/>
      <c r="FL35" s="182"/>
      <c r="FM35" s="182"/>
      <c r="FN35" s="182"/>
      <c r="FO35" s="182"/>
      <c r="FP35" s="182"/>
      <c r="FQ35" s="182"/>
      <c r="FR35" s="182"/>
      <c r="FS35" s="182"/>
      <c r="FT35" s="182"/>
      <c r="FU35" s="182"/>
      <c r="FV35" s="182"/>
      <c r="FW35" s="182"/>
      <c r="FX35" s="182"/>
      <c r="FY35" s="182"/>
      <c r="FZ35" s="182"/>
      <c r="GA35" s="182"/>
      <c r="GB35" s="182"/>
      <c r="GC35" s="182"/>
      <c r="GD35" s="182"/>
      <c r="GE35" s="182"/>
      <c r="GF35" s="182"/>
      <c r="GG35" s="182"/>
      <c r="GH35" s="182"/>
      <c r="GI35" s="182"/>
      <c r="GJ35" s="182"/>
      <c r="GK35" s="182"/>
      <c r="GL35" s="182"/>
      <c r="GM35" s="182"/>
      <c r="GN35" s="182"/>
      <c r="GO35" s="182"/>
      <c r="GP35" s="182"/>
      <c r="GQ35" s="182"/>
      <c r="GR35" s="182"/>
      <c r="GS35" s="182"/>
      <c r="GT35" s="182"/>
      <c r="GU35" s="182"/>
      <c r="GV35" s="182"/>
      <c r="GW35" s="182"/>
      <c r="GX35" s="182"/>
      <c r="GY35" s="182"/>
      <c r="GZ35" s="182"/>
      <c r="HA35" s="182"/>
      <c r="HB35" s="182"/>
      <c r="HC35" s="182"/>
      <c r="HD35" s="182"/>
      <c r="HE35" s="182"/>
      <c r="HF35" s="182"/>
      <c r="HG35" s="182"/>
      <c r="HH35" s="182"/>
      <c r="HI35" s="182"/>
      <c r="HJ35" s="182"/>
      <c r="HK35" s="182"/>
      <c r="HL35" s="182"/>
      <c r="HM35" s="182"/>
      <c r="HN35" s="182"/>
      <c r="HO35" s="182"/>
      <c r="HP35" s="182"/>
      <c r="HQ35" s="182"/>
      <c r="HR35" s="182"/>
      <c r="HS35" s="182"/>
      <c r="HT35" s="182"/>
      <c r="HU35" s="182"/>
      <c r="HV35" s="182"/>
      <c r="HW35" s="182"/>
      <c r="HX35" s="182"/>
      <c r="HY35" s="182"/>
      <c r="HZ35" s="182"/>
      <c r="IA35" s="182"/>
      <c r="IB35" s="182"/>
      <c r="IC35" s="182"/>
      <c r="ID35" s="182"/>
      <c r="IE35" s="182"/>
      <c r="IF35" s="182"/>
      <c r="IG35" s="182"/>
      <c r="IH35" s="182"/>
      <c r="II35" s="182"/>
      <c r="IJ35" s="182"/>
      <c r="IK35" s="182"/>
      <c r="IL35" s="182"/>
      <c r="IM35" s="182"/>
      <c r="IN35" s="182"/>
      <c r="IO35" s="182"/>
      <c r="IP35" s="182"/>
      <c r="IQ35" s="182"/>
    </row>
    <row r="36" spans="2:251" ht="33" customHeight="1">
      <c r="B36" s="517" t="s">
        <v>200</v>
      </c>
      <c r="C36" s="518" t="s">
        <v>72</v>
      </c>
      <c r="D36" s="64" t="s">
        <v>38</v>
      </c>
      <c r="E36" s="147" t="s">
        <v>145</v>
      </c>
      <c r="F36" s="70">
        <v>5677</v>
      </c>
      <c r="G36" s="64" t="s">
        <v>38</v>
      </c>
      <c r="H36" s="85">
        <v>3691300000</v>
      </c>
      <c r="I36" s="28">
        <f t="shared" si="1"/>
        <v>3691300000</v>
      </c>
      <c r="J36" s="25"/>
      <c r="K36" s="90">
        <f>+H38-K35</f>
        <v>5066300000</v>
      </c>
      <c r="L36" s="25"/>
      <c r="M36" s="36">
        <v>45658</v>
      </c>
      <c r="N36" s="240">
        <v>46022</v>
      </c>
      <c r="O36" s="356">
        <f>+F37/F36</f>
        <v>0</v>
      </c>
      <c r="P36" s="356">
        <f>+H37/H36</f>
        <v>0</v>
      </c>
      <c r="Q36" s="357" t="e">
        <f>+(O36*O36)/P36</f>
        <v>#DIV/0!</v>
      </c>
      <c r="T36" s="5"/>
      <c r="U36" s="348"/>
      <c r="V36" s="348"/>
      <c r="X36" s="4"/>
      <c r="Z36" s="33"/>
      <c r="AA36" s="6"/>
      <c r="AB36" s="30"/>
    </row>
    <row r="37" spans="2:251" ht="37.5" customHeight="1">
      <c r="B37" s="517"/>
      <c r="C37" s="518"/>
      <c r="D37" s="64" t="s">
        <v>2</v>
      </c>
      <c r="E37" s="148"/>
      <c r="F37" s="70"/>
      <c r="G37" s="64" t="s">
        <v>40</v>
      </c>
      <c r="H37" s="86"/>
      <c r="I37" s="28">
        <f t="shared" si="1"/>
        <v>0</v>
      </c>
      <c r="J37" s="25"/>
      <c r="K37" s="27"/>
      <c r="L37" s="25"/>
      <c r="M37" s="36"/>
      <c r="N37" s="36"/>
      <c r="O37" s="356"/>
      <c r="P37" s="356"/>
      <c r="Q37" s="357"/>
      <c r="T37" s="5"/>
      <c r="U37" s="62"/>
      <c r="V37" s="62"/>
      <c r="X37" s="4"/>
      <c r="Z37" s="33"/>
      <c r="AA37" s="6"/>
      <c r="AB37" s="30"/>
    </row>
    <row r="38" spans="2:251" ht="15.75">
      <c r="B38" s="366"/>
      <c r="C38" s="374" t="s">
        <v>9</v>
      </c>
      <c r="D38" s="64" t="s">
        <v>3</v>
      </c>
      <c r="E38" s="353"/>
      <c r="F38" s="24"/>
      <c r="G38" s="64" t="s">
        <v>3</v>
      </c>
      <c r="H38" s="26">
        <f>+H36+H34+H32+H30+H28+H26+H24+H20+H18+H22</f>
        <v>5066300000</v>
      </c>
      <c r="I38" s="26">
        <f t="shared" si="1"/>
        <v>5066300000</v>
      </c>
      <c r="J38" s="25"/>
      <c r="K38" s="25"/>
      <c r="L38" s="25"/>
      <c r="M38" s="25"/>
      <c r="N38" s="20"/>
      <c r="O38" s="365"/>
      <c r="P38" s="365"/>
      <c r="Q38" s="366"/>
    </row>
    <row r="39" spans="2:251" ht="15.75">
      <c r="B39" s="366"/>
      <c r="C39" s="374"/>
      <c r="D39" s="64" t="s">
        <v>2</v>
      </c>
      <c r="E39" s="354"/>
      <c r="F39" s="24"/>
      <c r="G39" s="64" t="s">
        <v>40</v>
      </c>
      <c r="H39" s="23">
        <f>+H37+H35+H33+H31+H29+H27+H25+H21+H19+H23</f>
        <v>0</v>
      </c>
      <c r="I39" s="21">
        <f t="shared" si="1"/>
        <v>0</v>
      </c>
      <c r="J39" s="21"/>
      <c r="K39" s="22"/>
      <c r="L39" s="21"/>
      <c r="M39" s="21"/>
      <c r="N39" s="20"/>
      <c r="O39" s="365"/>
      <c r="P39" s="365"/>
      <c r="Q39" s="366"/>
    </row>
    <row r="40" spans="2:251">
      <c r="D40" s="19"/>
      <c r="H40" s="18"/>
      <c r="I40" s="15"/>
      <c r="J40" s="17"/>
      <c r="K40" s="17"/>
      <c r="L40" s="17"/>
      <c r="M40" s="16"/>
      <c r="N40" s="16"/>
      <c r="O40" s="15"/>
      <c r="P40" s="13"/>
      <c r="Q40" s="14"/>
      <c r="R40" s="13"/>
    </row>
    <row r="41" spans="2:251" ht="31.5">
      <c r="B41" s="396" t="s">
        <v>42</v>
      </c>
      <c r="C41" s="396"/>
      <c r="D41" s="364" t="s">
        <v>8</v>
      </c>
      <c r="E41" s="364"/>
      <c r="F41" s="364"/>
      <c r="G41" s="364"/>
      <c r="H41" s="364"/>
      <c r="I41" s="364"/>
      <c r="J41" s="72" t="s">
        <v>43</v>
      </c>
      <c r="K41" s="364" t="s">
        <v>44</v>
      </c>
      <c r="L41" s="364"/>
      <c r="M41" s="393" t="s">
        <v>7</v>
      </c>
      <c r="N41" s="394"/>
      <c r="O41" s="394"/>
      <c r="P41" s="394"/>
      <c r="Q41" s="394"/>
    </row>
    <row r="42" spans="2:251" ht="26.25" customHeight="1">
      <c r="B42" s="387" t="s">
        <v>76</v>
      </c>
      <c r="C42" s="389"/>
      <c r="D42" s="368" t="s">
        <v>73</v>
      </c>
      <c r="E42" s="369"/>
      <c r="F42" s="369"/>
      <c r="G42" s="369"/>
      <c r="H42" s="369"/>
      <c r="I42" s="370"/>
      <c r="J42" s="397" t="s">
        <v>74</v>
      </c>
      <c r="K42" s="12" t="s">
        <v>3</v>
      </c>
      <c r="L42" s="66">
        <v>100</v>
      </c>
      <c r="M42" s="395" t="s">
        <v>5</v>
      </c>
      <c r="N42" s="395"/>
      <c r="O42" s="395"/>
      <c r="P42" s="395"/>
      <c r="Q42" s="395"/>
    </row>
    <row r="43" spans="2:251" ht="18" customHeight="1">
      <c r="B43" s="390"/>
      <c r="C43" s="392"/>
      <c r="D43" s="371"/>
      <c r="E43" s="372"/>
      <c r="F43" s="372"/>
      <c r="G43" s="372"/>
      <c r="H43" s="372"/>
      <c r="I43" s="373"/>
      <c r="J43" s="397"/>
      <c r="K43" s="12" t="s">
        <v>2</v>
      </c>
      <c r="L43" s="65"/>
      <c r="M43" s="395"/>
      <c r="N43" s="395"/>
      <c r="O43" s="395"/>
      <c r="P43" s="395"/>
      <c r="Q43" s="395"/>
    </row>
    <row r="44" spans="2:251" ht="18.75" customHeight="1">
      <c r="B44" s="383" t="s">
        <v>77</v>
      </c>
      <c r="C44" s="384"/>
      <c r="D44" s="368" t="s">
        <v>75</v>
      </c>
      <c r="E44" s="369"/>
      <c r="F44" s="369"/>
      <c r="G44" s="369"/>
      <c r="H44" s="369"/>
      <c r="I44" s="370"/>
      <c r="J44" s="397" t="s">
        <v>74</v>
      </c>
      <c r="K44" s="12" t="s">
        <v>3</v>
      </c>
      <c r="L44" s="67">
        <v>200</v>
      </c>
      <c r="M44" s="381" t="s">
        <v>4</v>
      </c>
      <c r="N44" s="381"/>
      <c r="O44" s="381"/>
      <c r="P44" s="381"/>
      <c r="Q44" s="381"/>
    </row>
    <row r="45" spans="2:251" ht="14.25" customHeight="1">
      <c r="B45" s="385"/>
      <c r="C45" s="386"/>
      <c r="D45" s="371"/>
      <c r="E45" s="372"/>
      <c r="F45" s="372"/>
      <c r="G45" s="372"/>
      <c r="H45" s="372"/>
      <c r="I45" s="373"/>
      <c r="J45" s="397"/>
      <c r="K45" s="12" t="s">
        <v>2</v>
      </c>
      <c r="L45" s="65"/>
      <c r="M45" s="381"/>
      <c r="N45" s="381"/>
      <c r="O45" s="381"/>
      <c r="P45" s="381"/>
      <c r="Q45" s="381"/>
    </row>
    <row r="46" spans="2:251" ht="15.75">
      <c r="B46" s="383"/>
      <c r="C46" s="384"/>
      <c r="D46" s="358" t="s">
        <v>6</v>
      </c>
      <c r="E46" s="359"/>
      <c r="F46" s="359"/>
      <c r="G46" s="359"/>
      <c r="H46" s="359"/>
      <c r="I46" s="360"/>
      <c r="J46" s="367"/>
      <c r="K46" s="12" t="s">
        <v>3</v>
      </c>
      <c r="L46" s="65"/>
      <c r="M46" s="382"/>
      <c r="N46" s="382"/>
      <c r="O46" s="382"/>
      <c r="P46" s="382"/>
      <c r="Q46" s="382"/>
    </row>
    <row r="47" spans="2:251" ht="15.75">
      <c r="B47" s="385"/>
      <c r="C47" s="386"/>
      <c r="D47" s="361"/>
      <c r="E47" s="362"/>
      <c r="F47" s="362"/>
      <c r="G47" s="362"/>
      <c r="H47" s="362"/>
      <c r="I47" s="363"/>
      <c r="J47" s="367"/>
      <c r="K47" s="12" t="s">
        <v>2</v>
      </c>
      <c r="L47" s="65"/>
      <c r="M47" s="382"/>
      <c r="N47" s="382"/>
      <c r="O47" s="382"/>
      <c r="P47" s="382"/>
      <c r="Q47" s="382"/>
    </row>
    <row r="48" spans="2:251" ht="15" customHeight="1">
      <c r="B48" s="387" t="s">
        <v>141</v>
      </c>
      <c r="C48" s="388"/>
      <c r="D48" s="388"/>
      <c r="E48" s="388"/>
      <c r="F48" s="388"/>
      <c r="G48" s="388"/>
      <c r="H48" s="388"/>
      <c r="I48" s="388"/>
      <c r="J48" s="388"/>
      <c r="K48" s="388"/>
      <c r="L48" s="389"/>
      <c r="M48" s="381" t="s">
        <v>0</v>
      </c>
      <c r="N48" s="381"/>
      <c r="O48" s="381"/>
      <c r="P48" s="381"/>
      <c r="Q48" s="381"/>
    </row>
    <row r="49" spans="2:53" ht="29.25" customHeight="1">
      <c r="B49" s="390"/>
      <c r="C49" s="391"/>
      <c r="D49" s="391"/>
      <c r="E49" s="391"/>
      <c r="F49" s="391"/>
      <c r="G49" s="391"/>
      <c r="H49" s="391"/>
      <c r="I49" s="391"/>
      <c r="J49" s="391"/>
      <c r="K49" s="391"/>
      <c r="L49" s="392"/>
      <c r="M49" s="381"/>
      <c r="N49" s="381"/>
      <c r="O49" s="381"/>
      <c r="P49" s="381"/>
      <c r="Q49" s="381"/>
    </row>
    <row r="50" spans="2:53">
      <c r="M50" s="11"/>
      <c r="N50" s="11"/>
    </row>
    <row r="51" spans="2:53" ht="15.75">
      <c r="J51" s="87"/>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2: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2: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H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sheetData>
  <mergeCells count="95">
    <mergeCell ref="B18:B21"/>
    <mergeCell ref="C18:C19"/>
    <mergeCell ref="C20:C21"/>
    <mergeCell ref="C24:C25"/>
    <mergeCell ref="B24:B25"/>
    <mergeCell ref="B22:B23"/>
    <mergeCell ref="C22:C23"/>
    <mergeCell ref="C26:C27"/>
    <mergeCell ref="C28:C29"/>
    <mergeCell ref="B26:B29"/>
    <mergeCell ref="B48:L49"/>
    <mergeCell ref="M48:Q49"/>
    <mergeCell ref="B30:B31"/>
    <mergeCell ref="C30:C31"/>
    <mergeCell ref="B44:C45"/>
    <mergeCell ref="D44:I45"/>
    <mergeCell ref="J44:J45"/>
    <mergeCell ref="M44:Q45"/>
    <mergeCell ref="B46:C47"/>
    <mergeCell ref="D46:I47"/>
    <mergeCell ref="J46:J47"/>
    <mergeCell ref="M46:Q47"/>
    <mergeCell ref="B41:C41"/>
    <mergeCell ref="D41:I41"/>
    <mergeCell ref="K41:L41"/>
    <mergeCell ref="M41:Q41"/>
    <mergeCell ref="B42:C43"/>
    <mergeCell ref="D42:I43"/>
    <mergeCell ref="J42:J43"/>
    <mergeCell ref="M42:Q43"/>
    <mergeCell ref="B38:B39"/>
    <mergeCell ref="C38:C39"/>
    <mergeCell ref="E38:E39"/>
    <mergeCell ref="O38:O39"/>
    <mergeCell ref="P38:P39"/>
    <mergeCell ref="Q38:Q39"/>
    <mergeCell ref="O36:O37"/>
    <mergeCell ref="P36:P37"/>
    <mergeCell ref="Q36:Q37"/>
    <mergeCell ref="U36:V36"/>
    <mergeCell ref="C32:C33"/>
    <mergeCell ref="C34:C35"/>
    <mergeCell ref="B36:B37"/>
    <mergeCell ref="C36:C37"/>
    <mergeCell ref="B32:B35"/>
    <mergeCell ref="M15:N16"/>
    <mergeCell ref="O15:Q15"/>
    <mergeCell ref="U15:V15"/>
    <mergeCell ref="O16:O17"/>
    <mergeCell ref="P16:P17"/>
    <mergeCell ref="Q16:Q17"/>
    <mergeCell ref="U16:V16"/>
    <mergeCell ref="U17:V17"/>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85"/>
  <sheetViews>
    <sheetView zoomScale="70" zoomScaleNormal="70" workbookViewId="0">
      <selection activeCell="B10" sqref="B10:C1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96"/>
      <c r="C2" s="296"/>
      <c r="D2" s="281" t="s">
        <v>28</v>
      </c>
      <c r="E2" s="282"/>
      <c r="F2" s="282"/>
      <c r="G2" s="282"/>
      <c r="H2" s="282"/>
      <c r="I2" s="282"/>
      <c r="J2" s="282"/>
      <c r="K2" s="283"/>
      <c r="L2" s="287" t="s">
        <v>32</v>
      </c>
      <c r="M2" s="288"/>
      <c r="N2" s="288"/>
      <c r="O2" s="289"/>
      <c r="P2" s="290"/>
      <c r="Q2" s="291"/>
      <c r="R2" s="61"/>
    </row>
    <row r="3" spans="2:251" s="39" customFormat="1" ht="37.5" customHeight="1">
      <c r="B3" s="296"/>
      <c r="C3" s="296"/>
      <c r="D3" s="284"/>
      <c r="E3" s="285"/>
      <c r="F3" s="285"/>
      <c r="G3" s="285"/>
      <c r="H3" s="285"/>
      <c r="I3" s="285"/>
      <c r="J3" s="285"/>
      <c r="K3" s="286"/>
      <c r="L3" s="287" t="s">
        <v>29</v>
      </c>
      <c r="M3" s="288"/>
      <c r="N3" s="288"/>
      <c r="O3" s="289"/>
      <c r="P3" s="292"/>
      <c r="Q3" s="293"/>
      <c r="R3" s="61"/>
    </row>
    <row r="4" spans="2:251" s="39" customFormat="1" ht="33.75" customHeight="1">
      <c r="B4" s="296"/>
      <c r="C4" s="296"/>
      <c r="D4" s="281" t="s">
        <v>27</v>
      </c>
      <c r="E4" s="282"/>
      <c r="F4" s="282"/>
      <c r="G4" s="282"/>
      <c r="H4" s="282"/>
      <c r="I4" s="282"/>
      <c r="J4" s="282"/>
      <c r="K4" s="283"/>
      <c r="L4" s="287" t="s">
        <v>30</v>
      </c>
      <c r="M4" s="288"/>
      <c r="N4" s="288"/>
      <c r="O4" s="289"/>
      <c r="P4" s="292"/>
      <c r="Q4" s="293"/>
      <c r="R4" s="61"/>
    </row>
    <row r="5" spans="2:251" s="39" customFormat="1" ht="38.25" customHeight="1">
      <c r="B5" s="296"/>
      <c r="C5" s="296"/>
      <c r="D5" s="284"/>
      <c r="E5" s="285"/>
      <c r="F5" s="285"/>
      <c r="G5" s="285"/>
      <c r="H5" s="285"/>
      <c r="I5" s="285"/>
      <c r="J5" s="285"/>
      <c r="K5" s="286"/>
      <c r="L5" s="287" t="s">
        <v>31</v>
      </c>
      <c r="M5" s="288"/>
      <c r="N5" s="288"/>
      <c r="O5" s="289"/>
      <c r="P5" s="294"/>
      <c r="Q5" s="295"/>
      <c r="R5" s="61"/>
    </row>
    <row r="6" spans="2:251" s="39" customFormat="1" ht="23.25" customHeight="1">
      <c r="C6" s="311"/>
      <c r="D6" s="311"/>
      <c r="E6" s="311"/>
      <c r="F6" s="311"/>
      <c r="G6" s="311"/>
      <c r="H6" s="311"/>
      <c r="I6" s="311"/>
      <c r="J6" s="311"/>
      <c r="K6" s="311"/>
      <c r="L6" s="311"/>
      <c r="M6" s="311"/>
      <c r="N6" s="311"/>
      <c r="O6" s="311"/>
      <c r="P6" s="311"/>
      <c r="Q6" s="311"/>
      <c r="R6" s="61"/>
    </row>
    <row r="7" spans="2:251" s="39" customFormat="1" ht="31.5" customHeight="1">
      <c r="B7" s="63" t="s">
        <v>37</v>
      </c>
      <c r="C7" s="63" t="s">
        <v>46</v>
      </c>
      <c r="D7" s="317" t="s">
        <v>47</v>
      </c>
      <c r="E7" s="318"/>
      <c r="F7" s="318"/>
      <c r="G7" s="318"/>
      <c r="H7" s="318"/>
      <c r="I7" s="318"/>
      <c r="J7" s="318"/>
      <c r="K7" s="318"/>
      <c r="L7" s="318"/>
      <c r="M7" s="318"/>
      <c r="N7" s="318"/>
      <c r="O7" s="318"/>
      <c r="P7" s="318"/>
      <c r="Q7" s="319"/>
      <c r="R7" s="61"/>
    </row>
    <row r="8" spans="2:251" s="39" customFormat="1" ht="36" customHeight="1">
      <c r="B8" s="63" t="s">
        <v>26</v>
      </c>
      <c r="C8" s="63"/>
      <c r="D8" s="312" t="s">
        <v>48</v>
      </c>
      <c r="E8" s="312"/>
      <c r="F8" s="312"/>
      <c r="G8" s="312"/>
      <c r="H8" s="312"/>
      <c r="I8" s="312"/>
      <c r="J8" s="312"/>
      <c r="K8" s="312"/>
      <c r="L8" s="312"/>
      <c r="M8" s="312"/>
      <c r="N8" s="312"/>
      <c r="O8" s="312"/>
      <c r="P8" s="312"/>
      <c r="Q8" s="312"/>
    </row>
    <row r="9" spans="2:251" s="39" customFormat="1" ht="36" customHeight="1">
      <c r="B9" s="313" t="s">
        <v>49</v>
      </c>
      <c r="C9" s="314"/>
      <c r="D9" s="321"/>
      <c r="E9" s="321"/>
      <c r="F9" s="321"/>
      <c r="G9" s="321"/>
      <c r="H9" s="321"/>
      <c r="I9" s="322"/>
      <c r="J9" s="327" t="s">
        <v>89</v>
      </c>
      <c r="K9" s="328"/>
      <c r="L9" s="329"/>
      <c r="M9" s="336" t="s">
        <v>25</v>
      </c>
      <c r="N9" s="337"/>
      <c r="O9" s="337"/>
      <c r="P9" s="337"/>
      <c r="Q9" s="338"/>
      <c r="R9" s="47"/>
      <c r="T9" s="320"/>
      <c r="U9" s="320"/>
      <c r="V9" s="320"/>
      <c r="W9" s="320"/>
      <c r="X9" s="320"/>
    </row>
    <row r="10" spans="2:251" s="39" customFormat="1" ht="36" customHeight="1">
      <c r="B10" s="313" t="s">
        <v>61</v>
      </c>
      <c r="C10" s="314"/>
      <c r="D10" s="321"/>
      <c r="E10" s="321"/>
      <c r="F10" s="321"/>
      <c r="G10" s="321"/>
      <c r="H10" s="321"/>
      <c r="I10" s="322"/>
      <c r="J10" s="330"/>
      <c r="K10" s="331"/>
      <c r="L10" s="332"/>
      <c r="M10" s="60" t="s">
        <v>24</v>
      </c>
      <c r="N10" s="323" t="s">
        <v>23</v>
      </c>
      <c r="O10" s="323"/>
      <c r="P10" s="323"/>
      <c r="Q10" s="60" t="s">
        <v>22</v>
      </c>
      <c r="R10" s="47"/>
      <c r="T10" s="59"/>
      <c r="U10" s="59"/>
      <c r="V10" s="59"/>
      <c r="W10" s="59"/>
      <c r="X10" s="59"/>
    </row>
    <row r="11" spans="2:251" s="39" customFormat="1" ht="31.5" customHeight="1">
      <c r="B11" s="315" t="s">
        <v>80</v>
      </c>
      <c r="C11" s="316"/>
      <c r="D11" s="324"/>
      <c r="E11" s="324"/>
      <c r="F11" s="324"/>
      <c r="G11" s="324"/>
      <c r="H11" s="324"/>
      <c r="I11" s="325"/>
      <c r="J11" s="330"/>
      <c r="K11" s="331"/>
      <c r="L11" s="332"/>
      <c r="M11" s="58"/>
      <c r="N11" s="510"/>
      <c r="O11" s="511"/>
      <c r="P11" s="512"/>
      <c r="Q11" s="57"/>
      <c r="R11" s="47"/>
      <c r="T11" s="56"/>
      <c r="U11" s="326"/>
      <c r="V11" s="326"/>
      <c r="W11" s="326"/>
      <c r="X11" s="56"/>
      <c r="Z11" s="55"/>
      <c r="AA11" s="55"/>
    </row>
    <row r="12" spans="2:251" s="39" customFormat="1" ht="74.25" customHeight="1">
      <c r="B12" s="346" t="s">
        <v>79</v>
      </c>
      <c r="C12" s="347"/>
      <c r="D12" s="324"/>
      <c r="E12" s="324"/>
      <c r="F12" s="324"/>
      <c r="G12" s="324"/>
      <c r="H12" s="324"/>
      <c r="I12" s="325"/>
      <c r="J12" s="330"/>
      <c r="K12" s="331"/>
      <c r="L12" s="332"/>
      <c r="M12" s="54"/>
      <c r="N12" s="339"/>
      <c r="O12" s="340"/>
      <c r="P12" s="341"/>
      <c r="Q12" s="53"/>
      <c r="R12" s="47"/>
      <c r="T12" s="50"/>
      <c r="U12" s="342"/>
      <c r="V12" s="342"/>
      <c r="W12" s="342"/>
      <c r="X12" s="44"/>
      <c r="Z12" s="42"/>
      <c r="AA12" s="41"/>
      <c r="AB12" s="40"/>
    </row>
    <row r="13" spans="2:251" s="39" customFormat="1" ht="74.25" customHeight="1">
      <c r="B13" s="301" t="s">
        <v>81</v>
      </c>
      <c r="C13" s="302"/>
      <c r="D13" s="321"/>
      <c r="E13" s="321"/>
      <c r="F13" s="321"/>
      <c r="G13" s="321"/>
      <c r="H13" s="321"/>
      <c r="I13" s="322"/>
      <c r="J13" s="330"/>
      <c r="K13" s="331"/>
      <c r="L13" s="332"/>
      <c r="M13" s="52"/>
      <c r="N13" s="343"/>
      <c r="O13" s="344"/>
      <c r="P13" s="345"/>
      <c r="Q13" s="51"/>
      <c r="R13" s="47"/>
      <c r="T13" s="50"/>
      <c r="U13" s="342"/>
      <c r="V13" s="342"/>
      <c r="W13" s="342"/>
      <c r="X13" s="44"/>
      <c r="Z13" s="42"/>
      <c r="AA13" s="41"/>
      <c r="AB13" s="40"/>
    </row>
    <row r="14" spans="2:251" s="39" customFormat="1" ht="28.5" customHeight="1">
      <c r="B14" s="73" t="s">
        <v>88</v>
      </c>
      <c r="C14" s="74"/>
      <c r="D14" s="303"/>
      <c r="E14" s="303"/>
      <c r="F14" s="303"/>
      <c r="G14" s="303"/>
      <c r="H14" s="303"/>
      <c r="I14" s="304"/>
      <c r="J14" s="333"/>
      <c r="K14" s="334"/>
      <c r="L14" s="335"/>
      <c r="M14" s="49"/>
      <c r="N14" s="343"/>
      <c r="O14" s="344"/>
      <c r="P14" s="345"/>
      <c r="Q14" s="48"/>
      <c r="R14" s="47"/>
      <c r="T14" s="46"/>
      <c r="U14" s="342"/>
      <c r="V14" s="342"/>
      <c r="W14" s="45"/>
      <c r="X14" s="44"/>
      <c r="Y14" s="43"/>
      <c r="Z14" s="42"/>
      <c r="AA14" s="41"/>
      <c r="AB14" s="40"/>
    </row>
    <row r="15" spans="2:251" ht="28.5" customHeight="1">
      <c r="B15" s="307" t="s">
        <v>35</v>
      </c>
      <c r="C15" s="349" t="s">
        <v>33</v>
      </c>
      <c r="D15" s="305" t="s">
        <v>39</v>
      </c>
      <c r="E15" s="305" t="s">
        <v>21</v>
      </c>
      <c r="F15" s="305" t="s">
        <v>45</v>
      </c>
      <c r="G15" s="350" t="s">
        <v>41</v>
      </c>
      <c r="H15" s="305" t="s">
        <v>36</v>
      </c>
      <c r="I15" s="375" t="s">
        <v>34</v>
      </c>
      <c r="J15" s="376"/>
      <c r="K15" s="376"/>
      <c r="L15" s="377"/>
      <c r="M15" s="305" t="s">
        <v>20</v>
      </c>
      <c r="N15" s="305"/>
      <c r="O15" s="306" t="s">
        <v>19</v>
      </c>
      <c r="P15" s="306"/>
      <c r="Q15" s="306"/>
      <c r="R15" s="3"/>
      <c r="S15" s="3"/>
      <c r="T15" s="10"/>
      <c r="U15" s="348"/>
      <c r="V15" s="348"/>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8"/>
      <c r="C16" s="349"/>
      <c r="D16" s="305"/>
      <c r="E16" s="305"/>
      <c r="F16" s="305"/>
      <c r="G16" s="305"/>
      <c r="H16" s="305"/>
      <c r="I16" s="378"/>
      <c r="J16" s="379"/>
      <c r="K16" s="379"/>
      <c r="L16" s="380"/>
      <c r="M16" s="305"/>
      <c r="N16" s="305"/>
      <c r="O16" s="305" t="s">
        <v>18</v>
      </c>
      <c r="P16" s="305" t="s">
        <v>17</v>
      </c>
      <c r="Q16" s="349" t="s">
        <v>16</v>
      </c>
      <c r="R16" s="3"/>
      <c r="S16" s="3"/>
      <c r="T16" s="8"/>
      <c r="U16" s="348"/>
      <c r="V16" s="348"/>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9"/>
      <c r="C17" s="349"/>
      <c r="D17" s="305"/>
      <c r="E17" s="305"/>
      <c r="F17" s="305"/>
      <c r="G17" s="305"/>
      <c r="H17" s="305"/>
      <c r="I17" s="68" t="s">
        <v>15</v>
      </c>
      <c r="J17" s="68" t="s">
        <v>14</v>
      </c>
      <c r="K17" s="68" t="s">
        <v>13</v>
      </c>
      <c r="L17" s="69" t="s">
        <v>12</v>
      </c>
      <c r="M17" s="38" t="s">
        <v>11</v>
      </c>
      <c r="N17" s="37" t="s">
        <v>10</v>
      </c>
      <c r="O17" s="305"/>
      <c r="P17" s="305"/>
      <c r="Q17" s="349"/>
      <c r="R17" s="3"/>
      <c r="S17" s="3"/>
      <c r="T17" s="5"/>
      <c r="U17" s="348"/>
      <c r="V17" s="348"/>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513" t="s">
        <v>78</v>
      </c>
      <c r="C18" s="524" t="s">
        <v>82</v>
      </c>
      <c r="D18" s="37" t="s">
        <v>3</v>
      </c>
      <c r="E18" s="78"/>
      <c r="F18" s="37"/>
      <c r="G18" s="37" t="s">
        <v>3</v>
      </c>
      <c r="H18" s="37"/>
      <c r="I18" s="68"/>
      <c r="J18" s="68"/>
      <c r="K18" s="68"/>
      <c r="L18" s="69"/>
      <c r="M18" s="38"/>
      <c r="N18" s="82">
        <v>45657</v>
      </c>
      <c r="O18" s="37"/>
      <c r="P18" s="37"/>
      <c r="Q18" s="38"/>
      <c r="R18" s="3"/>
      <c r="S18" s="3"/>
      <c r="T18" s="5"/>
      <c r="U18" s="62"/>
      <c r="V18" s="62"/>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519"/>
      <c r="C19" s="523"/>
      <c r="D19" s="37" t="s">
        <v>2</v>
      </c>
      <c r="E19" s="78"/>
      <c r="F19" s="37"/>
      <c r="G19" s="37" t="s">
        <v>40</v>
      </c>
      <c r="H19" s="37"/>
      <c r="I19" s="68"/>
      <c r="J19" s="68"/>
      <c r="K19" s="68"/>
      <c r="L19" s="69"/>
      <c r="M19" s="38"/>
      <c r="N19" s="37"/>
      <c r="O19" s="37"/>
      <c r="P19" s="37"/>
      <c r="Q19" s="38"/>
      <c r="R19" s="3"/>
      <c r="S19" s="3"/>
      <c r="T19" s="5"/>
      <c r="U19" s="62"/>
      <c r="V19" s="62"/>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519"/>
      <c r="C20" s="524" t="s">
        <v>83</v>
      </c>
      <c r="D20" s="37" t="s">
        <v>3</v>
      </c>
      <c r="E20" s="78"/>
      <c r="F20" s="37"/>
      <c r="G20" s="37" t="s">
        <v>3</v>
      </c>
      <c r="H20" s="37"/>
      <c r="I20" s="68"/>
      <c r="J20" s="68"/>
      <c r="K20" s="68"/>
      <c r="L20" s="69"/>
      <c r="M20" s="38"/>
      <c r="N20" s="82">
        <v>45657</v>
      </c>
      <c r="O20" s="37"/>
      <c r="P20" s="37"/>
      <c r="Q20" s="38"/>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519"/>
      <c r="C21" s="532"/>
      <c r="D21" s="37" t="s">
        <v>2</v>
      </c>
      <c r="E21" s="78"/>
      <c r="F21" s="37"/>
      <c r="G21" s="37" t="s">
        <v>40</v>
      </c>
      <c r="H21" s="37"/>
      <c r="I21" s="68"/>
      <c r="J21" s="68"/>
      <c r="K21" s="68"/>
      <c r="L21" s="69"/>
      <c r="M21" s="38"/>
      <c r="N21" s="37"/>
      <c r="O21" s="37"/>
      <c r="P21" s="37"/>
      <c r="Q21" s="38"/>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519"/>
      <c r="C22" s="513" t="s">
        <v>84</v>
      </c>
      <c r="D22" s="37" t="s">
        <v>3</v>
      </c>
      <c r="E22" s="78"/>
      <c r="F22" s="37"/>
      <c r="G22" s="37" t="s">
        <v>3</v>
      </c>
      <c r="H22" s="37"/>
      <c r="I22" s="68"/>
      <c r="J22" s="68"/>
      <c r="K22" s="68"/>
      <c r="L22" s="69"/>
      <c r="M22" s="38"/>
      <c r="N22" s="82">
        <v>45657</v>
      </c>
      <c r="O22" s="37"/>
      <c r="P22" s="37"/>
      <c r="Q22" s="3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14"/>
      <c r="C23" s="514"/>
      <c r="D23" s="37" t="s">
        <v>2</v>
      </c>
      <c r="E23" s="78"/>
      <c r="F23" s="37"/>
      <c r="G23" s="37" t="s">
        <v>40</v>
      </c>
      <c r="H23" s="37"/>
      <c r="I23" s="68"/>
      <c r="J23" s="68"/>
      <c r="K23" s="68"/>
      <c r="L23" s="69"/>
      <c r="M23" s="38"/>
      <c r="N23" s="37"/>
      <c r="O23" s="37"/>
      <c r="P23" s="37"/>
      <c r="Q23" s="38"/>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13" t="s">
        <v>85</v>
      </c>
      <c r="C24" s="533" t="s">
        <v>86</v>
      </c>
      <c r="D24" s="37" t="s">
        <v>3</v>
      </c>
      <c r="E24" s="78"/>
      <c r="F24" s="37"/>
      <c r="G24" s="37" t="s">
        <v>3</v>
      </c>
      <c r="H24" s="37"/>
      <c r="I24" s="68"/>
      <c r="J24" s="68"/>
      <c r="K24" s="68"/>
      <c r="L24" s="69"/>
      <c r="M24" s="38"/>
      <c r="N24" s="82">
        <v>45657</v>
      </c>
      <c r="O24" s="37"/>
      <c r="P24" s="37"/>
      <c r="Q24" s="38"/>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519"/>
      <c r="C25" s="534"/>
      <c r="D25" s="37" t="s">
        <v>2</v>
      </c>
      <c r="E25" s="78"/>
      <c r="F25" s="37"/>
      <c r="G25" s="37" t="s">
        <v>40</v>
      </c>
      <c r="H25" s="37"/>
      <c r="I25" s="68"/>
      <c r="J25" s="68"/>
      <c r="K25" s="68"/>
      <c r="L25" s="69"/>
      <c r="M25" s="38"/>
      <c r="N25" s="37"/>
      <c r="O25" s="37"/>
      <c r="P25" s="37"/>
      <c r="Q25" s="38"/>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19"/>
      <c r="C26" s="513" t="s">
        <v>87</v>
      </c>
      <c r="D26" s="37" t="s">
        <v>3</v>
      </c>
      <c r="E26" s="78"/>
      <c r="F26" s="37"/>
      <c r="G26" s="37" t="s">
        <v>3</v>
      </c>
      <c r="H26" s="37"/>
      <c r="I26" s="68"/>
      <c r="J26" s="68"/>
      <c r="K26" s="68"/>
      <c r="L26" s="69"/>
      <c r="M26" s="38"/>
      <c r="N26" s="82">
        <v>45657</v>
      </c>
      <c r="O26" s="37"/>
      <c r="P26" s="37"/>
      <c r="Q26" s="38"/>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514"/>
      <c r="C27" s="531"/>
      <c r="D27" s="37" t="s">
        <v>2</v>
      </c>
      <c r="E27" s="78"/>
      <c r="F27" s="37"/>
      <c r="G27" s="37" t="s">
        <v>40</v>
      </c>
      <c r="H27" s="37"/>
      <c r="I27" s="68"/>
      <c r="J27" s="68"/>
      <c r="K27" s="68"/>
      <c r="L27" s="69"/>
      <c r="M27" s="38"/>
      <c r="N27" s="37"/>
      <c r="O27" s="37"/>
      <c r="P27" s="37"/>
      <c r="Q27" s="38"/>
      <c r="R27" s="3"/>
      <c r="S27" s="3"/>
      <c r="T27" s="5"/>
      <c r="U27" s="62"/>
      <c r="V27" s="62"/>
      <c r="X27" s="6"/>
      <c r="Z27" s="17"/>
      <c r="AA27" s="6"/>
      <c r="AB27" s="30"/>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ht="39.75" customHeight="1">
      <c r="B28" s="513"/>
      <c r="C28" s="524"/>
      <c r="D28" s="37" t="s">
        <v>3</v>
      </c>
      <c r="E28" s="78"/>
      <c r="F28" s="37"/>
      <c r="G28" s="37" t="s">
        <v>3</v>
      </c>
      <c r="H28" s="37"/>
      <c r="I28" s="68"/>
      <c r="J28" s="68"/>
      <c r="K28" s="68"/>
      <c r="L28" s="69"/>
      <c r="M28" s="38"/>
      <c r="N28" s="82">
        <v>45657</v>
      </c>
      <c r="O28" s="37"/>
      <c r="P28" s="37"/>
      <c r="Q28" s="38"/>
      <c r="R28" s="3"/>
      <c r="S28" s="3"/>
      <c r="T28" s="5"/>
      <c r="U28" s="62"/>
      <c r="V28" s="62"/>
      <c r="X28" s="6"/>
      <c r="Z28" s="17"/>
      <c r="AA28" s="6"/>
      <c r="AB28" s="30"/>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row>
    <row r="29" spans="2:251" ht="39.75" customHeight="1">
      <c r="B29" s="519"/>
      <c r="C29" s="523"/>
      <c r="D29" s="37" t="s">
        <v>2</v>
      </c>
      <c r="E29" s="78"/>
      <c r="F29" s="37"/>
      <c r="G29" s="37" t="s">
        <v>40</v>
      </c>
      <c r="H29" s="37"/>
      <c r="I29" s="68"/>
      <c r="J29" s="68"/>
      <c r="K29" s="68"/>
      <c r="L29" s="69"/>
      <c r="M29" s="38"/>
      <c r="N29" s="37"/>
      <c r="O29" s="37"/>
      <c r="P29" s="37"/>
      <c r="Q29" s="38"/>
      <c r="R29" s="3"/>
      <c r="S29" s="3"/>
      <c r="T29" s="5"/>
      <c r="U29" s="62"/>
      <c r="V29" s="62"/>
      <c r="X29" s="6"/>
      <c r="Z29" s="17"/>
      <c r="AA29" s="6"/>
      <c r="AB29" s="30"/>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2:251" ht="39.75" customHeight="1">
      <c r="B30" s="519"/>
      <c r="C30" s="530"/>
      <c r="D30" s="37" t="s">
        <v>3</v>
      </c>
      <c r="E30" s="78"/>
      <c r="F30" s="37"/>
      <c r="G30" s="37" t="s">
        <v>3</v>
      </c>
      <c r="H30" s="37"/>
      <c r="I30" s="68"/>
      <c r="J30" s="68"/>
      <c r="K30" s="68"/>
      <c r="L30" s="69"/>
      <c r="M30" s="38"/>
      <c r="N30" s="82">
        <v>45657</v>
      </c>
      <c r="O30" s="37"/>
      <c r="P30" s="37"/>
      <c r="Q30" s="38"/>
      <c r="R30" s="3"/>
      <c r="S30" s="3"/>
      <c r="T30" s="5"/>
      <c r="U30" s="62"/>
      <c r="V30" s="62"/>
      <c r="X30" s="6"/>
      <c r="Z30" s="17"/>
      <c r="AA30" s="6"/>
      <c r="AB30" s="30"/>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2:251" ht="39.75" customHeight="1">
      <c r="B31" s="514"/>
      <c r="C31" s="531"/>
      <c r="D31" s="37" t="s">
        <v>40</v>
      </c>
      <c r="E31" s="78"/>
      <c r="F31" s="37"/>
      <c r="G31" s="37" t="s">
        <v>40</v>
      </c>
      <c r="H31" s="37"/>
      <c r="I31" s="68"/>
      <c r="J31" s="68"/>
      <c r="K31" s="68"/>
      <c r="L31" s="69"/>
      <c r="M31" s="38"/>
      <c r="N31" s="37"/>
      <c r="O31" s="37"/>
      <c r="P31" s="37"/>
      <c r="Q31" s="38"/>
      <c r="R31" s="3"/>
      <c r="S31" s="3"/>
      <c r="T31" s="5"/>
      <c r="U31" s="62"/>
      <c r="V31" s="62"/>
      <c r="X31" s="6"/>
      <c r="Z31" s="17"/>
      <c r="AA31" s="6"/>
      <c r="AB31" s="30"/>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row>
    <row r="32" spans="2:251" ht="81.75" customHeight="1">
      <c r="B32" s="513"/>
      <c r="C32" s="513"/>
      <c r="D32" s="37" t="s">
        <v>3</v>
      </c>
      <c r="E32" s="307"/>
      <c r="F32" s="37"/>
      <c r="G32" s="37" t="s">
        <v>3</v>
      </c>
      <c r="H32" s="37"/>
      <c r="I32" s="68"/>
      <c r="J32" s="68"/>
      <c r="K32" s="68"/>
      <c r="L32" s="69"/>
      <c r="M32" s="38"/>
      <c r="N32" s="82">
        <v>45657</v>
      </c>
      <c r="O32" s="37"/>
      <c r="P32" s="37"/>
      <c r="Q32" s="38"/>
      <c r="R32" s="3"/>
      <c r="S32" s="3"/>
      <c r="T32" s="5"/>
      <c r="U32" s="62"/>
      <c r="V32" s="62"/>
      <c r="X32" s="6"/>
      <c r="Z32" s="17"/>
      <c r="AA32" s="6"/>
      <c r="AB32" s="30"/>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row>
    <row r="33" spans="2:251" ht="39.75" customHeight="1">
      <c r="B33" s="519"/>
      <c r="C33" s="514"/>
      <c r="D33" s="37" t="s">
        <v>2</v>
      </c>
      <c r="E33" s="309"/>
      <c r="F33" s="37"/>
      <c r="G33" s="37" t="s">
        <v>40</v>
      </c>
      <c r="H33" s="37"/>
      <c r="I33" s="68"/>
      <c r="J33" s="68"/>
      <c r="K33" s="68"/>
      <c r="L33" s="69"/>
      <c r="M33" s="38"/>
      <c r="N33" s="37"/>
      <c r="O33" s="37"/>
      <c r="P33" s="37"/>
      <c r="Q33" s="38"/>
      <c r="R33" s="3"/>
      <c r="S33" s="3"/>
      <c r="T33" s="5"/>
      <c r="U33" s="62"/>
      <c r="V33" s="62"/>
      <c r="X33" s="6"/>
      <c r="Z33" s="17"/>
      <c r="AA33" s="6"/>
      <c r="AB33" s="30"/>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row>
    <row r="34" spans="2:251" ht="39.75" customHeight="1">
      <c r="B34" s="519"/>
      <c r="C34" s="535"/>
      <c r="D34" s="37" t="s">
        <v>3</v>
      </c>
      <c r="E34" s="307"/>
      <c r="F34" s="37"/>
      <c r="G34" s="37" t="s">
        <v>3</v>
      </c>
      <c r="H34" s="37"/>
      <c r="I34" s="68"/>
      <c r="J34" s="68"/>
      <c r="K34" s="68"/>
      <c r="L34" s="69"/>
      <c r="M34" s="38"/>
      <c r="N34" s="82">
        <v>45657</v>
      </c>
      <c r="O34" s="37"/>
      <c r="P34" s="37"/>
      <c r="Q34" s="38"/>
      <c r="R34" s="3"/>
      <c r="S34" s="3"/>
      <c r="T34" s="5"/>
      <c r="U34" s="62"/>
      <c r="V34" s="62"/>
      <c r="X34" s="6"/>
      <c r="Z34" s="17"/>
      <c r="AA34" s="6"/>
      <c r="AB34" s="30"/>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row>
    <row r="35" spans="2:251" ht="39.75" customHeight="1">
      <c r="B35" s="519"/>
      <c r="C35" s="534"/>
      <c r="D35" s="37" t="s">
        <v>2</v>
      </c>
      <c r="E35" s="309"/>
      <c r="F35" s="37"/>
      <c r="G35" s="37" t="s">
        <v>40</v>
      </c>
      <c r="H35" s="37"/>
      <c r="I35" s="68"/>
      <c r="J35" s="68"/>
      <c r="K35" s="68"/>
      <c r="L35" s="69"/>
      <c r="M35" s="38"/>
      <c r="N35" s="37"/>
      <c r="O35" s="37"/>
      <c r="P35" s="37"/>
      <c r="Q35" s="38"/>
      <c r="R35" s="3"/>
      <c r="S35" s="3"/>
      <c r="T35" s="5"/>
      <c r="U35" s="62"/>
      <c r="V35" s="62"/>
      <c r="X35" s="6"/>
      <c r="Z35" s="17"/>
      <c r="AA35" s="6"/>
      <c r="AB35" s="30"/>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row>
    <row r="36" spans="2:251" ht="39.75" customHeight="1">
      <c r="B36" s="519"/>
      <c r="C36" s="535"/>
      <c r="D36" s="37" t="s">
        <v>3</v>
      </c>
      <c r="E36" s="79"/>
      <c r="F36" s="37"/>
      <c r="G36" s="37" t="s">
        <v>3</v>
      </c>
      <c r="H36" s="37"/>
      <c r="I36" s="68"/>
      <c r="J36" s="68"/>
      <c r="K36" s="68"/>
      <c r="L36" s="69"/>
      <c r="M36" s="38"/>
      <c r="N36" s="82">
        <v>45657</v>
      </c>
      <c r="O36" s="37"/>
      <c r="P36" s="37"/>
      <c r="Q36" s="38"/>
      <c r="R36" s="3"/>
      <c r="S36" s="3"/>
      <c r="T36" s="5"/>
      <c r="U36" s="62"/>
      <c r="V36" s="62"/>
      <c r="X36" s="6"/>
      <c r="Z36" s="17"/>
      <c r="AA36" s="6"/>
      <c r="AB36" s="30"/>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row>
    <row r="37" spans="2:251" ht="39.75" customHeight="1">
      <c r="B37" s="514"/>
      <c r="C37" s="534"/>
      <c r="D37" s="37" t="s">
        <v>2</v>
      </c>
      <c r="E37" s="79"/>
      <c r="F37" s="37"/>
      <c r="G37" s="37" t="s">
        <v>40</v>
      </c>
      <c r="H37" s="37"/>
      <c r="I37" s="68"/>
      <c r="J37" s="68"/>
      <c r="K37" s="68"/>
      <c r="L37" s="69"/>
      <c r="M37" s="38"/>
      <c r="N37" s="37"/>
      <c r="O37" s="37"/>
      <c r="P37" s="37"/>
      <c r="Q37" s="38"/>
      <c r="R37" s="3"/>
      <c r="S37" s="3"/>
      <c r="T37" s="5"/>
      <c r="U37" s="62"/>
      <c r="V37" s="62"/>
      <c r="X37" s="6"/>
      <c r="Z37" s="17"/>
      <c r="AA37" s="6"/>
      <c r="AB37" s="30"/>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row>
    <row r="38" spans="2:251" ht="33" customHeight="1">
      <c r="B38" s="517"/>
      <c r="C38" s="518"/>
      <c r="D38" s="64" t="s">
        <v>38</v>
      </c>
      <c r="E38" s="353"/>
      <c r="F38" s="70"/>
      <c r="G38" s="64" t="s">
        <v>38</v>
      </c>
      <c r="H38" s="71"/>
      <c r="I38" s="28"/>
      <c r="J38" s="25"/>
      <c r="K38" s="27"/>
      <c r="L38" s="25"/>
      <c r="M38" s="36"/>
      <c r="N38" s="82">
        <v>45657</v>
      </c>
      <c r="O38" s="356" t="e">
        <f>+F39/F38</f>
        <v>#DIV/0!</v>
      </c>
      <c r="P38" s="356" t="e">
        <f>+H39/H38</f>
        <v>#DIV/0!</v>
      </c>
      <c r="Q38" s="357" t="e">
        <f>+(O38*O38)/P38</f>
        <v>#DIV/0!</v>
      </c>
      <c r="T38" s="5"/>
      <c r="U38" s="348"/>
      <c r="V38" s="348"/>
      <c r="X38" s="4"/>
      <c r="Z38" s="33"/>
      <c r="AA38" s="6"/>
      <c r="AB38" s="30"/>
    </row>
    <row r="39" spans="2:251" ht="37.5" customHeight="1">
      <c r="B39" s="517"/>
      <c r="C39" s="518"/>
      <c r="D39" s="64" t="s">
        <v>2</v>
      </c>
      <c r="E39" s="355"/>
      <c r="F39" s="70"/>
      <c r="G39" s="64" t="s">
        <v>40</v>
      </c>
      <c r="H39" s="71"/>
      <c r="I39" s="28"/>
      <c r="J39" s="25"/>
      <c r="K39" s="27"/>
      <c r="L39" s="25"/>
      <c r="M39" s="36"/>
      <c r="N39" s="36"/>
      <c r="O39" s="356"/>
      <c r="P39" s="356"/>
      <c r="Q39" s="357"/>
      <c r="T39" s="5"/>
      <c r="U39" s="62"/>
      <c r="V39" s="62"/>
      <c r="X39" s="4"/>
      <c r="Z39" s="33"/>
      <c r="AA39" s="6"/>
      <c r="AB39" s="30"/>
    </row>
    <row r="40" spans="2:251" ht="15.75">
      <c r="B40" s="366"/>
      <c r="C40" s="374" t="s">
        <v>9</v>
      </c>
      <c r="D40" s="64" t="s">
        <v>3</v>
      </c>
      <c r="E40" s="353"/>
      <c r="F40" s="24"/>
      <c r="G40" s="64" t="s">
        <v>3</v>
      </c>
      <c r="H40" s="26"/>
      <c r="I40" s="26"/>
      <c r="J40" s="25"/>
      <c r="K40" s="25"/>
      <c r="L40" s="25"/>
      <c r="M40" s="25"/>
      <c r="N40" s="20"/>
      <c r="O40" s="365"/>
      <c r="P40" s="365"/>
      <c r="Q40" s="366"/>
    </row>
    <row r="41" spans="2:251" ht="15.75">
      <c r="B41" s="366"/>
      <c r="C41" s="374"/>
      <c r="D41" s="64" t="s">
        <v>2</v>
      </c>
      <c r="E41" s="354"/>
      <c r="F41" s="24"/>
      <c r="G41" s="64" t="s">
        <v>40</v>
      </c>
      <c r="H41" s="23"/>
      <c r="I41" s="21"/>
      <c r="J41" s="21"/>
      <c r="K41" s="22"/>
      <c r="L41" s="21"/>
      <c r="M41" s="21"/>
      <c r="N41" s="20"/>
      <c r="O41" s="365"/>
      <c r="P41" s="365"/>
      <c r="Q41" s="366"/>
    </row>
    <row r="42" spans="2:251">
      <c r="D42" s="19"/>
      <c r="H42" s="18"/>
      <c r="I42" s="15"/>
      <c r="J42" s="17"/>
      <c r="K42" s="17"/>
      <c r="L42" s="17"/>
      <c r="M42" s="16"/>
      <c r="N42" s="16"/>
      <c r="O42" s="15"/>
      <c r="P42" s="13"/>
      <c r="Q42" s="14"/>
      <c r="R42" s="13"/>
    </row>
    <row r="43" spans="2:251" ht="31.5">
      <c r="B43" s="396" t="s">
        <v>42</v>
      </c>
      <c r="C43" s="396"/>
      <c r="D43" s="364" t="s">
        <v>8</v>
      </c>
      <c r="E43" s="364"/>
      <c r="F43" s="364"/>
      <c r="G43" s="364"/>
      <c r="H43" s="364"/>
      <c r="I43" s="364"/>
      <c r="J43" s="72" t="s">
        <v>43</v>
      </c>
      <c r="K43" s="364" t="s">
        <v>44</v>
      </c>
      <c r="L43" s="364"/>
      <c r="M43" s="393" t="s">
        <v>7</v>
      </c>
      <c r="N43" s="394"/>
      <c r="O43" s="394"/>
      <c r="P43" s="394"/>
      <c r="Q43" s="394"/>
    </row>
    <row r="44" spans="2:251" ht="26.25" customHeight="1">
      <c r="B44" s="387" t="s">
        <v>92</v>
      </c>
      <c r="C44" s="389"/>
      <c r="D44" s="368" t="s">
        <v>91</v>
      </c>
      <c r="E44" s="369"/>
      <c r="F44" s="369"/>
      <c r="G44" s="369"/>
      <c r="H44" s="369"/>
      <c r="I44" s="370"/>
      <c r="J44" s="397" t="s">
        <v>74</v>
      </c>
      <c r="K44" s="12" t="s">
        <v>3</v>
      </c>
      <c r="L44" s="66">
        <v>2</v>
      </c>
      <c r="M44" s="395" t="s">
        <v>5</v>
      </c>
      <c r="N44" s="395"/>
      <c r="O44" s="395"/>
      <c r="P44" s="395"/>
      <c r="Q44" s="395"/>
    </row>
    <row r="45" spans="2:251" ht="18" customHeight="1">
      <c r="B45" s="390"/>
      <c r="C45" s="392"/>
      <c r="D45" s="371"/>
      <c r="E45" s="372"/>
      <c r="F45" s="372"/>
      <c r="G45" s="372"/>
      <c r="H45" s="372"/>
      <c r="I45" s="373"/>
      <c r="J45" s="397"/>
      <c r="K45" s="12" t="s">
        <v>2</v>
      </c>
      <c r="L45" s="65"/>
      <c r="M45" s="395"/>
      <c r="N45" s="395"/>
      <c r="O45" s="395"/>
      <c r="P45" s="395"/>
      <c r="Q45" s="395"/>
    </row>
    <row r="46" spans="2:251" ht="18.75" customHeight="1">
      <c r="B46" s="383"/>
      <c r="C46" s="384"/>
      <c r="D46" s="368" t="s">
        <v>90</v>
      </c>
      <c r="E46" s="369"/>
      <c r="F46" s="369"/>
      <c r="G46" s="369"/>
      <c r="H46" s="369"/>
      <c r="I46" s="370"/>
      <c r="J46" s="397" t="s">
        <v>74</v>
      </c>
      <c r="K46" s="12" t="s">
        <v>3</v>
      </c>
      <c r="L46" s="67"/>
      <c r="M46" s="381" t="s">
        <v>4</v>
      </c>
      <c r="N46" s="381"/>
      <c r="O46" s="381"/>
      <c r="P46" s="381"/>
      <c r="Q46" s="381"/>
    </row>
    <row r="47" spans="2:251" ht="14.25" customHeight="1">
      <c r="B47" s="385"/>
      <c r="C47" s="386"/>
      <c r="D47" s="371"/>
      <c r="E47" s="372"/>
      <c r="F47" s="372"/>
      <c r="G47" s="372"/>
      <c r="H47" s="372"/>
      <c r="I47" s="373"/>
      <c r="J47" s="397"/>
      <c r="K47" s="12" t="s">
        <v>2</v>
      </c>
      <c r="L47" s="65"/>
      <c r="M47" s="381"/>
      <c r="N47" s="381"/>
      <c r="O47" s="381"/>
      <c r="P47" s="381"/>
      <c r="Q47" s="381"/>
    </row>
    <row r="48" spans="2:251" ht="15.75">
      <c r="B48" s="383"/>
      <c r="C48" s="384"/>
      <c r="D48" s="358" t="s">
        <v>6</v>
      </c>
      <c r="E48" s="359"/>
      <c r="F48" s="359"/>
      <c r="G48" s="359"/>
      <c r="H48" s="359"/>
      <c r="I48" s="360"/>
      <c r="J48" s="367"/>
      <c r="K48" s="12" t="s">
        <v>3</v>
      </c>
      <c r="L48" s="65"/>
      <c r="M48" s="382"/>
      <c r="N48" s="382"/>
      <c r="O48" s="382"/>
      <c r="P48" s="382"/>
      <c r="Q48" s="382"/>
    </row>
    <row r="49" spans="2:53" ht="15.75">
      <c r="B49" s="385"/>
      <c r="C49" s="386"/>
      <c r="D49" s="361"/>
      <c r="E49" s="362"/>
      <c r="F49" s="362"/>
      <c r="G49" s="362"/>
      <c r="H49" s="362"/>
      <c r="I49" s="363"/>
      <c r="J49" s="367"/>
      <c r="K49" s="12" t="s">
        <v>2</v>
      </c>
      <c r="L49" s="65"/>
      <c r="M49" s="382"/>
      <c r="N49" s="382"/>
      <c r="O49" s="382"/>
      <c r="P49" s="382"/>
      <c r="Q49" s="382"/>
    </row>
    <row r="50" spans="2:53" ht="15" customHeight="1">
      <c r="B50" s="387" t="s">
        <v>1</v>
      </c>
      <c r="C50" s="388"/>
      <c r="D50" s="388"/>
      <c r="E50" s="388"/>
      <c r="F50" s="388"/>
      <c r="G50" s="388"/>
      <c r="H50" s="388"/>
      <c r="I50" s="388"/>
      <c r="J50" s="388"/>
      <c r="K50" s="388"/>
      <c r="L50" s="389"/>
      <c r="M50" s="381" t="s">
        <v>0</v>
      </c>
      <c r="N50" s="381"/>
      <c r="O50" s="381"/>
      <c r="P50" s="381"/>
      <c r="Q50" s="381"/>
    </row>
    <row r="51" spans="2:53" ht="29.25" customHeight="1">
      <c r="B51" s="390"/>
      <c r="C51" s="391"/>
      <c r="D51" s="391"/>
      <c r="E51" s="391"/>
      <c r="F51" s="391"/>
      <c r="G51" s="391"/>
      <c r="H51" s="391"/>
      <c r="I51" s="391"/>
      <c r="J51" s="391"/>
      <c r="K51" s="391"/>
      <c r="L51" s="392"/>
      <c r="M51" s="381"/>
      <c r="N51" s="381"/>
      <c r="O51" s="381"/>
      <c r="P51" s="381"/>
      <c r="Q51" s="381"/>
    </row>
    <row r="52" spans="2:53">
      <c r="M52" s="11"/>
      <c r="N52" s="11"/>
    </row>
    <row r="53" spans="2: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sheetData>
  <mergeCells count="97">
    <mergeCell ref="B50:L51"/>
    <mergeCell ref="M50:Q51"/>
    <mergeCell ref="B46:C47"/>
    <mergeCell ref="D46:I47"/>
    <mergeCell ref="J46:J47"/>
    <mergeCell ref="M46:Q47"/>
    <mergeCell ref="B48:C49"/>
    <mergeCell ref="D48:I49"/>
    <mergeCell ref="J48:J49"/>
    <mergeCell ref="M48:Q49"/>
    <mergeCell ref="B43:C43"/>
    <mergeCell ref="D43:I43"/>
    <mergeCell ref="K43:L43"/>
    <mergeCell ref="M43:Q43"/>
    <mergeCell ref="B44:C45"/>
    <mergeCell ref="D44:I45"/>
    <mergeCell ref="J44:J45"/>
    <mergeCell ref="M44:Q45"/>
    <mergeCell ref="U38:V38"/>
    <mergeCell ref="B40:B41"/>
    <mergeCell ref="C40:C41"/>
    <mergeCell ref="E40:E41"/>
    <mergeCell ref="O40:O41"/>
    <mergeCell ref="P40:P41"/>
    <mergeCell ref="Q40:Q41"/>
    <mergeCell ref="B38:B39"/>
    <mergeCell ref="C38:C39"/>
    <mergeCell ref="E38:E39"/>
    <mergeCell ref="O38:O39"/>
    <mergeCell ref="P38:P39"/>
    <mergeCell ref="Q38:Q39"/>
    <mergeCell ref="B32:B37"/>
    <mergeCell ref="C32:C33"/>
    <mergeCell ref="E32:E33"/>
    <mergeCell ref="C34:C35"/>
    <mergeCell ref="E34:E35"/>
    <mergeCell ref="C36:C37"/>
    <mergeCell ref="B24:B27"/>
    <mergeCell ref="C24:C25"/>
    <mergeCell ref="C26:C27"/>
    <mergeCell ref="B28:B31"/>
    <mergeCell ref="C28:C29"/>
    <mergeCell ref="C30:C31"/>
    <mergeCell ref="B18:B23"/>
    <mergeCell ref="C18:C19"/>
    <mergeCell ref="C20:C21"/>
    <mergeCell ref="C22:C23"/>
    <mergeCell ref="H15:H17"/>
    <mergeCell ref="B15:B17"/>
    <mergeCell ref="C15:C17"/>
    <mergeCell ref="D15:D17"/>
    <mergeCell ref="E15:E17"/>
    <mergeCell ref="F15:F17"/>
    <mergeCell ref="G15:G17"/>
    <mergeCell ref="I15:L16"/>
    <mergeCell ref="M15:N16"/>
    <mergeCell ref="O15:Q15"/>
    <mergeCell ref="U15:V15"/>
    <mergeCell ref="O16:O17"/>
    <mergeCell ref="P16:P17"/>
    <mergeCell ref="Q16:Q17"/>
    <mergeCell ref="U16:V16"/>
    <mergeCell ref="U17:V17"/>
    <mergeCell ref="U14:V14"/>
    <mergeCell ref="T9:X9"/>
    <mergeCell ref="B10:C10"/>
    <mergeCell ref="D10:I10"/>
    <mergeCell ref="N10:P10"/>
    <mergeCell ref="B11:C11"/>
    <mergeCell ref="D11:I11"/>
    <mergeCell ref="N11:P11"/>
    <mergeCell ref="U11:W11"/>
    <mergeCell ref="U12:W12"/>
    <mergeCell ref="B13:C13"/>
    <mergeCell ref="D13:I13"/>
    <mergeCell ref="N13:P13"/>
    <mergeCell ref="U13:W13"/>
    <mergeCell ref="C6:Q6"/>
    <mergeCell ref="D7:Q7"/>
    <mergeCell ref="D8:Q8"/>
    <mergeCell ref="B9:C9"/>
    <mergeCell ref="D9:I9"/>
    <mergeCell ref="J9:L14"/>
    <mergeCell ref="M9:Q9"/>
    <mergeCell ref="B12:C12"/>
    <mergeCell ref="D12:I12"/>
    <mergeCell ref="N12:P12"/>
    <mergeCell ref="D14:I14"/>
    <mergeCell ref="N14:P14"/>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48"/>
  <sheetViews>
    <sheetView workbookViewId="0">
      <selection activeCell="D8" sqref="D8:Q8"/>
    </sheetView>
  </sheetViews>
  <sheetFormatPr baseColWidth="10" defaultRowHeight="15"/>
  <cols>
    <col min="2" max="2" width="37.28515625" customWidth="1"/>
    <col min="3" max="3" width="46.28515625" customWidth="1"/>
    <col min="6" max="6" width="14.7109375" customWidth="1"/>
    <col min="7" max="7" width="16.85546875" customWidth="1"/>
    <col min="8" max="8" width="17.140625" bestFit="1" customWidth="1"/>
    <col min="9" max="9" width="20.5703125" bestFit="1" customWidth="1"/>
    <col min="14" max="14" width="12.7109375" bestFit="1" customWidth="1"/>
  </cols>
  <sheetData>
    <row r="1" spans="2:251" s="1" customFormat="1" ht="22.5" customHeight="1">
      <c r="J1" s="3"/>
      <c r="M1" s="2"/>
      <c r="N1" s="2"/>
    </row>
    <row r="2" spans="2:251" s="39" customFormat="1" ht="37.5" customHeight="1">
      <c r="B2" s="296"/>
      <c r="C2" s="296"/>
      <c r="D2" s="281" t="s">
        <v>28</v>
      </c>
      <c r="E2" s="282"/>
      <c r="F2" s="282"/>
      <c r="G2" s="282"/>
      <c r="H2" s="282"/>
      <c r="I2" s="282"/>
      <c r="J2" s="282"/>
      <c r="K2" s="283"/>
      <c r="L2" s="287" t="s">
        <v>32</v>
      </c>
      <c r="M2" s="288"/>
      <c r="N2" s="288"/>
      <c r="O2" s="289"/>
      <c r="P2" s="290"/>
      <c r="Q2" s="291"/>
      <c r="R2" s="61"/>
    </row>
    <row r="3" spans="2:251" s="39" customFormat="1" ht="37.5" customHeight="1">
      <c r="B3" s="296"/>
      <c r="C3" s="296"/>
      <c r="D3" s="284"/>
      <c r="E3" s="285"/>
      <c r="F3" s="285"/>
      <c r="G3" s="285"/>
      <c r="H3" s="285"/>
      <c r="I3" s="285"/>
      <c r="J3" s="285"/>
      <c r="K3" s="286"/>
      <c r="L3" s="287" t="s">
        <v>29</v>
      </c>
      <c r="M3" s="288"/>
      <c r="N3" s="288"/>
      <c r="O3" s="289"/>
      <c r="P3" s="292"/>
      <c r="Q3" s="293"/>
      <c r="R3" s="61"/>
    </row>
    <row r="4" spans="2:251" s="39" customFormat="1" ht="33.75" customHeight="1">
      <c r="B4" s="296"/>
      <c r="C4" s="296"/>
      <c r="D4" s="281" t="s">
        <v>27</v>
      </c>
      <c r="E4" s="282"/>
      <c r="F4" s="282"/>
      <c r="G4" s="282"/>
      <c r="H4" s="282"/>
      <c r="I4" s="282"/>
      <c r="J4" s="282"/>
      <c r="K4" s="283"/>
      <c r="L4" s="287" t="s">
        <v>30</v>
      </c>
      <c r="M4" s="288"/>
      <c r="N4" s="288"/>
      <c r="O4" s="289"/>
      <c r="P4" s="292"/>
      <c r="Q4" s="293"/>
      <c r="R4" s="61"/>
    </row>
    <row r="5" spans="2:251" s="39" customFormat="1" ht="38.25" customHeight="1">
      <c r="B5" s="296"/>
      <c r="C5" s="296"/>
      <c r="D5" s="284"/>
      <c r="E5" s="285"/>
      <c r="F5" s="285"/>
      <c r="G5" s="285"/>
      <c r="H5" s="285"/>
      <c r="I5" s="285"/>
      <c r="J5" s="285"/>
      <c r="K5" s="286"/>
      <c r="L5" s="287" t="s">
        <v>31</v>
      </c>
      <c r="M5" s="288"/>
      <c r="N5" s="288"/>
      <c r="O5" s="289"/>
      <c r="P5" s="294"/>
      <c r="Q5" s="295"/>
      <c r="R5" s="61"/>
    </row>
    <row r="6" spans="2:251" s="39" customFormat="1" ht="23.25" customHeight="1">
      <c r="C6" s="311"/>
      <c r="D6" s="311"/>
      <c r="E6" s="311"/>
      <c r="F6" s="311"/>
      <c r="G6" s="311"/>
      <c r="H6" s="311"/>
      <c r="I6" s="311"/>
      <c r="J6" s="311"/>
      <c r="K6" s="311"/>
      <c r="L6" s="311"/>
      <c r="M6" s="311"/>
      <c r="N6" s="311"/>
      <c r="O6" s="311"/>
      <c r="P6" s="311"/>
      <c r="Q6" s="311"/>
      <c r="R6" s="61"/>
    </row>
    <row r="7" spans="2:251" s="39" customFormat="1" ht="31.5" customHeight="1">
      <c r="B7" s="63" t="s">
        <v>37</v>
      </c>
      <c r="C7" s="63" t="s">
        <v>46</v>
      </c>
      <c r="D7" s="317" t="s">
        <v>47</v>
      </c>
      <c r="E7" s="318"/>
      <c r="F7" s="318"/>
      <c r="G7" s="318"/>
      <c r="H7" s="318"/>
      <c r="I7" s="318"/>
      <c r="J7" s="318"/>
      <c r="K7" s="318"/>
      <c r="L7" s="318"/>
      <c r="M7" s="318"/>
      <c r="N7" s="318"/>
      <c r="O7" s="318"/>
      <c r="P7" s="318"/>
      <c r="Q7" s="319"/>
      <c r="R7" s="61"/>
    </row>
    <row r="8" spans="2:251" s="39" customFormat="1" ht="36" customHeight="1">
      <c r="B8" s="63" t="s">
        <v>26</v>
      </c>
      <c r="C8" s="63"/>
      <c r="D8" s="312" t="s">
        <v>242</v>
      </c>
      <c r="E8" s="312"/>
      <c r="F8" s="312"/>
      <c r="G8" s="312"/>
      <c r="H8" s="312"/>
      <c r="I8" s="312"/>
      <c r="J8" s="312"/>
      <c r="K8" s="312"/>
      <c r="L8" s="312"/>
      <c r="M8" s="312"/>
      <c r="N8" s="312"/>
      <c r="O8" s="312"/>
      <c r="P8" s="312"/>
      <c r="Q8" s="312"/>
    </row>
    <row r="9" spans="2:251" s="39" customFormat="1" ht="36" customHeight="1">
      <c r="B9" s="313" t="s">
        <v>254</v>
      </c>
      <c r="C9" s="314"/>
      <c r="D9" s="321" t="s">
        <v>255</v>
      </c>
      <c r="E9" s="321"/>
      <c r="F9" s="321"/>
      <c r="G9" s="321"/>
      <c r="H9" s="321"/>
      <c r="I9" s="322"/>
      <c r="J9" s="327" t="s">
        <v>226</v>
      </c>
      <c r="K9" s="328"/>
      <c r="L9" s="329"/>
      <c r="M9" s="336" t="s">
        <v>25</v>
      </c>
      <c r="N9" s="337"/>
      <c r="O9" s="337"/>
      <c r="P9" s="337"/>
      <c r="Q9" s="338"/>
      <c r="R9" s="47"/>
      <c r="T9" s="320"/>
      <c r="U9" s="320"/>
      <c r="V9" s="320"/>
      <c r="W9" s="320"/>
      <c r="X9" s="320"/>
    </row>
    <row r="10" spans="2:251" s="39" customFormat="1" ht="36" customHeight="1">
      <c r="B10" s="313" t="s">
        <v>264</v>
      </c>
      <c r="C10" s="314"/>
      <c r="D10" s="321" t="s">
        <v>265</v>
      </c>
      <c r="E10" s="321"/>
      <c r="F10" s="321"/>
      <c r="G10" s="321"/>
      <c r="H10" s="321"/>
      <c r="I10" s="322"/>
      <c r="J10" s="330"/>
      <c r="K10" s="331"/>
      <c r="L10" s="332"/>
      <c r="M10" s="60" t="s">
        <v>24</v>
      </c>
      <c r="N10" s="323" t="s">
        <v>23</v>
      </c>
      <c r="O10" s="323"/>
      <c r="P10" s="323"/>
      <c r="Q10" s="60" t="s">
        <v>22</v>
      </c>
      <c r="R10" s="47"/>
      <c r="T10" s="59"/>
      <c r="U10" s="59"/>
      <c r="V10" s="59"/>
      <c r="W10" s="59"/>
      <c r="X10" s="59"/>
    </row>
    <row r="11" spans="2:251" s="39" customFormat="1" ht="31.5" customHeight="1">
      <c r="B11" s="315" t="s">
        <v>258</v>
      </c>
      <c r="C11" s="316"/>
      <c r="D11" s="324" t="s">
        <v>271</v>
      </c>
      <c r="E11" s="324"/>
      <c r="F11" s="324"/>
      <c r="G11" s="324"/>
      <c r="H11" s="324"/>
      <c r="I11" s="325"/>
      <c r="J11" s="330"/>
      <c r="K11" s="331"/>
      <c r="L11" s="332"/>
      <c r="M11" s="184"/>
      <c r="N11" s="536"/>
      <c r="O11" s="537"/>
      <c r="P11" s="538"/>
      <c r="Q11" s="195"/>
      <c r="R11" s="47"/>
      <c r="T11" s="56"/>
      <c r="U11" s="326"/>
      <c r="V11" s="326"/>
      <c r="W11" s="326"/>
      <c r="X11" s="56"/>
      <c r="Z11" s="55"/>
      <c r="AA11" s="55"/>
    </row>
    <row r="12" spans="2:251" s="39" customFormat="1" ht="74.25" customHeight="1">
      <c r="B12" s="346" t="s">
        <v>272</v>
      </c>
      <c r="C12" s="347"/>
      <c r="D12" s="324" t="s">
        <v>273</v>
      </c>
      <c r="E12" s="324"/>
      <c r="F12" s="324"/>
      <c r="G12" s="324"/>
      <c r="H12" s="324"/>
      <c r="I12" s="325"/>
      <c r="J12" s="330"/>
      <c r="K12" s="331"/>
      <c r="L12" s="332"/>
      <c r="M12" s="184"/>
      <c r="N12" s="536"/>
      <c r="O12" s="537"/>
      <c r="P12" s="538"/>
      <c r="Q12" s="195"/>
      <c r="R12" s="47"/>
      <c r="T12" s="50"/>
      <c r="U12" s="342"/>
      <c r="V12" s="342"/>
      <c r="W12" s="342"/>
      <c r="X12" s="44"/>
      <c r="Z12" s="42"/>
      <c r="AA12" s="41"/>
      <c r="AB12" s="40"/>
    </row>
    <row r="13" spans="2:251" s="39" customFormat="1" ht="74.25" customHeight="1">
      <c r="B13" s="301" t="s">
        <v>225</v>
      </c>
      <c r="C13" s="302"/>
      <c r="D13" s="321"/>
      <c r="E13" s="321"/>
      <c r="F13" s="321"/>
      <c r="G13" s="321"/>
      <c r="H13" s="321"/>
      <c r="I13" s="322"/>
      <c r="J13" s="330"/>
      <c r="K13" s="331"/>
      <c r="L13" s="332"/>
      <c r="M13" s="191"/>
      <c r="N13" s="536"/>
      <c r="O13" s="537"/>
      <c r="P13" s="538"/>
      <c r="Q13" s="192"/>
      <c r="R13" s="47"/>
      <c r="T13" s="50"/>
      <c r="U13" s="342"/>
      <c r="V13" s="342"/>
      <c r="W13" s="342"/>
      <c r="X13" s="44"/>
      <c r="Z13" s="42"/>
      <c r="AA13" s="41"/>
      <c r="AB13" s="40"/>
    </row>
    <row r="14" spans="2:251" s="39" customFormat="1" ht="74.25" customHeight="1">
      <c r="B14" s="151"/>
      <c r="C14" s="185"/>
      <c r="D14" s="149"/>
      <c r="E14" s="149"/>
      <c r="F14" s="149"/>
      <c r="G14" s="149"/>
      <c r="H14" s="149"/>
      <c r="I14" s="150"/>
      <c r="J14" s="330"/>
      <c r="K14" s="331"/>
      <c r="L14" s="332"/>
      <c r="M14" s="184"/>
      <c r="N14" s="539"/>
      <c r="O14" s="539"/>
      <c r="P14" s="539"/>
      <c r="Q14" s="193"/>
      <c r="R14" s="47"/>
      <c r="T14" s="50"/>
      <c r="U14" s="45"/>
      <c r="V14" s="45"/>
      <c r="W14" s="45"/>
      <c r="X14" s="44"/>
      <c r="Z14" s="42"/>
      <c r="AA14" s="41"/>
      <c r="AB14" s="40"/>
    </row>
    <row r="15" spans="2:251" s="39" customFormat="1" ht="28.5" customHeight="1">
      <c r="B15" s="73" t="s">
        <v>228</v>
      </c>
      <c r="C15" s="74" t="s">
        <v>227</v>
      </c>
      <c r="D15" s="303"/>
      <c r="E15" s="303"/>
      <c r="F15" s="303"/>
      <c r="G15" s="303"/>
      <c r="H15" s="303"/>
      <c r="I15" s="304"/>
      <c r="J15" s="333"/>
      <c r="K15" s="334"/>
      <c r="L15" s="335"/>
      <c r="M15" s="184"/>
      <c r="N15" s="539"/>
      <c r="O15" s="539"/>
      <c r="P15" s="539"/>
      <c r="Q15" s="194"/>
      <c r="R15" s="47"/>
      <c r="T15" s="46"/>
      <c r="U15" s="342"/>
      <c r="V15" s="342"/>
      <c r="W15" s="45"/>
      <c r="X15" s="44"/>
      <c r="Y15" s="43"/>
      <c r="Z15" s="42"/>
      <c r="AA15" s="41"/>
      <c r="AB15" s="40"/>
    </row>
    <row r="16" spans="2:251" s="1" customFormat="1" ht="28.5" customHeight="1">
      <c r="B16" s="307" t="s">
        <v>35</v>
      </c>
      <c r="C16" s="349" t="s">
        <v>33</v>
      </c>
      <c r="D16" s="305" t="s">
        <v>39</v>
      </c>
      <c r="E16" s="305" t="s">
        <v>21</v>
      </c>
      <c r="F16" s="305" t="s">
        <v>45</v>
      </c>
      <c r="G16" s="350" t="s">
        <v>41</v>
      </c>
      <c r="H16" s="305" t="s">
        <v>36</v>
      </c>
      <c r="I16" s="375" t="s">
        <v>34</v>
      </c>
      <c r="J16" s="376"/>
      <c r="K16" s="376"/>
      <c r="L16" s="377"/>
      <c r="M16" s="305" t="s">
        <v>20</v>
      </c>
      <c r="N16" s="305"/>
      <c r="O16" s="306" t="s">
        <v>19</v>
      </c>
      <c r="P16" s="306"/>
      <c r="Q16" s="306"/>
      <c r="R16" s="3"/>
      <c r="S16" s="3"/>
      <c r="T16" s="10"/>
      <c r="U16" s="348"/>
      <c r="V16" s="348"/>
      <c r="W16" s="3"/>
      <c r="X16" s="9"/>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s="1" customFormat="1" ht="33.75" customHeight="1">
      <c r="B17" s="308"/>
      <c r="C17" s="349"/>
      <c r="D17" s="305"/>
      <c r="E17" s="305"/>
      <c r="F17" s="305"/>
      <c r="G17" s="305"/>
      <c r="H17" s="305"/>
      <c r="I17" s="378"/>
      <c r="J17" s="379"/>
      <c r="K17" s="379"/>
      <c r="L17" s="380"/>
      <c r="M17" s="305"/>
      <c r="N17" s="305"/>
      <c r="O17" s="305" t="s">
        <v>18</v>
      </c>
      <c r="P17" s="305" t="s">
        <v>17</v>
      </c>
      <c r="Q17" s="349" t="s">
        <v>16</v>
      </c>
      <c r="R17" s="3"/>
      <c r="S17" s="3"/>
      <c r="T17" s="8"/>
      <c r="U17" s="348"/>
      <c r="V17" s="348"/>
      <c r="W17" s="3"/>
      <c r="X17" s="7"/>
      <c r="Y17" s="3"/>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s="1" customFormat="1" ht="39.75" customHeight="1">
      <c r="B18" s="309"/>
      <c r="C18" s="349"/>
      <c r="D18" s="305"/>
      <c r="E18" s="305"/>
      <c r="F18" s="305"/>
      <c r="G18" s="305"/>
      <c r="H18" s="305"/>
      <c r="I18" s="68" t="s">
        <v>15</v>
      </c>
      <c r="J18" s="68" t="s">
        <v>14</v>
      </c>
      <c r="K18" s="68" t="s">
        <v>13</v>
      </c>
      <c r="L18" s="69" t="s">
        <v>12</v>
      </c>
      <c r="M18" s="38" t="s">
        <v>11</v>
      </c>
      <c r="N18" s="37" t="s">
        <v>10</v>
      </c>
      <c r="O18" s="305"/>
      <c r="P18" s="305"/>
      <c r="Q18" s="349"/>
      <c r="R18" s="3"/>
      <c r="S18" s="3"/>
      <c r="T18" s="5"/>
      <c r="U18" s="348"/>
      <c r="V18" s="348"/>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s="229" customFormat="1" ht="39.75" customHeight="1">
      <c r="B19" s="513" t="s">
        <v>229</v>
      </c>
      <c r="C19" s="528" t="s">
        <v>230</v>
      </c>
      <c r="D19" s="179" t="s">
        <v>3</v>
      </c>
      <c r="E19" s="245">
        <v>15</v>
      </c>
      <c r="F19" s="179" t="s">
        <v>234</v>
      </c>
      <c r="G19" s="179" t="s">
        <v>3</v>
      </c>
      <c r="H19" s="198">
        <f>+I19</f>
        <v>100000000</v>
      </c>
      <c r="I19" s="262">
        <v>100000000</v>
      </c>
      <c r="J19" s="68"/>
      <c r="K19" s="68"/>
      <c r="L19" s="69"/>
      <c r="M19" s="246">
        <v>45658</v>
      </c>
      <c r="N19" s="181">
        <v>46022</v>
      </c>
      <c r="O19" s="179"/>
      <c r="P19" s="179"/>
      <c r="Q19" s="68"/>
      <c r="R19" s="182"/>
      <c r="S19" s="182"/>
      <c r="T19" s="227"/>
      <c r="U19" s="228"/>
      <c r="V19" s="228"/>
      <c r="X19" s="230"/>
      <c r="Z19" s="231"/>
      <c r="AA19" s="230"/>
      <c r="AB19" s="23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2"/>
      <c r="EA19" s="182"/>
      <c r="EB19" s="182"/>
      <c r="EC19" s="182"/>
      <c r="ED19" s="182"/>
      <c r="EE19" s="182"/>
      <c r="EF19" s="182"/>
      <c r="EG19" s="182"/>
      <c r="EH19" s="182"/>
      <c r="EI19" s="182"/>
      <c r="EJ19" s="182"/>
      <c r="EK19" s="182"/>
      <c r="EL19" s="182"/>
      <c r="EM19" s="182"/>
      <c r="EN19" s="182"/>
      <c r="EO19" s="182"/>
      <c r="EP19" s="182"/>
      <c r="EQ19" s="182"/>
      <c r="ER19" s="182"/>
      <c r="ES19" s="182"/>
      <c r="ET19" s="182"/>
      <c r="EU19" s="182"/>
      <c r="EV19" s="182"/>
      <c r="EW19" s="182"/>
      <c r="EX19" s="182"/>
      <c r="EY19" s="182"/>
      <c r="EZ19" s="182"/>
      <c r="FA19" s="182"/>
      <c r="FB19" s="182"/>
      <c r="FC19" s="182"/>
      <c r="FD19" s="182"/>
      <c r="FE19" s="182"/>
      <c r="FF19" s="182"/>
      <c r="FG19" s="182"/>
      <c r="FH19" s="182"/>
      <c r="FI19" s="182"/>
      <c r="FJ19" s="182"/>
      <c r="FK19" s="182"/>
      <c r="FL19" s="182"/>
      <c r="FM19" s="182"/>
      <c r="FN19" s="182"/>
      <c r="FO19" s="182"/>
      <c r="FP19" s="182"/>
      <c r="FQ19" s="182"/>
      <c r="FR19" s="182"/>
      <c r="FS19" s="182"/>
      <c r="FT19" s="182"/>
      <c r="FU19" s="182"/>
      <c r="FV19" s="182"/>
      <c r="FW19" s="182"/>
      <c r="FX19" s="182"/>
      <c r="FY19" s="182"/>
      <c r="FZ19" s="182"/>
      <c r="GA19" s="182"/>
      <c r="GB19" s="182"/>
      <c r="GC19" s="182"/>
      <c r="GD19" s="182"/>
      <c r="GE19" s="182"/>
      <c r="GF19" s="182"/>
      <c r="GG19" s="182"/>
      <c r="GH19" s="182"/>
      <c r="GI19" s="182"/>
      <c r="GJ19" s="182"/>
      <c r="GK19" s="182"/>
      <c r="GL19" s="182"/>
      <c r="GM19" s="182"/>
      <c r="GN19" s="182"/>
      <c r="GO19" s="182"/>
      <c r="GP19" s="182"/>
      <c r="GQ19" s="182"/>
      <c r="GR19" s="182"/>
      <c r="GS19" s="182"/>
      <c r="GT19" s="182"/>
      <c r="GU19" s="182"/>
      <c r="GV19" s="182"/>
      <c r="GW19" s="182"/>
      <c r="GX19" s="182"/>
      <c r="GY19" s="182"/>
      <c r="GZ19" s="182"/>
      <c r="HA19" s="182"/>
      <c r="HB19" s="182"/>
      <c r="HC19" s="182"/>
      <c r="HD19" s="182"/>
      <c r="HE19" s="182"/>
      <c r="HF19" s="182"/>
      <c r="HG19" s="182"/>
      <c r="HH19" s="182"/>
      <c r="HI19" s="182"/>
      <c r="HJ19" s="182"/>
      <c r="HK19" s="182"/>
      <c r="HL19" s="182"/>
      <c r="HM19" s="182"/>
      <c r="HN19" s="182"/>
      <c r="HO19" s="182"/>
      <c r="HP19" s="182"/>
      <c r="HQ19" s="182"/>
      <c r="HR19" s="182"/>
      <c r="HS19" s="182"/>
      <c r="HT19" s="182"/>
      <c r="HU19" s="182"/>
      <c r="HV19" s="182"/>
      <c r="HW19" s="182"/>
      <c r="HX19" s="182"/>
      <c r="HY19" s="182"/>
      <c r="HZ19" s="182"/>
      <c r="IA19" s="182"/>
      <c r="IB19" s="182"/>
      <c r="IC19" s="182"/>
      <c r="ID19" s="182"/>
      <c r="IE19" s="182"/>
      <c r="IF19" s="182"/>
      <c r="IG19" s="182"/>
      <c r="IH19" s="182"/>
      <c r="II19" s="182"/>
      <c r="IJ19" s="182"/>
      <c r="IK19" s="182"/>
      <c r="IL19" s="182"/>
      <c r="IM19" s="182"/>
      <c r="IN19" s="182"/>
      <c r="IO19" s="182"/>
      <c r="IP19" s="182"/>
      <c r="IQ19" s="182"/>
    </row>
    <row r="20" spans="2:251" s="229" customFormat="1" ht="39.75" customHeight="1">
      <c r="B20" s="519"/>
      <c r="C20" s="529"/>
      <c r="D20" s="179" t="s">
        <v>2</v>
      </c>
      <c r="E20" s="245"/>
      <c r="F20" s="179"/>
      <c r="G20" s="179" t="s">
        <v>40</v>
      </c>
      <c r="H20" s="247"/>
      <c r="I20" s="68"/>
      <c r="J20" s="68"/>
      <c r="K20" s="68"/>
      <c r="L20" s="69"/>
      <c r="M20" s="68"/>
      <c r="N20" s="179"/>
      <c r="O20" s="179"/>
      <c r="P20" s="179"/>
      <c r="Q20" s="68"/>
      <c r="R20" s="182"/>
      <c r="S20" s="182"/>
      <c r="T20" s="227"/>
      <c r="U20" s="228"/>
      <c r="V20" s="228"/>
      <c r="X20" s="230"/>
      <c r="Z20" s="231"/>
      <c r="AA20" s="230"/>
      <c r="AB20" s="23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2"/>
      <c r="EA20" s="182"/>
      <c r="EB20" s="182"/>
      <c r="EC20" s="182"/>
      <c r="ED20" s="182"/>
      <c r="EE20" s="182"/>
      <c r="EF20" s="182"/>
      <c r="EG20" s="182"/>
      <c r="EH20" s="182"/>
      <c r="EI20" s="182"/>
      <c r="EJ20" s="182"/>
      <c r="EK20" s="182"/>
      <c r="EL20" s="182"/>
      <c r="EM20" s="182"/>
      <c r="EN20" s="182"/>
      <c r="EO20" s="182"/>
      <c r="EP20" s="182"/>
      <c r="EQ20" s="182"/>
      <c r="ER20" s="182"/>
      <c r="ES20" s="182"/>
      <c r="ET20" s="182"/>
      <c r="EU20" s="182"/>
      <c r="EV20" s="182"/>
      <c r="EW20" s="182"/>
      <c r="EX20" s="182"/>
      <c r="EY20" s="182"/>
      <c r="EZ20" s="182"/>
      <c r="FA20" s="182"/>
      <c r="FB20" s="182"/>
      <c r="FC20" s="182"/>
      <c r="FD20" s="182"/>
      <c r="FE20" s="182"/>
      <c r="FF20" s="182"/>
      <c r="FG20" s="182"/>
      <c r="FH20" s="182"/>
      <c r="FI20" s="182"/>
      <c r="FJ20" s="182"/>
      <c r="FK20" s="182"/>
      <c r="FL20" s="182"/>
      <c r="FM20" s="182"/>
      <c r="FN20" s="182"/>
      <c r="FO20" s="182"/>
      <c r="FP20" s="182"/>
      <c r="FQ20" s="182"/>
      <c r="FR20" s="182"/>
      <c r="FS20" s="182"/>
      <c r="FT20" s="182"/>
      <c r="FU20" s="182"/>
      <c r="FV20" s="182"/>
      <c r="FW20" s="182"/>
      <c r="FX20" s="182"/>
      <c r="FY20" s="182"/>
      <c r="FZ20" s="182"/>
      <c r="GA20" s="182"/>
      <c r="GB20" s="182"/>
      <c r="GC20" s="182"/>
      <c r="GD20" s="182"/>
      <c r="GE20" s="182"/>
      <c r="GF20" s="182"/>
      <c r="GG20" s="182"/>
      <c r="GH20" s="182"/>
      <c r="GI20" s="182"/>
      <c r="GJ20" s="182"/>
      <c r="GK20" s="182"/>
      <c r="GL20" s="182"/>
      <c r="GM20" s="182"/>
      <c r="GN20" s="182"/>
      <c r="GO20" s="182"/>
      <c r="GP20" s="182"/>
      <c r="GQ20" s="182"/>
      <c r="GR20" s="182"/>
      <c r="GS20" s="182"/>
      <c r="GT20" s="182"/>
      <c r="GU20" s="182"/>
      <c r="GV20" s="182"/>
      <c r="GW20" s="182"/>
      <c r="GX20" s="182"/>
      <c r="GY20" s="182"/>
      <c r="GZ20" s="182"/>
      <c r="HA20" s="182"/>
      <c r="HB20" s="182"/>
      <c r="HC20" s="182"/>
      <c r="HD20" s="182"/>
      <c r="HE20" s="182"/>
      <c r="HF20" s="182"/>
      <c r="HG20" s="182"/>
      <c r="HH20" s="182"/>
      <c r="HI20" s="182"/>
      <c r="HJ20" s="182"/>
      <c r="HK20" s="182"/>
      <c r="HL20" s="182"/>
      <c r="HM20" s="182"/>
      <c r="HN20" s="182"/>
      <c r="HO20" s="182"/>
      <c r="HP20" s="182"/>
      <c r="HQ20" s="182"/>
      <c r="HR20" s="182"/>
      <c r="HS20" s="182"/>
      <c r="HT20" s="182"/>
      <c r="HU20" s="182"/>
      <c r="HV20" s="182"/>
      <c r="HW20" s="182"/>
      <c r="HX20" s="182"/>
      <c r="HY20" s="182"/>
      <c r="HZ20" s="182"/>
      <c r="IA20" s="182"/>
      <c r="IB20" s="182"/>
      <c r="IC20" s="182"/>
      <c r="ID20" s="182"/>
      <c r="IE20" s="182"/>
      <c r="IF20" s="182"/>
      <c r="IG20" s="182"/>
      <c r="IH20" s="182"/>
      <c r="II20" s="182"/>
      <c r="IJ20" s="182"/>
      <c r="IK20" s="182"/>
      <c r="IL20" s="182"/>
      <c r="IM20" s="182"/>
      <c r="IN20" s="182"/>
      <c r="IO20" s="182"/>
      <c r="IP20" s="182"/>
      <c r="IQ20" s="182"/>
    </row>
    <row r="21" spans="2:251" s="1" customFormat="1" ht="39.75" customHeight="1">
      <c r="B21" s="519"/>
      <c r="C21" s="524" t="s">
        <v>231</v>
      </c>
      <c r="D21" s="37" t="s">
        <v>3</v>
      </c>
      <c r="E21" s="78">
        <v>5</v>
      </c>
      <c r="F21" s="37" t="s">
        <v>60</v>
      </c>
      <c r="G21" s="37" t="s">
        <v>3</v>
      </c>
      <c r="H21" s="256">
        <f>+I21</f>
        <v>50000000</v>
      </c>
      <c r="I21" s="68">
        <v>50000000</v>
      </c>
      <c r="J21" s="68"/>
      <c r="K21" s="68"/>
      <c r="L21" s="69"/>
      <c r="M21" s="196">
        <v>45658</v>
      </c>
      <c r="N21" s="82">
        <v>46022</v>
      </c>
      <c r="O21" s="37"/>
      <c r="P21" s="37"/>
      <c r="Q21" s="38"/>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s="1" customFormat="1" ht="39.75" customHeight="1">
      <c r="B22" s="519"/>
      <c r="C22" s="532"/>
      <c r="D22" s="37" t="s">
        <v>2</v>
      </c>
      <c r="E22" s="78"/>
      <c r="F22" s="37"/>
      <c r="G22" s="37" t="s">
        <v>40</v>
      </c>
      <c r="H22" s="84"/>
      <c r="I22" s="92"/>
      <c r="J22" s="68"/>
      <c r="K22" s="68"/>
      <c r="L22" s="69"/>
      <c r="M22" s="38"/>
      <c r="N22" s="37"/>
      <c r="O22" s="37"/>
      <c r="P22" s="37"/>
      <c r="Q22" s="3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s="1" customFormat="1" ht="39.75" customHeight="1">
      <c r="B23" s="519"/>
      <c r="C23" s="524" t="s">
        <v>232</v>
      </c>
      <c r="D23" s="37" t="s">
        <v>3</v>
      </c>
      <c r="E23" s="78">
        <v>1</v>
      </c>
      <c r="F23" s="37" t="s">
        <v>163</v>
      </c>
      <c r="G23" s="37" t="s">
        <v>3</v>
      </c>
      <c r="H23" s="84">
        <f>+I23</f>
        <v>50000000</v>
      </c>
      <c r="I23" s="92">
        <v>50000000</v>
      </c>
      <c r="J23" s="68"/>
      <c r="K23" s="68"/>
      <c r="L23" s="69"/>
      <c r="M23" s="196">
        <v>45658</v>
      </c>
      <c r="N23" s="82">
        <v>46022</v>
      </c>
      <c r="O23" s="37"/>
      <c r="P23" s="37"/>
      <c r="Q23" s="38"/>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s="1" customFormat="1" ht="39.75" customHeight="1">
      <c r="B24" s="514"/>
      <c r="C24" s="532"/>
      <c r="D24" s="37" t="s">
        <v>2</v>
      </c>
      <c r="E24" s="78"/>
      <c r="F24" s="37"/>
      <c r="G24" s="37" t="s">
        <v>40</v>
      </c>
      <c r="H24" s="84"/>
      <c r="I24" s="92"/>
      <c r="J24" s="92"/>
      <c r="K24" s="68"/>
      <c r="L24" s="69"/>
      <c r="M24" s="38"/>
      <c r="N24" s="37"/>
      <c r="O24" s="37"/>
      <c r="P24" s="37"/>
      <c r="Q24" s="38"/>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s="1" customFormat="1" ht="15.75">
      <c r="B25" s="366"/>
      <c r="C25" s="374" t="s">
        <v>9</v>
      </c>
      <c r="D25" s="64" t="s">
        <v>3</v>
      </c>
      <c r="E25" s="353"/>
      <c r="F25" s="24"/>
      <c r="G25" s="64" t="s">
        <v>3</v>
      </c>
      <c r="H25" s="26">
        <f>+H23+H21+H19</f>
        <v>200000000</v>
      </c>
      <c r="I25" s="26"/>
      <c r="J25" s="25"/>
      <c r="K25" s="25"/>
      <c r="L25" s="25"/>
      <c r="M25" s="25"/>
      <c r="N25" s="20"/>
      <c r="O25" s="365"/>
      <c r="P25" s="365"/>
      <c r="Q25" s="366"/>
    </row>
    <row r="26" spans="2:251" s="1" customFormat="1" ht="15.75">
      <c r="B26" s="366"/>
      <c r="C26" s="374"/>
      <c r="D26" s="64" t="s">
        <v>2</v>
      </c>
      <c r="E26" s="354"/>
      <c r="F26" s="24"/>
      <c r="G26" s="64" t="s">
        <v>40</v>
      </c>
      <c r="H26" s="23"/>
      <c r="I26" s="21"/>
      <c r="J26" s="21"/>
      <c r="K26" s="22"/>
      <c r="L26" s="21"/>
      <c r="M26" s="21"/>
      <c r="N26" s="20"/>
      <c r="O26" s="365"/>
      <c r="P26" s="365"/>
      <c r="Q26" s="366"/>
    </row>
    <row r="27" spans="2:251" s="1" customFormat="1">
      <c r="D27" s="19"/>
      <c r="H27" s="18"/>
      <c r="I27" s="15"/>
      <c r="J27" s="17"/>
      <c r="K27" s="17"/>
      <c r="L27" s="17"/>
      <c r="M27" s="16"/>
      <c r="N27" s="16"/>
      <c r="O27" s="15"/>
      <c r="P27" s="13"/>
      <c r="Q27" s="14"/>
      <c r="R27" s="13"/>
    </row>
    <row r="28" spans="2:251" s="1" customFormat="1" ht="47.25">
      <c r="B28" s="396" t="s">
        <v>42</v>
      </c>
      <c r="C28" s="396"/>
      <c r="D28" s="364" t="s">
        <v>8</v>
      </c>
      <c r="E28" s="364"/>
      <c r="F28" s="364"/>
      <c r="G28" s="364"/>
      <c r="H28" s="364"/>
      <c r="I28" s="364"/>
      <c r="J28" s="72" t="s">
        <v>43</v>
      </c>
      <c r="K28" s="364" t="s">
        <v>44</v>
      </c>
      <c r="L28" s="364"/>
      <c r="M28" s="393" t="s">
        <v>7</v>
      </c>
      <c r="N28" s="394"/>
      <c r="O28" s="394"/>
      <c r="P28" s="394"/>
      <c r="Q28" s="394"/>
    </row>
    <row r="29" spans="2:251" s="1" customFormat="1" ht="26.25" customHeight="1">
      <c r="B29" s="387" t="s">
        <v>99</v>
      </c>
      <c r="C29" s="389"/>
      <c r="D29" s="368" t="s">
        <v>233</v>
      </c>
      <c r="E29" s="369"/>
      <c r="F29" s="369"/>
      <c r="G29" s="369"/>
      <c r="H29" s="369"/>
      <c r="I29" s="370"/>
      <c r="J29" s="397" t="s">
        <v>60</v>
      </c>
      <c r="K29" s="12" t="s">
        <v>3</v>
      </c>
      <c r="L29" s="66">
        <v>54</v>
      </c>
      <c r="M29" s="395" t="s">
        <v>5</v>
      </c>
      <c r="N29" s="395"/>
      <c r="O29" s="395"/>
      <c r="P29" s="395"/>
      <c r="Q29" s="395"/>
    </row>
    <row r="30" spans="2:251" s="1" customFormat="1" ht="18" customHeight="1">
      <c r="B30" s="390"/>
      <c r="C30" s="392"/>
      <c r="D30" s="371"/>
      <c r="E30" s="372"/>
      <c r="F30" s="372"/>
      <c r="G30" s="372"/>
      <c r="H30" s="372"/>
      <c r="I30" s="373"/>
      <c r="J30" s="397"/>
      <c r="K30" s="12" t="s">
        <v>2</v>
      </c>
      <c r="L30" s="65"/>
      <c r="M30" s="395"/>
      <c r="N30" s="395"/>
      <c r="O30" s="395"/>
      <c r="P30" s="395"/>
      <c r="Q30" s="395"/>
    </row>
    <row r="31" spans="2:251" s="1" customFormat="1" ht="18.75" customHeight="1">
      <c r="B31" s="383"/>
      <c r="C31" s="384"/>
      <c r="D31" s="368" t="s">
        <v>6</v>
      </c>
      <c r="E31" s="369"/>
      <c r="F31" s="369"/>
      <c r="G31" s="369"/>
      <c r="H31" s="369"/>
      <c r="I31" s="370"/>
      <c r="J31" s="397"/>
      <c r="K31" s="12" t="s">
        <v>3</v>
      </c>
      <c r="L31" s="67"/>
      <c r="M31" s="381" t="s">
        <v>4</v>
      </c>
      <c r="N31" s="381"/>
      <c r="O31" s="381"/>
      <c r="P31" s="381"/>
      <c r="Q31" s="381"/>
    </row>
    <row r="32" spans="2:251" s="1" customFormat="1" ht="14.25" customHeight="1">
      <c r="B32" s="385"/>
      <c r="C32" s="386"/>
      <c r="D32" s="371"/>
      <c r="E32" s="372"/>
      <c r="F32" s="372"/>
      <c r="G32" s="372"/>
      <c r="H32" s="372"/>
      <c r="I32" s="373"/>
      <c r="J32" s="397"/>
      <c r="K32" s="12" t="s">
        <v>2</v>
      </c>
      <c r="L32" s="65"/>
      <c r="M32" s="381"/>
      <c r="N32" s="381"/>
      <c r="O32" s="381"/>
      <c r="P32" s="381"/>
      <c r="Q32" s="381"/>
    </row>
    <row r="33" spans="2:53" s="1" customFormat="1" ht="15.75">
      <c r="B33" s="383"/>
      <c r="C33" s="384"/>
      <c r="D33" s="358" t="s">
        <v>6</v>
      </c>
      <c r="E33" s="359"/>
      <c r="F33" s="359"/>
      <c r="G33" s="359"/>
      <c r="H33" s="359"/>
      <c r="I33" s="360"/>
      <c r="J33" s="367"/>
      <c r="K33" s="12" t="s">
        <v>3</v>
      </c>
      <c r="L33" s="65"/>
      <c r="M33" s="382"/>
      <c r="N33" s="382"/>
      <c r="O33" s="382"/>
      <c r="P33" s="382"/>
      <c r="Q33" s="382"/>
    </row>
    <row r="34" spans="2:53" s="1" customFormat="1" ht="15.75">
      <c r="B34" s="385"/>
      <c r="C34" s="386"/>
      <c r="D34" s="361"/>
      <c r="E34" s="362"/>
      <c r="F34" s="362"/>
      <c r="G34" s="362"/>
      <c r="H34" s="362"/>
      <c r="I34" s="363"/>
      <c r="J34" s="367"/>
      <c r="K34" s="12" t="s">
        <v>2</v>
      </c>
      <c r="L34" s="65"/>
      <c r="M34" s="382"/>
      <c r="N34" s="382"/>
      <c r="O34" s="382"/>
      <c r="P34" s="382"/>
      <c r="Q34" s="382"/>
    </row>
    <row r="35" spans="2:53" s="1" customFormat="1" ht="15" customHeight="1">
      <c r="B35" s="387" t="s">
        <v>1</v>
      </c>
      <c r="C35" s="388"/>
      <c r="D35" s="388"/>
      <c r="E35" s="388"/>
      <c r="F35" s="388"/>
      <c r="G35" s="388"/>
      <c r="H35" s="388"/>
      <c r="I35" s="388"/>
      <c r="J35" s="388"/>
      <c r="K35" s="388"/>
      <c r="L35" s="389"/>
      <c r="M35" s="381" t="s">
        <v>0</v>
      </c>
      <c r="N35" s="381"/>
      <c r="O35" s="381"/>
      <c r="P35" s="381"/>
      <c r="Q35" s="381"/>
    </row>
    <row r="36" spans="2:53" s="1" customFormat="1" ht="29.25" customHeight="1">
      <c r="B36" s="390"/>
      <c r="C36" s="391"/>
      <c r="D36" s="391"/>
      <c r="E36" s="391"/>
      <c r="F36" s="391"/>
      <c r="G36" s="391"/>
      <c r="H36" s="391"/>
      <c r="I36" s="391"/>
      <c r="J36" s="391"/>
      <c r="K36" s="391"/>
      <c r="L36" s="392"/>
      <c r="M36" s="381"/>
      <c r="N36" s="381"/>
      <c r="O36" s="381"/>
      <c r="P36" s="381"/>
      <c r="Q36" s="381"/>
    </row>
    <row r="37" spans="2:53" s="1" customFormat="1">
      <c r="J37" s="3"/>
      <c r="M37" s="11"/>
      <c r="N37" s="11"/>
    </row>
    <row r="38" spans="2:53" s="1" customFormat="1" ht="15.75">
      <c r="J38" s="3"/>
      <c r="M38" s="2"/>
      <c r="N38" s="2"/>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2:53" s="1" customFormat="1" ht="15.75">
      <c r="J39" s="3"/>
      <c r="M39" s="2"/>
      <c r="N39" s="2"/>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s="1" customFormat="1" ht="15.75">
      <c r="J40" s="3"/>
      <c r="M40" s="2"/>
      <c r="N40" s="2"/>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s="1" customFormat="1" ht="15.75">
      <c r="J41" s="3"/>
      <c r="M41" s="2"/>
      <c r="N41" s="2"/>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s="1" customFormat="1" ht="15.75">
      <c r="J42" s="3"/>
      <c r="M42" s="2"/>
      <c r="N42" s="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s="1" customFormat="1" ht="15.75">
      <c r="J43" s="3"/>
      <c r="M43" s="2"/>
      <c r="N43" s="2"/>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s="1" customFormat="1" ht="15.75">
      <c r="J44" s="3"/>
      <c r="M44" s="2"/>
      <c r="N44" s="2"/>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s="1" customFormat="1" ht="15.75">
      <c r="J45" s="3"/>
      <c r="M45" s="2"/>
      <c r="N45" s="2"/>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s="1" customFormat="1" ht="15.75">
      <c r="J46" s="3"/>
      <c r="M46" s="2"/>
      <c r="N46" s="2"/>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s="1" customFormat="1" ht="15.75">
      <c r="J47" s="3"/>
      <c r="M47" s="2"/>
      <c r="N47" s="2"/>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s="1" customFormat="1" ht="15.75">
      <c r="J48" s="3"/>
      <c r="M48" s="2"/>
      <c r="N48" s="2"/>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sheetData>
  <mergeCells count="79">
    <mergeCell ref="B35:L36"/>
    <mergeCell ref="M35:Q36"/>
    <mergeCell ref="B31:C32"/>
    <mergeCell ref="D31:I32"/>
    <mergeCell ref="J31:J32"/>
    <mergeCell ref="M31:Q32"/>
    <mergeCell ref="B33:C34"/>
    <mergeCell ref="D33:I34"/>
    <mergeCell ref="J33:J34"/>
    <mergeCell ref="M33:Q34"/>
    <mergeCell ref="B28:C28"/>
    <mergeCell ref="D28:I28"/>
    <mergeCell ref="K28:L28"/>
    <mergeCell ref="M28:Q28"/>
    <mergeCell ref="B29:C30"/>
    <mergeCell ref="D29:I30"/>
    <mergeCell ref="J29:J30"/>
    <mergeCell ref="M29:Q30"/>
    <mergeCell ref="U18:V18"/>
    <mergeCell ref="Q25:Q26"/>
    <mergeCell ref="B19:B24"/>
    <mergeCell ref="C19:C20"/>
    <mergeCell ref="C21:C22"/>
    <mergeCell ref="C23:C24"/>
    <mergeCell ref="B25:B26"/>
    <mergeCell ref="C25:C26"/>
    <mergeCell ref="E25:E26"/>
    <mergeCell ref="O25:O26"/>
    <mergeCell ref="P25:P26"/>
    <mergeCell ref="U15:V15"/>
    <mergeCell ref="B16:B18"/>
    <mergeCell ref="C16:C18"/>
    <mergeCell ref="D16:D18"/>
    <mergeCell ref="E16:E18"/>
    <mergeCell ref="F16:F18"/>
    <mergeCell ref="G16:G18"/>
    <mergeCell ref="H16:H18"/>
    <mergeCell ref="I16:L17"/>
    <mergeCell ref="M16:N17"/>
    <mergeCell ref="O16:Q16"/>
    <mergeCell ref="U16:V16"/>
    <mergeCell ref="O17:O18"/>
    <mergeCell ref="P17:P18"/>
    <mergeCell ref="Q17:Q18"/>
    <mergeCell ref="U17:V17"/>
    <mergeCell ref="U12:W12"/>
    <mergeCell ref="B13:C13"/>
    <mergeCell ref="D13:I13"/>
    <mergeCell ref="N13:P13"/>
    <mergeCell ref="U13:W13"/>
    <mergeCell ref="T9:X9"/>
    <mergeCell ref="B10:C10"/>
    <mergeCell ref="D10:I10"/>
    <mergeCell ref="N10:P10"/>
    <mergeCell ref="B11:C11"/>
    <mergeCell ref="D11:I11"/>
    <mergeCell ref="N11:P11"/>
    <mergeCell ref="U11:W11"/>
    <mergeCell ref="C6:Q6"/>
    <mergeCell ref="D7:Q7"/>
    <mergeCell ref="D8:Q8"/>
    <mergeCell ref="B9:C9"/>
    <mergeCell ref="D9:I9"/>
    <mergeCell ref="J9:L15"/>
    <mergeCell ref="M9:Q9"/>
    <mergeCell ref="B12:C12"/>
    <mergeCell ref="D12:I12"/>
    <mergeCell ref="N12:P12"/>
    <mergeCell ref="N14:P14"/>
    <mergeCell ref="D15:I15"/>
    <mergeCell ref="N15:P15"/>
    <mergeCell ref="B2:C5"/>
    <mergeCell ref="D2:K3"/>
    <mergeCell ref="L2:O2"/>
    <mergeCell ref="P2:Q5"/>
    <mergeCell ref="L3:O3"/>
    <mergeCell ref="D4:K5"/>
    <mergeCell ref="L4:O4"/>
    <mergeCell ref="L5:O5"/>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3"/>
  <sheetViews>
    <sheetView topLeftCell="A20" zoomScale="70" zoomScaleNormal="70" workbookViewId="0">
      <selection activeCell="D12" sqref="D12:I12"/>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9.4257812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6" width="16.85546875" style="1" customWidth="1"/>
    <col min="17" max="17" width="20.14062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96"/>
      <c r="C2" s="296"/>
      <c r="D2" s="281" t="s">
        <v>28</v>
      </c>
      <c r="E2" s="282"/>
      <c r="F2" s="282"/>
      <c r="G2" s="282"/>
      <c r="H2" s="282"/>
      <c r="I2" s="282"/>
      <c r="J2" s="282"/>
      <c r="K2" s="283"/>
      <c r="L2" s="287" t="s">
        <v>32</v>
      </c>
      <c r="M2" s="288"/>
      <c r="N2" s="288"/>
      <c r="O2" s="289"/>
      <c r="P2" s="290"/>
      <c r="Q2" s="291"/>
      <c r="R2" s="61"/>
    </row>
    <row r="3" spans="2:251" s="39" customFormat="1" ht="37.5" customHeight="1">
      <c r="B3" s="296"/>
      <c r="C3" s="296"/>
      <c r="D3" s="284"/>
      <c r="E3" s="285"/>
      <c r="F3" s="285"/>
      <c r="G3" s="285"/>
      <c r="H3" s="285"/>
      <c r="I3" s="285"/>
      <c r="J3" s="285"/>
      <c r="K3" s="286"/>
      <c r="L3" s="287" t="s">
        <v>29</v>
      </c>
      <c r="M3" s="288"/>
      <c r="N3" s="288"/>
      <c r="O3" s="289"/>
      <c r="P3" s="292"/>
      <c r="Q3" s="293"/>
      <c r="R3" s="61"/>
    </row>
    <row r="4" spans="2:251" s="39" customFormat="1" ht="33.75" customHeight="1">
      <c r="B4" s="296"/>
      <c r="C4" s="296"/>
      <c r="D4" s="281" t="s">
        <v>27</v>
      </c>
      <c r="E4" s="282"/>
      <c r="F4" s="282"/>
      <c r="G4" s="282"/>
      <c r="H4" s="282"/>
      <c r="I4" s="282"/>
      <c r="J4" s="282"/>
      <c r="K4" s="283"/>
      <c r="L4" s="287" t="s">
        <v>30</v>
      </c>
      <c r="M4" s="288"/>
      <c r="N4" s="288"/>
      <c r="O4" s="289"/>
      <c r="P4" s="292"/>
      <c r="Q4" s="293"/>
      <c r="R4" s="61"/>
    </row>
    <row r="5" spans="2:251" s="39" customFormat="1" ht="38.25" customHeight="1">
      <c r="B5" s="296"/>
      <c r="C5" s="296"/>
      <c r="D5" s="284"/>
      <c r="E5" s="285"/>
      <c r="F5" s="285"/>
      <c r="G5" s="285"/>
      <c r="H5" s="285"/>
      <c r="I5" s="285"/>
      <c r="J5" s="285"/>
      <c r="K5" s="286"/>
      <c r="L5" s="287" t="s">
        <v>31</v>
      </c>
      <c r="M5" s="288"/>
      <c r="N5" s="288"/>
      <c r="O5" s="289"/>
      <c r="P5" s="294"/>
      <c r="Q5" s="295"/>
      <c r="R5" s="61"/>
    </row>
    <row r="6" spans="2:251" s="39" customFormat="1" ht="23.25" customHeight="1">
      <c r="C6" s="311"/>
      <c r="D6" s="311"/>
      <c r="E6" s="311"/>
      <c r="F6" s="311"/>
      <c r="G6" s="311"/>
      <c r="H6" s="311"/>
      <c r="I6" s="311"/>
      <c r="J6" s="311"/>
      <c r="K6" s="311"/>
      <c r="L6" s="311"/>
      <c r="M6" s="311"/>
      <c r="N6" s="311"/>
      <c r="O6" s="311"/>
      <c r="P6" s="311"/>
      <c r="Q6" s="311"/>
      <c r="R6" s="61"/>
    </row>
    <row r="7" spans="2:251" s="39" customFormat="1" ht="31.5" customHeight="1">
      <c r="B7" s="63" t="s">
        <v>37</v>
      </c>
      <c r="C7" s="63" t="s">
        <v>46</v>
      </c>
      <c r="D7" s="317" t="s">
        <v>47</v>
      </c>
      <c r="E7" s="318"/>
      <c r="F7" s="318"/>
      <c r="G7" s="318"/>
      <c r="H7" s="318"/>
      <c r="I7" s="318"/>
      <c r="J7" s="318"/>
      <c r="K7" s="318"/>
      <c r="L7" s="318"/>
      <c r="M7" s="318"/>
      <c r="N7" s="318"/>
      <c r="O7" s="318"/>
      <c r="P7" s="318"/>
      <c r="Q7" s="319"/>
      <c r="R7" s="61"/>
    </row>
    <row r="8" spans="2:251" s="39" customFormat="1" ht="36" customHeight="1">
      <c r="B8" s="63" t="s">
        <v>26</v>
      </c>
      <c r="C8" s="63"/>
      <c r="D8" s="312" t="s">
        <v>248</v>
      </c>
      <c r="E8" s="312"/>
      <c r="F8" s="312"/>
      <c r="G8" s="312"/>
      <c r="H8" s="312"/>
      <c r="I8" s="312"/>
      <c r="J8" s="312"/>
      <c r="K8" s="312"/>
      <c r="L8" s="312"/>
      <c r="M8" s="312"/>
      <c r="N8" s="312"/>
      <c r="O8" s="312"/>
      <c r="P8" s="312"/>
      <c r="Q8" s="312"/>
    </row>
    <row r="9" spans="2:251" s="39" customFormat="1" ht="36" customHeight="1">
      <c r="B9" s="313" t="s">
        <v>254</v>
      </c>
      <c r="C9" s="314"/>
      <c r="D9" s="321" t="s">
        <v>255</v>
      </c>
      <c r="E9" s="321"/>
      <c r="F9" s="321"/>
      <c r="G9" s="321"/>
      <c r="H9" s="321"/>
      <c r="I9" s="322"/>
      <c r="J9" s="327" t="s">
        <v>93</v>
      </c>
      <c r="K9" s="328"/>
      <c r="L9" s="329"/>
      <c r="M9" s="336" t="s">
        <v>25</v>
      </c>
      <c r="N9" s="337"/>
      <c r="O9" s="337"/>
      <c r="P9" s="337"/>
      <c r="Q9" s="338"/>
      <c r="R9" s="47"/>
      <c r="T9" s="320"/>
      <c r="U9" s="320"/>
      <c r="V9" s="320"/>
      <c r="W9" s="320"/>
      <c r="X9" s="320"/>
    </row>
    <row r="10" spans="2:251" s="39" customFormat="1" ht="36" customHeight="1">
      <c r="B10" s="313" t="s">
        <v>264</v>
      </c>
      <c r="C10" s="314"/>
      <c r="D10" s="321" t="s">
        <v>265</v>
      </c>
      <c r="E10" s="321"/>
      <c r="F10" s="321"/>
      <c r="G10" s="321"/>
      <c r="H10" s="321"/>
      <c r="I10" s="322"/>
      <c r="J10" s="330"/>
      <c r="K10" s="331"/>
      <c r="L10" s="332"/>
      <c r="M10" s="60" t="s">
        <v>24</v>
      </c>
      <c r="N10" s="323" t="s">
        <v>23</v>
      </c>
      <c r="O10" s="323"/>
      <c r="P10" s="323"/>
      <c r="Q10" s="60" t="s">
        <v>22</v>
      </c>
      <c r="R10" s="47"/>
      <c r="T10" s="59"/>
      <c r="U10" s="59"/>
      <c r="V10" s="59"/>
      <c r="W10" s="59"/>
      <c r="X10" s="59"/>
    </row>
    <row r="11" spans="2:251" s="39" customFormat="1" ht="31.5" customHeight="1">
      <c r="B11" s="315" t="s">
        <v>268</v>
      </c>
      <c r="C11" s="316"/>
      <c r="D11" s="324" t="s">
        <v>274</v>
      </c>
      <c r="E11" s="324"/>
      <c r="F11" s="324"/>
      <c r="G11" s="324"/>
      <c r="H11" s="324"/>
      <c r="I11" s="325"/>
      <c r="J11" s="330"/>
      <c r="K11" s="331"/>
      <c r="L11" s="332"/>
      <c r="M11" s="184"/>
      <c r="N11" s="536"/>
      <c r="O11" s="537"/>
      <c r="P11" s="538"/>
      <c r="Q11" s="195"/>
      <c r="R11" s="47"/>
      <c r="T11" s="56"/>
      <c r="U11" s="326"/>
      <c r="V11" s="326"/>
      <c r="W11" s="326"/>
      <c r="X11" s="56"/>
      <c r="Z11" s="55"/>
      <c r="AA11" s="55"/>
    </row>
    <row r="12" spans="2:251" s="39" customFormat="1" ht="74.25" customHeight="1">
      <c r="B12" s="346" t="s">
        <v>272</v>
      </c>
      <c r="C12" s="347"/>
      <c r="D12" s="324" t="s">
        <v>275</v>
      </c>
      <c r="E12" s="324"/>
      <c r="F12" s="324"/>
      <c r="G12" s="324"/>
      <c r="H12" s="324"/>
      <c r="I12" s="325"/>
      <c r="J12" s="330"/>
      <c r="K12" s="331"/>
      <c r="L12" s="332"/>
      <c r="M12" s="184"/>
      <c r="N12" s="536"/>
      <c r="O12" s="537"/>
      <c r="P12" s="538"/>
      <c r="Q12" s="195"/>
      <c r="R12" s="47"/>
      <c r="T12" s="50"/>
      <c r="U12" s="342"/>
      <c r="V12" s="342"/>
      <c r="W12" s="342"/>
      <c r="X12" s="44"/>
      <c r="Z12" s="42"/>
      <c r="AA12" s="41"/>
      <c r="AB12" s="40"/>
    </row>
    <row r="13" spans="2:251" s="39" customFormat="1" ht="74.25" customHeight="1">
      <c r="B13" s="301" t="s">
        <v>176</v>
      </c>
      <c r="C13" s="302"/>
      <c r="D13" s="321"/>
      <c r="E13" s="321"/>
      <c r="F13" s="321"/>
      <c r="G13" s="321"/>
      <c r="H13" s="321"/>
      <c r="I13" s="322"/>
      <c r="J13" s="330"/>
      <c r="K13" s="331"/>
      <c r="L13" s="332"/>
      <c r="M13" s="191"/>
      <c r="N13" s="536"/>
      <c r="O13" s="537"/>
      <c r="P13" s="538"/>
      <c r="Q13" s="192"/>
      <c r="R13" s="47"/>
      <c r="T13" s="50"/>
      <c r="U13" s="342"/>
      <c r="V13" s="342"/>
      <c r="W13" s="342"/>
      <c r="X13" s="44"/>
      <c r="Z13" s="42"/>
      <c r="AA13" s="41"/>
      <c r="AB13" s="40"/>
    </row>
    <row r="14" spans="2:251" s="39" customFormat="1" ht="74.25" customHeight="1">
      <c r="B14" s="151"/>
      <c r="C14" s="185"/>
      <c r="D14" s="149"/>
      <c r="E14" s="149"/>
      <c r="F14" s="149"/>
      <c r="G14" s="149"/>
      <c r="H14" s="149"/>
      <c r="I14" s="150"/>
      <c r="J14" s="330"/>
      <c r="K14" s="331"/>
      <c r="L14" s="332"/>
      <c r="M14" s="184"/>
      <c r="N14" s="539"/>
      <c r="O14" s="539"/>
      <c r="P14" s="539"/>
      <c r="Q14" s="193"/>
      <c r="R14" s="47"/>
      <c r="T14" s="50"/>
      <c r="U14" s="45"/>
      <c r="V14" s="45"/>
      <c r="W14" s="45"/>
      <c r="X14" s="44"/>
      <c r="Z14" s="42"/>
      <c r="AA14" s="41"/>
      <c r="AB14" s="40"/>
    </row>
    <row r="15" spans="2:251" s="39" customFormat="1" ht="28.5" customHeight="1">
      <c r="B15" s="73" t="s">
        <v>94</v>
      </c>
      <c r="C15" s="74"/>
      <c r="D15" s="303"/>
      <c r="E15" s="303"/>
      <c r="F15" s="303"/>
      <c r="G15" s="303"/>
      <c r="H15" s="303"/>
      <c r="I15" s="304"/>
      <c r="J15" s="333"/>
      <c r="K15" s="334"/>
      <c r="L15" s="335"/>
      <c r="M15" s="184"/>
      <c r="N15" s="539"/>
      <c r="O15" s="539"/>
      <c r="P15" s="539"/>
      <c r="Q15" s="194"/>
      <c r="R15" s="47"/>
      <c r="T15" s="46"/>
      <c r="U15" s="342"/>
      <c r="V15" s="342"/>
      <c r="W15" s="45"/>
      <c r="X15" s="44"/>
      <c r="Y15" s="43"/>
      <c r="Z15" s="42"/>
      <c r="AA15" s="41"/>
      <c r="AB15" s="40"/>
    </row>
    <row r="16" spans="2:251" ht="28.5" customHeight="1">
      <c r="B16" s="307" t="s">
        <v>35</v>
      </c>
      <c r="C16" s="349" t="s">
        <v>33</v>
      </c>
      <c r="D16" s="305" t="s">
        <v>39</v>
      </c>
      <c r="E16" s="305" t="s">
        <v>21</v>
      </c>
      <c r="F16" s="305" t="s">
        <v>45</v>
      </c>
      <c r="G16" s="350" t="s">
        <v>41</v>
      </c>
      <c r="H16" s="305" t="s">
        <v>36</v>
      </c>
      <c r="I16" s="375" t="s">
        <v>34</v>
      </c>
      <c r="J16" s="376"/>
      <c r="K16" s="376"/>
      <c r="L16" s="377"/>
      <c r="M16" s="305" t="s">
        <v>20</v>
      </c>
      <c r="N16" s="305"/>
      <c r="O16" s="306" t="s">
        <v>19</v>
      </c>
      <c r="P16" s="306"/>
      <c r="Q16" s="306"/>
      <c r="R16" s="3"/>
      <c r="S16" s="3"/>
      <c r="T16" s="10"/>
      <c r="U16" s="348"/>
      <c r="V16" s="348"/>
      <c r="W16" s="3"/>
      <c r="X16" s="9"/>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3.75" customHeight="1">
      <c r="B17" s="308"/>
      <c r="C17" s="349"/>
      <c r="D17" s="305"/>
      <c r="E17" s="305"/>
      <c r="F17" s="305"/>
      <c r="G17" s="305"/>
      <c r="H17" s="305"/>
      <c r="I17" s="378"/>
      <c r="J17" s="379"/>
      <c r="K17" s="379"/>
      <c r="L17" s="380"/>
      <c r="M17" s="305"/>
      <c r="N17" s="305"/>
      <c r="O17" s="305" t="s">
        <v>18</v>
      </c>
      <c r="P17" s="305" t="s">
        <v>17</v>
      </c>
      <c r="Q17" s="349" t="s">
        <v>16</v>
      </c>
      <c r="R17" s="3"/>
      <c r="S17" s="3"/>
      <c r="T17" s="8"/>
      <c r="U17" s="348"/>
      <c r="V17" s="348"/>
      <c r="W17" s="3"/>
      <c r="X17" s="7"/>
      <c r="Y17" s="3"/>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309"/>
      <c r="C18" s="349"/>
      <c r="D18" s="305"/>
      <c r="E18" s="305"/>
      <c r="F18" s="305"/>
      <c r="G18" s="305"/>
      <c r="H18" s="305"/>
      <c r="I18" s="68" t="s">
        <v>15</v>
      </c>
      <c r="J18" s="68" t="s">
        <v>14</v>
      </c>
      <c r="K18" s="68" t="s">
        <v>13</v>
      </c>
      <c r="L18" s="69" t="s">
        <v>12</v>
      </c>
      <c r="M18" s="38" t="s">
        <v>11</v>
      </c>
      <c r="N18" s="37" t="s">
        <v>10</v>
      </c>
      <c r="O18" s="305"/>
      <c r="P18" s="305"/>
      <c r="Q18" s="349"/>
      <c r="R18" s="3"/>
      <c r="S18" s="3"/>
      <c r="T18" s="5"/>
      <c r="U18" s="348"/>
      <c r="V18" s="348"/>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s="229" customFormat="1" ht="39.75" customHeight="1">
      <c r="B19" s="513" t="s">
        <v>201</v>
      </c>
      <c r="C19" s="528" t="s">
        <v>95</v>
      </c>
      <c r="D19" s="179" t="s">
        <v>3</v>
      </c>
      <c r="E19" s="245">
        <v>20</v>
      </c>
      <c r="F19" s="179" t="s">
        <v>154</v>
      </c>
      <c r="G19" s="179" t="s">
        <v>3</v>
      </c>
      <c r="H19" s="198">
        <v>150000000</v>
      </c>
      <c r="I19" s="197">
        <f t="shared" ref="I19:I26" si="0">+H19</f>
        <v>150000000</v>
      </c>
      <c r="J19" s="68"/>
      <c r="K19" s="68"/>
      <c r="L19" s="69"/>
      <c r="M19" s="246">
        <v>45658</v>
      </c>
      <c r="N19" s="181">
        <v>46022</v>
      </c>
      <c r="O19" s="179"/>
      <c r="P19" s="179"/>
      <c r="Q19" s="68"/>
      <c r="R19" s="182"/>
      <c r="S19" s="182"/>
      <c r="T19" s="227"/>
      <c r="U19" s="228"/>
      <c r="V19" s="228"/>
      <c r="X19" s="230"/>
      <c r="Z19" s="231"/>
      <c r="AA19" s="230"/>
      <c r="AB19" s="23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2"/>
      <c r="EA19" s="182"/>
      <c r="EB19" s="182"/>
      <c r="EC19" s="182"/>
      <c r="ED19" s="182"/>
      <c r="EE19" s="182"/>
      <c r="EF19" s="182"/>
      <c r="EG19" s="182"/>
      <c r="EH19" s="182"/>
      <c r="EI19" s="182"/>
      <c r="EJ19" s="182"/>
      <c r="EK19" s="182"/>
      <c r="EL19" s="182"/>
      <c r="EM19" s="182"/>
      <c r="EN19" s="182"/>
      <c r="EO19" s="182"/>
      <c r="EP19" s="182"/>
      <c r="EQ19" s="182"/>
      <c r="ER19" s="182"/>
      <c r="ES19" s="182"/>
      <c r="ET19" s="182"/>
      <c r="EU19" s="182"/>
      <c r="EV19" s="182"/>
      <c r="EW19" s="182"/>
      <c r="EX19" s="182"/>
      <c r="EY19" s="182"/>
      <c r="EZ19" s="182"/>
      <c r="FA19" s="182"/>
      <c r="FB19" s="182"/>
      <c r="FC19" s="182"/>
      <c r="FD19" s="182"/>
      <c r="FE19" s="182"/>
      <c r="FF19" s="182"/>
      <c r="FG19" s="182"/>
      <c r="FH19" s="182"/>
      <c r="FI19" s="182"/>
      <c r="FJ19" s="182"/>
      <c r="FK19" s="182"/>
      <c r="FL19" s="182"/>
      <c r="FM19" s="182"/>
      <c r="FN19" s="182"/>
      <c r="FO19" s="182"/>
      <c r="FP19" s="182"/>
      <c r="FQ19" s="182"/>
      <c r="FR19" s="182"/>
      <c r="FS19" s="182"/>
      <c r="FT19" s="182"/>
      <c r="FU19" s="182"/>
      <c r="FV19" s="182"/>
      <c r="FW19" s="182"/>
      <c r="FX19" s="182"/>
      <c r="FY19" s="182"/>
      <c r="FZ19" s="182"/>
      <c r="GA19" s="182"/>
      <c r="GB19" s="182"/>
      <c r="GC19" s="182"/>
      <c r="GD19" s="182"/>
      <c r="GE19" s="182"/>
      <c r="GF19" s="182"/>
      <c r="GG19" s="182"/>
      <c r="GH19" s="182"/>
      <c r="GI19" s="182"/>
      <c r="GJ19" s="182"/>
      <c r="GK19" s="182"/>
      <c r="GL19" s="182"/>
      <c r="GM19" s="182"/>
      <c r="GN19" s="182"/>
      <c r="GO19" s="182"/>
      <c r="GP19" s="182"/>
      <c r="GQ19" s="182"/>
      <c r="GR19" s="182"/>
      <c r="GS19" s="182"/>
      <c r="GT19" s="182"/>
      <c r="GU19" s="182"/>
      <c r="GV19" s="182"/>
      <c r="GW19" s="182"/>
      <c r="GX19" s="182"/>
      <c r="GY19" s="182"/>
      <c r="GZ19" s="182"/>
      <c r="HA19" s="182"/>
      <c r="HB19" s="182"/>
      <c r="HC19" s="182"/>
      <c r="HD19" s="182"/>
      <c r="HE19" s="182"/>
      <c r="HF19" s="182"/>
      <c r="HG19" s="182"/>
      <c r="HH19" s="182"/>
      <c r="HI19" s="182"/>
      <c r="HJ19" s="182"/>
      <c r="HK19" s="182"/>
      <c r="HL19" s="182"/>
      <c r="HM19" s="182"/>
      <c r="HN19" s="182"/>
      <c r="HO19" s="182"/>
      <c r="HP19" s="182"/>
      <c r="HQ19" s="182"/>
      <c r="HR19" s="182"/>
      <c r="HS19" s="182"/>
      <c r="HT19" s="182"/>
      <c r="HU19" s="182"/>
      <c r="HV19" s="182"/>
      <c r="HW19" s="182"/>
      <c r="HX19" s="182"/>
      <c r="HY19" s="182"/>
      <c r="HZ19" s="182"/>
      <c r="IA19" s="182"/>
      <c r="IB19" s="182"/>
      <c r="IC19" s="182"/>
      <c r="ID19" s="182"/>
      <c r="IE19" s="182"/>
      <c r="IF19" s="182"/>
      <c r="IG19" s="182"/>
      <c r="IH19" s="182"/>
      <c r="II19" s="182"/>
      <c r="IJ19" s="182"/>
      <c r="IK19" s="182"/>
      <c r="IL19" s="182"/>
      <c r="IM19" s="182"/>
      <c r="IN19" s="182"/>
      <c r="IO19" s="182"/>
      <c r="IP19" s="182"/>
      <c r="IQ19" s="182"/>
    </row>
    <row r="20" spans="2:251" s="229" customFormat="1" ht="39.75" customHeight="1">
      <c r="B20" s="519"/>
      <c r="C20" s="529"/>
      <c r="D20" s="179" t="s">
        <v>2</v>
      </c>
      <c r="E20" s="245"/>
      <c r="F20" s="179"/>
      <c r="G20" s="179" t="s">
        <v>40</v>
      </c>
      <c r="H20" s="247"/>
      <c r="I20" s="68">
        <f t="shared" si="0"/>
        <v>0</v>
      </c>
      <c r="J20" s="68"/>
      <c r="K20" s="68"/>
      <c r="L20" s="69"/>
      <c r="M20" s="68"/>
      <c r="N20" s="179"/>
      <c r="O20" s="179"/>
      <c r="P20" s="179"/>
      <c r="Q20" s="68"/>
      <c r="R20" s="182"/>
      <c r="S20" s="182"/>
      <c r="T20" s="227"/>
      <c r="U20" s="228"/>
      <c r="V20" s="228"/>
      <c r="X20" s="230"/>
      <c r="Z20" s="231"/>
      <c r="AA20" s="230"/>
      <c r="AB20" s="23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2"/>
      <c r="EA20" s="182"/>
      <c r="EB20" s="182"/>
      <c r="EC20" s="182"/>
      <c r="ED20" s="182"/>
      <c r="EE20" s="182"/>
      <c r="EF20" s="182"/>
      <c r="EG20" s="182"/>
      <c r="EH20" s="182"/>
      <c r="EI20" s="182"/>
      <c r="EJ20" s="182"/>
      <c r="EK20" s="182"/>
      <c r="EL20" s="182"/>
      <c r="EM20" s="182"/>
      <c r="EN20" s="182"/>
      <c r="EO20" s="182"/>
      <c r="EP20" s="182"/>
      <c r="EQ20" s="182"/>
      <c r="ER20" s="182"/>
      <c r="ES20" s="182"/>
      <c r="ET20" s="182"/>
      <c r="EU20" s="182"/>
      <c r="EV20" s="182"/>
      <c r="EW20" s="182"/>
      <c r="EX20" s="182"/>
      <c r="EY20" s="182"/>
      <c r="EZ20" s="182"/>
      <c r="FA20" s="182"/>
      <c r="FB20" s="182"/>
      <c r="FC20" s="182"/>
      <c r="FD20" s="182"/>
      <c r="FE20" s="182"/>
      <c r="FF20" s="182"/>
      <c r="FG20" s="182"/>
      <c r="FH20" s="182"/>
      <c r="FI20" s="182"/>
      <c r="FJ20" s="182"/>
      <c r="FK20" s="182"/>
      <c r="FL20" s="182"/>
      <c r="FM20" s="182"/>
      <c r="FN20" s="182"/>
      <c r="FO20" s="182"/>
      <c r="FP20" s="182"/>
      <c r="FQ20" s="182"/>
      <c r="FR20" s="182"/>
      <c r="FS20" s="182"/>
      <c r="FT20" s="182"/>
      <c r="FU20" s="182"/>
      <c r="FV20" s="182"/>
      <c r="FW20" s="182"/>
      <c r="FX20" s="182"/>
      <c r="FY20" s="182"/>
      <c r="FZ20" s="182"/>
      <c r="GA20" s="182"/>
      <c r="GB20" s="182"/>
      <c r="GC20" s="182"/>
      <c r="GD20" s="182"/>
      <c r="GE20" s="182"/>
      <c r="GF20" s="182"/>
      <c r="GG20" s="182"/>
      <c r="GH20" s="182"/>
      <c r="GI20" s="182"/>
      <c r="GJ20" s="182"/>
      <c r="GK20" s="182"/>
      <c r="GL20" s="182"/>
      <c r="GM20" s="182"/>
      <c r="GN20" s="182"/>
      <c r="GO20" s="182"/>
      <c r="GP20" s="182"/>
      <c r="GQ20" s="182"/>
      <c r="GR20" s="182"/>
      <c r="GS20" s="182"/>
      <c r="GT20" s="182"/>
      <c r="GU20" s="182"/>
      <c r="GV20" s="182"/>
      <c r="GW20" s="182"/>
      <c r="GX20" s="182"/>
      <c r="GY20" s="182"/>
      <c r="GZ20" s="182"/>
      <c r="HA20" s="182"/>
      <c r="HB20" s="182"/>
      <c r="HC20" s="182"/>
      <c r="HD20" s="182"/>
      <c r="HE20" s="182"/>
      <c r="HF20" s="182"/>
      <c r="HG20" s="182"/>
      <c r="HH20" s="182"/>
      <c r="HI20" s="182"/>
      <c r="HJ20" s="182"/>
      <c r="HK20" s="182"/>
      <c r="HL20" s="182"/>
      <c r="HM20" s="182"/>
      <c r="HN20" s="182"/>
      <c r="HO20" s="182"/>
      <c r="HP20" s="182"/>
      <c r="HQ20" s="182"/>
      <c r="HR20" s="182"/>
      <c r="HS20" s="182"/>
      <c r="HT20" s="182"/>
      <c r="HU20" s="182"/>
      <c r="HV20" s="182"/>
      <c r="HW20" s="182"/>
      <c r="HX20" s="182"/>
      <c r="HY20" s="182"/>
      <c r="HZ20" s="182"/>
      <c r="IA20" s="182"/>
      <c r="IB20" s="182"/>
      <c r="IC20" s="182"/>
      <c r="ID20" s="182"/>
      <c r="IE20" s="182"/>
      <c r="IF20" s="182"/>
      <c r="IG20" s="182"/>
      <c r="IH20" s="182"/>
      <c r="II20" s="182"/>
      <c r="IJ20" s="182"/>
      <c r="IK20" s="182"/>
      <c r="IL20" s="182"/>
      <c r="IM20" s="182"/>
      <c r="IN20" s="182"/>
      <c r="IO20" s="182"/>
      <c r="IP20" s="182"/>
      <c r="IQ20" s="182"/>
    </row>
    <row r="21" spans="2:251" ht="39.75" customHeight="1">
      <c r="B21" s="519"/>
      <c r="C21" s="524" t="s">
        <v>96</v>
      </c>
      <c r="D21" s="37" t="s">
        <v>3</v>
      </c>
      <c r="E21" s="78">
        <v>2</v>
      </c>
      <c r="F21" s="37" t="s">
        <v>153</v>
      </c>
      <c r="G21" s="37" t="s">
        <v>3</v>
      </c>
      <c r="H21" s="256">
        <v>100000000</v>
      </c>
      <c r="I21" s="68">
        <f t="shared" si="0"/>
        <v>100000000</v>
      </c>
      <c r="J21" s="68"/>
      <c r="K21" s="68"/>
      <c r="L21" s="69"/>
      <c r="M21" s="246">
        <v>45658</v>
      </c>
      <c r="N21" s="181">
        <v>46022</v>
      </c>
      <c r="O21" s="37"/>
      <c r="P21" s="37"/>
      <c r="Q21" s="38"/>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519"/>
      <c r="C22" s="532"/>
      <c r="D22" s="37" t="s">
        <v>2</v>
      </c>
      <c r="E22" s="78"/>
      <c r="F22" s="37"/>
      <c r="G22" s="37" t="s">
        <v>40</v>
      </c>
      <c r="H22" s="84"/>
      <c r="I22" s="92">
        <f t="shared" si="0"/>
        <v>0</v>
      </c>
      <c r="J22" s="68"/>
      <c r="K22" s="68"/>
      <c r="L22" s="69"/>
      <c r="M22" s="38"/>
      <c r="N22" s="37"/>
      <c r="O22" s="37"/>
      <c r="P22" s="37"/>
      <c r="Q22" s="3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19"/>
      <c r="C23" s="524" t="s">
        <v>97</v>
      </c>
      <c r="D23" s="37" t="s">
        <v>3</v>
      </c>
      <c r="E23" s="78">
        <v>10</v>
      </c>
      <c r="F23" s="37" t="s">
        <v>152</v>
      </c>
      <c r="G23" s="37" t="s">
        <v>3</v>
      </c>
      <c r="H23" s="84">
        <v>100000000</v>
      </c>
      <c r="I23" s="92">
        <f t="shared" si="0"/>
        <v>100000000</v>
      </c>
      <c r="J23" s="68"/>
      <c r="K23" s="68"/>
      <c r="L23" s="69"/>
      <c r="M23" s="246">
        <v>45658</v>
      </c>
      <c r="N23" s="181">
        <v>46022</v>
      </c>
      <c r="O23" s="37"/>
      <c r="P23" s="37"/>
      <c r="Q23" s="38"/>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14"/>
      <c r="C24" s="532"/>
      <c r="D24" s="37" t="s">
        <v>2</v>
      </c>
      <c r="E24" s="78"/>
      <c r="F24" s="37"/>
      <c r="G24" s="37" t="s">
        <v>40</v>
      </c>
      <c r="H24" s="84"/>
      <c r="I24" s="92">
        <f t="shared" si="0"/>
        <v>0</v>
      </c>
      <c r="J24" s="92"/>
      <c r="K24" s="68"/>
      <c r="L24" s="69"/>
      <c r="M24" s="38"/>
      <c r="N24" s="37"/>
      <c r="O24" s="37"/>
      <c r="P24" s="37"/>
      <c r="Q24" s="38"/>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513" t="s">
        <v>195</v>
      </c>
      <c r="C25" s="520" t="s">
        <v>136</v>
      </c>
      <c r="D25" s="37" t="s">
        <v>3</v>
      </c>
      <c r="E25" s="78">
        <v>1500</v>
      </c>
      <c r="F25" s="37" t="s">
        <v>151</v>
      </c>
      <c r="G25" s="37" t="s">
        <v>3</v>
      </c>
      <c r="H25" s="175">
        <v>300000000</v>
      </c>
      <c r="I25" s="199">
        <f t="shared" si="0"/>
        <v>300000000</v>
      </c>
      <c r="J25" s="68"/>
      <c r="K25" s="68"/>
      <c r="L25" s="69"/>
      <c r="M25" s="246">
        <v>45658</v>
      </c>
      <c r="N25" s="181">
        <v>46022</v>
      </c>
      <c r="O25" s="37"/>
      <c r="P25" s="37"/>
      <c r="Q25" s="38"/>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19"/>
      <c r="C26" s="521"/>
      <c r="D26" s="37" t="s">
        <v>2</v>
      </c>
      <c r="E26" s="78"/>
      <c r="F26" s="37"/>
      <c r="G26" s="37" t="s">
        <v>40</v>
      </c>
      <c r="H26" s="152"/>
      <c r="I26" s="92">
        <f t="shared" si="0"/>
        <v>0</v>
      </c>
      <c r="J26" s="68"/>
      <c r="K26" s="68"/>
      <c r="L26" s="69"/>
      <c r="M26" s="38"/>
      <c r="N26" s="37"/>
      <c r="O26" s="37"/>
      <c r="P26" s="37"/>
      <c r="Q26" s="38"/>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7.5" customHeight="1">
      <c r="B27" s="81"/>
      <c r="C27" s="80"/>
      <c r="D27" s="64" t="s">
        <v>2</v>
      </c>
      <c r="E27" s="75"/>
      <c r="F27" s="70"/>
      <c r="G27" s="64" t="s">
        <v>40</v>
      </c>
      <c r="H27" s="71"/>
      <c r="I27" s="28"/>
      <c r="J27" s="25"/>
      <c r="K27" s="27"/>
      <c r="L27" s="25"/>
      <c r="M27" s="36"/>
      <c r="N27" s="36"/>
      <c r="O27" s="76"/>
      <c r="P27" s="76"/>
      <c r="Q27" s="77"/>
      <c r="T27" s="5"/>
      <c r="U27" s="62"/>
      <c r="V27" s="62"/>
      <c r="X27" s="4"/>
      <c r="Z27" s="33"/>
      <c r="AA27" s="6"/>
      <c r="AB27" s="30"/>
    </row>
    <row r="28" spans="2:251" ht="15.75">
      <c r="B28" s="366"/>
      <c r="C28" s="374" t="s">
        <v>9</v>
      </c>
      <c r="D28" s="64" t="s">
        <v>3</v>
      </c>
      <c r="E28" s="353"/>
      <c r="F28" s="24"/>
      <c r="G28" s="64" t="s">
        <v>3</v>
      </c>
      <c r="H28" s="26">
        <f>+H25+H23+H19+H21</f>
        <v>650000000</v>
      </c>
      <c r="I28" s="26"/>
      <c r="J28" s="25"/>
      <c r="K28" s="25"/>
      <c r="L28" s="25"/>
      <c r="M28" s="25"/>
      <c r="N28" s="20"/>
      <c r="O28" s="365"/>
      <c r="P28" s="365"/>
      <c r="Q28" s="366"/>
    </row>
    <row r="29" spans="2:251" ht="15.75">
      <c r="B29" s="366"/>
      <c r="C29" s="374"/>
      <c r="D29" s="64" t="s">
        <v>2</v>
      </c>
      <c r="E29" s="354"/>
      <c r="F29" s="24"/>
      <c r="G29" s="64" t="s">
        <v>40</v>
      </c>
      <c r="H29" s="23">
        <f>+H26+H24+H22+H20</f>
        <v>0</v>
      </c>
      <c r="I29" s="21"/>
      <c r="J29" s="21"/>
      <c r="K29" s="22"/>
      <c r="L29" s="21"/>
      <c r="M29" s="21"/>
      <c r="N29" s="20"/>
      <c r="O29" s="365"/>
      <c r="P29" s="365"/>
      <c r="Q29" s="366"/>
    </row>
    <row r="30" spans="2:251">
      <c r="D30" s="19"/>
      <c r="H30" s="18"/>
      <c r="I30" s="15"/>
      <c r="J30" s="17"/>
      <c r="K30" s="17"/>
      <c r="L30" s="17"/>
      <c r="M30" s="16"/>
      <c r="N30" s="16"/>
      <c r="O30" s="15"/>
      <c r="P30" s="13"/>
      <c r="Q30" s="14"/>
      <c r="R30" s="13"/>
    </row>
    <row r="31" spans="2:251" ht="31.5">
      <c r="B31" s="396" t="s">
        <v>42</v>
      </c>
      <c r="C31" s="396"/>
      <c r="D31" s="364" t="s">
        <v>8</v>
      </c>
      <c r="E31" s="364"/>
      <c r="F31" s="364"/>
      <c r="G31" s="364"/>
      <c r="H31" s="364"/>
      <c r="I31" s="364"/>
      <c r="J31" s="72" t="s">
        <v>43</v>
      </c>
      <c r="K31" s="364" t="s">
        <v>44</v>
      </c>
      <c r="L31" s="364"/>
      <c r="M31" s="393" t="s">
        <v>7</v>
      </c>
      <c r="N31" s="394"/>
      <c r="O31" s="394"/>
      <c r="P31" s="394"/>
      <c r="Q31" s="394"/>
    </row>
    <row r="32" spans="2:251" ht="26.25" customHeight="1">
      <c r="B32" s="387" t="s">
        <v>99</v>
      </c>
      <c r="C32" s="389"/>
      <c r="D32" s="368" t="s">
        <v>98</v>
      </c>
      <c r="E32" s="369"/>
      <c r="F32" s="369"/>
      <c r="G32" s="369"/>
      <c r="H32" s="369"/>
      <c r="I32" s="370"/>
      <c r="J32" s="397" t="s">
        <v>60</v>
      </c>
      <c r="K32" s="12" t="s">
        <v>3</v>
      </c>
      <c r="L32" s="66">
        <v>30</v>
      </c>
      <c r="M32" s="395" t="s">
        <v>5</v>
      </c>
      <c r="N32" s="395"/>
      <c r="O32" s="395"/>
      <c r="P32" s="395"/>
      <c r="Q32" s="395"/>
    </row>
    <row r="33" spans="2:53" ht="18" customHeight="1">
      <c r="B33" s="390"/>
      <c r="C33" s="392"/>
      <c r="D33" s="371"/>
      <c r="E33" s="372"/>
      <c r="F33" s="372"/>
      <c r="G33" s="372"/>
      <c r="H33" s="372"/>
      <c r="I33" s="373"/>
      <c r="J33" s="397"/>
      <c r="K33" s="12" t="s">
        <v>2</v>
      </c>
      <c r="L33" s="65">
        <v>30</v>
      </c>
      <c r="M33" s="395"/>
      <c r="N33" s="395"/>
      <c r="O33" s="395"/>
      <c r="P33" s="395"/>
      <c r="Q33" s="395"/>
    </row>
    <row r="34" spans="2:53" ht="18.75" customHeight="1">
      <c r="B34" s="383"/>
      <c r="C34" s="384"/>
      <c r="D34" s="368" t="s">
        <v>6</v>
      </c>
      <c r="E34" s="369"/>
      <c r="F34" s="369"/>
      <c r="G34" s="369"/>
      <c r="H34" s="369"/>
      <c r="I34" s="370"/>
      <c r="J34" s="397"/>
      <c r="K34" s="12" t="s">
        <v>3</v>
      </c>
      <c r="L34" s="67"/>
      <c r="M34" s="381" t="s">
        <v>4</v>
      </c>
      <c r="N34" s="381"/>
      <c r="O34" s="381"/>
      <c r="P34" s="381"/>
      <c r="Q34" s="381"/>
    </row>
    <row r="35" spans="2:53" ht="14.25" customHeight="1">
      <c r="B35" s="385"/>
      <c r="C35" s="386"/>
      <c r="D35" s="371"/>
      <c r="E35" s="372"/>
      <c r="F35" s="372"/>
      <c r="G35" s="372"/>
      <c r="H35" s="372"/>
      <c r="I35" s="373"/>
      <c r="J35" s="397"/>
      <c r="K35" s="12" t="s">
        <v>2</v>
      </c>
      <c r="L35" s="65"/>
      <c r="M35" s="381"/>
      <c r="N35" s="381"/>
      <c r="O35" s="381"/>
      <c r="P35" s="381"/>
      <c r="Q35" s="381"/>
    </row>
    <row r="36" spans="2:53" ht="15.75">
      <c r="B36" s="383"/>
      <c r="C36" s="384"/>
      <c r="D36" s="358" t="s">
        <v>6</v>
      </c>
      <c r="E36" s="359"/>
      <c r="F36" s="359"/>
      <c r="G36" s="359"/>
      <c r="H36" s="359"/>
      <c r="I36" s="360"/>
      <c r="J36" s="367"/>
      <c r="K36" s="12" t="s">
        <v>3</v>
      </c>
      <c r="L36" s="65"/>
      <c r="M36" s="382"/>
      <c r="N36" s="382"/>
      <c r="O36" s="382"/>
      <c r="P36" s="382"/>
      <c r="Q36" s="382"/>
    </row>
    <row r="37" spans="2:53" ht="15.75">
      <c r="B37" s="385"/>
      <c r="C37" s="386"/>
      <c r="D37" s="361"/>
      <c r="E37" s="362"/>
      <c r="F37" s="362"/>
      <c r="G37" s="362"/>
      <c r="H37" s="362"/>
      <c r="I37" s="363"/>
      <c r="J37" s="367"/>
      <c r="K37" s="12" t="s">
        <v>2</v>
      </c>
      <c r="L37" s="65"/>
      <c r="M37" s="382"/>
      <c r="N37" s="382"/>
      <c r="O37" s="382"/>
      <c r="P37" s="382"/>
      <c r="Q37" s="382"/>
    </row>
    <row r="38" spans="2:53" ht="15" customHeight="1">
      <c r="B38" s="387" t="s">
        <v>1</v>
      </c>
      <c r="C38" s="388"/>
      <c r="D38" s="388"/>
      <c r="E38" s="388"/>
      <c r="F38" s="388"/>
      <c r="G38" s="388"/>
      <c r="H38" s="388"/>
      <c r="I38" s="388"/>
      <c r="J38" s="388"/>
      <c r="K38" s="388"/>
      <c r="L38" s="389"/>
      <c r="M38" s="381" t="s">
        <v>0</v>
      </c>
      <c r="N38" s="381"/>
      <c r="O38" s="381"/>
      <c r="P38" s="381"/>
      <c r="Q38" s="381"/>
    </row>
    <row r="39" spans="2:53" ht="29.25" customHeight="1">
      <c r="B39" s="390"/>
      <c r="C39" s="391"/>
      <c r="D39" s="391"/>
      <c r="E39" s="391"/>
      <c r="F39" s="391"/>
      <c r="G39" s="391"/>
      <c r="H39" s="391"/>
      <c r="I39" s="391"/>
      <c r="J39" s="391"/>
      <c r="K39" s="391"/>
      <c r="L39" s="392"/>
      <c r="M39" s="381"/>
      <c r="N39" s="381"/>
      <c r="O39" s="381"/>
      <c r="P39" s="381"/>
      <c r="Q39" s="381"/>
    </row>
    <row r="40" spans="2:53">
      <c r="M40" s="11"/>
      <c r="N40" s="11"/>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sheetData>
  <mergeCells count="81">
    <mergeCell ref="B38:L39"/>
    <mergeCell ref="M38:Q39"/>
    <mergeCell ref="B19:B24"/>
    <mergeCell ref="B34:C35"/>
    <mergeCell ref="D34:I35"/>
    <mergeCell ref="J34:J35"/>
    <mergeCell ref="M34:Q35"/>
    <mergeCell ref="B36:C37"/>
    <mergeCell ref="D36:I37"/>
    <mergeCell ref="J36:J37"/>
    <mergeCell ref="M36:Q37"/>
    <mergeCell ref="B31:C31"/>
    <mergeCell ref="D31:I31"/>
    <mergeCell ref="K31:L31"/>
    <mergeCell ref="M31:Q31"/>
    <mergeCell ref="B32:C33"/>
    <mergeCell ref="D32:I33"/>
    <mergeCell ref="J32:J33"/>
    <mergeCell ref="M32:Q33"/>
    <mergeCell ref="B28:B29"/>
    <mergeCell ref="C28:C29"/>
    <mergeCell ref="E28:E29"/>
    <mergeCell ref="O28:O29"/>
    <mergeCell ref="P28:P29"/>
    <mergeCell ref="Q28:Q29"/>
    <mergeCell ref="B25:B26"/>
    <mergeCell ref="C25:C26"/>
    <mergeCell ref="C19:C20"/>
    <mergeCell ref="C21:C22"/>
    <mergeCell ref="C23:C24"/>
    <mergeCell ref="M16:N17"/>
    <mergeCell ref="O16:Q16"/>
    <mergeCell ref="U16:V16"/>
    <mergeCell ref="O17:O18"/>
    <mergeCell ref="P17:P18"/>
    <mergeCell ref="Q17:Q18"/>
    <mergeCell ref="U17:V17"/>
    <mergeCell ref="U18:V18"/>
    <mergeCell ref="G16:G18"/>
    <mergeCell ref="U12:W12"/>
    <mergeCell ref="B13:C13"/>
    <mergeCell ref="D13:I13"/>
    <mergeCell ref="N13:P13"/>
    <mergeCell ref="U13:W13"/>
    <mergeCell ref="D15:I15"/>
    <mergeCell ref="N15:P15"/>
    <mergeCell ref="U15:V15"/>
    <mergeCell ref="B16:B18"/>
    <mergeCell ref="C16:C18"/>
    <mergeCell ref="D16:D18"/>
    <mergeCell ref="E16:E18"/>
    <mergeCell ref="F16:F18"/>
    <mergeCell ref="H16:H18"/>
    <mergeCell ref="I16:L17"/>
    <mergeCell ref="T9:X9"/>
    <mergeCell ref="B10:C10"/>
    <mergeCell ref="D10:I10"/>
    <mergeCell ref="N10:P10"/>
    <mergeCell ref="B11:C11"/>
    <mergeCell ref="D11:I11"/>
    <mergeCell ref="N11:P11"/>
    <mergeCell ref="U11:W11"/>
    <mergeCell ref="C6:Q6"/>
    <mergeCell ref="D7:Q7"/>
    <mergeCell ref="D8:Q8"/>
    <mergeCell ref="B9:C9"/>
    <mergeCell ref="D9:I9"/>
    <mergeCell ref="J9:L15"/>
    <mergeCell ref="M9:Q9"/>
    <mergeCell ref="B12:C12"/>
    <mergeCell ref="D12:I12"/>
    <mergeCell ref="N12:P12"/>
    <mergeCell ref="N14:P14"/>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1"/>
  <sheetViews>
    <sheetView zoomScale="70" zoomScaleNormal="70" workbookViewId="0">
      <selection activeCell="B13" sqref="B13:C13"/>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88" customWidth="1"/>
    <col min="9" max="9" width="19.14062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39" customFormat="1" ht="37.5" customHeight="1">
      <c r="B2" s="296"/>
      <c r="C2" s="296"/>
      <c r="D2" s="281" t="s">
        <v>28</v>
      </c>
      <c r="E2" s="282"/>
      <c r="F2" s="282"/>
      <c r="G2" s="282"/>
      <c r="H2" s="282"/>
      <c r="I2" s="282"/>
      <c r="J2" s="282"/>
      <c r="K2" s="283"/>
      <c r="L2" s="287" t="s">
        <v>32</v>
      </c>
      <c r="M2" s="288"/>
      <c r="N2" s="288"/>
      <c r="O2" s="289"/>
      <c r="P2" s="290"/>
      <c r="Q2" s="291"/>
      <c r="R2" s="61"/>
    </row>
    <row r="3" spans="2:28" s="39" customFormat="1" ht="37.5" customHeight="1">
      <c r="B3" s="296"/>
      <c r="C3" s="296"/>
      <c r="D3" s="284"/>
      <c r="E3" s="285"/>
      <c r="F3" s="285"/>
      <c r="G3" s="285"/>
      <c r="H3" s="285"/>
      <c r="I3" s="285"/>
      <c r="J3" s="285"/>
      <c r="K3" s="286"/>
      <c r="L3" s="287" t="s">
        <v>29</v>
      </c>
      <c r="M3" s="288"/>
      <c r="N3" s="288"/>
      <c r="O3" s="289"/>
      <c r="P3" s="292"/>
      <c r="Q3" s="293"/>
      <c r="R3" s="61"/>
    </row>
    <row r="4" spans="2:28" s="39" customFormat="1" ht="33.75" customHeight="1">
      <c r="B4" s="296"/>
      <c r="C4" s="296"/>
      <c r="D4" s="281" t="s">
        <v>27</v>
      </c>
      <c r="E4" s="282"/>
      <c r="F4" s="282"/>
      <c r="G4" s="282"/>
      <c r="H4" s="282"/>
      <c r="I4" s="282"/>
      <c r="J4" s="282"/>
      <c r="K4" s="283"/>
      <c r="L4" s="287" t="s">
        <v>30</v>
      </c>
      <c r="M4" s="288"/>
      <c r="N4" s="288"/>
      <c r="O4" s="289"/>
      <c r="P4" s="292"/>
      <c r="Q4" s="293"/>
      <c r="R4" s="61"/>
    </row>
    <row r="5" spans="2:28" s="39" customFormat="1" ht="38.25" customHeight="1">
      <c r="B5" s="296"/>
      <c r="C5" s="296"/>
      <c r="D5" s="284"/>
      <c r="E5" s="285"/>
      <c r="F5" s="285"/>
      <c r="G5" s="285"/>
      <c r="H5" s="285"/>
      <c r="I5" s="285"/>
      <c r="J5" s="285"/>
      <c r="K5" s="286"/>
      <c r="L5" s="287" t="s">
        <v>31</v>
      </c>
      <c r="M5" s="288"/>
      <c r="N5" s="288"/>
      <c r="O5" s="289"/>
      <c r="P5" s="294"/>
      <c r="Q5" s="295"/>
      <c r="R5" s="61"/>
    </row>
    <row r="6" spans="2:28" s="39" customFormat="1" ht="23.25" customHeight="1">
      <c r="C6" s="311"/>
      <c r="D6" s="311"/>
      <c r="E6" s="311"/>
      <c r="F6" s="311"/>
      <c r="G6" s="311"/>
      <c r="H6" s="311"/>
      <c r="I6" s="311"/>
      <c r="J6" s="311"/>
      <c r="K6" s="311"/>
      <c r="L6" s="311"/>
      <c r="M6" s="311"/>
      <c r="N6" s="311"/>
      <c r="O6" s="311"/>
      <c r="P6" s="311"/>
      <c r="Q6" s="311"/>
      <c r="R6" s="61"/>
    </row>
    <row r="7" spans="2:28" s="39" customFormat="1" ht="31.5" customHeight="1">
      <c r="B7" s="63" t="s">
        <v>37</v>
      </c>
      <c r="C7" s="63" t="s">
        <v>46</v>
      </c>
      <c r="D7" s="317" t="s">
        <v>47</v>
      </c>
      <c r="E7" s="318"/>
      <c r="F7" s="318"/>
      <c r="G7" s="318"/>
      <c r="H7" s="318"/>
      <c r="I7" s="318"/>
      <c r="J7" s="318"/>
      <c r="K7" s="318"/>
      <c r="L7" s="318"/>
      <c r="M7" s="318"/>
      <c r="N7" s="318"/>
      <c r="O7" s="318"/>
      <c r="P7" s="318"/>
      <c r="Q7" s="319"/>
      <c r="R7" s="61"/>
    </row>
    <row r="8" spans="2:28" s="39" customFormat="1" ht="36" customHeight="1">
      <c r="B8" s="63" t="s">
        <v>26</v>
      </c>
      <c r="C8" s="63"/>
      <c r="D8" s="312" t="s">
        <v>242</v>
      </c>
      <c r="E8" s="312"/>
      <c r="F8" s="312"/>
      <c r="G8" s="312"/>
      <c r="H8" s="312"/>
      <c r="I8" s="312"/>
      <c r="J8" s="312"/>
      <c r="K8" s="312"/>
      <c r="L8" s="312"/>
      <c r="M8" s="312"/>
      <c r="N8" s="312"/>
      <c r="O8" s="312"/>
      <c r="P8" s="312"/>
      <c r="Q8" s="312"/>
    </row>
    <row r="9" spans="2:28" s="39" customFormat="1" ht="36" customHeight="1">
      <c r="B9" s="313" t="s">
        <v>254</v>
      </c>
      <c r="C9" s="314"/>
      <c r="D9" s="321" t="s">
        <v>255</v>
      </c>
      <c r="E9" s="321"/>
      <c r="F9" s="321"/>
      <c r="G9" s="321"/>
      <c r="H9" s="321"/>
      <c r="I9" s="322"/>
      <c r="J9" s="327" t="s">
        <v>101</v>
      </c>
      <c r="K9" s="328"/>
      <c r="L9" s="329"/>
      <c r="M9" s="336" t="s">
        <v>25</v>
      </c>
      <c r="N9" s="337"/>
      <c r="O9" s="337"/>
      <c r="P9" s="337"/>
      <c r="Q9" s="338"/>
      <c r="R9" s="47"/>
      <c r="T9" s="320"/>
      <c r="U9" s="320"/>
      <c r="V9" s="320"/>
      <c r="W9" s="320"/>
      <c r="X9" s="320"/>
    </row>
    <row r="10" spans="2:28" s="39" customFormat="1" ht="36" customHeight="1">
      <c r="B10" s="313" t="s">
        <v>256</v>
      </c>
      <c r="C10" s="314"/>
      <c r="D10" s="321" t="s">
        <v>276</v>
      </c>
      <c r="E10" s="321"/>
      <c r="F10" s="321"/>
      <c r="G10" s="321"/>
      <c r="H10" s="321"/>
      <c r="I10" s="322"/>
      <c r="J10" s="330"/>
      <c r="K10" s="331"/>
      <c r="L10" s="332"/>
      <c r="M10" s="60" t="s">
        <v>24</v>
      </c>
      <c r="N10" s="323" t="s">
        <v>23</v>
      </c>
      <c r="O10" s="323"/>
      <c r="P10" s="323"/>
      <c r="Q10" s="60" t="s">
        <v>22</v>
      </c>
      <c r="R10" s="47"/>
      <c r="T10" s="59"/>
      <c r="U10" s="59"/>
      <c r="V10" s="59"/>
      <c r="W10" s="59"/>
      <c r="X10" s="59"/>
    </row>
    <row r="11" spans="2:28" s="39" customFormat="1" ht="44.25" customHeight="1">
      <c r="B11" s="315" t="s">
        <v>268</v>
      </c>
      <c r="C11" s="316"/>
      <c r="D11" s="324" t="s">
        <v>277</v>
      </c>
      <c r="E11" s="324"/>
      <c r="F11" s="324"/>
      <c r="G11" s="324"/>
      <c r="H11" s="324"/>
      <c r="I11" s="325"/>
      <c r="J11" s="330"/>
      <c r="K11" s="331"/>
      <c r="L11" s="332"/>
      <c r="M11" s="204"/>
      <c r="N11" s="546"/>
      <c r="O11" s="547"/>
      <c r="P11" s="548"/>
      <c r="Q11" s="195"/>
      <c r="R11" s="47"/>
      <c r="T11" s="56"/>
      <c r="U11" s="326"/>
      <c r="V11" s="326"/>
      <c r="W11" s="326"/>
      <c r="X11" s="56"/>
      <c r="Z11" s="55"/>
      <c r="AA11" s="55"/>
    </row>
    <row r="12" spans="2:28" s="39" customFormat="1" ht="74.25" customHeight="1">
      <c r="B12" s="346" t="s">
        <v>272</v>
      </c>
      <c r="C12" s="347"/>
      <c r="D12" s="324" t="s">
        <v>278</v>
      </c>
      <c r="E12" s="324"/>
      <c r="F12" s="324"/>
      <c r="G12" s="324"/>
      <c r="H12" s="324"/>
      <c r="I12" s="325"/>
      <c r="J12" s="330"/>
      <c r="K12" s="331"/>
      <c r="L12" s="332"/>
      <c r="M12" s="205"/>
      <c r="N12" s="540"/>
      <c r="O12" s="541"/>
      <c r="P12" s="542"/>
      <c r="Q12" s="210"/>
      <c r="R12" s="47"/>
      <c r="T12" s="50"/>
      <c r="U12" s="342"/>
      <c r="V12" s="342"/>
      <c r="W12" s="342"/>
      <c r="X12" s="44"/>
      <c r="Z12" s="42"/>
      <c r="AA12" s="41"/>
      <c r="AB12" s="40"/>
    </row>
    <row r="13" spans="2:28" s="39" customFormat="1" ht="74.25" customHeight="1">
      <c r="B13" s="301" t="s">
        <v>179</v>
      </c>
      <c r="C13" s="302"/>
      <c r="D13" s="321"/>
      <c r="E13" s="321"/>
      <c r="F13" s="321"/>
      <c r="G13" s="321"/>
      <c r="H13" s="321"/>
      <c r="I13" s="322"/>
      <c r="J13" s="330"/>
      <c r="K13" s="331"/>
      <c r="L13" s="332"/>
      <c r="M13" s="204"/>
      <c r="N13" s="540"/>
      <c r="O13" s="541"/>
      <c r="P13" s="542"/>
      <c r="Q13" s="206"/>
      <c r="R13" s="47"/>
      <c r="T13" s="50"/>
      <c r="U13" s="342"/>
      <c r="V13" s="342"/>
      <c r="W13" s="342"/>
      <c r="X13" s="44"/>
      <c r="Z13" s="42"/>
      <c r="AA13" s="41"/>
      <c r="AB13" s="40"/>
    </row>
    <row r="14" spans="2:28" s="39" customFormat="1" ht="74.25" customHeight="1">
      <c r="B14" s="203"/>
      <c r="C14" s="200"/>
      <c r="D14" s="201"/>
      <c r="E14" s="201"/>
      <c r="F14" s="201"/>
      <c r="G14" s="201"/>
      <c r="H14" s="201"/>
      <c r="I14" s="202"/>
      <c r="J14" s="330"/>
      <c r="K14" s="331"/>
      <c r="L14" s="332"/>
      <c r="M14" s="204"/>
      <c r="N14" s="543"/>
      <c r="O14" s="544"/>
      <c r="P14" s="545"/>
      <c r="Q14" s="207"/>
      <c r="R14" s="47"/>
      <c r="T14" s="50"/>
      <c r="U14" s="45"/>
      <c r="V14" s="45"/>
      <c r="W14" s="45"/>
      <c r="X14" s="44"/>
      <c r="Z14" s="42"/>
      <c r="AA14" s="41"/>
      <c r="AB14" s="40"/>
    </row>
    <row r="15" spans="2:28" s="39" customFormat="1" ht="74.25" customHeight="1">
      <c r="B15" s="203"/>
      <c r="C15" s="200"/>
      <c r="D15" s="201"/>
      <c r="E15" s="201"/>
      <c r="F15" s="201"/>
      <c r="G15" s="201"/>
      <c r="H15" s="201"/>
      <c r="I15" s="202"/>
      <c r="J15" s="330"/>
      <c r="K15" s="331"/>
      <c r="L15" s="332"/>
      <c r="M15" s="204"/>
      <c r="N15" s="543"/>
      <c r="O15" s="544"/>
      <c r="P15" s="545"/>
      <c r="Q15" s="208"/>
      <c r="R15" s="47"/>
      <c r="T15" s="50"/>
      <c r="U15" s="45"/>
      <c r="V15" s="45"/>
      <c r="W15" s="45"/>
      <c r="X15" s="44"/>
      <c r="Z15" s="42"/>
      <c r="AA15" s="41"/>
      <c r="AB15" s="40"/>
    </row>
    <row r="16" spans="2:28" s="39" customFormat="1" ht="28.5" customHeight="1">
      <c r="B16" s="73" t="s">
        <v>100</v>
      </c>
      <c r="C16" s="74"/>
      <c r="D16" s="303"/>
      <c r="E16" s="303"/>
      <c r="F16" s="303"/>
      <c r="G16" s="303"/>
      <c r="H16" s="303"/>
      <c r="I16" s="304"/>
      <c r="J16" s="333"/>
      <c r="K16" s="334"/>
      <c r="L16" s="335"/>
      <c r="M16" s="204"/>
      <c r="N16" s="540"/>
      <c r="O16" s="541"/>
      <c r="P16" s="542"/>
      <c r="Q16" s="209"/>
      <c r="R16" s="47"/>
      <c r="T16" s="46"/>
      <c r="U16" s="342"/>
      <c r="V16" s="342"/>
      <c r="W16" s="45"/>
      <c r="X16" s="44"/>
      <c r="Y16" s="43"/>
      <c r="Z16" s="42"/>
      <c r="AA16" s="41"/>
      <c r="AB16" s="40"/>
    </row>
    <row r="17" spans="2:251" ht="28.5" customHeight="1">
      <c r="B17" s="307" t="s">
        <v>35</v>
      </c>
      <c r="C17" s="349" t="s">
        <v>33</v>
      </c>
      <c r="D17" s="305" t="s">
        <v>39</v>
      </c>
      <c r="E17" s="305" t="s">
        <v>21</v>
      </c>
      <c r="F17" s="305" t="s">
        <v>45</v>
      </c>
      <c r="G17" s="350" t="s">
        <v>41</v>
      </c>
      <c r="H17" s="549" t="s">
        <v>36</v>
      </c>
      <c r="I17" s="375" t="s">
        <v>34</v>
      </c>
      <c r="J17" s="376"/>
      <c r="K17" s="376"/>
      <c r="L17" s="377"/>
      <c r="M17" s="305" t="s">
        <v>20</v>
      </c>
      <c r="N17" s="305"/>
      <c r="O17" s="306" t="s">
        <v>19</v>
      </c>
      <c r="P17" s="306"/>
      <c r="Q17" s="306"/>
      <c r="R17" s="3"/>
      <c r="S17" s="3"/>
      <c r="T17" s="10"/>
      <c r="U17" s="348"/>
      <c r="V17" s="348"/>
      <c r="W17" s="3"/>
      <c r="X17" s="9"/>
      <c r="Y17" s="3"/>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75" customHeight="1">
      <c r="B18" s="308"/>
      <c r="C18" s="349"/>
      <c r="D18" s="305"/>
      <c r="E18" s="305"/>
      <c r="F18" s="305"/>
      <c r="G18" s="305"/>
      <c r="H18" s="549"/>
      <c r="I18" s="378"/>
      <c r="J18" s="379"/>
      <c r="K18" s="379"/>
      <c r="L18" s="380"/>
      <c r="M18" s="305"/>
      <c r="N18" s="305"/>
      <c r="O18" s="305" t="s">
        <v>18</v>
      </c>
      <c r="P18" s="305" t="s">
        <v>17</v>
      </c>
      <c r="Q18" s="349" t="s">
        <v>16</v>
      </c>
      <c r="R18" s="3"/>
      <c r="S18" s="3"/>
      <c r="T18" s="8"/>
      <c r="U18" s="348"/>
      <c r="V18" s="348"/>
      <c r="W18" s="3"/>
      <c r="X18" s="7"/>
      <c r="Y18" s="3"/>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309"/>
      <c r="C19" s="349"/>
      <c r="D19" s="305"/>
      <c r="E19" s="305"/>
      <c r="F19" s="305"/>
      <c r="G19" s="305"/>
      <c r="H19" s="549"/>
      <c r="I19" s="68" t="s">
        <v>15</v>
      </c>
      <c r="J19" s="68" t="s">
        <v>14</v>
      </c>
      <c r="K19" s="68" t="s">
        <v>13</v>
      </c>
      <c r="L19" s="69" t="s">
        <v>12</v>
      </c>
      <c r="M19" s="38" t="s">
        <v>11</v>
      </c>
      <c r="N19" s="37" t="s">
        <v>10</v>
      </c>
      <c r="O19" s="305"/>
      <c r="P19" s="305"/>
      <c r="Q19" s="349"/>
      <c r="R19" s="3"/>
      <c r="S19" s="3"/>
      <c r="T19" s="5"/>
      <c r="U19" s="348"/>
      <c r="V19" s="348"/>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513" t="s">
        <v>196</v>
      </c>
      <c r="C20" s="524" t="s">
        <v>155</v>
      </c>
      <c r="D20" s="37" t="s">
        <v>3</v>
      </c>
      <c r="E20" s="307" t="s">
        <v>222</v>
      </c>
      <c r="F20" s="37">
        <v>650</v>
      </c>
      <c r="G20" s="37" t="s">
        <v>3</v>
      </c>
      <c r="H20" s="84">
        <v>150000000</v>
      </c>
      <c r="I20" s="92">
        <f>+H20</f>
        <v>150000000</v>
      </c>
      <c r="J20" s="68"/>
      <c r="K20" s="68"/>
      <c r="L20" s="69"/>
      <c r="M20" s="246">
        <v>45658</v>
      </c>
      <c r="N20" s="181">
        <v>46022</v>
      </c>
      <c r="O20" s="37"/>
      <c r="P20" s="37"/>
      <c r="Q20" s="38"/>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519"/>
      <c r="C21" s="523"/>
      <c r="D21" s="37" t="s">
        <v>2</v>
      </c>
      <c r="E21" s="309"/>
      <c r="F21" s="37"/>
      <c r="G21" s="37" t="s">
        <v>40</v>
      </c>
      <c r="H21" s="83"/>
      <c r="I21" s="68"/>
      <c r="J21" s="68"/>
      <c r="K21" s="68"/>
      <c r="L21" s="69"/>
      <c r="M21" s="38"/>
      <c r="N21" s="37"/>
      <c r="O21" s="37"/>
      <c r="P21" s="37"/>
      <c r="Q21" s="38"/>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493" t="s">
        <v>197</v>
      </c>
      <c r="C22" s="524" t="s">
        <v>102</v>
      </c>
      <c r="D22" s="37" t="s">
        <v>3</v>
      </c>
      <c r="E22" s="307" t="s">
        <v>222</v>
      </c>
      <c r="F22" s="37">
        <v>1</v>
      </c>
      <c r="G22" s="37" t="s">
        <v>3</v>
      </c>
      <c r="H22" s="175">
        <v>250000000</v>
      </c>
      <c r="I22" s="199">
        <f>+H22</f>
        <v>250000000</v>
      </c>
      <c r="J22" s="68"/>
      <c r="K22" s="68"/>
      <c r="L22" s="69"/>
      <c r="M22" s="246">
        <v>45658</v>
      </c>
      <c r="N22" s="181">
        <v>46022</v>
      </c>
      <c r="O22" s="37"/>
      <c r="P22" s="37"/>
      <c r="Q22" s="3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81.75" customHeight="1">
      <c r="B23" s="514"/>
      <c r="C23" s="532"/>
      <c r="D23" s="37" t="s">
        <v>2</v>
      </c>
      <c r="E23" s="309"/>
      <c r="F23" s="37"/>
      <c r="G23" s="37" t="s">
        <v>40</v>
      </c>
      <c r="H23" s="83"/>
      <c r="I23" s="68"/>
      <c r="J23" s="68"/>
      <c r="K23" s="68"/>
      <c r="L23" s="69"/>
      <c r="M23" s="38"/>
      <c r="N23" s="37"/>
      <c r="O23" s="37"/>
      <c r="P23" s="37"/>
      <c r="Q23" s="38"/>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13" t="s">
        <v>198</v>
      </c>
      <c r="C24" s="550" t="s">
        <v>103</v>
      </c>
      <c r="D24" s="37" t="s">
        <v>3</v>
      </c>
      <c r="E24" s="307" t="s">
        <v>222</v>
      </c>
      <c r="F24" s="37">
        <v>25</v>
      </c>
      <c r="G24" s="37" t="s">
        <v>3</v>
      </c>
      <c r="H24" s="175">
        <v>200000000</v>
      </c>
      <c r="I24" s="199">
        <f>+H24</f>
        <v>200000000</v>
      </c>
      <c r="J24" s="68"/>
      <c r="K24" s="68"/>
      <c r="L24" s="69"/>
      <c r="M24" s="246">
        <v>45658</v>
      </c>
      <c r="N24" s="181">
        <v>46022</v>
      </c>
      <c r="O24" s="37"/>
      <c r="P24" s="37"/>
      <c r="Q24" s="38"/>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87.75" customHeight="1">
      <c r="B25" s="519"/>
      <c r="C25" s="521"/>
      <c r="D25" s="37" t="s">
        <v>2</v>
      </c>
      <c r="E25" s="309"/>
      <c r="F25" s="37"/>
      <c r="G25" s="37" t="s">
        <v>40</v>
      </c>
      <c r="H25" s="83"/>
      <c r="I25" s="68"/>
      <c r="J25" s="68"/>
      <c r="K25" s="68"/>
      <c r="L25" s="69"/>
      <c r="M25" s="38"/>
      <c r="N25" s="37"/>
      <c r="O25" s="37"/>
      <c r="P25" s="37"/>
      <c r="Q25" s="38"/>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15.75">
      <c r="B26" s="366"/>
      <c r="C26" s="374" t="s">
        <v>9</v>
      </c>
      <c r="D26" s="64" t="s">
        <v>3</v>
      </c>
      <c r="E26" s="353"/>
      <c r="F26" s="24"/>
      <c r="G26" s="64" t="s">
        <v>3</v>
      </c>
      <c r="H26" s="89">
        <f>+H24+H22+H20</f>
        <v>600000000</v>
      </c>
      <c r="I26" s="26"/>
      <c r="J26" s="25"/>
      <c r="K26" s="25"/>
      <c r="L26" s="25"/>
      <c r="M26" s="25"/>
      <c r="N26" s="20"/>
      <c r="O26" s="365"/>
      <c r="P26" s="365"/>
      <c r="Q26" s="366"/>
    </row>
    <row r="27" spans="2:251" ht="15.75">
      <c r="B27" s="366"/>
      <c r="C27" s="374"/>
      <c r="D27" s="64" t="s">
        <v>2</v>
      </c>
      <c r="E27" s="354"/>
      <c r="F27" s="24"/>
      <c r="G27" s="64" t="s">
        <v>40</v>
      </c>
      <c r="H27" s="90"/>
      <c r="I27" s="21"/>
      <c r="J27" s="21"/>
      <c r="K27" s="22"/>
      <c r="L27" s="21"/>
      <c r="M27" s="21"/>
      <c r="N27" s="20"/>
      <c r="O27" s="365"/>
      <c r="P27" s="365"/>
      <c r="Q27" s="366"/>
    </row>
    <row r="28" spans="2:251">
      <c r="D28" s="19"/>
      <c r="H28" s="91"/>
      <c r="I28" s="15"/>
      <c r="J28" s="17"/>
      <c r="K28" s="17"/>
      <c r="L28" s="17"/>
      <c r="M28" s="16"/>
      <c r="N28" s="16"/>
      <c r="O28" s="15"/>
      <c r="P28" s="13"/>
      <c r="Q28" s="14"/>
      <c r="R28" s="13"/>
    </row>
    <row r="29" spans="2:251" ht="31.5">
      <c r="B29" s="396" t="s">
        <v>42</v>
      </c>
      <c r="C29" s="396"/>
      <c r="D29" s="364" t="s">
        <v>8</v>
      </c>
      <c r="E29" s="364"/>
      <c r="F29" s="364"/>
      <c r="G29" s="364"/>
      <c r="H29" s="364"/>
      <c r="I29" s="364"/>
      <c r="J29" s="72" t="s">
        <v>43</v>
      </c>
      <c r="K29" s="364" t="s">
        <v>44</v>
      </c>
      <c r="L29" s="364"/>
      <c r="M29" s="393" t="s">
        <v>7</v>
      </c>
      <c r="N29" s="394"/>
      <c r="O29" s="394"/>
      <c r="P29" s="394"/>
      <c r="Q29" s="394"/>
    </row>
    <row r="30" spans="2:251" ht="26.25" customHeight="1">
      <c r="B30" s="387" t="s">
        <v>106</v>
      </c>
      <c r="C30" s="389"/>
      <c r="D30" s="368" t="s">
        <v>105</v>
      </c>
      <c r="E30" s="369"/>
      <c r="F30" s="369"/>
      <c r="G30" s="369"/>
      <c r="H30" s="369"/>
      <c r="I30" s="370"/>
      <c r="J30" s="397" t="s">
        <v>74</v>
      </c>
      <c r="K30" s="12" t="s">
        <v>3</v>
      </c>
      <c r="L30" s="66">
        <v>30</v>
      </c>
      <c r="M30" s="395" t="s">
        <v>5</v>
      </c>
      <c r="N30" s="395"/>
      <c r="O30" s="395"/>
      <c r="P30" s="395"/>
      <c r="Q30" s="395"/>
    </row>
    <row r="31" spans="2:251" ht="18" customHeight="1">
      <c r="B31" s="390"/>
      <c r="C31" s="392"/>
      <c r="D31" s="371"/>
      <c r="E31" s="372"/>
      <c r="F31" s="372"/>
      <c r="G31" s="372"/>
      <c r="H31" s="372"/>
      <c r="I31" s="373"/>
      <c r="J31" s="397"/>
      <c r="K31" s="12" t="s">
        <v>2</v>
      </c>
      <c r="L31" s="65">
        <v>30</v>
      </c>
      <c r="M31" s="395"/>
      <c r="N31" s="395"/>
      <c r="O31" s="395"/>
      <c r="P31" s="395"/>
      <c r="Q31" s="395"/>
    </row>
    <row r="32" spans="2:251" ht="18.75" customHeight="1">
      <c r="B32" s="383"/>
      <c r="C32" s="384"/>
      <c r="D32" s="368" t="s">
        <v>104</v>
      </c>
      <c r="E32" s="369"/>
      <c r="F32" s="369"/>
      <c r="G32" s="369"/>
      <c r="H32" s="369"/>
      <c r="I32" s="370"/>
      <c r="J32" s="397" t="s">
        <v>74</v>
      </c>
      <c r="K32" s="12" t="s">
        <v>3</v>
      </c>
      <c r="L32" s="67"/>
      <c r="M32" s="381" t="s">
        <v>4</v>
      </c>
      <c r="N32" s="381"/>
      <c r="O32" s="381"/>
      <c r="P32" s="381"/>
      <c r="Q32" s="381"/>
    </row>
    <row r="33" spans="2:53" ht="14.25" customHeight="1">
      <c r="B33" s="385"/>
      <c r="C33" s="386"/>
      <c r="D33" s="371"/>
      <c r="E33" s="372"/>
      <c r="F33" s="372"/>
      <c r="G33" s="372"/>
      <c r="H33" s="372"/>
      <c r="I33" s="373"/>
      <c r="J33" s="397"/>
      <c r="K33" s="12" t="s">
        <v>2</v>
      </c>
      <c r="L33" s="65"/>
      <c r="M33" s="381"/>
      <c r="N33" s="381"/>
      <c r="O33" s="381"/>
      <c r="P33" s="381"/>
      <c r="Q33" s="381"/>
    </row>
    <row r="34" spans="2:53" ht="15.75">
      <c r="B34" s="383"/>
      <c r="C34" s="384"/>
      <c r="D34" s="358" t="s">
        <v>6</v>
      </c>
      <c r="E34" s="359"/>
      <c r="F34" s="359"/>
      <c r="G34" s="359"/>
      <c r="H34" s="359"/>
      <c r="I34" s="360"/>
      <c r="J34" s="367"/>
      <c r="K34" s="12" t="s">
        <v>3</v>
      </c>
      <c r="L34" s="65"/>
      <c r="M34" s="382"/>
      <c r="N34" s="382"/>
      <c r="O34" s="382"/>
      <c r="P34" s="382"/>
      <c r="Q34" s="382"/>
    </row>
    <row r="35" spans="2:53" ht="15.75">
      <c r="B35" s="385"/>
      <c r="C35" s="386"/>
      <c r="D35" s="361"/>
      <c r="E35" s="362"/>
      <c r="F35" s="362"/>
      <c r="G35" s="362"/>
      <c r="H35" s="362"/>
      <c r="I35" s="363"/>
      <c r="J35" s="367"/>
      <c r="K35" s="12" t="s">
        <v>2</v>
      </c>
      <c r="L35" s="65"/>
      <c r="M35" s="382"/>
      <c r="N35" s="382"/>
      <c r="O35" s="382"/>
      <c r="P35" s="382"/>
      <c r="Q35" s="382"/>
    </row>
    <row r="36" spans="2:53" ht="15" customHeight="1">
      <c r="B36" s="387" t="s">
        <v>1</v>
      </c>
      <c r="C36" s="388"/>
      <c r="D36" s="388"/>
      <c r="E36" s="388"/>
      <c r="F36" s="388"/>
      <c r="G36" s="388"/>
      <c r="H36" s="388"/>
      <c r="I36" s="388"/>
      <c r="J36" s="388"/>
      <c r="K36" s="388"/>
      <c r="L36" s="389"/>
      <c r="M36" s="381" t="s">
        <v>0</v>
      </c>
      <c r="N36" s="381"/>
      <c r="O36" s="381"/>
      <c r="P36" s="381"/>
      <c r="Q36" s="381"/>
    </row>
    <row r="37" spans="2:53" ht="29.25" customHeight="1">
      <c r="B37" s="390"/>
      <c r="C37" s="391"/>
      <c r="D37" s="391"/>
      <c r="E37" s="391"/>
      <c r="F37" s="391"/>
      <c r="G37" s="391"/>
      <c r="H37" s="391"/>
      <c r="I37" s="391"/>
      <c r="J37" s="391"/>
      <c r="K37" s="391"/>
      <c r="L37" s="392"/>
      <c r="M37" s="381"/>
      <c r="N37" s="381"/>
      <c r="O37" s="381"/>
      <c r="P37" s="381"/>
      <c r="Q37" s="381"/>
    </row>
    <row r="38" spans="2:53">
      <c r="M38" s="11"/>
      <c r="N38" s="11"/>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sheetData>
  <mergeCells count="85">
    <mergeCell ref="B36:L37"/>
    <mergeCell ref="M36:Q37"/>
    <mergeCell ref="C22:C23"/>
    <mergeCell ref="B22:B23"/>
    <mergeCell ref="B32:C33"/>
    <mergeCell ref="D32:I33"/>
    <mergeCell ref="J32:J33"/>
    <mergeCell ref="M32:Q33"/>
    <mergeCell ref="B34:C35"/>
    <mergeCell ref="D34:I35"/>
    <mergeCell ref="J34:J35"/>
    <mergeCell ref="M34:Q35"/>
    <mergeCell ref="B29:C29"/>
    <mergeCell ref="D29:I29"/>
    <mergeCell ref="K29:L29"/>
    <mergeCell ref="M29:Q29"/>
    <mergeCell ref="B30:C31"/>
    <mergeCell ref="D30:I31"/>
    <mergeCell ref="J30:J31"/>
    <mergeCell ref="M30:Q31"/>
    <mergeCell ref="Q26:Q27"/>
    <mergeCell ref="E26:E27"/>
    <mergeCell ref="O26:O27"/>
    <mergeCell ref="P26:P27"/>
    <mergeCell ref="B24:B25"/>
    <mergeCell ref="C24:C25"/>
    <mergeCell ref="B20:B21"/>
    <mergeCell ref="C20:C21"/>
    <mergeCell ref="B26:B27"/>
    <mergeCell ref="C26:C27"/>
    <mergeCell ref="E20:E21"/>
    <mergeCell ref="E22:E23"/>
    <mergeCell ref="E24:E25"/>
    <mergeCell ref="M17:N18"/>
    <mergeCell ref="O17:Q17"/>
    <mergeCell ref="G17:G19"/>
    <mergeCell ref="U12:W12"/>
    <mergeCell ref="B13:C13"/>
    <mergeCell ref="D13:I13"/>
    <mergeCell ref="N13:P13"/>
    <mergeCell ref="U13:W13"/>
    <mergeCell ref="U16:V16"/>
    <mergeCell ref="B17:B19"/>
    <mergeCell ref="C17:C19"/>
    <mergeCell ref="D17:D19"/>
    <mergeCell ref="E17:E19"/>
    <mergeCell ref="F17:F19"/>
    <mergeCell ref="H17:H19"/>
    <mergeCell ref="I17:L18"/>
    <mergeCell ref="U17:V17"/>
    <mergeCell ref="O18:O19"/>
    <mergeCell ref="P18:P19"/>
    <mergeCell ref="Q18:Q19"/>
    <mergeCell ref="U18:V18"/>
    <mergeCell ref="U19:V19"/>
    <mergeCell ref="T9:X9"/>
    <mergeCell ref="B10:C10"/>
    <mergeCell ref="D10:I10"/>
    <mergeCell ref="N10:P10"/>
    <mergeCell ref="B11:C11"/>
    <mergeCell ref="D11:I11"/>
    <mergeCell ref="N11:P11"/>
    <mergeCell ref="U11:W11"/>
    <mergeCell ref="C6:Q6"/>
    <mergeCell ref="D7:Q7"/>
    <mergeCell ref="D8:Q8"/>
    <mergeCell ref="B9:C9"/>
    <mergeCell ref="D9:I9"/>
    <mergeCell ref="J9:L16"/>
    <mergeCell ref="M9:Q9"/>
    <mergeCell ref="B12:C12"/>
    <mergeCell ref="D12:I12"/>
    <mergeCell ref="N12:P12"/>
    <mergeCell ref="N14:P14"/>
    <mergeCell ref="N15:P15"/>
    <mergeCell ref="D16:I16"/>
    <mergeCell ref="N16:P16"/>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R89"/>
  <sheetViews>
    <sheetView topLeftCell="B1" zoomScale="70" zoomScaleNormal="70" workbookViewId="0">
      <selection activeCell="D9" sqref="D9:I9"/>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8.140625" style="1" customWidth="1"/>
    <col min="9" max="9" width="25.85546875" style="1" customWidth="1"/>
    <col min="10" max="10" width="20.85546875" style="3" customWidth="1"/>
    <col min="11" max="12" width="13.5703125" style="1" customWidth="1"/>
    <col min="13" max="13" width="23.85546875" style="1" customWidth="1"/>
    <col min="14" max="14" width="20.7109375" style="2" customWidth="1"/>
    <col min="15" max="15" width="21.140625" style="2" customWidth="1"/>
    <col min="16" max="18" width="16.85546875" style="1" customWidth="1"/>
    <col min="19" max="19" width="16.42578125" style="1" customWidth="1"/>
    <col min="20" max="20" width="12.5703125" style="1"/>
    <col min="21" max="21" width="14.42578125" style="1" customWidth="1"/>
    <col min="22" max="22" width="18.5703125" style="1" customWidth="1"/>
    <col min="23" max="23" width="33.85546875" style="1" customWidth="1"/>
    <col min="24" max="24" width="12.5703125" style="1" hidden="1" customWidth="1"/>
    <col min="25" max="25" width="24.28515625" style="1" customWidth="1"/>
    <col min="26" max="26" width="22.5703125" style="1" customWidth="1"/>
    <col min="27" max="28" width="12.5703125" style="1"/>
    <col min="29" max="29" width="16.85546875" style="1" customWidth="1"/>
    <col min="30" max="30" width="12.5703125" style="1"/>
    <col min="31" max="31" width="30.140625" style="1" customWidth="1"/>
    <col min="32" max="32" width="15.42578125" style="1" customWidth="1"/>
    <col min="33" max="33" width="15.85546875" style="1" customWidth="1"/>
    <col min="34" max="34" width="24.42578125" style="1" customWidth="1"/>
    <col min="35" max="35" width="17.140625" style="1" customWidth="1"/>
    <col min="36" max="16384" width="12.5703125" style="1"/>
  </cols>
  <sheetData>
    <row r="1" spans="2:252" ht="22.5" customHeight="1"/>
    <row r="2" spans="2:252" s="39" customFormat="1" ht="37.5" customHeight="1">
      <c r="B2" s="296"/>
      <c r="C2" s="296"/>
      <c r="D2" s="281" t="s">
        <v>28</v>
      </c>
      <c r="E2" s="282"/>
      <c r="F2" s="282"/>
      <c r="G2" s="282"/>
      <c r="H2" s="282"/>
      <c r="I2" s="282"/>
      <c r="J2" s="282"/>
      <c r="K2" s="283"/>
      <c r="L2" s="95"/>
      <c r="M2" s="287" t="s">
        <v>32</v>
      </c>
      <c r="N2" s="288"/>
      <c r="O2" s="288"/>
      <c r="P2" s="289"/>
      <c r="Q2" s="290"/>
      <c r="R2" s="291"/>
      <c r="S2" s="61"/>
    </row>
    <row r="3" spans="2:252" s="39" customFormat="1" ht="37.5" customHeight="1">
      <c r="B3" s="296"/>
      <c r="C3" s="296"/>
      <c r="D3" s="284"/>
      <c r="E3" s="285"/>
      <c r="F3" s="285"/>
      <c r="G3" s="285"/>
      <c r="H3" s="285"/>
      <c r="I3" s="285"/>
      <c r="J3" s="285"/>
      <c r="K3" s="286"/>
      <c r="L3" s="96"/>
      <c r="M3" s="287" t="s">
        <v>29</v>
      </c>
      <c r="N3" s="288"/>
      <c r="O3" s="288"/>
      <c r="P3" s="289"/>
      <c r="Q3" s="292"/>
      <c r="R3" s="293"/>
      <c r="S3" s="61"/>
    </row>
    <row r="4" spans="2:252" s="39" customFormat="1" ht="33.75" customHeight="1">
      <c r="B4" s="296"/>
      <c r="C4" s="296"/>
      <c r="D4" s="281" t="s">
        <v>27</v>
      </c>
      <c r="E4" s="282"/>
      <c r="F4" s="282"/>
      <c r="G4" s="282"/>
      <c r="H4" s="282"/>
      <c r="I4" s="282"/>
      <c r="J4" s="282"/>
      <c r="K4" s="283"/>
      <c r="L4" s="95"/>
      <c r="M4" s="287" t="s">
        <v>30</v>
      </c>
      <c r="N4" s="288"/>
      <c r="O4" s="288"/>
      <c r="P4" s="289"/>
      <c r="Q4" s="292"/>
      <c r="R4" s="293"/>
      <c r="S4" s="61"/>
    </row>
    <row r="5" spans="2:252" s="39" customFormat="1" ht="38.25" customHeight="1">
      <c r="B5" s="296"/>
      <c r="C5" s="296"/>
      <c r="D5" s="284"/>
      <c r="E5" s="285"/>
      <c r="F5" s="285"/>
      <c r="G5" s="285"/>
      <c r="H5" s="285"/>
      <c r="I5" s="285"/>
      <c r="J5" s="285"/>
      <c r="K5" s="286"/>
      <c r="L5" s="96"/>
      <c r="M5" s="287" t="s">
        <v>31</v>
      </c>
      <c r="N5" s="288"/>
      <c r="O5" s="288"/>
      <c r="P5" s="289"/>
      <c r="Q5" s="294"/>
      <c r="R5" s="295"/>
      <c r="S5" s="61"/>
    </row>
    <row r="6" spans="2:252" s="39" customFormat="1" ht="23.25" customHeight="1">
      <c r="C6" s="311"/>
      <c r="D6" s="311"/>
      <c r="E6" s="311"/>
      <c r="F6" s="311"/>
      <c r="G6" s="311"/>
      <c r="H6" s="311"/>
      <c r="I6" s="311"/>
      <c r="J6" s="311"/>
      <c r="K6" s="311"/>
      <c r="L6" s="311"/>
      <c r="M6" s="311"/>
      <c r="N6" s="311"/>
      <c r="O6" s="311"/>
      <c r="P6" s="311"/>
      <c r="Q6" s="311"/>
      <c r="R6" s="311"/>
      <c r="S6" s="61"/>
    </row>
    <row r="7" spans="2:252" s="39" customFormat="1" ht="31.5" customHeight="1">
      <c r="B7" s="63" t="s">
        <v>37</v>
      </c>
      <c r="C7" s="63" t="s">
        <v>46</v>
      </c>
      <c r="D7" s="317" t="s">
        <v>47</v>
      </c>
      <c r="E7" s="318"/>
      <c r="F7" s="318"/>
      <c r="G7" s="318"/>
      <c r="H7" s="318"/>
      <c r="I7" s="318"/>
      <c r="J7" s="318"/>
      <c r="K7" s="318"/>
      <c r="L7" s="551"/>
      <c r="M7" s="318"/>
      <c r="N7" s="318"/>
      <c r="O7" s="318"/>
      <c r="P7" s="318"/>
      <c r="Q7" s="318"/>
      <c r="R7" s="319"/>
      <c r="S7" s="61"/>
    </row>
    <row r="8" spans="2:252" s="39" customFormat="1" ht="36" customHeight="1">
      <c r="B8" s="63" t="s">
        <v>26</v>
      </c>
      <c r="C8" s="63"/>
      <c r="D8" s="312" t="s">
        <v>242</v>
      </c>
      <c r="E8" s="312"/>
      <c r="F8" s="312"/>
      <c r="G8" s="312"/>
      <c r="H8" s="312"/>
      <c r="I8" s="312"/>
      <c r="J8" s="312"/>
      <c r="K8" s="312"/>
      <c r="L8" s="312"/>
      <c r="M8" s="312"/>
      <c r="N8" s="312"/>
      <c r="O8" s="312"/>
      <c r="P8" s="312"/>
      <c r="Q8" s="312"/>
      <c r="R8" s="312"/>
    </row>
    <row r="9" spans="2:252" s="39" customFormat="1" ht="36" customHeight="1">
      <c r="B9" s="313" t="s">
        <v>254</v>
      </c>
      <c r="C9" s="314"/>
      <c r="D9" s="321" t="s">
        <v>279</v>
      </c>
      <c r="E9" s="321"/>
      <c r="F9" s="321"/>
      <c r="G9" s="321"/>
      <c r="H9" s="321"/>
      <c r="I9" s="322"/>
      <c r="J9" s="327" t="s">
        <v>108</v>
      </c>
      <c r="K9" s="328"/>
      <c r="L9" s="328"/>
      <c r="M9" s="329"/>
      <c r="N9" s="336" t="s">
        <v>25</v>
      </c>
      <c r="O9" s="337"/>
      <c r="P9" s="337"/>
      <c r="Q9" s="337"/>
      <c r="R9" s="338"/>
      <c r="S9" s="47"/>
      <c r="U9" s="320"/>
      <c r="V9" s="320"/>
      <c r="W9" s="320"/>
      <c r="X9" s="320"/>
      <c r="Y9" s="320"/>
    </row>
    <row r="10" spans="2:252" s="39" customFormat="1" ht="36" customHeight="1">
      <c r="B10" s="313" t="s">
        <v>256</v>
      </c>
      <c r="C10" s="314"/>
      <c r="D10" s="321" t="s">
        <v>280</v>
      </c>
      <c r="E10" s="321"/>
      <c r="F10" s="321"/>
      <c r="G10" s="321"/>
      <c r="H10" s="321"/>
      <c r="I10" s="322"/>
      <c r="J10" s="330"/>
      <c r="K10" s="331"/>
      <c r="L10" s="331"/>
      <c r="M10" s="332"/>
      <c r="N10" s="60" t="s">
        <v>24</v>
      </c>
      <c r="O10" s="323" t="s">
        <v>23</v>
      </c>
      <c r="P10" s="323"/>
      <c r="Q10" s="323"/>
      <c r="R10" s="60" t="s">
        <v>22</v>
      </c>
      <c r="S10" s="47"/>
      <c r="U10" s="59"/>
      <c r="V10" s="59"/>
      <c r="W10" s="59"/>
      <c r="X10" s="59"/>
      <c r="Y10" s="59"/>
    </row>
    <row r="11" spans="2:252" s="39" customFormat="1" ht="31.5" customHeight="1">
      <c r="B11" s="315" t="s">
        <v>268</v>
      </c>
      <c r="C11" s="316"/>
      <c r="D11" s="324" t="s">
        <v>281</v>
      </c>
      <c r="E11" s="324"/>
      <c r="F11" s="324"/>
      <c r="G11" s="324"/>
      <c r="H11" s="324"/>
      <c r="I11" s="325"/>
      <c r="J11" s="330"/>
      <c r="K11" s="331"/>
      <c r="L11" s="331"/>
      <c r="M11" s="332"/>
      <c r="N11" s="58"/>
      <c r="O11" s="510"/>
      <c r="P11" s="511"/>
      <c r="Q11" s="512"/>
      <c r="R11" s="57"/>
      <c r="S11" s="47"/>
      <c r="U11" s="56"/>
      <c r="V11" s="326"/>
      <c r="W11" s="326"/>
      <c r="X11" s="326"/>
      <c r="Y11" s="56"/>
      <c r="AA11" s="55"/>
      <c r="AB11" s="55"/>
    </row>
    <row r="12" spans="2:252" s="39" customFormat="1" ht="74.25" customHeight="1">
      <c r="B12" s="346" t="s">
        <v>272</v>
      </c>
      <c r="C12" s="347"/>
      <c r="D12" s="324" t="s">
        <v>282</v>
      </c>
      <c r="E12" s="324"/>
      <c r="F12" s="324"/>
      <c r="G12" s="324"/>
      <c r="H12" s="324"/>
      <c r="I12" s="325"/>
      <c r="J12" s="330"/>
      <c r="K12" s="331"/>
      <c r="L12" s="331"/>
      <c r="M12" s="332"/>
      <c r="N12" s="54"/>
      <c r="O12" s="339"/>
      <c r="P12" s="340"/>
      <c r="Q12" s="341"/>
      <c r="R12" s="53"/>
      <c r="S12" s="47"/>
      <c r="U12" s="50"/>
      <c r="V12" s="342"/>
      <c r="W12" s="342"/>
      <c r="X12" s="342"/>
      <c r="Y12" s="44"/>
      <c r="AA12" s="42"/>
      <c r="AB12" s="41"/>
      <c r="AC12" s="40"/>
    </row>
    <row r="13" spans="2:252" s="39" customFormat="1" ht="74.25" customHeight="1">
      <c r="B13" s="301" t="s">
        <v>177</v>
      </c>
      <c r="C13" s="302"/>
      <c r="D13" s="321"/>
      <c r="E13" s="321"/>
      <c r="F13" s="321"/>
      <c r="G13" s="321"/>
      <c r="H13" s="321"/>
      <c r="I13" s="322"/>
      <c r="J13" s="330"/>
      <c r="K13" s="331"/>
      <c r="L13" s="331"/>
      <c r="M13" s="332"/>
      <c r="N13" s="52"/>
      <c r="O13" s="343"/>
      <c r="P13" s="344"/>
      <c r="Q13" s="345"/>
      <c r="R13" s="51"/>
      <c r="S13" s="47"/>
      <c r="U13" s="50"/>
      <c r="V13" s="342"/>
      <c r="W13" s="342"/>
      <c r="X13" s="342"/>
      <c r="Y13" s="44"/>
      <c r="AA13" s="42"/>
      <c r="AB13" s="41"/>
      <c r="AC13" s="40"/>
    </row>
    <row r="14" spans="2:252" s="39" customFormat="1" ht="28.5" customHeight="1">
      <c r="B14" s="73" t="s">
        <v>107</v>
      </c>
      <c r="C14" s="74"/>
      <c r="D14" s="303"/>
      <c r="E14" s="303"/>
      <c r="F14" s="303"/>
      <c r="G14" s="303"/>
      <c r="H14" s="303"/>
      <c r="I14" s="304"/>
      <c r="J14" s="333"/>
      <c r="K14" s="334"/>
      <c r="L14" s="334"/>
      <c r="M14" s="335"/>
      <c r="N14" s="49"/>
      <c r="O14" s="343"/>
      <c r="P14" s="344"/>
      <c r="Q14" s="345"/>
      <c r="R14" s="48"/>
      <c r="S14" s="47"/>
      <c r="U14" s="46"/>
      <c r="V14" s="342"/>
      <c r="W14" s="342"/>
      <c r="X14" s="45"/>
      <c r="Y14" s="44"/>
      <c r="Z14" s="43"/>
      <c r="AA14" s="42"/>
      <c r="AB14" s="41"/>
      <c r="AC14" s="40"/>
    </row>
    <row r="15" spans="2:252" ht="28.5" customHeight="1">
      <c r="B15" s="307" t="s">
        <v>35</v>
      </c>
      <c r="C15" s="349" t="s">
        <v>33</v>
      </c>
      <c r="D15" s="305" t="s">
        <v>39</v>
      </c>
      <c r="E15" s="305" t="s">
        <v>21</v>
      </c>
      <c r="F15" s="305" t="s">
        <v>45</v>
      </c>
      <c r="G15" s="350" t="s">
        <v>41</v>
      </c>
      <c r="H15" s="305" t="s">
        <v>36</v>
      </c>
      <c r="I15" s="375" t="s">
        <v>34</v>
      </c>
      <c r="J15" s="376"/>
      <c r="K15" s="376"/>
      <c r="L15" s="376"/>
      <c r="M15" s="377"/>
      <c r="N15" s="305" t="s">
        <v>20</v>
      </c>
      <c r="O15" s="305"/>
      <c r="P15" s="306" t="s">
        <v>19</v>
      </c>
      <c r="Q15" s="306"/>
      <c r="R15" s="306"/>
      <c r="S15" s="3"/>
      <c r="T15" s="3"/>
      <c r="U15" s="10"/>
      <c r="V15" s="348"/>
      <c r="W15" s="348"/>
      <c r="X15" s="3"/>
      <c r="Y15" s="9"/>
      <c r="Z15" s="3"/>
      <c r="AA15" s="17"/>
      <c r="AB15" s="6"/>
      <c r="AC15" s="30"/>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row>
    <row r="16" spans="2:252" ht="33.75" customHeight="1">
      <c r="B16" s="308"/>
      <c r="C16" s="349"/>
      <c r="D16" s="305"/>
      <c r="E16" s="305"/>
      <c r="F16" s="305"/>
      <c r="G16" s="305"/>
      <c r="H16" s="305"/>
      <c r="I16" s="378"/>
      <c r="J16" s="379"/>
      <c r="K16" s="379"/>
      <c r="L16" s="379"/>
      <c r="M16" s="380"/>
      <c r="N16" s="305"/>
      <c r="O16" s="305"/>
      <c r="P16" s="305" t="s">
        <v>18</v>
      </c>
      <c r="Q16" s="305" t="s">
        <v>17</v>
      </c>
      <c r="R16" s="349" t="s">
        <v>16</v>
      </c>
      <c r="S16" s="3"/>
      <c r="T16" s="3"/>
      <c r="U16" s="8"/>
      <c r="V16" s="348"/>
      <c r="W16" s="348"/>
      <c r="X16" s="3"/>
      <c r="Y16" s="7"/>
      <c r="Z16" s="3"/>
      <c r="AA16" s="17"/>
      <c r="AB16" s="6"/>
      <c r="AC16" s="30"/>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row>
    <row r="17" spans="2:252" ht="39.75" customHeight="1">
      <c r="B17" s="309"/>
      <c r="C17" s="349"/>
      <c r="D17" s="305"/>
      <c r="E17" s="305"/>
      <c r="F17" s="305"/>
      <c r="G17" s="305"/>
      <c r="H17" s="305"/>
      <c r="I17" s="68" t="s">
        <v>15</v>
      </c>
      <c r="J17" s="68" t="s">
        <v>14</v>
      </c>
      <c r="K17" s="68" t="s">
        <v>157</v>
      </c>
      <c r="L17" s="154" t="s">
        <v>156</v>
      </c>
      <c r="M17" s="69" t="s">
        <v>12</v>
      </c>
      <c r="N17" s="38" t="s">
        <v>11</v>
      </c>
      <c r="O17" s="37" t="s">
        <v>10</v>
      </c>
      <c r="P17" s="305"/>
      <c r="Q17" s="305"/>
      <c r="R17" s="349"/>
      <c r="S17" s="3"/>
      <c r="T17" s="3"/>
      <c r="U17" s="5"/>
      <c r="V17" s="348"/>
      <c r="W17" s="348"/>
      <c r="Y17" s="6"/>
      <c r="AA17" s="17"/>
      <c r="AB17" s="6"/>
      <c r="AC17" s="30"/>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row>
    <row r="18" spans="2:252" ht="39.75" customHeight="1">
      <c r="B18" s="513" t="s">
        <v>199</v>
      </c>
      <c r="C18" s="524" t="s">
        <v>109</v>
      </c>
      <c r="D18" s="37" t="s">
        <v>3</v>
      </c>
      <c r="E18" s="307" t="s">
        <v>158</v>
      </c>
      <c r="F18" s="37">
        <v>5</v>
      </c>
      <c r="G18" s="37" t="s">
        <v>3</v>
      </c>
      <c r="H18" s="161">
        <f>+M18</f>
        <v>100000000</v>
      </c>
      <c r="I18" s="160"/>
      <c r="J18" s="68"/>
      <c r="K18" s="68"/>
      <c r="L18" s="155"/>
      <c r="M18" s="153">
        <v>100000000</v>
      </c>
      <c r="N18" s="246">
        <v>45658</v>
      </c>
      <c r="O18" s="181">
        <v>46022</v>
      </c>
      <c r="P18" s="37"/>
      <c r="Q18" s="37"/>
      <c r="R18" s="38"/>
      <c r="S18" s="3"/>
      <c r="T18" s="3"/>
      <c r="U18" s="5"/>
      <c r="V18" s="62"/>
      <c r="W18" s="62"/>
      <c r="Y18" s="6"/>
      <c r="AA18" s="17"/>
      <c r="AB18" s="6"/>
      <c r="AC18" s="30"/>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row>
    <row r="19" spans="2:252" ht="39.75" customHeight="1">
      <c r="B19" s="519"/>
      <c r="C19" s="523"/>
      <c r="D19" s="37" t="s">
        <v>2</v>
      </c>
      <c r="E19" s="309"/>
      <c r="F19" s="37"/>
      <c r="G19" s="37" t="s">
        <v>40</v>
      </c>
      <c r="H19" s="161"/>
      <c r="I19" s="177"/>
      <c r="J19" s="68"/>
      <c r="K19" s="68"/>
      <c r="L19" s="163"/>
      <c r="M19" s="162"/>
      <c r="N19" s="38"/>
      <c r="O19" s="37"/>
      <c r="P19" s="37"/>
      <c r="Q19" s="37"/>
      <c r="R19" s="38"/>
      <c r="S19" s="3"/>
      <c r="T19" s="3"/>
      <c r="U19" s="5"/>
      <c r="V19" s="62"/>
      <c r="W19" s="62"/>
      <c r="Y19" s="6"/>
      <c r="AA19" s="17"/>
      <c r="AB19" s="6"/>
      <c r="AC19" s="30"/>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row>
    <row r="20" spans="2:252" ht="39.75" customHeight="1">
      <c r="B20" s="493" t="s">
        <v>218</v>
      </c>
      <c r="C20" s="513" t="s">
        <v>110</v>
      </c>
      <c r="D20" s="37" t="s">
        <v>3</v>
      </c>
      <c r="E20" s="307" t="s">
        <v>159</v>
      </c>
      <c r="F20" s="37">
        <v>1</v>
      </c>
      <c r="G20" s="37" t="s">
        <v>3</v>
      </c>
      <c r="H20" s="37">
        <f>+J20</f>
        <v>4467000000</v>
      </c>
      <c r="I20" s="68"/>
      <c r="J20" s="68">
        <v>4467000000</v>
      </c>
      <c r="K20" s="68"/>
      <c r="L20" s="154"/>
      <c r="M20" s="69"/>
      <c r="N20" s="246">
        <v>45658</v>
      </c>
      <c r="O20" s="181">
        <v>46022</v>
      </c>
      <c r="P20" s="37"/>
      <c r="Q20" s="37"/>
      <c r="R20" s="38"/>
      <c r="S20" s="3"/>
      <c r="T20" s="3"/>
      <c r="U20" s="5"/>
      <c r="V20" s="62"/>
      <c r="W20" s="62"/>
      <c r="Y20" s="6"/>
      <c r="AA20" s="17"/>
      <c r="AB20" s="6"/>
      <c r="AC20" s="30"/>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row>
    <row r="21" spans="2:252" ht="39.75" customHeight="1">
      <c r="B21" s="493"/>
      <c r="C21" s="514"/>
      <c r="D21" s="37" t="s">
        <v>2</v>
      </c>
      <c r="E21" s="309"/>
      <c r="F21" s="37"/>
      <c r="G21" s="37" t="s">
        <v>40</v>
      </c>
      <c r="H21" s="37"/>
      <c r="I21" s="68"/>
      <c r="J21" s="68"/>
      <c r="K21" s="68"/>
      <c r="L21" s="154"/>
      <c r="M21" s="69"/>
      <c r="N21" s="38"/>
      <c r="O21" s="37"/>
      <c r="P21" s="37"/>
      <c r="Q21" s="37"/>
      <c r="R21" s="38"/>
      <c r="S21" s="3"/>
      <c r="T21" s="3"/>
      <c r="U21" s="5"/>
      <c r="V21" s="62"/>
      <c r="W21" s="62"/>
      <c r="Y21" s="6"/>
      <c r="AA21" s="17"/>
      <c r="AB21" s="6"/>
      <c r="AC21" s="30"/>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row>
    <row r="22" spans="2:252" ht="39.75" customHeight="1">
      <c r="B22" s="519" t="s">
        <v>237</v>
      </c>
      <c r="C22" s="524" t="s">
        <v>235</v>
      </c>
      <c r="D22" s="37" t="s">
        <v>3</v>
      </c>
      <c r="E22" s="307" t="s">
        <v>160</v>
      </c>
      <c r="F22" s="37">
        <v>1</v>
      </c>
      <c r="G22" s="37" t="s">
        <v>3</v>
      </c>
      <c r="H22" s="165">
        <f>+M22</f>
        <v>60000000</v>
      </c>
      <c r="I22" s="68"/>
      <c r="J22" s="68"/>
      <c r="K22" s="68"/>
      <c r="L22" s="154"/>
      <c r="M22" s="164">
        <v>60000000</v>
      </c>
      <c r="N22" s="246">
        <v>45658</v>
      </c>
      <c r="O22" s="181">
        <v>46022</v>
      </c>
      <c r="P22" s="37"/>
      <c r="Q22" s="37"/>
      <c r="R22" s="38"/>
      <c r="S22" s="3"/>
      <c r="T22" s="3"/>
      <c r="U22" s="5"/>
      <c r="V22" s="62"/>
      <c r="W22" s="62"/>
      <c r="Y22" s="6"/>
      <c r="AA22" s="17"/>
      <c r="AB22" s="6"/>
      <c r="AC22" s="30"/>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row>
    <row r="23" spans="2:252" ht="39.75" customHeight="1">
      <c r="B23" s="514"/>
      <c r="C23" s="532"/>
      <c r="D23" s="37" t="s">
        <v>2</v>
      </c>
      <c r="E23" s="309"/>
      <c r="F23" s="37"/>
      <c r="G23" s="37" t="s">
        <v>40</v>
      </c>
      <c r="H23" s="37"/>
      <c r="I23" s="68"/>
      <c r="J23" s="68"/>
      <c r="K23" s="68"/>
      <c r="L23" s="154"/>
      <c r="M23" s="69"/>
      <c r="N23" s="38"/>
      <c r="O23" s="37"/>
      <c r="P23" s="37"/>
      <c r="Q23" s="37"/>
      <c r="R23" s="38"/>
      <c r="S23" s="3"/>
      <c r="T23" s="3"/>
      <c r="U23" s="5"/>
      <c r="V23" s="62"/>
      <c r="W23" s="62"/>
      <c r="Y23" s="6"/>
      <c r="AA23" s="17"/>
      <c r="AB23" s="6"/>
      <c r="AC23" s="30"/>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row>
    <row r="24" spans="2:252" ht="81.75" customHeight="1">
      <c r="B24" s="513" t="s">
        <v>202</v>
      </c>
      <c r="C24" s="513" t="s">
        <v>111</v>
      </c>
      <c r="D24" s="37" t="s">
        <v>3</v>
      </c>
      <c r="E24" s="307" t="s">
        <v>161</v>
      </c>
      <c r="F24" s="78">
        <v>467463</v>
      </c>
      <c r="G24" s="37" t="s">
        <v>3</v>
      </c>
      <c r="H24" s="37">
        <f>+I24+J24</f>
        <v>6638035052</v>
      </c>
      <c r="I24" s="68">
        <v>3258000000</v>
      </c>
      <c r="J24" s="3">
        <v>3380035052</v>
      </c>
      <c r="K24" s="68"/>
      <c r="L24" s="154"/>
      <c r="M24" s="69"/>
      <c r="N24" s="246">
        <v>45658</v>
      </c>
      <c r="O24" s="181">
        <v>46022</v>
      </c>
      <c r="P24" s="37"/>
      <c r="Q24" s="37"/>
      <c r="R24" s="38"/>
      <c r="S24" s="3"/>
      <c r="T24" s="3"/>
      <c r="U24" s="5"/>
      <c r="V24" s="62"/>
      <c r="W24" s="62"/>
      <c r="Y24" s="6"/>
      <c r="AA24" s="17"/>
      <c r="AB24" s="6"/>
      <c r="AC24" s="30"/>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row>
    <row r="25" spans="2:252" ht="39.75" customHeight="1">
      <c r="B25" s="519"/>
      <c r="C25" s="514"/>
      <c r="D25" s="37" t="s">
        <v>2</v>
      </c>
      <c r="E25" s="309"/>
      <c r="F25" s="78"/>
      <c r="G25" s="37" t="s">
        <v>40</v>
      </c>
      <c r="H25" s="166">
        <f>+I25+J25</f>
        <v>0</v>
      </c>
      <c r="I25" s="93"/>
      <c r="J25" s="68"/>
      <c r="K25" s="68"/>
      <c r="L25" s="154"/>
      <c r="M25" s="69"/>
      <c r="N25" s="38"/>
      <c r="O25" s="37"/>
      <c r="P25" s="37"/>
      <c r="Q25" s="37"/>
      <c r="R25" s="38"/>
      <c r="S25" s="3"/>
      <c r="T25" s="3"/>
      <c r="U25" s="5"/>
      <c r="V25" s="62"/>
      <c r="W25" s="62"/>
      <c r="Y25" s="6"/>
      <c r="AA25" s="17"/>
      <c r="AB25" s="6"/>
      <c r="AC25" s="30"/>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row>
    <row r="26" spans="2:252" ht="39.75" customHeight="1">
      <c r="B26" s="519"/>
      <c r="C26" s="535" t="s">
        <v>112</v>
      </c>
      <c r="D26" s="37" t="s">
        <v>3</v>
      </c>
      <c r="E26" s="307" t="s">
        <v>161</v>
      </c>
      <c r="F26" s="78">
        <v>467463</v>
      </c>
      <c r="G26" s="37" t="s">
        <v>3</v>
      </c>
      <c r="H26" s="1">
        <f>+J26</f>
        <v>5832000000</v>
      </c>
      <c r="I26" s="68"/>
      <c r="J26" s="168">
        <v>5832000000</v>
      </c>
      <c r="K26" s="68"/>
      <c r="L26" s="154"/>
      <c r="M26" s="69"/>
      <c r="N26" s="246">
        <v>45658</v>
      </c>
      <c r="O26" s="181">
        <v>46022</v>
      </c>
      <c r="P26" s="37"/>
      <c r="Q26" s="37"/>
      <c r="R26" s="38"/>
      <c r="S26" s="3"/>
      <c r="T26" s="3"/>
      <c r="U26" s="5"/>
      <c r="V26" s="62"/>
      <c r="W26" s="62"/>
      <c r="Y26" s="6"/>
      <c r="AA26" s="17"/>
      <c r="AB26" s="6"/>
      <c r="AC26" s="30"/>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row>
    <row r="27" spans="2:252" ht="39.75" customHeight="1">
      <c r="B27" s="519"/>
      <c r="C27" s="534"/>
      <c r="D27" s="37" t="s">
        <v>2</v>
      </c>
      <c r="E27" s="309"/>
      <c r="F27" s="78"/>
      <c r="G27" s="37" t="s">
        <v>40</v>
      </c>
      <c r="H27" s="161">
        <f>+J27</f>
        <v>0</v>
      </c>
      <c r="I27" s="68"/>
      <c r="J27" s="167"/>
      <c r="K27" s="68"/>
      <c r="L27" s="154"/>
      <c r="M27" s="69"/>
      <c r="N27" s="38"/>
      <c r="O27" s="37"/>
      <c r="P27" s="37"/>
      <c r="Q27" s="37"/>
      <c r="R27" s="38"/>
      <c r="S27" s="3"/>
      <c r="T27" s="3"/>
      <c r="U27" s="5"/>
      <c r="V27" s="62"/>
      <c r="W27" s="62"/>
      <c r="Y27" s="6"/>
      <c r="AA27" s="17"/>
      <c r="AB27" s="6"/>
      <c r="AC27" s="30"/>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row>
    <row r="28" spans="2:252" ht="39.75" customHeight="1">
      <c r="B28" s="519"/>
      <c r="C28" s="535" t="s">
        <v>113</v>
      </c>
      <c r="D28" s="37" t="s">
        <v>3</v>
      </c>
      <c r="E28" s="307" t="s">
        <v>161</v>
      </c>
      <c r="F28" s="78">
        <v>467463</v>
      </c>
      <c r="G28" s="37" t="s">
        <v>3</v>
      </c>
      <c r="H28" s="37">
        <f>+I28</f>
        <v>3729000000</v>
      </c>
      <c r="I28" s="68">
        <v>3729000000</v>
      </c>
      <c r="J28" s="68"/>
      <c r="K28" s="68"/>
      <c r="L28" s="154"/>
      <c r="M28" s="69"/>
      <c r="N28" s="246">
        <v>45658</v>
      </c>
      <c r="O28" s="181">
        <v>46022</v>
      </c>
      <c r="P28" s="37"/>
      <c r="Q28" s="37"/>
      <c r="R28" s="38"/>
      <c r="S28" s="3"/>
      <c r="T28" s="3"/>
      <c r="U28" s="5"/>
      <c r="V28" s="62"/>
      <c r="W28" s="62"/>
      <c r="Y28" s="6"/>
      <c r="AA28" s="17"/>
      <c r="AB28" s="6"/>
      <c r="AC28" s="30"/>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row>
    <row r="29" spans="2:252" ht="39.75" customHeight="1">
      <c r="B29" s="514"/>
      <c r="C29" s="534"/>
      <c r="D29" s="37" t="s">
        <v>2</v>
      </c>
      <c r="E29" s="308"/>
      <c r="F29" s="78"/>
      <c r="G29" s="37" t="s">
        <v>40</v>
      </c>
      <c r="H29" s="215">
        <f>+I29</f>
        <v>0</v>
      </c>
      <c r="I29" s="257"/>
      <c r="J29" s="68"/>
      <c r="K29" s="68"/>
      <c r="L29" s="154"/>
      <c r="M29" s="69"/>
      <c r="N29" s="38"/>
      <c r="O29" s="37"/>
      <c r="P29" s="37"/>
      <c r="Q29" s="37"/>
      <c r="R29" s="38"/>
      <c r="S29" s="3"/>
      <c r="T29" s="3"/>
      <c r="U29" s="5"/>
      <c r="V29" s="62"/>
      <c r="W29" s="62"/>
      <c r="Y29" s="6"/>
      <c r="AA29" s="17"/>
      <c r="AB29" s="6"/>
      <c r="AC29" s="30"/>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row>
    <row r="30" spans="2:252" ht="39.75" customHeight="1">
      <c r="B30" s="513" t="s">
        <v>236</v>
      </c>
      <c r="C30" s="535" t="s">
        <v>238</v>
      </c>
      <c r="D30" s="215" t="s">
        <v>3</v>
      </c>
      <c r="E30" s="308" t="s">
        <v>160</v>
      </c>
      <c r="F30" s="78">
        <v>150</v>
      </c>
      <c r="G30" s="215" t="s">
        <v>3</v>
      </c>
      <c r="H30" s="224">
        <f>+M30</f>
        <v>100000000</v>
      </c>
      <c r="I30" s="257"/>
      <c r="J30" s="216"/>
      <c r="K30" s="216"/>
      <c r="L30" s="216"/>
      <c r="M30" s="264">
        <v>100000000</v>
      </c>
      <c r="N30" s="246">
        <v>45658</v>
      </c>
      <c r="O30" s="181">
        <v>46022</v>
      </c>
      <c r="P30" s="215"/>
      <c r="Q30" s="215"/>
      <c r="R30" s="218"/>
      <c r="S30" s="3"/>
      <c r="T30" s="3"/>
      <c r="U30" s="5"/>
      <c r="V30" s="62"/>
      <c r="W30" s="62"/>
      <c r="Y30" s="6"/>
      <c r="AA30" s="17"/>
      <c r="AB30" s="6"/>
      <c r="AC30" s="30"/>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row>
    <row r="31" spans="2:252" ht="39.75" customHeight="1">
      <c r="B31" s="514"/>
      <c r="C31" s="557"/>
      <c r="D31" s="215" t="s">
        <v>2</v>
      </c>
      <c r="E31" s="308"/>
      <c r="F31" s="78"/>
      <c r="G31" s="215" t="s">
        <v>40</v>
      </c>
      <c r="H31" s="215"/>
      <c r="I31" s="257"/>
      <c r="J31" s="216"/>
      <c r="K31" s="216"/>
      <c r="L31" s="216"/>
      <c r="M31" s="217"/>
      <c r="N31" s="218"/>
      <c r="O31" s="215"/>
      <c r="P31" s="215"/>
      <c r="Q31" s="215"/>
      <c r="R31" s="218"/>
      <c r="S31" s="3"/>
      <c r="T31" s="3"/>
      <c r="U31" s="5"/>
      <c r="V31" s="62"/>
      <c r="W31" s="62"/>
      <c r="Y31" s="6"/>
      <c r="AA31" s="17"/>
      <c r="AB31" s="6"/>
      <c r="AC31" s="30"/>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row>
    <row r="32" spans="2:252" ht="39.75" customHeight="1">
      <c r="B32" s="513" t="s">
        <v>239</v>
      </c>
      <c r="C32" s="535" t="s">
        <v>240</v>
      </c>
      <c r="D32" s="215" t="s">
        <v>3</v>
      </c>
      <c r="E32" s="308" t="s">
        <v>160</v>
      </c>
      <c r="F32" s="78">
        <v>2</v>
      </c>
      <c r="G32" s="215"/>
      <c r="H32" s="215">
        <f>+M32</f>
        <v>60000000</v>
      </c>
      <c r="I32" s="257"/>
      <c r="J32" s="216"/>
      <c r="K32" s="216"/>
      <c r="L32" s="216"/>
      <c r="M32" s="218">
        <v>60000000</v>
      </c>
      <c r="N32" s="246">
        <v>45658</v>
      </c>
      <c r="O32" s="181">
        <v>46022</v>
      </c>
      <c r="P32" s="215"/>
      <c r="Q32" s="215"/>
      <c r="R32" s="218"/>
      <c r="S32" s="3"/>
      <c r="T32" s="3"/>
      <c r="U32" s="5"/>
      <c r="V32" s="62"/>
      <c r="W32" s="62"/>
      <c r="Y32" s="6"/>
      <c r="AA32" s="17"/>
      <c r="AB32" s="6"/>
      <c r="AC32" s="30"/>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row>
    <row r="33" spans="2:252" ht="39.75" customHeight="1">
      <c r="B33" s="514"/>
      <c r="C33" s="557"/>
      <c r="D33" s="215" t="s">
        <v>2</v>
      </c>
      <c r="E33" s="308"/>
      <c r="F33" s="78"/>
      <c r="G33" s="215"/>
      <c r="H33" s="215"/>
      <c r="I33" s="257"/>
      <c r="J33" s="216"/>
      <c r="K33" s="216"/>
      <c r="L33" s="216"/>
      <c r="M33" s="217"/>
      <c r="N33" s="218"/>
      <c r="O33" s="215"/>
      <c r="P33" s="215"/>
      <c r="Q33" s="215"/>
      <c r="R33" s="218"/>
      <c r="S33" s="3"/>
      <c r="T33" s="3"/>
      <c r="U33" s="5"/>
      <c r="V33" s="62"/>
      <c r="W33" s="62"/>
      <c r="Y33" s="6"/>
      <c r="AA33" s="17"/>
      <c r="AB33" s="6"/>
      <c r="AC33" s="30"/>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row>
    <row r="34" spans="2:252" ht="39.75" customHeight="1">
      <c r="B34" s="513" t="s">
        <v>203</v>
      </c>
      <c r="C34" s="533" t="s">
        <v>114</v>
      </c>
      <c r="D34" s="37" t="s">
        <v>3</v>
      </c>
      <c r="E34" s="308" t="s">
        <v>162</v>
      </c>
      <c r="F34" s="37">
        <v>1</v>
      </c>
      <c r="G34" s="37" t="s">
        <v>3</v>
      </c>
      <c r="H34" s="258">
        <f>+I34</f>
        <v>40000000</v>
      </c>
      <c r="I34" s="264">
        <f>80000000/2</f>
        <v>40000000</v>
      </c>
      <c r="J34" s="68"/>
      <c r="K34" s="68"/>
      <c r="L34" s="154"/>
      <c r="M34" s="69"/>
      <c r="N34" s="246">
        <v>45658</v>
      </c>
      <c r="O34" s="181">
        <v>46022</v>
      </c>
      <c r="P34" s="37"/>
      <c r="Q34" s="37"/>
      <c r="R34" s="38"/>
      <c r="S34" s="3"/>
      <c r="T34" s="3"/>
      <c r="U34" s="5"/>
      <c r="V34" s="62"/>
      <c r="W34" s="62"/>
      <c r="Y34" s="6"/>
      <c r="AA34" s="17"/>
      <c r="AB34" s="6"/>
      <c r="AC34" s="30"/>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row>
    <row r="35" spans="2:252" ht="39.75" customHeight="1">
      <c r="B35" s="519"/>
      <c r="C35" s="534"/>
      <c r="D35" s="37" t="s">
        <v>2</v>
      </c>
      <c r="E35" s="308"/>
      <c r="F35" s="37">
        <v>1</v>
      </c>
      <c r="G35" s="37" t="s">
        <v>40</v>
      </c>
      <c r="H35" s="37"/>
      <c r="I35" s="68"/>
      <c r="J35" s="68"/>
      <c r="K35" s="68"/>
      <c r="L35" s="154"/>
      <c r="M35" s="69"/>
      <c r="N35" s="38"/>
      <c r="O35" s="37"/>
      <c r="P35" s="37"/>
      <c r="Q35" s="37"/>
      <c r="R35" s="38"/>
      <c r="S35" s="3"/>
      <c r="T35" s="3"/>
      <c r="U35" s="5"/>
      <c r="V35" s="62"/>
      <c r="W35" s="62"/>
      <c r="Y35" s="6"/>
      <c r="AA35" s="17"/>
      <c r="AB35" s="6"/>
      <c r="AC35" s="30"/>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row>
    <row r="36" spans="2:252" ht="37.5" customHeight="1">
      <c r="B36" s="519"/>
      <c r="C36" s="513" t="s">
        <v>115</v>
      </c>
      <c r="D36" s="64" t="s">
        <v>3</v>
      </c>
      <c r="E36" s="355" t="s">
        <v>163</v>
      </c>
      <c r="F36" s="70">
        <v>1</v>
      </c>
      <c r="G36" s="64" t="s">
        <v>3</v>
      </c>
      <c r="H36" s="259">
        <f>+I36</f>
        <v>40000000</v>
      </c>
      <c r="I36" s="28">
        <v>40000000</v>
      </c>
      <c r="J36" s="25"/>
      <c r="K36" s="27"/>
      <c r="L36" s="156"/>
      <c r="M36" s="25"/>
      <c r="N36" s="246">
        <v>45658</v>
      </c>
      <c r="O36" s="181">
        <v>46022</v>
      </c>
      <c r="P36" s="76"/>
      <c r="Q36" s="76"/>
      <c r="R36" s="77"/>
      <c r="U36" s="5"/>
      <c r="V36" s="62"/>
      <c r="W36" s="62"/>
      <c r="Y36" s="4"/>
      <c r="AA36" s="33"/>
      <c r="AB36" s="6"/>
      <c r="AC36" s="30"/>
    </row>
    <row r="37" spans="2:252" ht="37.5" customHeight="1">
      <c r="B37" s="514"/>
      <c r="C37" s="514"/>
      <c r="D37" s="64" t="s">
        <v>2</v>
      </c>
      <c r="E37" s="355"/>
      <c r="F37" s="70"/>
      <c r="G37" s="64" t="s">
        <v>40</v>
      </c>
      <c r="H37" s="71"/>
      <c r="I37" s="28"/>
      <c r="J37" s="25"/>
      <c r="K37" s="27"/>
      <c r="L37" s="156"/>
      <c r="M37" s="25"/>
      <c r="N37" s="36"/>
      <c r="O37" s="36"/>
      <c r="P37" s="76"/>
      <c r="Q37" s="76"/>
      <c r="R37" s="77"/>
      <c r="U37" s="5"/>
      <c r="V37" s="62"/>
      <c r="W37" s="62"/>
      <c r="Y37" s="4"/>
      <c r="AA37" s="33"/>
      <c r="AB37" s="6"/>
      <c r="AC37" s="30"/>
    </row>
    <row r="38" spans="2:252" s="229" customFormat="1" ht="37.5" customHeight="1">
      <c r="B38" s="525" t="s">
        <v>204</v>
      </c>
      <c r="C38" s="525" t="s">
        <v>116</v>
      </c>
      <c r="D38" s="233" t="s">
        <v>3</v>
      </c>
      <c r="E38" s="552" t="s">
        <v>164</v>
      </c>
      <c r="F38" s="234">
        <v>1</v>
      </c>
      <c r="G38" s="233" t="s">
        <v>3</v>
      </c>
      <c r="H38" s="235">
        <f>+I38</f>
        <v>100000000</v>
      </c>
      <c r="I38" s="236">
        <v>100000000</v>
      </c>
      <c r="J38" s="237"/>
      <c r="K38" s="238"/>
      <c r="L38" s="239"/>
      <c r="M38" s="237"/>
      <c r="N38" s="246">
        <v>45658</v>
      </c>
      <c r="O38" s="181">
        <v>46022</v>
      </c>
      <c r="P38" s="241"/>
      <c r="Q38" s="241"/>
      <c r="R38" s="242"/>
      <c r="U38" s="227"/>
      <c r="V38" s="228"/>
      <c r="W38" s="228"/>
      <c r="Y38" s="243"/>
      <c r="AA38" s="244"/>
      <c r="AB38" s="230"/>
      <c r="AC38" s="232"/>
    </row>
    <row r="39" spans="2:252" s="229" customFormat="1" ht="37.5" customHeight="1">
      <c r="B39" s="526"/>
      <c r="C39" s="527"/>
      <c r="D39" s="233" t="s">
        <v>2</v>
      </c>
      <c r="E39" s="552"/>
      <c r="F39" s="234"/>
      <c r="G39" s="233" t="s">
        <v>40</v>
      </c>
      <c r="H39" s="235"/>
      <c r="I39" s="177"/>
      <c r="J39" s="237"/>
      <c r="K39" s="238"/>
      <c r="L39" s="239"/>
      <c r="M39" s="237"/>
      <c r="N39" s="240"/>
      <c r="O39" s="240"/>
      <c r="P39" s="241"/>
      <c r="Q39" s="241"/>
      <c r="R39" s="242"/>
      <c r="U39" s="227"/>
      <c r="V39" s="228"/>
      <c r="W39" s="228"/>
      <c r="Y39" s="243"/>
      <c r="AA39" s="244"/>
      <c r="AB39" s="230"/>
      <c r="AC39" s="232"/>
    </row>
    <row r="40" spans="2:252" s="229" customFormat="1" ht="37.5" customHeight="1">
      <c r="B40" s="554" t="s">
        <v>205</v>
      </c>
      <c r="C40" s="525" t="s">
        <v>117</v>
      </c>
      <c r="D40" s="233" t="s">
        <v>3</v>
      </c>
      <c r="E40" s="552" t="s">
        <v>165</v>
      </c>
      <c r="F40" s="234">
        <v>25</v>
      </c>
      <c r="G40" s="233" t="s">
        <v>3</v>
      </c>
      <c r="H40" s="175">
        <f>+I40</f>
        <v>25000000</v>
      </c>
      <c r="I40" s="236">
        <v>25000000</v>
      </c>
      <c r="J40" s="237"/>
      <c r="K40" s="238"/>
      <c r="L40" s="239"/>
      <c r="M40" s="237"/>
      <c r="N40" s="246">
        <v>45658</v>
      </c>
      <c r="O40" s="181">
        <v>46022</v>
      </c>
      <c r="P40" s="241"/>
      <c r="Q40" s="241"/>
      <c r="R40" s="242"/>
      <c r="U40" s="227"/>
      <c r="V40" s="228"/>
      <c r="W40" s="228"/>
      <c r="Y40" s="243"/>
      <c r="AA40" s="244"/>
      <c r="AB40" s="230"/>
      <c r="AC40" s="232"/>
    </row>
    <row r="41" spans="2:252" s="229" customFormat="1" ht="37.5" customHeight="1">
      <c r="B41" s="555"/>
      <c r="C41" s="527"/>
      <c r="D41" s="233" t="s">
        <v>2</v>
      </c>
      <c r="E41" s="552"/>
      <c r="F41" s="234"/>
      <c r="G41" s="233" t="s">
        <v>40</v>
      </c>
      <c r="H41" s="235"/>
      <c r="I41" s="236"/>
      <c r="J41" s="237"/>
      <c r="K41" s="238"/>
      <c r="L41" s="239"/>
      <c r="M41" s="237"/>
      <c r="N41" s="240"/>
      <c r="O41" s="240"/>
      <c r="P41" s="241"/>
      <c r="Q41" s="241"/>
      <c r="R41" s="242"/>
      <c r="U41" s="227"/>
      <c r="V41" s="228"/>
      <c r="W41" s="228"/>
      <c r="Y41" s="243"/>
      <c r="AA41" s="244"/>
      <c r="AB41" s="230"/>
      <c r="AC41" s="232"/>
    </row>
    <row r="42" spans="2:252" s="229" customFormat="1" ht="37.5" customHeight="1">
      <c r="B42" s="555"/>
      <c r="C42" s="525" t="s">
        <v>118</v>
      </c>
      <c r="D42" s="233" t="s">
        <v>3</v>
      </c>
      <c r="E42" s="552" t="s">
        <v>166</v>
      </c>
      <c r="F42" s="234">
        <v>7</v>
      </c>
      <c r="G42" s="233" t="s">
        <v>3</v>
      </c>
      <c r="H42" s="175">
        <f>+I42</f>
        <v>25000000</v>
      </c>
      <c r="I42" s="236">
        <v>25000000</v>
      </c>
      <c r="J42" s="237"/>
      <c r="K42" s="238"/>
      <c r="L42" s="239"/>
      <c r="M42" s="237"/>
      <c r="N42" s="246">
        <v>45658</v>
      </c>
      <c r="O42" s="181">
        <v>46022</v>
      </c>
      <c r="P42" s="241"/>
      <c r="Q42" s="241"/>
      <c r="R42" s="242"/>
      <c r="U42" s="227"/>
      <c r="V42" s="228"/>
      <c r="W42" s="228"/>
      <c r="Y42" s="243"/>
      <c r="AA42" s="244"/>
      <c r="AB42" s="230"/>
      <c r="AC42" s="232"/>
    </row>
    <row r="43" spans="2:252" s="229" customFormat="1" ht="37.5" customHeight="1">
      <c r="B43" s="556"/>
      <c r="C43" s="527"/>
      <c r="D43" s="233" t="s">
        <v>2</v>
      </c>
      <c r="E43" s="553"/>
      <c r="F43" s="234"/>
      <c r="G43" s="233" t="s">
        <v>40</v>
      </c>
      <c r="H43" s="235"/>
      <c r="I43" s="236"/>
      <c r="J43" s="237"/>
      <c r="K43" s="238"/>
      <c r="L43" s="239"/>
      <c r="M43" s="237"/>
      <c r="N43" s="240"/>
      <c r="O43" s="240"/>
      <c r="P43" s="241"/>
      <c r="Q43" s="241"/>
      <c r="R43" s="242"/>
      <c r="U43" s="227"/>
      <c r="V43" s="228"/>
      <c r="W43" s="228"/>
      <c r="Y43" s="243"/>
      <c r="AA43" s="244"/>
      <c r="AB43" s="230"/>
      <c r="AC43" s="232"/>
    </row>
    <row r="44" spans="2:252" ht="15.75">
      <c r="B44" s="366"/>
      <c r="C44" s="374" t="s">
        <v>9</v>
      </c>
      <c r="D44" s="64" t="s">
        <v>3</v>
      </c>
      <c r="E44" s="353"/>
      <c r="F44" s="24"/>
      <c r="G44" s="64" t="s">
        <v>3</v>
      </c>
      <c r="H44" s="26">
        <f>+H42+H40+H38+H36+H34+H28+H26+H24+H22+H20+H18+H30+H32</f>
        <v>21216035052</v>
      </c>
      <c r="I44" s="26"/>
      <c r="J44" s="25"/>
      <c r="K44" s="25"/>
      <c r="L44" s="157"/>
      <c r="M44" s="25"/>
      <c r="N44" s="25"/>
      <c r="O44" s="20"/>
      <c r="P44" s="365"/>
      <c r="Q44" s="365"/>
      <c r="R44" s="366"/>
    </row>
    <row r="45" spans="2:252" ht="15.75">
      <c r="B45" s="366"/>
      <c r="C45" s="374"/>
      <c r="D45" s="64" t="s">
        <v>2</v>
      </c>
      <c r="E45" s="354"/>
      <c r="F45" s="24"/>
      <c r="G45" s="64" t="s">
        <v>40</v>
      </c>
      <c r="H45" s="23">
        <f>+H39+H29+H27+H25+H23+H21+H19+H35+H37+H39+H41+H43</f>
        <v>0</v>
      </c>
      <c r="I45" s="21"/>
      <c r="J45" s="21"/>
      <c r="K45" s="22"/>
      <c r="L45" s="158"/>
      <c r="M45" s="21"/>
      <c r="N45" s="21"/>
      <c r="O45" s="20"/>
      <c r="P45" s="365"/>
      <c r="Q45" s="365"/>
      <c r="R45" s="366"/>
    </row>
    <row r="46" spans="2:252">
      <c r="D46" s="19"/>
      <c r="H46" s="18"/>
      <c r="I46" s="15"/>
      <c r="J46" s="17"/>
      <c r="K46" s="17"/>
      <c r="L46" s="17"/>
      <c r="M46" s="17"/>
      <c r="N46" s="16"/>
      <c r="O46" s="16"/>
      <c r="P46" s="15"/>
      <c r="Q46" s="13"/>
      <c r="R46" s="14"/>
      <c r="S46" s="13"/>
    </row>
    <row r="47" spans="2:252" ht="31.5">
      <c r="B47" s="396" t="s">
        <v>42</v>
      </c>
      <c r="C47" s="396"/>
      <c r="D47" s="364" t="s">
        <v>8</v>
      </c>
      <c r="E47" s="364"/>
      <c r="F47" s="364"/>
      <c r="G47" s="364"/>
      <c r="H47" s="364"/>
      <c r="I47" s="364"/>
      <c r="J47" s="72" t="s">
        <v>43</v>
      </c>
      <c r="K47" s="364" t="s">
        <v>44</v>
      </c>
      <c r="L47" s="558"/>
      <c r="M47" s="364"/>
      <c r="N47" s="393" t="s">
        <v>7</v>
      </c>
      <c r="O47" s="394"/>
      <c r="P47" s="394"/>
      <c r="Q47" s="394"/>
      <c r="R47" s="394"/>
    </row>
    <row r="48" spans="2:252" ht="26.25" customHeight="1">
      <c r="B48" s="387" t="s">
        <v>120</v>
      </c>
      <c r="C48" s="389"/>
      <c r="D48" s="368" t="s">
        <v>119</v>
      </c>
      <c r="E48" s="369"/>
      <c r="F48" s="369"/>
      <c r="G48" s="369"/>
      <c r="H48" s="369"/>
      <c r="I48" s="370"/>
      <c r="J48" s="397" t="s">
        <v>74</v>
      </c>
      <c r="K48" s="12" t="s">
        <v>3</v>
      </c>
      <c r="L48" s="159"/>
      <c r="M48" s="66">
        <v>54</v>
      </c>
      <c r="N48" s="395" t="s">
        <v>5</v>
      </c>
      <c r="O48" s="395"/>
      <c r="P48" s="395"/>
      <c r="Q48" s="395"/>
      <c r="R48" s="395"/>
    </row>
    <row r="49" spans="2:54" ht="18" customHeight="1">
      <c r="B49" s="390"/>
      <c r="C49" s="392"/>
      <c r="D49" s="371"/>
      <c r="E49" s="372"/>
      <c r="F49" s="372"/>
      <c r="G49" s="372"/>
      <c r="H49" s="372"/>
      <c r="I49" s="373"/>
      <c r="J49" s="397"/>
      <c r="K49" s="12" t="s">
        <v>2</v>
      </c>
      <c r="L49" s="159"/>
      <c r="M49" s="65"/>
      <c r="N49" s="395"/>
      <c r="O49" s="395"/>
      <c r="P49" s="395"/>
      <c r="Q49" s="395"/>
      <c r="R49" s="395"/>
    </row>
    <row r="50" spans="2:54" ht="18.75" customHeight="1">
      <c r="B50" s="383" t="s">
        <v>77</v>
      </c>
      <c r="C50" s="384"/>
      <c r="D50" s="368" t="s">
        <v>6</v>
      </c>
      <c r="E50" s="369"/>
      <c r="F50" s="369"/>
      <c r="G50" s="369"/>
      <c r="H50" s="369"/>
      <c r="I50" s="370"/>
      <c r="J50" s="397" t="s">
        <v>74</v>
      </c>
      <c r="K50" s="12" t="s">
        <v>3</v>
      </c>
      <c r="L50" s="159"/>
      <c r="M50" s="67"/>
      <c r="N50" s="381" t="s">
        <v>4</v>
      </c>
      <c r="O50" s="381"/>
      <c r="P50" s="381"/>
      <c r="Q50" s="381"/>
      <c r="R50" s="381"/>
    </row>
    <row r="51" spans="2:54" ht="14.25" customHeight="1">
      <c r="B51" s="385"/>
      <c r="C51" s="386"/>
      <c r="D51" s="371"/>
      <c r="E51" s="372"/>
      <c r="F51" s="372"/>
      <c r="G51" s="372"/>
      <c r="H51" s="372"/>
      <c r="I51" s="373"/>
      <c r="J51" s="397"/>
      <c r="K51" s="12" t="s">
        <v>2</v>
      </c>
      <c r="L51" s="159"/>
      <c r="M51" s="65"/>
      <c r="N51" s="381"/>
      <c r="O51" s="381"/>
      <c r="P51" s="381"/>
      <c r="Q51" s="381"/>
      <c r="R51" s="381"/>
    </row>
    <row r="52" spans="2:54" ht="15.75">
      <c r="B52" s="383"/>
      <c r="C52" s="384"/>
      <c r="D52" s="358" t="s">
        <v>6</v>
      </c>
      <c r="E52" s="359"/>
      <c r="F52" s="359"/>
      <c r="G52" s="359"/>
      <c r="H52" s="359"/>
      <c r="I52" s="360"/>
      <c r="J52" s="367"/>
      <c r="K52" s="12" t="s">
        <v>3</v>
      </c>
      <c r="L52" s="159"/>
      <c r="M52" s="65"/>
      <c r="N52" s="382"/>
      <c r="O52" s="382"/>
      <c r="P52" s="382"/>
      <c r="Q52" s="382"/>
      <c r="R52" s="382"/>
    </row>
    <row r="53" spans="2:54" ht="15.75">
      <c r="B53" s="385"/>
      <c r="C53" s="386"/>
      <c r="D53" s="361"/>
      <c r="E53" s="362"/>
      <c r="F53" s="362"/>
      <c r="G53" s="362"/>
      <c r="H53" s="362"/>
      <c r="I53" s="363"/>
      <c r="J53" s="367"/>
      <c r="K53" s="12" t="s">
        <v>2</v>
      </c>
      <c r="L53" s="159"/>
      <c r="M53" s="65"/>
      <c r="N53" s="382"/>
      <c r="O53" s="382"/>
      <c r="P53" s="382"/>
      <c r="Q53" s="382"/>
      <c r="R53" s="382"/>
    </row>
    <row r="54" spans="2:54" ht="15" customHeight="1">
      <c r="B54" s="387" t="s">
        <v>182</v>
      </c>
      <c r="C54" s="388"/>
      <c r="D54" s="388"/>
      <c r="E54" s="388"/>
      <c r="F54" s="388"/>
      <c r="G54" s="388"/>
      <c r="H54" s="388"/>
      <c r="I54" s="388"/>
      <c r="J54" s="388"/>
      <c r="K54" s="388"/>
      <c r="L54" s="388"/>
      <c r="M54" s="389"/>
      <c r="N54" s="381" t="s">
        <v>0</v>
      </c>
      <c r="O54" s="381"/>
      <c r="P54" s="381"/>
      <c r="Q54" s="381"/>
      <c r="R54" s="381"/>
    </row>
    <row r="55" spans="2:54" ht="29.25" customHeight="1">
      <c r="B55" s="390"/>
      <c r="C55" s="391"/>
      <c r="D55" s="391"/>
      <c r="E55" s="391"/>
      <c r="F55" s="391"/>
      <c r="G55" s="391"/>
      <c r="H55" s="391"/>
      <c r="I55" s="391"/>
      <c r="J55" s="391"/>
      <c r="K55" s="391"/>
      <c r="L55" s="391"/>
      <c r="M55" s="392"/>
      <c r="N55" s="381"/>
      <c r="O55" s="381"/>
      <c r="P55" s="381"/>
      <c r="Q55" s="381"/>
      <c r="R55" s="381"/>
    </row>
    <row r="56" spans="2:54">
      <c r="N56" s="11"/>
      <c r="O56" s="11"/>
    </row>
    <row r="57" spans="2:54" ht="15.75">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row>
    <row r="58" spans="2:54" ht="15.75">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row>
    <row r="59" spans="2:54" ht="15.75">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row>
    <row r="60" spans="2:54" ht="15.75">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row>
    <row r="61" spans="2:54" ht="15.75">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row>
    <row r="62" spans="2:54" ht="15.75">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row>
    <row r="63" spans="2:54" ht="15.75">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row>
    <row r="64" spans="2:54" ht="15.75">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row>
    <row r="65" spans="19:54" ht="15.7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row>
    <row r="66" spans="19:54" ht="15.75">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row>
    <row r="67" spans="19:54" ht="15.75">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row>
    <row r="68" spans="19:54" ht="15.75">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row>
    <row r="69" spans="19:54" ht="15.75">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row>
    <row r="70" spans="19:54" ht="15.75">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row>
    <row r="71" spans="19:54" ht="15.75">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row>
    <row r="72" spans="19:54" ht="15.75">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row>
    <row r="73" spans="19:54" ht="15.75">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row>
    <row r="74" spans="19:54" ht="15.75">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row>
    <row r="75" spans="19:54" ht="15.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row>
    <row r="76" spans="19:54" ht="15.75">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row>
    <row r="77" spans="19:54" ht="15.75">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row>
    <row r="78" spans="19:54" ht="15.75">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row>
    <row r="79" spans="19:54" ht="15.75">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row>
    <row r="80" spans="19:54" ht="15.75">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row>
    <row r="81" spans="19:54" ht="15.75">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row>
    <row r="82" spans="19:54" ht="15.75">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row>
    <row r="83" spans="19:54" ht="15.75">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row>
    <row r="84" spans="19:54" ht="15.75">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row>
    <row r="85" spans="19:54" ht="15.7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row>
    <row r="86" spans="19:54" ht="15.75">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row>
    <row r="87" spans="19:54" ht="15.75">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row>
    <row r="88" spans="19:54" ht="15.75">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row>
    <row r="89" spans="19:54" ht="15.75">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row>
  </sheetData>
  <mergeCells count="109">
    <mergeCell ref="B54:M55"/>
    <mergeCell ref="N54:R55"/>
    <mergeCell ref="C34:C35"/>
    <mergeCell ref="B50:C51"/>
    <mergeCell ref="D50:I51"/>
    <mergeCell ref="J50:J51"/>
    <mergeCell ref="N50:R51"/>
    <mergeCell ref="B52:C53"/>
    <mergeCell ref="D52:I53"/>
    <mergeCell ref="J52:J53"/>
    <mergeCell ref="N52:R53"/>
    <mergeCell ref="B47:C47"/>
    <mergeCell ref="D47:I47"/>
    <mergeCell ref="K47:M47"/>
    <mergeCell ref="N47:R47"/>
    <mergeCell ref="B48:C49"/>
    <mergeCell ref="D48:I49"/>
    <mergeCell ref="J48:J49"/>
    <mergeCell ref="N48:R49"/>
    <mergeCell ref="P44:P45"/>
    <mergeCell ref="Q44:Q45"/>
    <mergeCell ref="R44:R45"/>
    <mergeCell ref="C36:C37"/>
    <mergeCell ref="E38:E39"/>
    <mergeCell ref="B44:B45"/>
    <mergeCell ref="C44:C45"/>
    <mergeCell ref="E44:E45"/>
    <mergeCell ref="E42:E43"/>
    <mergeCell ref="C28:C29"/>
    <mergeCell ref="C38:C39"/>
    <mergeCell ref="C40:C41"/>
    <mergeCell ref="C42:C43"/>
    <mergeCell ref="B34:B37"/>
    <mergeCell ref="B38:B39"/>
    <mergeCell ref="E34:E35"/>
    <mergeCell ref="E36:E37"/>
    <mergeCell ref="E40:E41"/>
    <mergeCell ref="B40:B43"/>
    <mergeCell ref="B30:B31"/>
    <mergeCell ref="C30:C31"/>
    <mergeCell ref="E30:E31"/>
    <mergeCell ref="B32:B33"/>
    <mergeCell ref="C32:C33"/>
    <mergeCell ref="E32:E33"/>
    <mergeCell ref="V14:W14"/>
    <mergeCell ref="H15:H17"/>
    <mergeCell ref="I15:M16"/>
    <mergeCell ref="N15:O16"/>
    <mergeCell ref="P15:R15"/>
    <mergeCell ref="V15:W15"/>
    <mergeCell ref="P16:P17"/>
    <mergeCell ref="Q16:Q17"/>
    <mergeCell ref="R16:R17"/>
    <mergeCell ref="V16:W16"/>
    <mergeCell ref="V17:W17"/>
    <mergeCell ref="U9:Y9"/>
    <mergeCell ref="B10:C10"/>
    <mergeCell ref="D10:I10"/>
    <mergeCell ref="O10:Q10"/>
    <mergeCell ref="B11:C11"/>
    <mergeCell ref="D11:I11"/>
    <mergeCell ref="O11:Q11"/>
    <mergeCell ref="V11:X11"/>
    <mergeCell ref="D7:R7"/>
    <mergeCell ref="D8:R8"/>
    <mergeCell ref="B9:C9"/>
    <mergeCell ref="D9:I9"/>
    <mergeCell ref="J9:M14"/>
    <mergeCell ref="N9:R9"/>
    <mergeCell ref="B12:C12"/>
    <mergeCell ref="D12:I12"/>
    <mergeCell ref="O12:Q12"/>
    <mergeCell ref="V12:X12"/>
    <mergeCell ref="B13:C13"/>
    <mergeCell ref="D13:I13"/>
    <mergeCell ref="O13:Q13"/>
    <mergeCell ref="V13:X13"/>
    <mergeCell ref="D14:I14"/>
    <mergeCell ref="O14:Q14"/>
    <mergeCell ref="B2:C5"/>
    <mergeCell ref="D2:K3"/>
    <mergeCell ref="M2:P2"/>
    <mergeCell ref="Q2:R5"/>
    <mergeCell ref="M3:P3"/>
    <mergeCell ref="D4:K5"/>
    <mergeCell ref="M4:P4"/>
    <mergeCell ref="M5:P5"/>
    <mergeCell ref="C6:R6"/>
    <mergeCell ref="B15:B17"/>
    <mergeCell ref="C15:C17"/>
    <mergeCell ref="D15:D17"/>
    <mergeCell ref="E15:E17"/>
    <mergeCell ref="F15:F17"/>
    <mergeCell ref="G15:G17"/>
    <mergeCell ref="E24:E25"/>
    <mergeCell ref="C26:C27"/>
    <mergeCell ref="E26:E27"/>
    <mergeCell ref="C22:C23"/>
    <mergeCell ref="B18:B19"/>
    <mergeCell ref="C18:C19"/>
    <mergeCell ref="B20:B21"/>
    <mergeCell ref="C20:C21"/>
    <mergeCell ref="B24:B29"/>
    <mergeCell ref="C24:C25"/>
    <mergeCell ref="B22:B23"/>
    <mergeCell ref="E18:E19"/>
    <mergeCell ref="E20:E21"/>
    <mergeCell ref="E22:E23"/>
    <mergeCell ref="E28:E2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70-DESARROLLO SOSTENIBLE MINERO</vt:lpstr>
      <vt:lpstr>68-CONSOLIDACION PRODUCTIVA </vt:lpstr>
      <vt:lpstr>122-sectores productivos</vt:lpstr>
      <vt:lpstr>60-CONSERVACION DE LA BIODIVERS</vt:lpstr>
      <vt:lpstr>DESEMPEÑO AMBIENTAL SECTORES</vt:lpstr>
      <vt:lpstr>65-Recurso hidrico</vt:lpstr>
      <vt:lpstr>64-EDUCACION AMBIENTAL</vt:lpstr>
      <vt:lpstr>66-CAMBIO CLIMATICO</vt:lpstr>
      <vt:lpstr>69-AGUA POTABLE Y SANEAMIENTO </vt:lpstr>
      <vt:lpstr>67-BOMBEROS Y GESTION DEL RIESG</vt:lpstr>
      <vt:lpstr>resumen guia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2025-01-13T15:58:19Z</dcterms:modified>
</cp:coreProperties>
</file>