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  <Override PartName="/xl/commentsmeta8" ContentType="application/binary"/>
  <Override PartName="/xl/commentsmeta9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QUIPO 36\Desktop\INSTRUMENTOS 2025\"/>
    </mc:Choice>
  </mc:AlternateContent>
  <bookViews>
    <workbookView xWindow="0" yWindow="0" windowWidth="21600" windowHeight="7530" tabRatio="922" firstSheet="10" activeTab="18"/>
  </bookViews>
  <sheets>
    <sheet name="LGBTI 10017" sheetId="19" r:id="rId1"/>
    <sheet name="LGBTI 10018" sheetId="20" r:id="rId2"/>
    <sheet name="MUJER 10015" sheetId="17" r:id="rId3"/>
    <sheet name="MUJER 10016" sheetId="18" r:id="rId4"/>
    <sheet name="JUV1" sheetId="15" r:id="rId5"/>
    <sheet name="JUV2" sheetId="16" r:id="rId6"/>
    <sheet name="NNA1" sheetId="12" r:id="rId7"/>
    <sheet name="NNA2 " sheetId="13" r:id="rId8"/>
    <sheet name="NNA3" sheetId="14" r:id="rId9"/>
    <sheet name="ADUL1 10011" sheetId="1" r:id="rId10"/>
    <sheet name="ADUL2 10012" sheetId="2" r:id="rId11"/>
    <sheet name="P. EXT 10013" sheetId="3" r:id="rId12"/>
    <sheet name="H. CALLE 10014" sheetId="4" r:id="rId13"/>
    <sheet name="DISC 10055" sheetId="5" r:id="rId14"/>
    <sheet name="DISC 10056" sheetId="6" r:id="rId15"/>
    <sheet name="DISC 10061" sheetId="7" r:id="rId16"/>
    <sheet name="VICT10063" sheetId="8" r:id="rId17"/>
    <sheet name="ETNIAS 10071" sheetId="9" r:id="rId18"/>
    <sheet name="ETNIAS 10077" sheetId="10" r:id="rId19"/>
    <sheet name="CONTRATOS ETNIAS" sheetId="11" r:id="rId20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2" roundtripDataChecksum="AZhwm+3agKfvNDHFRBrKdUf8EEJH49oFlMr6Zdzkmqg="/>
    </ext>
  </extLst>
</workbook>
</file>

<file path=xl/calcChain.xml><?xml version="1.0" encoding="utf-8"?>
<calcChain xmlns="http://schemas.openxmlformats.org/spreadsheetml/2006/main">
  <c r="I40" i="8" l="1"/>
  <c r="H30" i="20" l="1"/>
  <c r="I29" i="20" l="1"/>
  <c r="Q28" i="20"/>
  <c r="P28" i="20"/>
  <c r="O28" i="20"/>
  <c r="I28" i="20"/>
  <c r="I27" i="20"/>
  <c r="P26" i="20"/>
  <c r="O26" i="20"/>
  <c r="Q26" i="20" s="1"/>
  <c r="I26" i="20"/>
  <c r="I25" i="20"/>
  <c r="P24" i="20"/>
  <c r="O24" i="20"/>
  <c r="Q24" i="20" s="1"/>
  <c r="I24" i="20"/>
  <c r="I23" i="20"/>
  <c r="P22" i="20"/>
  <c r="O22" i="20"/>
  <c r="I22" i="20"/>
  <c r="I21" i="20"/>
  <c r="P20" i="20"/>
  <c r="O20" i="20"/>
  <c r="Q20" i="20" s="1"/>
  <c r="I20" i="20"/>
  <c r="I19" i="20"/>
  <c r="P18" i="20"/>
  <c r="O18" i="20"/>
  <c r="I18" i="20"/>
  <c r="H25" i="19"/>
  <c r="H24" i="19"/>
  <c r="I23" i="19"/>
  <c r="I25" i="19" s="1"/>
  <c r="P22" i="19"/>
  <c r="O22" i="19"/>
  <c r="I22" i="19"/>
  <c r="I21" i="19"/>
  <c r="P20" i="19"/>
  <c r="Q20" i="19" s="1"/>
  <c r="O20" i="19"/>
  <c r="I20" i="19"/>
  <c r="I19" i="19"/>
  <c r="Q18" i="19"/>
  <c r="P18" i="19"/>
  <c r="O18" i="19"/>
  <c r="I18" i="19"/>
  <c r="H25" i="18"/>
  <c r="H24" i="18"/>
  <c r="I23" i="18"/>
  <c r="P22" i="18"/>
  <c r="O22" i="18"/>
  <c r="Q22" i="18" s="1"/>
  <c r="I22" i="18"/>
  <c r="I21" i="18"/>
  <c r="P20" i="18"/>
  <c r="O20" i="18"/>
  <c r="I20" i="18"/>
  <c r="I19" i="18"/>
  <c r="P18" i="18"/>
  <c r="Q18" i="18" s="1"/>
  <c r="O18" i="18"/>
  <c r="I18" i="18"/>
  <c r="I24" i="18" s="1"/>
  <c r="I63" i="17"/>
  <c r="I62" i="17"/>
  <c r="H62" i="17"/>
  <c r="P58" i="17"/>
  <c r="O58" i="17"/>
  <c r="Q58" i="17" s="1"/>
  <c r="P56" i="17"/>
  <c r="O56" i="17"/>
  <c r="P54" i="17"/>
  <c r="O54" i="17"/>
  <c r="Q54" i="17" s="1"/>
  <c r="P52" i="17"/>
  <c r="O52" i="17"/>
  <c r="P50" i="17"/>
  <c r="Q50" i="17" s="1"/>
  <c r="O50" i="17"/>
  <c r="P48" i="17"/>
  <c r="O48" i="17"/>
  <c r="P46" i="17"/>
  <c r="O46" i="17"/>
  <c r="P44" i="17"/>
  <c r="O44" i="17"/>
  <c r="Q44" i="17" s="1"/>
  <c r="Q42" i="17"/>
  <c r="P42" i="17"/>
  <c r="O42" i="17"/>
  <c r="P40" i="17"/>
  <c r="O40" i="17"/>
  <c r="P38" i="17"/>
  <c r="O38" i="17"/>
  <c r="P36" i="17"/>
  <c r="O36" i="17"/>
  <c r="Q36" i="17" s="1"/>
  <c r="P34" i="17"/>
  <c r="O34" i="17"/>
  <c r="Q34" i="17" s="1"/>
  <c r="P32" i="17"/>
  <c r="Q32" i="17" s="1"/>
  <c r="O32" i="17"/>
  <c r="P30" i="17"/>
  <c r="O30" i="17"/>
  <c r="Q30" i="17" s="1"/>
  <c r="P28" i="17"/>
  <c r="O28" i="17"/>
  <c r="P26" i="17"/>
  <c r="O26" i="17"/>
  <c r="Q26" i="17" s="1"/>
  <c r="Q40" i="17" l="1"/>
  <c r="Q48" i="17"/>
  <c r="Q28" i="17"/>
  <c r="Q56" i="17"/>
  <c r="Q22" i="19"/>
  <c r="Q22" i="20"/>
  <c r="Q38" i="17"/>
  <c r="Q52" i="17"/>
  <c r="I25" i="18"/>
  <c r="Q46" i="17"/>
  <c r="Q20" i="18"/>
  <c r="I24" i="19"/>
  <c r="Q18" i="20"/>
  <c r="I30" i="20"/>
  <c r="I49" i="16"/>
  <c r="I58" i="16" s="1"/>
  <c r="I45" i="16"/>
  <c r="I57" i="16" s="1"/>
  <c r="I29" i="16"/>
  <c r="F29" i="16"/>
  <c r="I28" i="16"/>
  <c r="H27" i="16"/>
  <c r="O26" i="16"/>
  <c r="H26" i="16"/>
  <c r="P26" i="16" s="1"/>
  <c r="Q26" i="16" s="1"/>
  <c r="H24" i="16"/>
  <c r="F24" i="16"/>
  <c r="H23" i="16"/>
  <c r="H22" i="16"/>
  <c r="F22" i="16"/>
  <c r="H20" i="16"/>
  <c r="F20" i="16"/>
  <c r="H19" i="16"/>
  <c r="H29" i="16" s="1"/>
  <c r="P18" i="16"/>
  <c r="Q18" i="16" s="1"/>
  <c r="O18" i="16"/>
  <c r="H18" i="16"/>
  <c r="L69" i="15"/>
  <c r="H65" i="15"/>
  <c r="I64" i="15"/>
  <c r="H64" i="15" s="1"/>
  <c r="H62" i="15"/>
  <c r="H60" i="15"/>
  <c r="H58" i="15"/>
  <c r="H57" i="15"/>
  <c r="H56" i="15"/>
  <c r="H55" i="15"/>
  <c r="H54" i="15"/>
  <c r="H52" i="15"/>
  <c r="H50" i="15"/>
  <c r="H48" i="15"/>
  <c r="H46" i="15"/>
  <c r="H45" i="15"/>
  <c r="H44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2" i="15"/>
  <c r="H21" i="15"/>
  <c r="H20" i="15"/>
  <c r="H18" i="15"/>
  <c r="L29" i="14"/>
  <c r="I25" i="14"/>
  <c r="I24" i="14"/>
  <c r="H23" i="14"/>
  <c r="P22" i="14"/>
  <c r="O22" i="14"/>
  <c r="H22" i="14"/>
  <c r="P20" i="14"/>
  <c r="O20" i="14"/>
  <c r="H20" i="14"/>
  <c r="H19" i="14"/>
  <c r="O18" i="14"/>
  <c r="H18" i="14"/>
  <c r="H24" i="14" s="1"/>
  <c r="L53" i="13"/>
  <c r="I49" i="13"/>
  <c r="H49" i="13"/>
  <c r="H47" i="13"/>
  <c r="P46" i="13" s="1"/>
  <c r="Q46" i="13" s="1"/>
  <c r="O46" i="13"/>
  <c r="I46" i="13"/>
  <c r="H45" i="13"/>
  <c r="P44" i="13" s="1"/>
  <c r="O44" i="13"/>
  <c r="H44" i="13"/>
  <c r="I44" i="13" s="1"/>
  <c r="H43" i="13"/>
  <c r="O42" i="13"/>
  <c r="H42" i="13"/>
  <c r="P42" i="13" s="1"/>
  <c r="H41" i="13"/>
  <c r="P40" i="13"/>
  <c r="O40" i="13"/>
  <c r="H40" i="13"/>
  <c r="P38" i="13"/>
  <c r="O38" i="13"/>
  <c r="H38" i="13"/>
  <c r="H37" i="13"/>
  <c r="O36" i="13"/>
  <c r="H36" i="13"/>
  <c r="H35" i="13"/>
  <c r="P34" i="13" s="1"/>
  <c r="O34" i="13"/>
  <c r="H34" i="13"/>
  <c r="H33" i="13"/>
  <c r="P32" i="13" s="1"/>
  <c r="O32" i="13"/>
  <c r="H32" i="13"/>
  <c r="P30" i="13"/>
  <c r="O30" i="13"/>
  <c r="Q30" i="13" s="1"/>
  <c r="H30" i="13"/>
  <c r="P28" i="13"/>
  <c r="O28" i="13"/>
  <c r="Q28" i="13" s="1"/>
  <c r="H28" i="13"/>
  <c r="H27" i="13"/>
  <c r="O26" i="13"/>
  <c r="H26" i="13"/>
  <c r="P26" i="13" s="1"/>
  <c r="Q26" i="13" s="1"/>
  <c r="O24" i="13"/>
  <c r="H24" i="13"/>
  <c r="P24" i="13" s="1"/>
  <c r="Q24" i="13" s="1"/>
  <c r="O22" i="13"/>
  <c r="H22" i="13"/>
  <c r="P22" i="13" s="1"/>
  <c r="Q22" i="13" s="1"/>
  <c r="H21" i="13"/>
  <c r="P20" i="13" s="1"/>
  <c r="O20" i="13"/>
  <c r="H20" i="13"/>
  <c r="H19" i="13"/>
  <c r="P18" i="13" s="1"/>
  <c r="O18" i="13"/>
  <c r="Q18" i="13" s="1"/>
  <c r="H18" i="13"/>
  <c r="L37" i="12"/>
  <c r="H31" i="12"/>
  <c r="O30" i="12"/>
  <c r="H30" i="12"/>
  <c r="H29" i="12"/>
  <c r="O28" i="12"/>
  <c r="I28" i="12"/>
  <c r="I32" i="12" s="1"/>
  <c r="H27" i="12"/>
  <c r="O26" i="12"/>
  <c r="H26" i="12"/>
  <c r="O24" i="12"/>
  <c r="H24" i="12"/>
  <c r="P24" i="12" s="1"/>
  <c r="Q24" i="12" s="1"/>
  <c r="H23" i="12"/>
  <c r="O22" i="12"/>
  <c r="H22" i="12"/>
  <c r="H21" i="12"/>
  <c r="O20" i="12"/>
  <c r="H20" i="12"/>
  <c r="P20" i="12" s="1"/>
  <c r="H19" i="12"/>
  <c r="P18" i="12" s="1"/>
  <c r="Q18" i="12" s="1"/>
  <c r="O18" i="12"/>
  <c r="H18" i="12"/>
  <c r="Q40" i="13" l="1"/>
  <c r="Q44" i="13"/>
  <c r="Q22" i="14"/>
  <c r="P30" i="12"/>
  <c r="Q20" i="12"/>
  <c r="P36" i="13"/>
  <c r="Q36" i="13" s="1"/>
  <c r="P18" i="14"/>
  <c r="Q18" i="14" s="1"/>
  <c r="Q30" i="12"/>
  <c r="Q32" i="13"/>
  <c r="P26" i="12"/>
  <c r="Q26" i="12" s="1"/>
  <c r="Q42" i="13"/>
  <c r="Q20" i="13"/>
  <c r="Q38" i="13"/>
  <c r="Q20" i="14"/>
  <c r="H28" i="16"/>
  <c r="Q22" i="12"/>
  <c r="P22" i="12"/>
  <c r="Q34" i="13"/>
  <c r="I48" i="13"/>
  <c r="H48" i="13" s="1"/>
  <c r="H25" i="14"/>
  <c r="H28" i="12"/>
  <c r="P28" i="12" s="1"/>
  <c r="Q28" i="12" s="1"/>
  <c r="H32" i="12" l="1"/>
  <c r="L32" i="1" l="1"/>
  <c r="H39" i="8"/>
  <c r="F32" i="1" l="1"/>
  <c r="F33" i="1"/>
  <c r="I32" i="1"/>
  <c r="J32" i="1"/>
  <c r="K32" i="1"/>
  <c r="I33" i="1"/>
  <c r="J33" i="1"/>
  <c r="K33" i="1"/>
  <c r="L33" i="1"/>
  <c r="J46" i="3"/>
  <c r="K46" i="3"/>
  <c r="L46" i="3"/>
  <c r="J47" i="3"/>
  <c r="K47" i="3"/>
  <c r="L47" i="3"/>
  <c r="I47" i="3"/>
  <c r="I46" i="3"/>
  <c r="F47" i="3"/>
  <c r="F46" i="3"/>
  <c r="I30" i="4"/>
  <c r="I26" i="5"/>
  <c r="I22" i="6"/>
  <c r="I28" i="7"/>
  <c r="F28" i="7"/>
  <c r="H23" i="7"/>
  <c r="O22" i="7"/>
  <c r="H22" i="7"/>
  <c r="P22" i="7" s="1"/>
  <c r="H25" i="7"/>
  <c r="O24" i="7"/>
  <c r="H24" i="7"/>
  <c r="P24" i="7" s="1"/>
  <c r="H29" i="8"/>
  <c r="O28" i="8"/>
  <c r="H28" i="8"/>
  <c r="H27" i="8"/>
  <c r="O26" i="8"/>
  <c r="H26" i="8"/>
  <c r="P26" i="8" l="1"/>
  <c r="Q26" i="8" s="1"/>
  <c r="Q22" i="7"/>
  <c r="Q24" i="7"/>
  <c r="P28" i="8"/>
  <c r="Q28" i="8"/>
  <c r="I33" i="9" l="1"/>
  <c r="H18" i="9"/>
  <c r="H19" i="9"/>
  <c r="H20" i="9"/>
  <c r="H21" i="9"/>
  <c r="H22" i="9"/>
  <c r="H23" i="9"/>
  <c r="H24" i="9"/>
  <c r="H25" i="9"/>
  <c r="H26" i="9"/>
  <c r="H27" i="9"/>
  <c r="H28" i="9"/>
  <c r="H29" i="9"/>
  <c r="P28" i="9" s="1"/>
  <c r="H30" i="9"/>
  <c r="F33" i="9"/>
  <c r="I32" i="9"/>
  <c r="F32" i="9"/>
  <c r="O24" i="9"/>
  <c r="O22" i="9"/>
  <c r="F21" i="10"/>
  <c r="F20" i="10"/>
  <c r="O28" i="9"/>
  <c r="H31" i="9"/>
  <c r="O30" i="9"/>
  <c r="O26" i="9"/>
  <c r="H33" i="9" l="1"/>
  <c r="H32" i="9"/>
  <c r="P24" i="9"/>
  <c r="Q24" i="9" s="1"/>
  <c r="P22" i="9"/>
  <c r="Q22" i="9" s="1"/>
  <c r="P26" i="9"/>
  <c r="Q26" i="9" s="1"/>
  <c r="Q28" i="9"/>
  <c r="P30" i="9"/>
  <c r="Q30" i="9" s="1"/>
  <c r="F40" i="8" l="1"/>
  <c r="J40" i="8"/>
  <c r="K40" i="8"/>
  <c r="L40" i="8"/>
  <c r="O38" i="8" l="1"/>
  <c r="H38" i="8"/>
  <c r="H19" i="7"/>
  <c r="O18" i="7"/>
  <c r="H18" i="7"/>
  <c r="H19" i="6"/>
  <c r="O18" i="6"/>
  <c r="H18" i="6"/>
  <c r="P18" i="6" l="1"/>
  <c r="Q18" i="6" s="1"/>
  <c r="P18" i="7"/>
  <c r="Q18" i="7"/>
  <c r="P38" i="8"/>
  <c r="Q38" i="8" s="1"/>
  <c r="H21" i="5" l="1"/>
  <c r="O20" i="5"/>
  <c r="H20" i="5"/>
  <c r="H19" i="5"/>
  <c r="O18" i="5"/>
  <c r="H18" i="5"/>
  <c r="H21" i="4"/>
  <c r="O20" i="4"/>
  <c r="H20" i="4"/>
  <c r="H19" i="4"/>
  <c r="O18" i="4"/>
  <c r="H18" i="4"/>
  <c r="P18" i="4" s="1"/>
  <c r="H31" i="3"/>
  <c r="O30" i="3"/>
  <c r="H30" i="3"/>
  <c r="H29" i="3"/>
  <c r="O28" i="3"/>
  <c r="H28" i="3"/>
  <c r="P20" i="4" l="1"/>
  <c r="Q20" i="4" s="1"/>
  <c r="P28" i="3"/>
  <c r="Q28" i="3" s="1"/>
  <c r="P20" i="5"/>
  <c r="Q20" i="5" s="1"/>
  <c r="P18" i="5"/>
  <c r="Q18" i="5" s="1"/>
  <c r="Q18" i="4"/>
  <c r="P30" i="3"/>
  <c r="Q30" i="3" s="1"/>
  <c r="H25" i="3" l="1"/>
  <c r="O24" i="3"/>
  <c r="H24" i="3"/>
  <c r="H23" i="3"/>
  <c r="O22" i="3"/>
  <c r="H22" i="3"/>
  <c r="H21" i="3"/>
  <c r="O20" i="3"/>
  <c r="H20" i="3"/>
  <c r="H29" i="1"/>
  <c r="O28" i="1"/>
  <c r="H28" i="1"/>
  <c r="H21" i="1"/>
  <c r="O20" i="1"/>
  <c r="H20" i="1"/>
  <c r="H19" i="1"/>
  <c r="O18" i="1"/>
  <c r="H18" i="1"/>
  <c r="P20" i="1" l="1"/>
  <c r="Q20" i="1" s="1"/>
  <c r="P28" i="1"/>
  <c r="Q28" i="1" s="1"/>
  <c r="P20" i="3"/>
  <c r="P22" i="3"/>
  <c r="Q22" i="3" s="1"/>
  <c r="Q20" i="3"/>
  <c r="P24" i="3"/>
  <c r="Q24" i="3" s="1"/>
  <c r="P18" i="1"/>
  <c r="Q18" i="1" s="1"/>
  <c r="H18" i="3" l="1"/>
  <c r="H19" i="3"/>
  <c r="H26" i="3"/>
  <c r="H27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7" i="3" l="1"/>
  <c r="H46" i="3"/>
  <c r="H19" i="10"/>
  <c r="H21" i="10" s="1"/>
  <c r="H18" i="10"/>
  <c r="H20" i="10" s="1"/>
  <c r="P20" i="9"/>
  <c r="O20" i="9"/>
  <c r="O18" i="9"/>
  <c r="L41" i="8"/>
  <c r="K41" i="8"/>
  <c r="J41" i="8"/>
  <c r="I41" i="8"/>
  <c r="F41" i="8"/>
  <c r="O40" i="8" s="1"/>
  <c r="O36" i="8"/>
  <c r="H36" i="8"/>
  <c r="H35" i="8"/>
  <c r="O34" i="8"/>
  <c r="H34" i="8"/>
  <c r="H33" i="8"/>
  <c r="O32" i="8"/>
  <c r="H32" i="8"/>
  <c r="H31" i="8"/>
  <c r="O30" i="8"/>
  <c r="H30" i="8"/>
  <c r="H25" i="8"/>
  <c r="O24" i="8"/>
  <c r="H24" i="8"/>
  <c r="H23" i="8"/>
  <c r="O22" i="8"/>
  <c r="H22" i="8"/>
  <c r="H21" i="8"/>
  <c r="O20" i="8"/>
  <c r="H20" i="8"/>
  <c r="H19" i="8"/>
  <c r="O18" i="8"/>
  <c r="H18" i="8"/>
  <c r="L29" i="7"/>
  <c r="K29" i="7"/>
  <c r="J29" i="7"/>
  <c r="F29" i="7"/>
  <c r="L28" i="7"/>
  <c r="K28" i="7"/>
  <c r="J28" i="7"/>
  <c r="H27" i="7"/>
  <c r="O26" i="7"/>
  <c r="H26" i="7"/>
  <c r="H21" i="7"/>
  <c r="O20" i="7"/>
  <c r="H20" i="7"/>
  <c r="F23" i="6"/>
  <c r="F22" i="6"/>
  <c r="H21" i="6"/>
  <c r="O20" i="6"/>
  <c r="H20" i="6"/>
  <c r="H22" i="6" s="1"/>
  <c r="L27" i="5"/>
  <c r="K27" i="5"/>
  <c r="J27" i="5"/>
  <c r="F27" i="5"/>
  <c r="L26" i="5"/>
  <c r="K26" i="5"/>
  <c r="J26" i="5"/>
  <c r="F26" i="5"/>
  <c r="H25" i="5"/>
  <c r="O24" i="5"/>
  <c r="H24" i="5"/>
  <c r="H23" i="5"/>
  <c r="O22" i="5"/>
  <c r="H22" i="5"/>
  <c r="L31" i="4"/>
  <c r="K31" i="4"/>
  <c r="J31" i="4"/>
  <c r="I31" i="4"/>
  <c r="F31" i="4"/>
  <c r="L30" i="4"/>
  <c r="K30" i="4"/>
  <c r="J30" i="4"/>
  <c r="F30" i="4"/>
  <c r="H29" i="4"/>
  <c r="O28" i="4"/>
  <c r="H28" i="4"/>
  <c r="H27" i="4"/>
  <c r="O26" i="4"/>
  <c r="H26" i="4"/>
  <c r="H25" i="4"/>
  <c r="O24" i="4"/>
  <c r="H24" i="4"/>
  <c r="H23" i="4"/>
  <c r="O22" i="4"/>
  <c r="H22" i="4"/>
  <c r="L51" i="3"/>
  <c r="P44" i="3"/>
  <c r="O44" i="3"/>
  <c r="P42" i="3"/>
  <c r="O42" i="3"/>
  <c r="P40" i="3"/>
  <c r="O40" i="3"/>
  <c r="P38" i="3"/>
  <c r="O38" i="3"/>
  <c r="P36" i="3"/>
  <c r="O36" i="3"/>
  <c r="P34" i="3"/>
  <c r="O34" i="3"/>
  <c r="P32" i="3"/>
  <c r="O32" i="3"/>
  <c r="P26" i="3"/>
  <c r="O26" i="3"/>
  <c r="P18" i="3"/>
  <c r="O18" i="3"/>
  <c r="L25" i="2"/>
  <c r="K25" i="2"/>
  <c r="J25" i="2"/>
  <c r="I25" i="2"/>
  <c r="F25" i="2"/>
  <c r="L29" i="2" s="1"/>
  <c r="L24" i="2"/>
  <c r="K24" i="2"/>
  <c r="J24" i="2"/>
  <c r="I24" i="2"/>
  <c r="F24" i="2"/>
  <c r="H23" i="2"/>
  <c r="O22" i="2"/>
  <c r="H22" i="2"/>
  <c r="H21" i="2"/>
  <c r="O20" i="2"/>
  <c r="H20" i="2"/>
  <c r="H19" i="2"/>
  <c r="O18" i="2"/>
  <c r="H18" i="2"/>
  <c r="H31" i="1"/>
  <c r="O30" i="1"/>
  <c r="H30" i="1"/>
  <c r="H27" i="1"/>
  <c r="O26" i="1"/>
  <c r="H26" i="1"/>
  <c r="H25" i="1"/>
  <c r="O24" i="1"/>
  <c r="H24" i="1"/>
  <c r="H23" i="1"/>
  <c r="O22" i="1"/>
  <c r="H22" i="1"/>
  <c r="P36" i="8" l="1"/>
  <c r="H40" i="8"/>
  <c r="H27" i="5"/>
  <c r="H33" i="1"/>
  <c r="P20" i="2"/>
  <c r="H31" i="4"/>
  <c r="H28" i="7"/>
  <c r="P30" i="1"/>
  <c r="Q30" i="1" s="1"/>
  <c r="P22" i="1"/>
  <c r="Q22" i="1" s="1"/>
  <c r="H32" i="1"/>
  <c r="H30" i="4"/>
  <c r="P28" i="4"/>
  <c r="Q28" i="4" s="1"/>
  <c r="P26" i="4"/>
  <c r="Q26" i="4" s="1"/>
  <c r="H26" i="5"/>
  <c r="P26" i="5" s="1"/>
  <c r="Q36" i="8"/>
  <c r="P20" i="8"/>
  <c r="Q20" i="8" s="1"/>
  <c r="P32" i="8"/>
  <c r="Q32" i="8" s="1"/>
  <c r="H41" i="8"/>
  <c r="P40" i="8" s="1"/>
  <c r="Q40" i="8" s="1"/>
  <c r="P18" i="8"/>
  <c r="Q18" i="8" s="1"/>
  <c r="P30" i="8"/>
  <c r="Q30" i="8" s="1"/>
  <c r="O22" i="6"/>
  <c r="O26" i="5"/>
  <c r="Q34" i="3"/>
  <c r="Q42" i="3"/>
  <c r="P20" i="6"/>
  <c r="Q20" i="6" s="1"/>
  <c r="P26" i="7"/>
  <c r="Q26" i="7" s="1"/>
  <c r="P24" i="8"/>
  <c r="Q24" i="8" s="1"/>
  <c r="P22" i="8"/>
  <c r="Q22" i="8" s="1"/>
  <c r="O32" i="1"/>
  <c r="H23" i="6"/>
  <c r="P22" i="6" s="1"/>
  <c r="Q36" i="3"/>
  <c r="Q44" i="3"/>
  <c r="P24" i="4"/>
  <c r="Q24" i="4" s="1"/>
  <c r="P24" i="5"/>
  <c r="Q24" i="5" s="1"/>
  <c r="O28" i="7"/>
  <c r="P32" i="9"/>
  <c r="O32" i="9"/>
  <c r="Q26" i="3"/>
  <c r="Q20" i="9"/>
  <c r="H24" i="2"/>
  <c r="P26" i="1"/>
  <c r="Q26" i="1" s="1"/>
  <c r="O24" i="2"/>
  <c r="Q18" i="3"/>
  <c r="P20" i="7"/>
  <c r="Q20" i="7" s="1"/>
  <c r="P34" i="8"/>
  <c r="Q34" i="8" s="1"/>
  <c r="Q20" i="2"/>
  <c r="P18" i="2"/>
  <c r="Q18" i="2" s="1"/>
  <c r="P22" i="2"/>
  <c r="Q22" i="2" s="1"/>
  <c r="H25" i="2"/>
  <c r="Q32" i="3"/>
  <c r="Q40" i="3"/>
  <c r="Q38" i="3"/>
  <c r="H29" i="7"/>
  <c r="P24" i="1"/>
  <c r="Q24" i="1" s="1"/>
  <c r="P22" i="4"/>
  <c r="Q22" i="4" s="1"/>
  <c r="P22" i="5"/>
  <c r="Q22" i="5" s="1"/>
  <c r="P18" i="9"/>
  <c r="Q18" i="9" s="1"/>
  <c r="P32" i="1" l="1"/>
  <c r="Q32" i="1" s="1"/>
  <c r="Q32" i="9"/>
  <c r="Q22" i="6"/>
  <c r="Q26" i="5"/>
  <c r="P24" i="2"/>
  <c r="Q24" i="2" s="1"/>
  <c r="P28" i="7"/>
  <c r="Q28" i="7" s="1"/>
</calcChain>
</file>

<file path=xl/comments1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ID#AAABW8W-Xbc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ID#AAABW8W-XZ8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ID#AAABW8W-XbQ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ID#AAABW8W-Xag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ID#AAABW8W-Xas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rObmq0aM5lYCbPVSAiMunQ/vlMw=="/>
    </ext>
  </extLst>
</comments>
</file>

<file path=xl/comments11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ID#AAABW8W-XbM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ID#AAABW8W-XbI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ID#AAABW8W-Xc4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ID#AAABW8W-Xbk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ID#AAABW8W-Xbw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nW/OxEdYLfYV5WRnoqVmg5YYDRA=="/>
    </ext>
  </extLst>
</comments>
</file>

<file path=xl/comments12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ID#AAABW8W-XcQ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ID#AAABW8W-XaY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ID#AAABW8W-XZ0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ID#AAABW8W-XcI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ID#AAABW8W-Xcs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ysbdE32K65K1wlmzzlel7Y1gExA=="/>
    </ext>
  </extLst>
</comments>
</file>

<file path=xl/comments13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ID#AAABW8W-XbA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ID#AAABW8W-Xbo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ID#AAABW8W-XcA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ID#AAABW8W-Xaw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ID#AAABW8W-Xcw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wT0ZfdUxcF8gM1C/pnl/MabgciQ=="/>
    </ext>
  </extLst>
</comments>
</file>

<file path=xl/comments14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ID#AAABW8W-Xa4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ID#AAABW8W-Xcg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ID#AAABW8W-Xbs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ID#AAABW8W-Xak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ID#AAABW8W-Xb8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/iaULYprZLWvEMOZWr4ynJneIpA=="/>
    </ext>
  </extLst>
</comments>
</file>

<file path=xl/comments15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ID#AAABW8W-Xcc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ID#AAABW8W-Xc0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ID#AAABW8W-Xac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ID#AAABW8W-XcM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ID#AAABW8W-XaE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jnSJ+hJpDR48w7bJ5t857fkUh3A=="/>
    </ext>
  </extLst>
</comments>
</file>

<file path=xl/comments16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ID#AAABW8W-Xa0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ID#AAABW8W-XaU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ID#AAABW8W-XbE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ID#AAABW8W-XaA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ID#AAABW8W-Xco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ha7Eu3TqM/QNz8WNV3YAzo6aiV/Q=="/>
    </ext>
  </extLst>
</comments>
</file>

<file path=xl/comments17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ID#AAABW8W-XcU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ID#AAABW8W-Xbg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ID#AAABW8W-XaQ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ID#AAABW8W-XcE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ID#AAABW8W-XZ4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CSAUEGqRAhyLdYtoWoL2KRa57tg=="/>
    </ext>
  </extLst>
</comments>
</file>

<file path=xl/comments18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ID#AAABW8W-Xb0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ID#AAABW8W-XaI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ID#AAABW8W-XbY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ID#AAABW8W-XbU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ID#AAABW8W-Xao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iLOa6vUU9yQRwO0VTuYnqtNnS/8Q=="/>
    </ext>
  </extLst>
</comments>
</file>

<file path=xl/comments19.xml><?xml version="1.0" encoding="utf-8"?>
<comments xmlns="http://schemas.openxmlformats.org/spreadsheetml/2006/main">
  <authors>
    <author/>
  </authors>
  <commentList>
    <comment ref="B15" authorId="0" shapeId="0">
      <text>
        <r>
          <rPr>
            <sz val="11"/>
            <color theme="1"/>
            <rFont val="Calibri"/>
            <family val="2"/>
            <scheme val="minor"/>
          </rPr>
          <t>======
ID#AAABW8W-XaM
equipo 60    (2024-10-10 18:16:17)
Describa primero el código MGA y luego la meta personalizada en el PD</t>
        </r>
      </text>
    </comment>
    <comment ref="C15" authorId="0" shapeId="0">
      <text>
        <r>
          <rPr>
            <sz val="11"/>
            <color theme="1"/>
            <rFont val="Calibri"/>
            <family val="2"/>
            <scheme val="minor"/>
          </rPr>
          <t>======
ID#AAABW8W-Xa8
equipo 60    (2024-10-10 18:16:17)
Se deben relacionar las actividades para el cumplimiento de la meta de acuerdol al proyecto de inversión</t>
        </r>
      </text>
    </comment>
    <comment ref="E15" authorId="0" shapeId="0">
      <text>
        <r>
          <rPr>
            <sz val="11"/>
            <color theme="1"/>
            <rFont val="Calibri"/>
            <family val="2"/>
            <scheme val="minor"/>
          </rPr>
          <t>======
ID#AAABW8W-Xck
equipo 60    (2024-10-10 18:16:17)
Describa el parámetro o unidad de medida relacionada con la actividad, ejemplo: porcentaje, número, kilo, grados, hectáreas, etc.</t>
        </r>
      </text>
    </comment>
    <comment ref="F15" authorId="0" shapeId="0">
      <text>
        <r>
          <rPr>
            <sz val="11"/>
            <color theme="1"/>
            <rFont val="Calibri"/>
            <family val="2"/>
            <scheme val="minor"/>
          </rPr>
          <t>======
ID#AAABW8W-Xb4
equipo 60    (2024-10-10 18:16:17)
Describa el valor programado y ejecutado a nivel físico por cada una de las actividades</t>
        </r>
      </text>
    </comment>
    <comment ref="H15" authorId="0" shapeId="0">
      <text>
        <r>
          <rPr>
            <sz val="11"/>
            <color theme="1"/>
            <rFont val="Calibri"/>
            <family val="2"/>
            <scheme val="minor"/>
          </rPr>
          <t>======
ID#AAABW8W-XcY
equipo 60    (2024-10-10 18:16:17)
Describa el valor programado en el presupuesto y ejecutado anivel de las obligaciones generadas (OP)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AazoysgJ5dK2PvKIguXOxJz+jxQ=="/>
    </ext>
  </extLst>
</comments>
</file>

<file path=xl/comments2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3.xml><?xml version="1.0" encoding="utf-8"?>
<comments xmlns="http://schemas.openxmlformats.org/spreadsheetml/2006/main">
  <authors>
    <author>equipo 60</author>
  </authors>
  <commentList>
    <comment ref="B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7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4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rgb="FF000000"/>
            <rFont val="Tahoma"/>
            <family val="2"/>
          </rPr>
          <t>equipo 60: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5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6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7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8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comments9.xml><?xml version="1.0" encoding="utf-8"?>
<comments xmlns="http://schemas.openxmlformats.org/spreadsheetml/2006/main">
  <authors>
    <author>equipo 60</author>
  </authors>
  <commentList>
    <comment ref="B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primero el código MGA y luego la meta personalizada en el PD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Se deben relacionar las actividades para el cumplimiento de la meta de acuerdol al proyecto de inversión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parámetro o unidad de medida relacionada con la actividad, ejemplo: porcentaje, número, kilo, grados, hectáreas, etc.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y ejecutado a nivel físico por cada una de las actividades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equipo 60: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Describa el valor programado en el presupuesto y ejecutado anivel de las obligaciones generadas (OP)</t>
        </r>
      </text>
    </comment>
  </commentList>
</comments>
</file>

<file path=xl/sharedStrings.xml><?xml version="1.0" encoding="utf-8"?>
<sst xmlns="http://schemas.openxmlformats.org/spreadsheetml/2006/main" count="2416" uniqueCount="620">
  <si>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</si>
  <si>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</si>
  <si>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</si>
  <si>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</si>
  <si>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</si>
  <si>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</si>
  <si>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t xml:space="preserve">SECRETARÍA / ENTIDAD:                                                           </t>
  </si>
  <si>
    <t>SECRETARÍA DE DESARROLLO SOCIAL COMUNITARIO</t>
  </si>
  <si>
    <t>GRUPO: DIRECCIÓN DE GRUPOS ETNICOS Y POBLACIÓN VULNERABLE</t>
  </si>
  <si>
    <t xml:space="preserve">FECHA DE PROGRAMACION: </t>
  </si>
  <si>
    <t>LINEA ESTRATEGICA:</t>
  </si>
  <si>
    <t>CULTURA Y SOCIEDAD PARA TODOS</t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</si>
  <si>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>Beneficiar a la población adulto mayor vulnerable por medio de la oferta institucional</t>
    </r>
  </si>
  <si>
    <t xml:space="preserve">RELACION DE CONTRATOS Y CONVENIOS </t>
  </si>
  <si>
    <t>SECTOR:</t>
  </si>
  <si>
    <t>INCLUSION SOCIAL Y RECONCILIANCION</t>
  </si>
  <si>
    <t>No</t>
  </si>
  <si>
    <t>OBJETO</t>
  </si>
  <si>
    <t>VALOR</t>
  </si>
  <si>
    <t xml:space="preserve">PROGRAMA:  </t>
  </si>
  <si>
    <t>4104 – Atención integral de población en situación permanente de desprotección social y/o familiar</t>
  </si>
  <si>
    <t xml:space="preserve">NOMBRE  DEL PROYECTO POAI: </t>
  </si>
  <si>
    <t>APOYO  INTEGRAL DEL ADULTO MAYOR EN SITUACIÓN PERMANENTE DE DESPROTECCIÓN SOCIAL Y/O FAMILIAR  EN LA CIUDAD DE   IBAGUÉ, TOLIMA</t>
  </si>
  <si>
    <t xml:space="preserve">CODIGO BPPIM: </t>
  </si>
  <si>
    <t xml:space="preserve">CODIGO PRESUPUESTAL:                                                       </t>
  </si>
  <si>
    <t xml:space="preserve">2.11.3.2.02.02.009 </t>
  </si>
  <si>
    <t>RUBROS: SERVICIOS PARA LA COMUNIDAD, SOCIALES Y PERSONALES</t>
  </si>
  <si>
    <t>METAS DE PRODUCTO</t>
  </si>
  <si>
    <t>ACTIVIDADES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</si>
  <si>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</si>
  <si>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t>UNIDAD DE MEDIDA</t>
  </si>
  <si>
    <t>CANTIDAD</t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</si>
  <si>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</si>
  <si>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COSTO TOTAL
(PESOS)</t>
  </si>
  <si>
    <t xml:space="preserve">FUENTES DE FINANCIACION                           </t>
  </si>
  <si>
    <t>PROGRAMACION (dd/mm/aa)</t>
  </si>
  <si>
    <t>INDICADORES DE GESTION</t>
  </si>
  <si>
    <t>INDICE FISICO</t>
  </si>
  <si>
    <t>INDICE INVERSION</t>
  </si>
  <si>
    <t>EFICIENCIA</t>
  </si>
  <si>
    <t>MPIO</t>
  </si>
  <si>
    <t>SGP</t>
  </si>
  <si>
    <t>REGALIAS</t>
  </si>
  <si>
    <t>OTROS</t>
  </si>
  <si>
    <t xml:space="preserve">INICIO </t>
  </si>
  <si>
    <t>TERMINACION</t>
  </si>
  <si>
    <t xml:space="preserve">2.1.1 Gestionar y/o apoyar la entrega de dotacion para el funcionamiento de los diferentes centros de dia vida que tiene a cargo la alcaldia de Ibagué para la atencion del adulto mayor con diagnostico y proyeccion del centro. </t>
  </si>
  <si>
    <t>P</t>
  </si>
  <si>
    <t>Número de entregas</t>
  </si>
  <si>
    <t>E</t>
  </si>
  <si>
    <t>O</t>
  </si>
  <si>
    <t xml:space="preserve">Número </t>
  </si>
  <si>
    <r>
      <rPr>
        <b/>
        <sz val="12"/>
        <color theme="1"/>
        <rFont val="Arial"/>
        <family val="2"/>
      </rPr>
      <t>410400800:</t>
    </r>
    <r>
      <rPr>
        <sz val="12"/>
        <color theme="1"/>
        <rFont val="Arial"/>
        <family val="2"/>
      </rPr>
      <t xml:space="preserve"> Brindar atención integral a los adultos mayores CBA con enfoque étnico diferencial</t>
    </r>
  </si>
  <si>
    <t>3.1.1 Postular, estipular, socializar e informar las fechas de pagos e inscripciones de adultos mayores priorizados, activos y bloqueados del programa adulto mayor- Colombia mayor.</t>
  </si>
  <si>
    <t>Número</t>
  </si>
  <si>
    <t>3.1.2 Apoyar en el restablecimiento de derechos a los adultos mayores en situación de abandono y/o indigencia en los CBA (Centros de Bienestar al Adulto Mayor)</t>
  </si>
  <si>
    <t>3.1.3 Realizar y/o gestionar eventos que garanticen la participacion ciudadana y entrega de auxilios funerarios a la poblacion vulnerable adulta mayor</t>
  </si>
  <si>
    <t>TOTAL  PLAN  DE  ACCIÓN</t>
  </si>
  <si>
    <t>INDICADORES DE RESULTADO</t>
  </si>
  <si>
    <t>METAS DE RESULTADO</t>
  </si>
  <si>
    <t>Unidad de Medida</t>
  </si>
  <si>
    <t xml:space="preserve">Medición </t>
  </si>
  <si>
    <t>SECRETARIO DESPACHO / GERENTE</t>
  </si>
  <si>
    <r>
      <rPr>
        <sz val="12"/>
        <color theme="1"/>
        <rFont val="Arial MT"/>
      </rPr>
      <t>Beneficiar a la población adulto mayor vulnerable por medio de la oferta institucional</t>
    </r>
    <r>
      <rPr>
        <b/>
        <sz val="12"/>
        <color theme="1"/>
        <rFont val="Arial MT"/>
      </rPr>
      <t xml:space="preserve">
</t>
    </r>
  </si>
  <si>
    <r>
      <rPr>
        <b/>
        <sz val="12"/>
        <color theme="1"/>
        <rFont val="Arial"/>
        <family val="2"/>
      </rPr>
      <t xml:space="preserve">META DE RESULTADO No.1 </t>
    </r>
    <r>
      <rPr>
        <sz val="12"/>
        <color theme="1"/>
        <rFont val="Arial"/>
        <family val="2"/>
      </rPr>
      <t>Mejorar la atencion por medio de la oferta intstitucionla a personas mayores en la ciudad de ibagué</t>
    </r>
  </si>
  <si>
    <t>Numero</t>
  </si>
  <si>
    <t xml:space="preserve">FIRMA: </t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</si>
  <si>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</si>
  <si>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</si>
  <si>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</si>
  <si>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</si>
  <si>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</si>
  <si>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</si>
  <si>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>Beneficiar a la población adulto mayor vulnerable por medio de la oferta institucional</t>
    </r>
  </si>
  <si>
    <t>4103 - Inclusión social y productiva para la población en situación de vulnerabilidad</t>
  </si>
  <si>
    <t>COMPROMISO CON LA ALIMENTACIÓN DEL ADULTO MAYOR EN SITUACIÓN PERMANENTE DE DESPROTECCIÓN SOCIAL Y/O FAMILIAR EN LA CIUDAD DE IBAGUÉ, TOLIMA</t>
  </si>
  <si>
    <t xml:space="preserve">2.11.3.2.02.02.009 - 2.11.3.2.02.02.006  </t>
  </si>
  <si>
    <t>RUBROS: SERVICIOS PARA LA COMUNIDAD, SOCIALES Y PERSONALES - COMERCIO Y DISTRIBUCION;  ALOJAMIENTO; SERVICIOS DE SUMINISTRO DE COMIDAS Y BEBIDAS; SERVICIOS DE TRANSPORTE; Y SERVICIOS DE DISTRIBUCIÓN DE ELECTRICIDAD, GAS Y AGUA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</si>
  <si>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</si>
  <si>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</si>
  <si>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410301700:</t>
    </r>
    <r>
      <rPr>
        <sz val="12"/>
        <color theme="1"/>
        <rFont val="Arial"/>
        <family val="2"/>
      </rPr>
      <t xml:space="preserve"> Brindar un alimento digno mediante de comedores comunitarios que beneficien a los adultos mayores del área urbana y rural del Municipio.</t>
    </r>
  </si>
  <si>
    <t>1.1.1 Prestar el servicio de comedores nutricionales comunitarios, logística y dotación de insumos a la población adulta mayor vulnerable de la zona urbana y rural</t>
  </si>
  <si>
    <t>1.1.2 Realizar acompañamiento psicológico y asesoría jurídica, en jornadas de sensibilizacion sobre derechos de los adultos mayores.</t>
  </si>
  <si>
    <t>Personas con acompañamiento</t>
  </si>
  <si>
    <t>1.1.3 Realizar atención con enfoque étnico diferencial en los centros día y/o asociaciones mediante atención de enfermeria, medica, de terapia ocupacional, clases de música, deportiva, danza, belleza y manualidades para una ocupación adecuada del tiempo libre.</t>
  </si>
  <si>
    <t>Personas atendidas</t>
  </si>
  <si>
    <t>Beneficiar a la población adulto mayor vulnerable por medio de la oferta institucional</t>
  </si>
  <si>
    <r>
      <rPr>
        <b/>
        <sz val="12"/>
        <color theme="1"/>
        <rFont val="Arial"/>
        <family val="2"/>
      </rPr>
      <t xml:space="preserve">META DE RESULTADO  No.1 </t>
    </r>
    <r>
      <rPr>
        <sz val="12"/>
        <color theme="1"/>
        <rFont val="Arial"/>
        <family val="2"/>
      </rPr>
      <t xml:space="preserve"> Personas mayores beneficiadas con raciones de alimentos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</si>
  <si>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</si>
  <si>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</si>
  <si>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</si>
  <si>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</si>
  <si>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</si>
  <si>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</si>
  <si>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Aumentar la protección a las familias en extrema Pobreza. </t>
    </r>
  </si>
  <si>
    <t>Programa 4103 – Inclusión social y productiva para la población en situación
de vulnerabilidad</t>
  </si>
  <si>
    <t>APOYO A LA INCLUSIÓN SOCIAL Y PRODUCTIVA PARA LA POBLACIÓN EN SITUACIÓN DE POBREZA EXTREMA EN LA CIUDAD DE IBAGUÉ, TOLIMA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</si>
  <si>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</si>
  <si>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</si>
  <si>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1.1.1 Realizar acompañamiento psicosocial y jurídico para apoyar el componente
de bienestar comunitario a población vulnerable</t>
  </si>
  <si>
    <t>Número de personas</t>
  </si>
  <si>
    <t>1.1.2 Gestionar novedades tipo 1 y tipo 2 a población vulnerable</t>
  </si>
  <si>
    <t>1.1.3 Prestar apoyo y asesoria en los pagos de los incentivos correspondenientes a los periodos a poblacion vulnerable</t>
  </si>
  <si>
    <t>1.1.8 Implementacion de la casa social</t>
  </si>
  <si>
    <t>Número de casas</t>
  </si>
  <si>
    <r>
      <rPr>
        <b/>
        <sz val="12"/>
        <color theme="1"/>
        <rFont val="Arial"/>
        <family val="2"/>
      </rPr>
      <t>410306700:</t>
    </r>
    <r>
      <rPr>
        <sz val="12"/>
        <color theme="1"/>
        <rFont val="Arial"/>
        <family val="2"/>
      </rPr>
      <t xml:space="preserve"> Formular y realizar el seguimiento de Políticas Públicas de la Dirección de grupos étnicos y población vulnerable</t>
    </r>
  </si>
  <si>
    <t>2.1.1 Realizar el seguimiento, evaluacion, diagnostico y actualización interinstitucional estrategica de la politica publica de adulto mayor de Ibagué.</t>
  </si>
  <si>
    <t xml:space="preserve">P </t>
  </si>
  <si>
    <t>2.1.2 Realizar el seguimiento, evaluacion, diagnostico y actualización  interinstitucional estrategica de la politica publica la población indigena del Municipio de Ibagué.</t>
  </si>
  <si>
    <t>2.1.3 Realizar la formulación, seguimiento, evaluacion, diagnostico e implementacion interinstitucional estrategica de la politica publica de la población habitante de calle del Municipio de Ibagué.</t>
  </si>
  <si>
    <t>2.1.4 Realizar la formulación, seguimiento, evaluacion, diagnostico e implementacion estrategica interinstitucional de la politica publica de la población afrodescendiente del Municipio de Ibagué.</t>
  </si>
  <si>
    <t>2.1.5 Realizar la formulación, seguimiento, evaluacion, diagnostico e implementacion estrategica interinstitucional de la politica publica de personas con discapacidad del Municipio de Ibagué.</t>
  </si>
  <si>
    <t>2.1.6 Realizar la formulación, seguimiento, evaluacion, diagnostico e implementacion estrategica interinstitucional de la politica publica de las víctimas del conflicto armado del Municipio de Ibagué.</t>
  </si>
  <si>
    <t>Beneficiar a la población vulnerable por medio de la oferta institucional (pobreza extrema)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</si>
  <si>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 xml:space="preserve">Aumentar los beneficiarios de la oferta social atendidos 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</si>
  <si>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</si>
  <si>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</si>
  <si>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</si>
  <si>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</si>
  <si>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</si>
  <si>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</si>
  <si>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Mejorar la inclusión social de la población habitante de calle en el municipio de Ibagué.                 </t>
    </r>
  </si>
  <si>
    <t>APOYO INTEGRAL A LOS HABITANTES DE CALLE DE LA CIUDAD DE IBAGUÉ, TOLIMA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</si>
  <si>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</si>
  <si>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</si>
  <si>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410402600:</t>
    </r>
    <r>
      <rPr>
        <sz val="12"/>
        <color theme="1"/>
        <rFont val="Arial"/>
        <family val="2"/>
      </rPr>
      <t xml:space="preserve"> Realizar un programa de atención para población habitante de/en calle y mitigación de riesgo de habitanza de calle.</t>
    </r>
  </si>
  <si>
    <t>2.1.1 Implementar jornadas de atención e intervención a los habitantes calle mediante la ruta de atencion, donación de ropa y/o entrega de alimento y/o entrega de elementos de aseo y/o gestionar retorno a lugar de origen de acuerdo a la solicitud.</t>
  </si>
  <si>
    <t>2.1.2 Realizar entrega de auxilios funerarios de acuerdo a la demanda que se tenga en la ciudad.</t>
  </si>
  <si>
    <r>
      <rPr>
        <b/>
        <sz val="12"/>
        <color theme="1"/>
        <rFont val="Arial"/>
        <family val="2"/>
      </rPr>
      <t>410403400:</t>
    </r>
    <r>
      <rPr>
        <sz val="12"/>
        <color theme="1"/>
        <rFont val="Arial"/>
        <family val="2"/>
      </rPr>
      <t xml:space="preserve"> Implementar un programa para apoyar el funcionamiento y/o dotación de centros de atención de habitantes de calle.</t>
    </r>
  </si>
  <si>
    <t>1.1.1 Crear un programa para beneficiar el funcionamiento de los diferentes centros de atencion de habitantes de calle que realicen entrega de alojamiento, alimentación, entrega de kits de aseo y campañas de autocuidado brindado a los habitantes de calle</t>
  </si>
  <si>
    <t>Número de programa creado</t>
  </si>
  <si>
    <t>1.1.2 Gestionar y/o apoyar la entrega de dotacion para el  funcionamiento de los diferentes centros de atencion de habitantes de calle</t>
  </si>
  <si>
    <t>Beneficiar a la población habitante de calle por medio de la oferta institucional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</si>
  <si>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Mejorar la calidad de vida de los habitantes de/en calle por medio de la oferta institucional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</si>
  <si>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</si>
  <si>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</si>
  <si>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</si>
  <si>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</si>
  <si>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</si>
  <si>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</si>
  <si>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Beneficiar a la PcD vulnerable por medio de la oferta institucional
</t>
    </r>
  </si>
  <si>
    <t xml:space="preserve">AMPLIACIÓN DE SERVICIOS PARA LA COMUNIDAD EN CONDICIÓN DE DISCAPACIDAD EN LA CIUDAD DE IBAGUÉ, TOLIMA 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</si>
  <si>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</si>
  <si>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</si>
  <si>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410402000:</t>
    </r>
    <r>
      <rPr>
        <sz val="12"/>
        <color theme="1"/>
        <rFont val="Arial"/>
        <family val="2"/>
      </rPr>
      <t xml:space="preserve"> Brindar atención con servicios  que incluyen aspectos relacionados con cuidado, formación, inclusión productiva, recreación, entre otros, para población en condición de discapacidad.</t>
    </r>
  </si>
  <si>
    <t>1.1.1 Realizar un convenio de atención complementaria con personas de extra edad (mayores de 18 años) que apunten al desarrollo de habilidades para la vida.</t>
  </si>
  <si>
    <t>1.1.3 Realizar la valoracion por parte del personal idoneo previo a la entrega de las ayudas tecnicas a las PcD.</t>
  </si>
  <si>
    <t>Número de valoraciones</t>
  </si>
  <si>
    <t>Beneficiar a la PcD vulnerable por medio de la oferta institucional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</si>
  <si>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Beneficiar a personas con discapacidad con la oferta insitutcional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</si>
  <si>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</si>
  <si>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</si>
  <si>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</si>
  <si>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</si>
  <si>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</si>
  <si>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</si>
  <si>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Beneficiar a la PcD vulnerable por medio de la oferta institucional
</t>
    </r>
  </si>
  <si>
    <t>FORTALECIMIENTO PARA LA REPRESENTACIÓN DE LAS PERSONAS CON DISCAPACIDAD EN LA CIUDAD DE IBAGUÉ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</si>
  <si>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</si>
  <si>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</si>
  <si>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410305201:</t>
    </r>
    <r>
      <rPr>
        <sz val="12"/>
        <color theme="1"/>
        <rFont val="Arial"/>
        <family val="2"/>
      </rPr>
      <t xml:space="preserve"> Diseñar un programa de fortalecimiento para la representación de las personas con discapacidad con enfoque étnico diferencial en los espacios de participación y/o organizacional.</t>
    </r>
  </si>
  <si>
    <t>1.1.1 Diseñar e implementar un programa de fortalecimiento para la representación de las personas con discapacidad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</si>
  <si>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Beneficiar a personas con discapacidad con la oferta insitutcional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</si>
  <si>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</si>
  <si>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</si>
  <si>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</si>
  <si>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</si>
  <si>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</si>
  <si>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</si>
  <si>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 xml:space="preserve">Beneficiar a la PcD vulnerable por medio de la oferta institucional
</t>
    </r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</si>
  <si>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</si>
  <si>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</si>
  <si>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1.1.2 Gestionar la participacion y/o realización de eventos para la comercializacion y promocion de las unidades productivas.</t>
  </si>
  <si>
    <r>
      <rPr>
        <b/>
        <sz val="12"/>
        <color theme="1"/>
        <rFont val="Arial"/>
        <family val="2"/>
      </rPr>
      <t>410305201:</t>
    </r>
    <r>
      <rPr>
        <sz val="12"/>
        <color theme="1"/>
        <rFont val="Arial"/>
        <family val="2"/>
      </rPr>
      <t xml:space="preserve"> Diseñar un programa de sensibilización y orientación ciudadana contra la exclusión y la discriminación de la población con discapacidad con enfoque étnico diferencial</t>
    </r>
  </si>
  <si>
    <t>2.1.3 Gestionar la participacion y/o realización de eventos para la sensibilización y promocion de los derechos de la población con discapacidad.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</si>
  <si>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Beneficiar a personas con discapacidad con la oferta insitutcional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</si>
  <si>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</si>
  <si>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</si>
  <si>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</si>
  <si>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</si>
  <si>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</si>
  <si>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</si>
  <si>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6"/>
        <color theme="1"/>
        <rFont val="Arial"/>
        <family val="2"/>
      </rPr>
      <t xml:space="preserve">Objetivos:  </t>
    </r>
    <r>
      <rPr>
        <sz val="16"/>
        <color theme="1"/>
        <rFont val="Arial"/>
        <family val="2"/>
      </rPr>
      <t>Fortalecer la atención integral a las víctimas del conflicto, para garantizar la prevención, protección, atención, asistencia, reparación integral, verdad y justicia, con enfoque diferencial en el municipio de Ibagué.</t>
    </r>
  </si>
  <si>
    <t>4101 – Atención, asistencia y reparación integral a las víctimas</t>
  </si>
  <si>
    <t>COMPROMISO CON LA ATENCIÓN, ASISTENCIA Y REPARACIÓN INTEGRAL A LAS VÍCTIMAS EN EL MUNICIPIO DE IBAGUÉ, TOLIMA</t>
  </si>
  <si>
    <t xml:space="preserve">2.11.3.2.02.02.009 - 2.11.3.2.02.02.007 </t>
  </si>
  <si>
    <t>RUBROS: SERVICIOS PARA LA COMUNIDAD, SOCIALES Y PERSONALES - SERVICIOS FINANCIEROS Y SERVICIOS CONEXOS, SERVICIOS INMOBILIARIOS; Y SERVICIOS DE ARRENDAMIENTO Y LEASING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</si>
  <si>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</si>
  <si>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</si>
  <si>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41011000:</t>
    </r>
    <r>
      <rPr>
        <sz val="12"/>
        <color theme="1"/>
        <rFont val="Arial"/>
        <family val="2"/>
      </rPr>
      <t xml:space="preserve"> Entregar los componentes de ayuda y/o atención humanitaria inmediata con ocasión a la ocurrencia de hechos victimizantes individuales o masivos con enfoque étnico diferencial</t>
    </r>
  </si>
  <si>
    <t>2.1.1 Entrega de ayuda Humanitaria de inmediatez de kits nutricionales, kits de aseo, kits habitacional conforme a la ley 1448 de 2011</t>
  </si>
  <si>
    <t>Número de hogares</t>
  </si>
  <si>
    <t>2.1.2 Entrega de ayuda Humanitaria de inmediatez de alojamiento transitorio y alimentacion conforme a la ley 1448 de 2011</t>
  </si>
  <si>
    <t>Número de Hogares</t>
  </si>
  <si>
    <t>2.1.3 Entrega de auxilios funerarios conforme a la ley 1448 de 2011</t>
  </si>
  <si>
    <r>
      <rPr>
        <b/>
        <sz val="12"/>
        <color theme="1"/>
        <rFont val="Arial"/>
        <family val="2"/>
      </rPr>
      <t xml:space="preserve">410107300: </t>
    </r>
    <r>
      <rPr>
        <sz val="12"/>
        <color theme="1"/>
        <rFont val="Arial"/>
        <family val="2"/>
      </rPr>
      <t>Apoyo a iniciativas productivas y procesos de formación para la generación de ingresos con enfoque étnico diferencial</t>
    </r>
  </si>
  <si>
    <t>3.1.1 Realizar y/o gestionar interinsitucionalmente capacitaciones en iniciativas productivas.</t>
  </si>
  <si>
    <t>Numero de hogares beneficiados</t>
  </si>
  <si>
    <t>4.1.1 Brindar atención y orientación a personas victimas del conflicto armado que lo requieran en el punto fisico habilitado para ello.</t>
  </si>
  <si>
    <r>
      <rPr>
        <b/>
        <sz val="12"/>
        <color theme="1"/>
        <rFont val="Arial"/>
        <family val="2"/>
      </rPr>
      <t xml:space="preserve">410101100: </t>
    </r>
    <r>
      <rPr>
        <sz val="12"/>
        <color theme="1"/>
        <rFont val="Arial"/>
        <family val="2"/>
      </rPr>
      <t xml:space="preserve">Realizar las conmemoraciones establecidas por ley para las víctimas del conflicto armado  </t>
    </r>
  </si>
  <si>
    <t>5.1.1 Realizar eventos de conmemoriacion para las victimas del conflicto armado con enfoque étnico y diferencial.</t>
  </si>
  <si>
    <r>
      <rPr>
        <b/>
        <sz val="12"/>
        <color theme="1"/>
        <rFont val="Arial"/>
        <family val="2"/>
      </rPr>
      <t xml:space="preserve">410103801: </t>
    </r>
    <r>
      <rPr>
        <sz val="12"/>
        <color theme="1"/>
        <rFont val="Arial"/>
        <family val="2"/>
      </rPr>
      <t>Apoyar a la mesa de participación efectiva de víctimas del conflicto armado, para su funcionamiento dando cumplimiento a la resolución 01668/2020</t>
    </r>
  </si>
  <si>
    <t>6.1.1 Generar un apoyo económico para garantizar el funcionamiento y operación de la mesa de victimas según la ley 1448/2011</t>
  </si>
  <si>
    <r>
      <rPr>
        <b/>
        <sz val="12"/>
        <color theme="1"/>
        <rFont val="Arial"/>
        <family val="2"/>
      </rPr>
      <t>410107900:</t>
    </r>
    <r>
      <rPr>
        <sz val="12"/>
        <color theme="1"/>
        <rFont val="Arial"/>
        <family val="2"/>
      </rPr>
      <t xml:space="preserve"> Articular y gestionar el mejoramiento integral del territorio donde se encuentren asentadas las víctimas, teniendo en cuenta el enfoque étnico diferencial.</t>
    </r>
  </si>
  <si>
    <t>7.1.1 Gestionar la inversion interinstitucional para la implementacion del plan de mejoramiento/retorno</t>
  </si>
  <si>
    <t>Número de planes</t>
  </si>
  <si>
    <t>Medir la población víctima impactada por medio de los programas de atención.</t>
  </si>
  <si>
    <r>
      <rPr>
        <b/>
        <sz val="12"/>
        <color theme="1"/>
        <rFont val="Arial"/>
        <family val="2"/>
      </rPr>
      <t xml:space="preserve">META DE RESULTADO  No.2 </t>
    </r>
    <r>
      <rPr>
        <sz val="12"/>
        <color theme="1"/>
        <rFont val="Arial"/>
        <family val="2"/>
      </rPr>
      <t xml:space="preserve">Mejorar la atencion y oferta social para víctimas del conflicto armado que residan en la ciudad 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</si>
  <si>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</si>
  <si>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</si>
  <si>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</si>
  <si>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</si>
  <si>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</si>
  <si>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</si>
  <si>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4"/>
        <color theme="1"/>
        <rFont val="Arial"/>
        <family val="2"/>
      </rPr>
      <t xml:space="preserve">Objetivos:  </t>
    </r>
    <r>
      <rPr>
        <sz val="14"/>
        <color theme="1"/>
        <rFont val="Arial"/>
        <family val="2"/>
      </rPr>
      <t xml:space="preserve">Aumentar la  protección a los grupos poblacionales étnicos de la ciudad de Ibague     </t>
    </r>
  </si>
  <si>
    <t>FORTALECIMIENTO DE LA INCLUSIÓN SOCIAL Y PRODUCTIVA PARA LA POBLACIÓN ÉTNICA, DE LA CIUDAD DE IBAGUÉ, TOLIMA</t>
  </si>
  <si>
    <t>2.11.3.2.02.02.009 - 2.11.3.2.01.01.004</t>
  </si>
  <si>
    <t>RUBROS: SERVICIOS PARA LA COMUNIDAD, SOCIALES Y PERSONALES - PRODUCTOS METÁLICOS, MAQUINARIA Y EQUIPO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</si>
  <si>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</si>
  <si>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</si>
  <si>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r>
      <rPr>
        <b/>
        <sz val="12"/>
        <color theme="1"/>
        <rFont val="Arial"/>
        <family val="2"/>
      </rPr>
      <t>410305007: </t>
    </r>
    <r>
      <rPr>
        <sz val="12"/>
        <color theme="1"/>
        <rFont val="Arial"/>
        <family val="2"/>
      </rPr>
      <t>Diseñar un programa para la reconstrucción de la cultura indígena pijao, recuperación de saberes y prácticas de las comunidades indígenas asentadas en Ibagué.</t>
    </r>
  </si>
  <si>
    <t>1.1.1 Brindar atención  a la población étnica que requiera el servicio de acompañamiento psicológico y asesoría jurídica.</t>
  </si>
  <si>
    <t>1.1.2 Apoyar la recuperación de saberes, sus cosmovisiones, visiones de derecho, practicas y tradiciones mediante: talleres, mesas de trabajo, procesos participativos y productivos, entrevistas, etc.</t>
  </si>
  <si>
    <t>Comunidades etnicas apoyadas</t>
  </si>
  <si>
    <r>
      <rPr>
        <b/>
        <sz val="12"/>
        <color theme="1"/>
        <rFont val="Arial"/>
        <family val="2"/>
      </rPr>
      <t xml:space="preserve">410305002: </t>
    </r>
    <r>
      <rPr>
        <sz val="12"/>
        <color theme="1"/>
        <rFont val="Arial"/>
        <family val="2"/>
      </rPr>
      <t>Diseñar un programa para el fortalecimiento organizacional de las comunidades étnicas para promover el desarrollo integral comunitario y propender por la NO discriminación. </t>
    </r>
  </si>
  <si>
    <t>3.1.1 Apoyar y/o gestionar las conmemoraciones por medio de las cuales se protejan los saberes, prácticas y tradiciones étnicas.</t>
  </si>
  <si>
    <t>Número eventos</t>
  </si>
  <si>
    <t>3.1.3 Apoyar y/o gestionar la entrega insumos para su bienestar y desarrollo integral con enfoque a la No discriminación.</t>
  </si>
  <si>
    <t>Aumentar la  protección a los grupos poblacionales étnicos de la ciudad de Ibagué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</si>
  <si>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Aumentar la oferta institucional para la poblacion étnicas de la ciudad</t>
    </r>
  </si>
  <si>
    <r>
      <rPr>
        <b/>
        <sz val="16"/>
        <color theme="1"/>
        <rFont val="Arial"/>
        <family val="2"/>
      </rPr>
      <t>PROCESO:</t>
    </r>
    <r>
      <rPr>
        <sz val="16"/>
        <color theme="1"/>
        <rFont val="Arial"/>
        <family val="2"/>
      </rPr>
      <t xml:space="preserve"> PLANEACION ESTRATEGICA Y TERRITORIAL</t>
    </r>
  </si>
  <si>
    <r>
      <rPr>
        <b/>
        <sz val="16"/>
        <color theme="1"/>
        <rFont val="Arial"/>
        <family val="2"/>
      </rPr>
      <t xml:space="preserve">Codigo: </t>
    </r>
    <r>
      <rPr>
        <sz val="16"/>
        <color theme="1"/>
        <rFont val="Arial"/>
        <family val="2"/>
      </rPr>
      <t>FOR-08-PRO-PET-01</t>
    </r>
  </si>
  <si>
    <r>
      <rPr>
        <b/>
        <sz val="16"/>
        <color theme="1"/>
        <rFont val="Arial"/>
        <family val="2"/>
      </rPr>
      <t>Version:</t>
    </r>
    <r>
      <rPr>
        <sz val="16"/>
        <color theme="1"/>
        <rFont val="Arial"/>
        <family val="2"/>
      </rPr>
      <t xml:space="preserve"> 01</t>
    </r>
  </si>
  <si>
    <r>
      <rPr>
        <b/>
        <sz val="16"/>
        <color theme="1"/>
        <rFont val="Arial"/>
        <family val="2"/>
      </rPr>
      <t>FORMATO:</t>
    </r>
    <r>
      <rPr>
        <sz val="16"/>
        <color theme="1"/>
        <rFont val="Arial"/>
        <family val="2"/>
      </rPr>
      <t xml:space="preserve"> PLAN DE ACCION</t>
    </r>
  </si>
  <si>
    <r>
      <rPr>
        <b/>
        <sz val="16"/>
        <color theme="1"/>
        <rFont val="Arial"/>
        <family val="2"/>
      </rPr>
      <t xml:space="preserve">Fecha: </t>
    </r>
    <r>
      <rPr>
        <sz val="16"/>
        <color theme="1"/>
        <rFont val="Arial"/>
        <family val="2"/>
      </rPr>
      <t>31/08/2017</t>
    </r>
  </si>
  <si>
    <r>
      <rPr>
        <b/>
        <sz val="16"/>
        <color theme="1"/>
        <rFont val="Arial"/>
        <family val="2"/>
      </rPr>
      <t xml:space="preserve">Pagina: </t>
    </r>
    <r>
      <rPr>
        <sz val="16"/>
        <color theme="1"/>
        <rFont val="Arial"/>
        <family val="2"/>
      </rPr>
      <t>1 de  1</t>
    </r>
  </si>
  <si>
    <r>
      <rPr>
        <b/>
        <sz val="14"/>
        <color theme="1"/>
        <rFont val="Arial"/>
        <family val="2"/>
      </rPr>
      <t xml:space="preserve">Objetivos:  </t>
    </r>
    <r>
      <rPr>
        <sz val="14"/>
        <color theme="1"/>
        <rFont val="Arial"/>
        <family val="2"/>
      </rPr>
      <t xml:space="preserve">Aumentar la  protección a los grupos poblacionales étnicos de la ciudad de Ibague     </t>
    </r>
  </si>
  <si>
    <t>APOYO PARA LA REALIZACIÓN DE ESTUDIOS PARA LA PUESTA EN MARCHA DE LA CASA GITANA EN EL MUNICIPIO DE   IBAGUÉ, TOLIMA</t>
  </si>
  <si>
    <r>
      <rPr>
        <b/>
        <sz val="12"/>
        <color theme="1"/>
        <rFont val="Arial"/>
        <family val="2"/>
      </rPr>
      <t xml:space="preserve">FISICO
</t>
    </r>
    <r>
      <rPr>
        <b/>
        <u/>
        <sz val="12"/>
        <color theme="1"/>
        <rFont val="Arial MT"/>
      </rPr>
      <t xml:space="preserve">PROG  </t>
    </r>
    <r>
      <rPr>
        <b/>
        <sz val="12"/>
        <color theme="1"/>
        <rFont val="Arial MT"/>
      </rPr>
      <t xml:space="preserve">
EJEC</t>
    </r>
  </si>
  <si>
    <r>
      <rPr>
        <b/>
        <u/>
        <sz val="12"/>
        <color theme="1"/>
        <rFont val="Arial MT"/>
      </rPr>
      <t>FINANCIERO</t>
    </r>
    <r>
      <rPr>
        <b/>
        <u/>
        <sz val="12"/>
        <color theme="1"/>
        <rFont val="Arial MT"/>
      </rPr>
      <t xml:space="preserve">
PROG  
OBLIGADO</t>
    </r>
  </si>
  <si>
    <t>1.1.1 Gestionar y/o apoyar de manera interinstitucional la entrega de un espacio fisico para el  funcionamiento de la casa Gitana de la Cultura en la ciudad de ibague</t>
  </si>
  <si>
    <r>
      <rPr>
        <b/>
        <sz val="12"/>
        <color theme="1"/>
        <rFont val="Arial"/>
        <family val="2"/>
      </rPr>
      <t xml:space="preserve">META DE RESULTADO  No.1  </t>
    </r>
    <r>
      <rPr>
        <sz val="12"/>
        <color theme="1"/>
        <rFont val="Arial"/>
        <family val="2"/>
      </rPr>
      <t>410305007 - Comunidades étnicas con acompañamiento comunitario</t>
    </r>
  </si>
  <si>
    <t>CONTRATO</t>
  </si>
  <si>
    <t>SERVICIOS PUBLICOS CASA SOCIAL</t>
  </si>
  <si>
    <t>$4.316.017</t>
  </si>
  <si>
    <t>PAGO CONSUMO DE ACUEDUCTO Y ALCANTARILLADO DEL PERIODO DE LA MATRICULA NO. 156946 A NOMBRE DEL MUNICIPIO DE IBAGUÉ / CENTRO REGIONAL PARA LA ATENCIÓN DE VÍCTIMAS DIRECCIÓN TPO PROYECTO CR 8 SUR #46-90 EL PAPAYO (CONTIGUO FISCALÍA).;</t>
  </si>
  <si>
    <t>$18.250</t>
  </si>
  <si>
    <t>PAGO INCENTIVOS PARA PARTICIPACION EFECTIVA DE LAS VICTIMAS EN CUMPLIMIENTO DE LA LEY 1448 DE 2011 ART.192 Y 174; DECRETO 4800 DE 2011 ART. 285; RESOLUCION 388 DE 2013 ART.12 Y TITULO IV ART.49. VIGENCIA 2023.;</t>
  </si>
  <si>
    <t>$96.859.213</t>
  </si>
  <si>
    <t>SDSC-DE-P26 PRESTACIÓN DE SERVICIOS PROFESIONALES ESPECIALIZADOS PARA DESARROLLAR ACTIVIDADES RELACIONADAS CON EL FORTALECIMIENTO A LOS PROCESOS JURÍDICOS QUE SE ADELANTAN EN LOS PROGRAMAS DE LA DIRECCION DE GRUPOS ETNICOS Y POBLACION VULNERABLE;</t>
  </si>
  <si>
    <t>$31.750.000</t>
  </si>
  <si>
    <t>SDSC-CONTRATAR LA PRESTACION DE SERVICIOS DE UNA ENTIDAD SIN ANIMO DE LUCRO PARA BRINDAR ATENCION INTEGRAL A LOS ADULTOS MAYORES EN SITUACION DE ABANDONO SOCIAL Y/O FAMILIAR DEL MUNICIPIO DE IBAGUE.;</t>
  </si>
  <si>
    <t>$3.200.000.000</t>
  </si>
  <si>
    <t>SDSC-DE-P18 PRESTACIÓN DE SERVICIOS PROFESIONALES PARA FORTALECER LA EJECUCIÓN DE LAS METAS Y ACTIVIDADES DEL SUBPROGRAMA IBAGUE LUCHA CONTRA LA POBREZA DE LA DIRECCION DE GRUPOS ETNICOS Y POBLACION VULNERABLE;</t>
  </si>
  <si>
    <t>$22.500.000</t>
  </si>
  <si>
    <t>SDSC-DE-P09 -PRESTACIÓN DE SERVICIOS PROFESIONALES PARA FORTALECER LA EJECUCIÓN DE LAS METAS, ACTIVIDADES Y ATENCION PSICOSOCIAL DE LOS SUBPROGRAMAS DE LA DIRECCION DE GRUPOS ETNICOS Y POBLACION VULNERABLE.;</t>
  </si>
  <si>
    <t>$18.000.000</t>
  </si>
  <si>
    <t>SDSC-DE-AG23 PRESTACIÓN DE SERVICIOS DE APOYO A LA GESTION PARA DESARROLLAR ACTIVIDADES RELACIONADAS CON LA ATENCION Y ORIENTACION A LA POBLACIÓN DEL ATENCION INTEGRAL DE POBLACION EN SITUACION PERMANENTE DE DESPROTECCION SOCIAL Y/O FAMILIAR DE LA DIRECCION DE GRUPOS ETNICOS Y POBLACIÓN VULNERABLE ;</t>
  </si>
  <si>
    <t>$15.600.000</t>
  </si>
  <si>
    <t>SDSC-DE-AG34-PRESTACIÓN DE SERVICIOS DE APOYO A LA GESTION PARA DESARROLLAR ACTIVIDADES RELACIONADAS CON LA ATENCION Y ORIENTACION A LA POBLACIÓN DEL SUBPROGRAMA IBAGUE LUCHA CONTRA POBREZA DE LA DIRECCION DE GRUPOS ETNICOS Y POBLACIÓN VULNERABLE ;</t>
  </si>
  <si>
    <t>SDSC-DE-P15-PRESTACIÓN DE SERVICIOS PROFESIONALES PARA FORTALECER LA EJECUCIÓN DE LAS METAS Y ACTIVIDADES DEL SUBPROGRAMA IBAGUE TERRITORIO INCLUYENTE CON LA DISCAPACIDAD DE LA DIRECCION DE GRUPOS ETNICOS Y POBLACION VULNERABLE;</t>
  </si>
  <si>
    <t>$20.400.000</t>
  </si>
  <si>
    <t>SDSC-DE-P13  PRESTACIÓN DE SERVICIOS PROFESIONALES PARA FORTALECER LA EJECUCIÓN DE LAS METAS, ACTIVIDADES Y ATENCION PSICOSOCIAL DE LOS SUBPROGRAMAS DE LA DIRECCION DE GRUPOS ETNICOS Y POBLACION VULNERABLE;</t>
  </si>
  <si>
    <t>SDSC-DE-P12  PRESTACIÓN DE SERVICIOS PROFESIONALES PARA FORTALECER LA EJECUCIÓN DE LAS METAS, ACTIVIDADES Y ATENCION PSICOSOCIAL DE LOS SUBPROGRAMAS DE LA DIRECCION DE GRUPOS ETNICOS Y POBLACION VULNERABLE;</t>
  </si>
  <si>
    <t>$17.000.000</t>
  </si>
  <si>
    <t>SDSC-DE-P17 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</si>
  <si>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$23.100.000</t>
  </si>
  <si>
    <t>SDSC-DE-P37 PRESTACIÓN DE SERVICIOS PROFESIONALES PARA FORTALECER LA ATENCION, INTERPRETACION Y DIFUSION DE ACTIVIDADES DEL SUBPROGRAMA IBAGUE TERRITORIO INCLUYENTE CON LA DISCAPACIDAD DE LA DIRECCION DE GRUPOS ETNICOS Y POBLACION VULNERABLE;</t>
  </si>
  <si>
    <t>SDSC-DE-P25 PRESTACIÓN DE SERVICIOS PROFESIONALES PARA DESARROLLAR ACTIVIDADES RELACIONADAS CON EL FORTALECIMIENTO A LOS PROCESOS JURÍDICOS QUE SE ADELANTAN EN LOS PROGRAMAS DE LA DIRECCION DE GRUPOS ETNICOS Y POBLACION VULNERABLE;</t>
  </si>
  <si>
    <t>$31.500.000</t>
  </si>
  <si>
    <t>SDSC-DE-AG12 PRESTACIÓN DE SERVICIOS DE APOYO A LA GESTION PARA DESARROLLAR ACTIVIDADES RELACIONADAS CON LA ATENCION Y ORIENTACION A LA POBLACIÓN DEL SUBPROGRAMA IBAGUE LUCHA CONTRA POBREZA DE LA DIRECCION DE GRUPOS ETNICOS Y POBLACIÓN VULNERABLE ;</t>
  </si>
  <si>
    <t>$13.200.000</t>
  </si>
  <si>
    <t>SDSC-DE-P35 PRESTACIÓN DE SERVICIOS PROFESIONALES PARA FORTALECER LA EJECUCIÓN DE LAS METAS, ACTIVIDADES Y ORIENTACION A LA POBLACIÓN DEL SUBPROGRAMA IBAGUE LUCHA CONTRA POBREZA DE LA DIRECCION DE GRUPOS ETNICOS Y POBLACION VULNERABLE;</t>
  </si>
  <si>
    <t>$22.800.000</t>
  </si>
  <si>
    <t>SDSC-DE-P36 PRESTACIÓN DE SERVICIOS PROFESIONALES PARA DESARROLLAR ACTIVIDADES RELACIONADAS CON LA ATENCION Y ORIENTACION A LA POBLACIÓN DEL SUBPROGRAMA IBAGUE DE LA MANO CON LOS ADULTOS MAYORES DE LA DIRECCION DE GRUPOS ETNICOS Y POBLACIÓN VULNERABLE;</t>
  </si>
  <si>
    <t>$16.800.000</t>
  </si>
  <si>
    <t>SDSC-DE-AG24 PRESTACIÓN DE SERVICIOS DE APOYO A LA GESTION PARA DESARROLLAR ACTIVIDADES RELACIONADAS CON LA ATENCION Y ORIENTACION A LA POBLACIÓN DEL SUBPROGRAMA IBAGUE DE LA MANO CON LOS ADULTOS MAYORES DE LA DIRECCION DE GRUPOS ETNICOS Y POBLACIÓN VULNERABLE.;</t>
  </si>
  <si>
    <t>$11.500.000</t>
  </si>
  <si>
    <t>SDSC-DE-P24 PRESTACIÓN DE SERVICIOS PROFESIONALES PARA FORTALECER LA EJECUCIÓN DE LAS METAS, ACTIVIDADES Y ATENCION PSICOSOCIAL DE LOS SUBPROGRAMAS DE LA DIRECCION DE GRUPOS ETNICOS Y POBLACION VULNERABLE;</t>
  </si>
  <si>
    <t>$19.000.000</t>
  </si>
  <si>
    <t>SDSC-DE-CONTRATAR CON UNA ENTIDAD SIN ANIMO DE LUCRO PARA BRINDAR ATENCIÓN INTEGRAL A LAS PERSONAS CON DISCAPACIDAD, EN EL MARCO DEL SUBPROGRAMA, IBAGUE TERRITORIO INCLUYENTE CON LA DISCAPACIDAD.;</t>
  </si>
  <si>
    <t>$700.000.000</t>
  </si>
  <si>
    <t>SDSC-DE-P19 - PRESTACIÓN DE SERVICIOS PROFESIONALES PARA FORTALECER LA EJECUCIÓN DE LAS METAS, ACTIVIDADES Y ATENCION PSICOSOCIAL DE LOS SUBPROGRAMAS DE LA DIRECCION DE GRUPOS ETNICOS Y POBLACION VULNERABLE;</t>
  </si>
  <si>
    <t>$20.000.000</t>
  </si>
  <si>
    <t>SDSC-DE-P31 - PRESTACIÓN DE SERVICIOS PROFESIONALES PARA FORTALECER LA EJECUCIÓN DE LAS METAS, ACTIVIDADES Y ATENCION PSICOSOCIAL DE LOS SUBPROGRAMAS DE LA DIRECCION DE GRUPOS ETNICOS Y POBLACION VULNERABLE;</t>
  </si>
  <si>
    <t>SDSC-DE-AG17 PRESTACIÓN DE SERVICIOS DE APOYO A LA GESTION PARA DESARROLLAR ACTIVIDADES RELACIONADAS CON LA ATENCION Y ORIENTACION A LA POBLACIÓN DEL SUBPROGRAMA IBAGUE DE LA MANO CON LOS ADULTOS MAYORES DE LA DIRECCION DE GRUPOS ETNICOS Y POBLACIÓN VULNERABLE.;</t>
  </si>
  <si>
    <t>$11.000.000</t>
  </si>
  <si>
    <t>CONTRATAR LA ADQUISICIÓN DE KITS DE ALIMENTOS, ASEO Y HABITACIONAL PARA APOYAR A LA POBLACIÓN CON ALTO GRADO DE VULNERABILIDAD DELMUNICIPIO DE IBAGUÉ, DENTRO DE LA CUAL SE ENCUENTRAN MADRES GESTANTES, LACTANTES Y/0 NIÑOS(AS) EN RIESGO DE DESNUTRICIÓN, ASÍ COMO VÍCTIMAS DEL CONFLICTO ARMADO EN EL MARCO DE LA LEY 1448 DE 2011.;</t>
  </si>
  <si>
    <t>$141.000.000</t>
  </si>
  <si>
    <t>SDSC-DE-AG25 PRESTACIÓN DE SERVICIOS DE APOYO A LA GESTION PARA DESARROLLAR ACTIVIDADES RELACIONADAS CON LA ATENCION Y ORIENTACION A LA POBLACIÓN DEL SUBPROGRAMA IBAGUE DE LA MANO CON LOS ADULTOS MAYORES DE LA DIRECCION DE GRUPOS ETNICOS Y POBLACIÓN VULNERABLE;</t>
  </si>
  <si>
    <t>$9.600.000</t>
  </si>
  <si>
    <t>ADICIÓN NO. 001 AL CONTRATO NO. 1907 DEL 20 DE JUNIO DE 2023, QUE TIENE POR OBJETO “SDSC-DE-CONTRATAR LA PRESTACION DE SERVICIOS PARA BRINDAR ALOJAMIENTO TRANSITORIO Y DE EMERGENCIA A LAS VICTIMAS QUE SEAN OBJETO DE AYUDAS HUMANITARIAS DE ACUERDO CON LA LEY 1448 DE 2011, EN ELMARCO DEL SUB- PROGRAMA  IBAGUÉ POR LA GARANTÍA DE LOS DERECHOS DE LAS VÍCTIMAS.”.;</t>
  </si>
  <si>
    <t>$325.000.000</t>
  </si>
  <si>
    <t>CONTRATAR LA PRESTACION DE SERVICIOS LOGISTICOS PARA REALIZAR EL PRIMER ENCUENTRO +MUNICIPAL DE FOLCLOR DE PERSONAS CON DISCAPACIDAD Y EL TERCER ENCUENTRO FOLCLORICO MUNICIPAL DE PERSONAS MAYORES .;</t>
  </si>
  <si>
    <t>$69.954.000</t>
  </si>
  <si>
    <t>SDSC-DE-AG81 CONTRATAR LA PRESTACIÓN DE SERVICIOS DE APOYO A LA GESTION PARA DESARROLLAR ACTIVIDADES RELACIONADAS CON LA ATENCION Y ORIENTACION EN LA DIRECCION DE GRUPOS ETNICOS Y POBLACION VULNERABLE;</t>
  </si>
  <si>
    <t>$8.800.000</t>
  </si>
  <si>
    <t>SDSC-DE-AG26 PRESTACIÓN DE SERVICIOS DE APOYO A LA GESTION PARA DESARROLLAR ACTIVIDADES RELACIONADAS CON LA ATENCION Y ORIENTACION A LA POBLACIÓN DEL SUBPROGRAMA IBAGUE DE LA MANO CON LOS ADULTOS MAYORES DE LA DIRECCION DE GRUPOS ETNICOS Y POBLACIÓN VULNERABLE;</t>
  </si>
  <si>
    <t>SDSC-DE-P78 CONTRATAR LA PRESTACIÓN DE SERVICIOS PROFESIONALES PARA DESARROLLAR ACTIVIDADES RELACIONADAS CON LA ATENCION Y ORIENTACION EN LA DIRECCION DE GRUPOS ETNICOS Y POBLACION VULNERABLE;</t>
  </si>
  <si>
    <t>$12.000.000</t>
  </si>
  <si>
    <t>SDSC-DE-P06 PRESTACIÓN DE SERVICIOS PROFESIONALES PARA FORTALECER LA EJECUCIÓN DE LAS METAS, ACTIVIDADES Y ATENCION PSICOSOCIAL DE LOS SUBPROGRAMAS DE LA DIRECCION DE GRUPOS ETNICOS Y POBLACION VULNERABLE;</t>
  </si>
  <si>
    <t>$15.200.000</t>
  </si>
  <si>
    <t>SDSC-DE-P77 CONTRATAR LA PRESTACIÓN DE SERVICIOS PROFESIONALES PARA DESARROLLAR ACTIVIDADES RELACIONADAS CON LA ATENCION Y ORIENTACION EN LA DIRECCION DE GRUPOS ETNICOS Y POBLACION VULNERABLE;</t>
  </si>
  <si>
    <t>“SDSC-DE-CONTRATO DE ARRENDAMIENTO DE UN BIEN INMUEBLE PARA EL FUNCIONAMIENTO DE LA CASA SOCIAL, ADSCRITA A LA DIRECCIÓN DE GRUPOS ETNICOS Y POBLACIÓN VULNERABLE DE LA SECRETARIA DE DESARROLLO SOCIAL COMUNITARIO DE LA ALCADÍA DE IBAGUE.”;</t>
  </si>
  <si>
    <t>$32.557.536</t>
  </si>
  <si>
    <t>SDSC-DE-P50 CONTRATAR LA PRESTACIÓN DE SERVICIOS PROFESIONALES PARA EJECUTAR ACTIVIDADES EN LA DIRECCION DE GRUPOS ETNICOS Y POBLACION VULNERABLE;</t>
  </si>
  <si>
    <t>$14.400.000</t>
  </si>
  <si>
    <t>SDSC-DE-P51 CONTRATAR LA PRESTACIÓN DE SERVICIOS PROFESIONALES PARA EJECUTAR ACTIVIDADES EN LA DIRECCION DE GRUPOS ETNICOS Y POBLACION VULNERABLE;</t>
  </si>
  <si>
    <t>$16.000.000</t>
  </si>
  <si>
    <t>SDSC-DE-AG31 PRESTACIÓN DE SERVICIOS DE APOYO A LA GESTION PARA DESARROLLAR ACTIVIDADES RELACIONADAS CON LA ATENCION Y ORIENTACION A LA POBLACIÓN DEL SUBPROGRAMA IBAGUE LUCHA CONTRA POBREZA DE LA DIRECCION DE GRUPOS ETNICOS Y POBLACIÓN VULNERABLE ;</t>
  </si>
  <si>
    <t>SDSC- CONTRATAR A MONTO AGOTABLE LA PRESTACIÓN DE SERVICIOS LOGÍSTICOS PARA LA ORGANIZACIÓN Y REALIZACIÓN DE EVENTOS, ACTIVIDADES Y/0 ESTRATEGIAS DESARROLLADAS POR LA
SECRETARÍA DE DESARROLLO SOCIAL COMUNITARIO;</t>
  </si>
  <si>
    <t>$285.000.000</t>
  </si>
  <si>
    <t>PRORROGA NO. 002 Y ADICIÓN NO. 001 AL CONTRATO NO. 2115 DEL 30 DE JUNIO DE 2023, QUE TIENE POR OBJETO “SDSC-PRESTACIÓN DE SERVICIOS EXEQUIALES DIRIGIDO A LA POBLACIÓN VULNERABLE DE LOS PROGRAMAS DE LA SECRETARÍA DE DESARROLLO SOCIAL COMUNITARIO DEL MUNICIPIO DE IBAGUE”.;</t>
  </si>
  <si>
    <t>$50.000.000</t>
  </si>
  <si>
    <t>SDSC-DE-P04 PRESTACIÓN DE SERVICIOS PROFESIONALES PARA DESARROLLAR ACTIVIDADES RELACIONADAS A LOS PROCESOS FINANCIEROS DE LOS SUBPROGRAMAS DE LA DIRECCION DE GRUPOS ETNICOS Y POBLACION VULNERABLE;</t>
  </si>
  <si>
    <t>$28.000.000</t>
  </si>
  <si>
    <t>ADQUISICION DE HARDWARE, SOFTWARE, LICENCIAMIENTO Y DEMAS DISPOSITIVOS PARA GARANTIZAR, MEJORAR Y OPTIMIZAR LOS SERVICIOS TECNOLOGICOS E INFORMATICOS A CARGO DE LA ADMINISTRACIÓN MUNICIPAL.;</t>
  </si>
  <si>
    <t>$9.052.866</t>
  </si>
  <si>
    <t>$29.131.200</t>
  </si>
  <si>
    <t>SDSC-DE-P22-PRESTACIÓN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</si>
  <si>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SDSC-AG10-CONTRATAR LA PRESTACIÓN DE SERVICIOS DE APOYO A LA GESTIÓN PARA EL DESARROLLO Y EJECUCIÓN DE LOS DIFERENTES PROGRAMAS Y PROYECTOS DE LA SECRETARÍA DE DESARROLLO SOCIAL COMUNITARIO ;</t>
  </si>
  <si>
    <t>$7.600.000</t>
  </si>
  <si>
    <t>SDSC-DE-AG07  PRESTACIÓN DE SERVICIOS DE APOYO A LA GESTION PARA DESARROLLAR ACTIVIDADES RELACIONADAS CON LA ATENCION Y ORIENTACION A LA POBLACIÓN DEL SUBPROGRAMA IBAGUE DE LA MANO CON LOS ADULTOS MAYORES DE LA DIRECCION DE GRUPOS ETNICOS Y POBLACIÓN VULNERABLE ;</t>
  </si>
  <si>
    <t>$15.400.000</t>
  </si>
  <si>
    <t>SDSC-DE-AG11 PRESTACIÓN DE SERVICIOS DE APOYO A LA GESTION PARA DESARROLLAR ACTIVIDADES RELACIONADAS CON LA ATENCION Y ORIENTACION A LA POBLACIÓN DEL SUBPROGRAMA IBAGUE DE LA MANO CON LOS ADULTOS MAYORES DE LA DIRECCION DE GRUPOS ETNICOS Y POBLACIÓN VULNERABLE ;</t>
  </si>
  <si>
    <t>$16.100.000</t>
  </si>
  <si>
    <t>SDSC-DE- P31 PRESTACION DE SERVICIOS PROFESIONALES ESPECIALIZADOS PARA LA COORDINACION DE LA FORMULACION DE POLITICAS PUBLICAS DE LA SECRETARIA DE DESARROLLO SOCIAL COMUNITARIO.;</t>
  </si>
  <si>
    <t>$42.000.000</t>
  </si>
  <si>
    <t>SDSC-DE-P01 PRESTACIÓN DE SERVICIOS PROFESIONALES PARA  EL FORTALECIMIENTO DE LOS PROGRAMAS DE LA DIRECCION DE GRUPOS ETNICOS Y POBLACION VULNERABLE;</t>
  </si>
  <si>
    <t>SDSC-DE-P33 PRESTACIÓN DE SERVICIOS PROFESIONALES PARA FORTALECER LA EJECUCIÓN DE LAS METAS, ACTIVIDADES Y ATENCION PSICOSOCIAL DE LOS SUBPROGRAMAS DE LA DIRECCION DE GRUPOS ETNICOS Y POBLACION VULNERABLE;</t>
  </si>
  <si>
    <t>$21.000.000</t>
  </si>
  <si>
    <t>SDSC-DE-P24-PRESTACIÓN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</si>
  <si>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$35.000.000</t>
  </si>
  <si>
    <t>SDSC-DE-AG39 PRESTACIÓN DE SERVICIOS DE APOYO A LA GESTION PARA DESARROLLAR ACTIVIDADES RELACIONADAS CON LA ATENCION Y ORIENTACION A LA POBLACIÓN DEL ATENCION INTEGRAL DE POBLACION EN SITUACION PERMANENTE DE DESPROTECCION SOCIAL Y/O FAMILIAR DE LA DIRECCION DE GRUPOS ETNICOS Y POBLACIÓN VULNERABLE;</t>
  </si>
  <si>
    <t>SDSC-DE-AG13 PRESTACIÓN DE SERVICIOS DE APOYO A LA GESTIÓN PARA PARA DESARROLLAR ACTIVIDADES RELACIONADAS CON LA ATENCION, ORIENTACION Y SISTEMATIZACION DE LA POBLACIÓN DEL SUBPROGRAMA DE LA MANO CON LOS ADULTOS MAYORES DE LA DIRECCION DE GRUPOS ETNICOS Y POBLACION VULNERABLE;</t>
  </si>
  <si>
    <t>DSC-DE-P27- PRESTACIÓN DE SERVICIOS PROFESIONALES PARA FORTALECER LA ATENCION Y ACTIVIDADES DEL SUBPROGRAMA IBAGUE POR LA GARANTIA DE LOS DERECHOS DE LAS VICTIMAS DE LA DIRECCION DE GRUPOS ETNICOS Y POBLACION VULNERABLE.;</t>
  </si>
  <si>
    <t>$28.800.000</t>
  </si>
  <si>
    <t>SDSC-DE-P28 PRESTACIÓN DE SERVICIOS PROFESIONALES PARA FORTALECER LA EJECUCIÓN DE LAS METAS, ACTIVIDADES Y ATENCION PSICOSOCIAL DE LOS SUBPROGRAMAS DE LA DIRECCION DE GRUPOS ETNICOS Y POBLACION VULNERABLE;</t>
  </si>
  <si>
    <t>$19.600.000</t>
  </si>
  <si>
    <t>SDSC-DE-P40 PRESTACIÓN DE SERVICIOS PROFESIONALES PARA DESARROLLAR ACTIVIDADES RELACIONADAS A LOS PROCESOS FINANCIEROS DE LOS SUBPROGRAMAS DE LA DIRECCION DE GRUPOS ETNICOS Y POBLACION VULNERABLE;</t>
  </si>
  <si>
    <t>$26.600.000</t>
  </si>
  <si>
    <t>SDSC-15-CONTRATAR LA PRESTACIÓN DE SERVICIOS DE UN PROFESIONAL ESPECIALIZADO EN EPIDEMIOLOGIA PARA EL FORTALECIMIENTO DE LOS PROGRAMAS DE LA SECRETARÍA DE DESARROLLO SOCIAL COMUNITARIO DE LA ALCALDIA DE IBAGUÉ;</t>
  </si>
  <si>
    <t>$44.450.000</t>
  </si>
  <si>
    <t>SDSC-DE-P05 CONTRATAR LA PRESTACIÓN DE SERVICIOS PROFESIONALES PARA EJECUTAR ACTIVIDADES EN LA DIRECCION DE GRUPOS ETNICOS Y POBLACION VULNERABLE;</t>
  </si>
  <si>
    <t>$22.400.000</t>
  </si>
  <si>
    <t>SDSC-3-CONTRATAR LA PRESTACIÓN DE SERVICIOS DE UN ABOGADO ESPECIALIZADO PARA EL FORTALECIMIENTO DE LOS PROCESOS JURÍDICOS Y CONTRACTUALES DE LA SECRETARÍA DE DESARROLLO SOCIAL COMUNITARIO DE LA ALCALDIA DE IBAGUÉ;</t>
  </si>
  <si>
    <t>SDSC-DE-P08 - PRESTACIÓN DE SERVICIOS PROFESIONALES PARA FORTALECER LA EJECUCIÓN DE LAS METAS, ACTIVIDADES Y ATENCION PSICOSOCIAL DE LOS SUBPROGRAMAS DE LA DIRECCION DE GRUPOS ETNICOS Y POBLACION VULNERABLE.;</t>
  </si>
  <si>
    <t>$21.900.000</t>
  </si>
  <si>
    <t>SDSC-DE-P20-PRESTACIÓN DE SERVICIOS PROFESIONALES PARA FORTALECER LA EJECUCIÓN DE LAS METAS Y ACTIVIDADES DEL PROGRAMA INLCUSION SOCIAL Y PRODUCTIVA PARA LA POBLACION EN SITUACION DE VULNERABILIDAD DE LA ALCALDIA DE IBAGUE.;</t>
  </si>
  <si>
    <t>$33.250.000</t>
  </si>
  <si>
    <t>SDSC-DE-AG03 PRESTACIÓN DE SERVICIOS DE APOYO A LA GESTION PARA DESARROLLAR ACTIVIDADES RELACIONADAS CON LA ATENCION Y ORIENTACION A LA POBLACIÓN DEL SUBPROGRAMA IBAGUE DE LA MANO CON LOS ADULTOS MAYORES DE LA DIRECCION DE GRUPOS ETNICOS Y POBLACIÓN VULNERABLE ;</t>
  </si>
  <si>
    <t>SDSC-DE-P16- PRESTACIÓN DE SERVICIOS PROFESIONALES PARA FORTALECER LA EJECUCIÓN DE LAS METAS, ACTIVIDADES Y ATENCION PSICOSOCIAL DE LOS SUBPROGRAMAS DE LA DIRECCION DE GRUPOS ETNICOS Y POBLACION VULNERABLE.;</t>
  </si>
  <si>
    <t>$23.800.000</t>
  </si>
  <si>
    <t>SDSC-DE-P10 PRESTACIÓN DE SERVICIOS PROFESIONALES PARA FORTALECER LA EJECUCIÓN DE LAS METAS, ACTIVIDADES Y ATENCION PSICOSOCIAL DE LOS SUBPROGRAMAS DE LA DIRECCION DE GRUPOS ETNICOS Y POBLACION VULNERABLE;</t>
  </si>
  <si>
    <t>SDSC-DE-P29 CONTRATAR LA PRESTACIÓN DE SERVICIOS PROFESIONALES PARA EJECUTAR ACTIVIDADES EN LA DIRECCION DE GRUPOS ETNICOS Y POBLACION VULNERABLE;</t>
  </si>
  <si>
    <t>SDSC-DE-P21 PRESTACIÓN DE SERVICIOS PROFESIONALES PARA FORTALECER LA EJECUCIÓN DE LAS METAS Y ACTIVIDADES DEL PROGRAMA ATENCION INTEGRAL DE POBLACION EN SITUACION PERMANENTE DE DESPROTECCION SOCIAL Y/O FAMILIAR EN SITUACION DE VULNERABILIDAD DE LA ALCALDIA DE IBAGUE;</t>
  </si>
  <si>
    <t>$24.000.000</t>
  </si>
  <si>
    <r>
      <t>OBSERVACIONES:</t>
    </r>
    <r>
      <rPr>
        <b/>
        <sz val="12"/>
        <color rgb="FFFF0000"/>
        <rFont val="Arial MT"/>
      </rPr>
      <t xml:space="preserve"> </t>
    </r>
  </si>
  <si>
    <r>
      <rPr>
        <b/>
        <sz val="12"/>
        <color theme="1"/>
        <rFont val="Arial"/>
        <family val="2"/>
      </rPr>
      <t>410305201:</t>
    </r>
    <r>
      <rPr>
        <sz val="12"/>
        <color theme="1"/>
        <rFont val="Arial"/>
        <family val="2"/>
      </rPr>
      <t xml:space="preserve"> Servicio de atención, orientación, gestión de estados de los registros dentro del ciclo operativo de los programas del Departamento de Prosperidad Social (DPS)</t>
    </r>
  </si>
  <si>
    <r>
      <t xml:space="preserve">410102300: </t>
    </r>
    <r>
      <rPr>
        <sz val="12"/>
        <color theme="1"/>
        <rFont val="Arial"/>
        <family val="2"/>
      </rPr>
      <t>Brindar atención, orientación, gestión de los programas de los cuales pueden ser beneficiarios las víctimas del conflicto con enfoque étnico diferencial</t>
    </r>
  </si>
  <si>
    <r>
      <rPr>
        <b/>
        <sz val="12"/>
        <color theme="1"/>
        <rFont val="Arial"/>
        <family val="2"/>
      </rPr>
      <t xml:space="preserve">410305007: </t>
    </r>
    <r>
      <rPr>
        <sz val="12"/>
        <color theme="1"/>
        <rFont val="Arial"/>
        <family val="2"/>
      </rPr>
      <t>Realizar un programa que articule de manera interinstitucional la construcción o adecuación de infraestructura de una Casa de Cultura Gitana.</t>
    </r>
  </si>
  <si>
    <r>
      <rPr>
        <b/>
        <sz val="12"/>
        <color theme="1"/>
        <rFont val="Arial"/>
        <family val="2"/>
      </rPr>
      <t>410300501:</t>
    </r>
    <r>
      <rPr>
        <sz val="12"/>
        <color theme="1"/>
        <rFont val="Arial"/>
        <family val="2"/>
      </rPr>
      <t xml:space="preserve"> Brindar asistencia técnica a Unidades y/o proyectos productivos de población con Discapacidad.</t>
    </r>
  </si>
  <si>
    <t>1 de Enero de 2025</t>
  </si>
  <si>
    <t xml:space="preserve">FECHA DE  SEGUIMIENTO: </t>
  </si>
  <si>
    <t>NOMBRE: IVAN ALFREDO QUESADA MARQUEZ
SECRETARIO DESARROLLO SOCIAL COMUNITARIO</t>
  </si>
  <si>
    <t>NOMBRE: ANA MARIA TRIANA LOMBANA
DIRECTORA DE GRUPOS ÉTNICOS Y POBLACIÓN VULNERABLE</t>
  </si>
  <si>
    <r>
      <rPr>
        <b/>
        <sz val="12"/>
        <color theme="1"/>
        <rFont val="Arial"/>
        <family val="2"/>
      </rPr>
      <t>410401400:</t>
    </r>
    <r>
      <rPr>
        <sz val="12"/>
        <color theme="1"/>
        <rFont val="Arial"/>
        <family val="2"/>
      </rPr>
      <t xml:space="preserve"> Realizar dotacion en los centros día para la atención adecuada en adulto mayor</t>
    </r>
  </si>
  <si>
    <r>
      <rPr>
        <b/>
        <sz val="12"/>
        <color theme="1"/>
        <rFont val="Arial"/>
        <family val="2"/>
      </rPr>
      <t>410401200:</t>
    </r>
    <r>
      <rPr>
        <sz val="12"/>
        <color theme="1"/>
        <rFont val="Arial"/>
        <family val="2"/>
      </rPr>
      <t xml:space="preserve"> Realizar las modificaciones de los centros día para la atención adecuada en adulto mayor</t>
    </r>
  </si>
  <si>
    <t>1.1.3 Articular interinstitucionalmente las acciones necesarias para la intervencion y modificación de los centros dia vida que tiene a cargo la alcaldia de Ibagué para la atencion del adulto mayor.</t>
  </si>
  <si>
    <t>1.1.1 Gestionar y/o apoyar la realizacion de un plan de trabajo para las modificaciones de los diferentes centros de dia vida que tiene a cargo la alcaldia de Ibagué para la atencion del adulto mayor con diagnostico y proyeccion del centro.</t>
  </si>
  <si>
    <t>3.1.4 Realizar seguimiento y control al proyecto</t>
  </si>
  <si>
    <t>1.1.4 Realizar encuentros, asambleas, encuentros y rendicion de cuentas programa renta ciudadana con apoyo logistico</t>
  </si>
  <si>
    <t>1.1.5 Realizar formacion en areas productivas y de emprendimiento a poblacion vulnerable como herramienta para el incremento de su productividad e independencia economica mediante la generacion de autoempleo.</t>
  </si>
  <si>
    <t>1.1.7 Realizar seguimiento y control al proyecto</t>
  </si>
  <si>
    <t>Número de seguimientos</t>
  </si>
  <si>
    <t>2.1.3 Conmemorar el dia de habitante de calle realizando jornadas de atencion y sensibilizacion en el restablecimiento de derechos.</t>
  </si>
  <si>
    <t>2.1.4 Realizar jornadas de sensibilizacion con los diferentes actores sociales de la ciudad para la prevencion y mitigacion de riesgo de habitanza de calle.</t>
  </si>
  <si>
    <t>1.1.2 Brindar atencion y orientacion a la poblacion con discapacidad que lo requiera mediante Asesorias juridicas, orientacion personalizada de sus necesidades.</t>
  </si>
  <si>
    <t xml:space="preserve">1.1.4 Elaborar e implementar un (1) programa anual de suministro de ayudas técnicas como son sillas de ruedas, silla de ruedas adaptadas, audífonos, caminadores, bastones y muletas con la participación de asociaciones y Organizaciones de personas con discapacidad de Ibagué. </t>
  </si>
  <si>
    <t>Número de programas</t>
  </si>
  <si>
    <t>Número de eventos</t>
  </si>
  <si>
    <t>Número de gestiones</t>
  </si>
  <si>
    <t>1.1.6 Promover y/o gestionar intervencion interinsitucional, en aras de mejorar la calidad de vida de la poblacion vulnerable mediante atraccion de recursos desde el orden departamental, Nacional e Internacional.</t>
  </si>
  <si>
    <t>Número de jornada</t>
  </si>
  <si>
    <t>Número de conmemoraciones</t>
  </si>
  <si>
    <t>1.1.2 Realizar talleres y/o capacitaciones  para fortalecimiento para la representación de las personas con discapacidad</t>
  </si>
  <si>
    <t>Número talleres</t>
  </si>
  <si>
    <t>Número de organizaciones</t>
  </si>
  <si>
    <t>1.1.1 Articular con entidades interinstitucionales para procesos de asistencia tecnica, formacion, empleabilidad y emprendimiento</t>
  </si>
  <si>
    <t>Numero de eventos</t>
  </si>
  <si>
    <t>Numero de personas</t>
  </si>
  <si>
    <t>1.1.1 Crear una estrategia al proceso de articulacion interinstitucional para el centro regional para la atención y reparación integral a victimas</t>
  </si>
  <si>
    <t>Número de estrategias</t>
  </si>
  <si>
    <t>Número de mesas</t>
  </si>
  <si>
    <r>
      <rPr>
        <b/>
        <sz val="12"/>
        <color theme="1"/>
        <rFont val="Arial"/>
        <family val="2"/>
      </rPr>
      <t>410101700:</t>
    </r>
    <r>
      <rPr>
        <sz val="12"/>
        <color theme="1"/>
        <rFont val="Arial"/>
        <family val="2"/>
      </rPr>
      <t>Realizar una estrategia que articule de manera interinstitucional la construcción o adecuación de infraestructura del Centro Regional Para la Atención y Reparación Integral a Víctimas.  (CRAVIC) </t>
    </r>
  </si>
  <si>
    <t>2.1.1 Gestionar y/o apoyar la entrega de dotación para el  funcionamiento de la casa afro en la ciudad de Ibague</t>
  </si>
  <si>
    <t>2.1.3 Implementacion de la casa afro</t>
  </si>
  <si>
    <t>Número de implementaciones</t>
  </si>
  <si>
    <t>Comunidades acompañaminto</t>
  </si>
  <si>
    <t>3.1.2 Realizar una estrategia para apoyar y/o gestionar el desarrollo a las iniciativas productivas étnicas de acuerdo con el pensamiento y prácticas ancestrales de la población etnica.</t>
  </si>
  <si>
    <r>
      <rPr>
        <b/>
        <sz val="12"/>
        <color theme="1"/>
        <rFont val="Arial"/>
        <family val="2"/>
      </rPr>
      <t xml:space="preserve">410303100: </t>
    </r>
    <r>
      <rPr>
        <sz val="12"/>
        <color theme="1"/>
        <rFont val="Arial"/>
        <family val="2"/>
      </rPr>
      <t>Realizar la dotación de la casa afro, como espacio dedicado a la preservación y promoción de la cultura afrodescendiente</t>
    </r>
  </si>
  <si>
    <t>4.1.2 Apoyo psicosocial al 100% de las personas victimas del conflicto armado con enfoque etnico y diferencial que lo soliciten.</t>
  </si>
  <si>
    <t>4.1.3 Prestar asesoria juridica al 100% de las personas victimas del conflicto armado con enfoque etnico y diferencial que lo soliciten.</t>
  </si>
  <si>
    <t>2.1.2 Crear e implementar la ruta de atencion y orientación ciudadana para la población con discapacidad.</t>
  </si>
  <si>
    <t xml:space="preserve">2.1.1 Diseñar e implementar un programa de sensibilización y orientación ciudadana contra la exclusión y la discriminación de la población con discapacidad </t>
  </si>
  <si>
    <t>Numero de programas</t>
  </si>
  <si>
    <t>Número de encuentros</t>
  </si>
  <si>
    <r>
      <rPr>
        <b/>
        <sz val="16"/>
        <rFont val="Arial"/>
        <family val="2"/>
      </rPr>
      <t>PROCESO:</t>
    </r>
    <r>
      <rPr>
        <sz val="16"/>
        <rFont val="Arial"/>
        <family val="2"/>
      </rPr>
      <t xml:space="preserve"> PLANEACION ESTRATEGICA Y TERRITORIAL</t>
    </r>
  </si>
  <si>
    <r>
      <t xml:space="preserve">Codigo: </t>
    </r>
    <r>
      <rPr>
        <sz val="16"/>
        <rFont val="Arial"/>
        <family val="2"/>
      </rPr>
      <t>FOR-08-PRO-PET-01</t>
    </r>
  </si>
  <si>
    <r>
      <t>Version:</t>
    </r>
    <r>
      <rPr>
        <sz val="16"/>
        <rFont val="Arial"/>
        <family val="2"/>
      </rPr>
      <t xml:space="preserve"> 01</t>
    </r>
  </si>
  <si>
    <r>
      <rPr>
        <b/>
        <sz val="16"/>
        <rFont val="Arial"/>
        <family val="2"/>
      </rPr>
      <t>FORMATO:</t>
    </r>
    <r>
      <rPr>
        <sz val="16"/>
        <rFont val="Arial"/>
        <family val="2"/>
      </rPr>
      <t xml:space="preserve"> PLAN DE ACCION</t>
    </r>
  </si>
  <si>
    <r>
      <t xml:space="preserve">Fecha: </t>
    </r>
    <r>
      <rPr>
        <sz val="16"/>
        <rFont val="Arial"/>
        <family val="2"/>
      </rPr>
      <t>31/08/2017</t>
    </r>
  </si>
  <si>
    <r>
      <t xml:space="preserve">Pagina: </t>
    </r>
    <r>
      <rPr>
        <sz val="16"/>
        <rFont val="Arial"/>
        <family val="2"/>
      </rPr>
      <t>1 de  1</t>
    </r>
  </si>
  <si>
    <t>SECRETARIA DE DESARROLLO SOCIAL COMUNITARIO</t>
  </si>
  <si>
    <t>GRUPO: DIRECCIÓN DE INFANCIA, ADOLESCENCIA Y JUVENTUD</t>
  </si>
  <si>
    <t>01-01-2024- 30-09-2024</t>
  </si>
  <si>
    <t>FECHA DE  SEGUIMIENTO: 30-09-2024</t>
  </si>
  <si>
    <t xml:space="preserve">LINEA ESTRATEGICA: </t>
  </si>
  <si>
    <t>Objetivos: Mejorar la atención prioritaria y oportuna para los niños, niñas y adolescentes del municipio de Ibagué.</t>
  </si>
  <si>
    <t xml:space="preserve">SECTOR: </t>
  </si>
  <si>
    <t>41-INCLUSIÓN SOCIAL Y RECONCILIACIÓN</t>
  </si>
  <si>
    <t>4102- Desarrollo integral de la primera infancia a la juventud, y fortalecimiento de las capacidades de las familias de niñas, niños y adolescentes</t>
  </si>
  <si>
    <t>DESARROLLO INTEGRAL DE LOS CONSTRUCTORES DEL MAÑANA EN LA CIUDAD DE IBAGUÉ, TOLIMA</t>
  </si>
  <si>
    <t>2024730010021</t>
  </si>
  <si>
    <t>CODIGO PRESUPUESTAL:                                                                                                     RUBROS:</t>
  </si>
  <si>
    <t>2.11.3.2.01.01.003.03.02 -2.11.3.2.02.02.005-2.11.3.2.02.02.006-2.11.3.2.02.02.009-2.11.3.2.02.01.004</t>
  </si>
  <si>
    <r>
      <t xml:space="preserve">FISICO
</t>
    </r>
    <r>
      <rPr>
        <b/>
        <u/>
        <sz val="12"/>
        <rFont val="Arial MT"/>
      </rPr>
      <t xml:space="preserve">PROG  </t>
    </r>
    <r>
      <rPr>
        <b/>
        <sz val="12"/>
        <rFont val="Arial MT"/>
      </rPr>
      <t xml:space="preserve">
EJEC</t>
    </r>
  </si>
  <si>
    <r>
      <rPr>
        <b/>
        <sz val="12"/>
        <rFont val="Arial MT"/>
      </rPr>
      <t>FINANCIERO</t>
    </r>
    <r>
      <rPr>
        <b/>
        <u/>
        <sz val="12"/>
        <rFont val="Arial MT"/>
      </rPr>
      <t xml:space="preserve">
PROG  
OBLIGADO</t>
    </r>
  </si>
  <si>
    <t xml:space="preserve">410205202 - Realizar entrega de ayuda alimentaria a los niños, niñas, adolescentes y jóvenes vulnerables del Municipio de Ibagué    </t>
  </si>
  <si>
    <t xml:space="preserve">1.1.1 Actividad 1: Levantar información sobre la población de mujeres gestantes y/o niños con alimentación complementaria a beneficia </t>
  </si>
  <si>
    <t>1.1.3 Actividad 3: Entregar kit nutricional a mujeres gestantes, madres lactantes y/o NNA con problemas asociados a la desnutrición aguda.</t>
  </si>
  <si>
    <t>1.1.5 Realizar capacitaciones en Buenas Prácticas, hábitos, estilos de vida saludable y pautas de crianza a los padres de los beneficiarios</t>
  </si>
  <si>
    <t xml:space="preserve">410204600-  Promover habilidades de liderazgo en niñas, niños y adolescentes a través de ejercicios de participación ciudadana, responsabilidad y bien común   </t>
  </si>
  <si>
    <t>2.1.1 Socializar los mecanismos de participación de niños niñas y adolescentes.</t>
  </si>
  <si>
    <t xml:space="preserve">2.1.2 Actividad 7: Realizar talleres, foros, conversatorios, sobre la participación de niños niñas y adolescentes </t>
  </si>
  <si>
    <t xml:space="preserve">2.1.3 Actividad 8: Apoyar logística y operativamente el funcionamiento de la mesa de participación de niños, niñas y adolescentes </t>
  </si>
  <si>
    <t>2.1.4 Realizar acompañamiento y seguimiento a la mesa de participación de niños, niñas y adolescentes.</t>
  </si>
  <si>
    <t>Atencion niños nilñas y adolescentes vulnerables</t>
  </si>
  <si>
    <t>META DE RESULTADO  No. 1800 NNA</t>
  </si>
  <si>
    <t>NOMBRE: DELNA YURI CUADROS SIERRA</t>
  </si>
  <si>
    <t>META DE RESULTADO  No.</t>
  </si>
  <si>
    <t>FIRMA</t>
  </si>
  <si>
    <t xml:space="preserve">OBSERVACIONES: </t>
  </si>
  <si>
    <t>GRUPO:  DIRECCIÓN DE INFANCIA, ADOLESCENCIA Y JUVENTUD</t>
  </si>
  <si>
    <t>CONTRIBUCIÓN CON EL RESTABLECIMIENTO DE LOS DERECHOS DE LOS NIÑOS, NIÑAS Y ADOLESCENTES EN EL MUNICIPIO DE IBAGUÉ, TOLIMA</t>
  </si>
  <si>
    <t>2024730010059</t>
  </si>
  <si>
    <t xml:space="preserve">CODIGO PRESUPUESTAL:                                                       RUBROS: </t>
  </si>
  <si>
    <t xml:space="preserve">410204600-Desarrollar campañas que nos permitan mitigar la vulneración de derechos de los NNAJ y sus familias  </t>
  </si>
  <si>
    <t>2.1.1 Identificar las familias a beneficiar con la Estrategia de fortalecimiento familiar</t>
  </si>
  <si>
    <t>2.1.2 Diseñar la estrategia de fortalecimiento familiar</t>
  </si>
  <si>
    <t>2.1.3 Diseñar y difundir material POP, asociado a la estrategia de fortalecimiento familiar</t>
  </si>
  <si>
    <t>2.1.4 Realizar el acompañamiento y seguimiento a las familias beneficiarias de la estrategia de fortalecimiento familiar</t>
  </si>
  <si>
    <t>2.1.5 Realizar campañas de sensibilización y capacitación orientadas a la generación de habilidades de autoprotección y autocuidado, dirigida a niños, niñas y adolescentes</t>
  </si>
  <si>
    <t>2.1.6 Diseñar y difundir material POP, asociado a la generación de habilidades de autoprotección y autocuidado, dirigida a niños, niñas y adolescentes del municipio</t>
  </si>
  <si>
    <t>2.1.7 Realizar entrega de auxilios funerarios</t>
  </si>
  <si>
    <t>2.1.8 Diseñar y difundir material POP, para la socialización y difusión de la Ruta Integral de Atenciones</t>
  </si>
  <si>
    <t>2.1.9 Socializar la Ruta Integral de Atenciones</t>
  </si>
  <si>
    <t>2.1.10 Identificar y caracterizar la población en riesgo de trabajo infantil y/o población vulnerable</t>
  </si>
  <si>
    <t>2.1.11 Diseñar y difundir material POP, asociado a la estrategia de estimulación del buen uso del tiempo libre</t>
  </si>
  <si>
    <t>2.1.12 Realizar actividades educativas, pedagógicos, recreativas, culturales, de formación y/o capacitación dirigidas a niños, niñas y adolescentes del municipio</t>
  </si>
  <si>
    <t>2.1.13 Realizar talleres y/o capacitaciones y/o actividades psicosociales tanto a los beneficiarios del programa, como a su núcleo familia</t>
  </si>
  <si>
    <t>410205202-Contribuir al restablecimiento de los derechos de NNA. proporcionando cuidado, estadía y apoyo psicosocial en un entorno seguro y protector.</t>
  </si>
  <si>
    <t>1.1.1 Acompañar y asesorar la implementación y operatividad del hogar de paso.</t>
  </si>
  <si>
    <t>1.1.2 Gestionar y/o apoyar la realizacion de un plan de trabajo para las modificaciones de los diferentes centro de atencion a NNA</t>
  </si>
  <si>
    <t>ACTIVIDADES 675</t>
  </si>
  <si>
    <t>410205202- Diseñar una estrategia de articulación interinstitucional para la implementación de la modalidad guardería no infantil nocturna públicas para NNA de mujeres trabajadoras y estudiantes en el Municipio de Ibagué..</t>
  </si>
  <si>
    <t>1.1.1 Realizar acompañamiento a los beneficiarios del programa de guardería nocturnas</t>
  </si>
  <si>
    <t>1.1.2 Acompañar y asesorar la implementación y operatividad de la guardería infantil</t>
  </si>
  <si>
    <t>1.1.3 Identificar y caracterizar la población a beneficiar con el programa guarderías Nocturnas</t>
  </si>
  <si>
    <t>Objetivos: Mejorar la atención prioritaria y oportuna para los adolescentes del municipio de Ibagué.</t>
  </si>
  <si>
    <t>DESARROLLO INTEGRAL DE LA JUVENTUD, Y EL FORTALECIMIENTO DE LAS CAPACIDADES DE SUS FAMILIAS EN EL MUNICIPIO DE IBAGUÉ, TOLIMA</t>
  </si>
  <si>
    <t>20247300 10019</t>
  </si>
  <si>
    <t>CODIGO PRESUPUESTAL:                                                       RUBROS:</t>
  </si>
  <si>
    <t>410204502 - Fortalecer y acompañar el desarrollo de habilidades y/o capacidades para el trabajo y vocación empresarial a través de la implementación del laboratorio empresarial juvenil.</t>
  </si>
  <si>
    <t>1.1.1  Identificar y caracterizar la población de jóvenes emprendedores</t>
  </si>
  <si>
    <t xml:space="preserve">1.1.2 Actividad Realizar talleres y/o capacitaciones y/o actividades a jóvenes emprendedores </t>
  </si>
  <si>
    <t>1.1.3 Acompañar y asesorar a la población Joven emprendedora</t>
  </si>
  <si>
    <t xml:space="preserve">1.1.4 Actividad Realizar convocatorias de estímulos municipales Juveniles </t>
  </si>
  <si>
    <t>410204200-Diseñar e implementar campañas articuladas para promover acciones para el buen uso del tiempo libre a través de estrategias de recreación, deporte, arte y entre otras; centrándose en la orientación vocacional donde los jóvenes potencien sus talentos, intereses y habilidades. Además de realizar orientaciones con respecto a la salud sexual y reproductiva</t>
  </si>
  <si>
    <t xml:space="preserve">2.1.1 Actividad: Realizar actividades culturales, artísticas y recreacionales para los jóvenes </t>
  </si>
  <si>
    <t xml:space="preserve">2.1.2 Actividad Acompañar y asesorar psicosocial y jurídicamente a los jóvenes del municipio </t>
  </si>
  <si>
    <t xml:space="preserve">2.1.3 Actividad  Crear y/o fortalecer los centros de atención Integral para los jóvenes del municipio </t>
  </si>
  <si>
    <t xml:space="preserve">2.1.4 Actividad  Apoyar propuestas sociales-culturales de organizaciones juveniles (talleres, campañas, sensibilización) </t>
  </si>
  <si>
    <t xml:space="preserve">2.1.5 Actividad  Realizar entrega de auxilios funerarios </t>
  </si>
  <si>
    <t xml:space="preserve">2.1.6 Actividad  Realizar actividades y/o eventos enfocados en la generación de habilidades de autoprotección y autocuidado </t>
  </si>
  <si>
    <t xml:space="preserve">2.1.7 Actividad  Diseñar la estrategia de atención, orientación y seguimiento psicológico. </t>
  </si>
  <si>
    <t xml:space="preserve">2.1.8 Actividad  Socializar la Ruta de atención mental del municipio </t>
  </si>
  <si>
    <t>2.1.9 Atender, asesorar y realizar seguimiento a jóvenes en el marco de la prevención de conductas suicidas.</t>
  </si>
  <si>
    <t>2.1.10 Diseñar una estrategia para abordar temas sexuales en la juventud de Ibagué</t>
  </si>
  <si>
    <t>2.1.11 adecuacion y mantenimiento de la casa de juventudes</t>
  </si>
  <si>
    <t>2,1,13 apoyo e incentivos para organizaciones juveniles</t>
  </si>
  <si>
    <t xml:space="preserve">410205200-Realizar alianzas interinstitucionales especializadas para el acompañamiento a NNAJ en el proceso de spsicoterapia para la dependencia de sustancias psicoactivas </t>
  </si>
  <si>
    <t>3.1.1 Articular con el sector público y el sector privado, acciones para mitigar el uso de  SPA en NNAJ</t>
  </si>
  <si>
    <t>3.1.2  Acompañar y asesorar la operatividad del Centro Especializado en Consumo de SPA</t>
  </si>
  <si>
    <t>410203501-Modificación de la Política Pública de Juventud en Ibagué: realizaremos la revisión, implementación y evaluación de la política pública de juventudes, que promueva la generación de oportunidades para la juventud Ibaguereña y la eliminación de barreras para su desarrollo garantizando el goce efectivo de sus derechos.</t>
  </si>
  <si>
    <t>4.1.1 Modificar y realizar seguimiento de la política publica de Juventud</t>
  </si>
  <si>
    <t xml:space="preserve">4102040 - Reactivación y creación de los observatorios de primera infancia, infancia, adolescencia y juventud.  </t>
  </si>
  <si>
    <t>5.1.1 Realizar el levantamiento y análisis de información</t>
  </si>
  <si>
    <t>5.1.2 Actualizar permanentemente el observatorio de juventudes</t>
  </si>
  <si>
    <t>5.1.3 Actualizar permanentemente el observatorio de Primera Infancia</t>
  </si>
  <si>
    <t xml:space="preserve">5.1.4 Actualizar permanentemente el observatorio de Infancia y Adolescencia </t>
  </si>
  <si>
    <t>Atencion a Jovenes vulnerables</t>
  </si>
  <si>
    <t>META DE RESULTADO  No. 400 JOVENES</t>
  </si>
  <si>
    <t>NUMERO</t>
  </si>
  <si>
    <t xml:space="preserve">META DE RESULTADO  No. </t>
  </si>
  <si>
    <t>COMPROMISO CON LOS LIDERES JUVENILES Y EL FORTALECIMIENTO INSTITUCIONAL EN EL MUNICIPIO DE IBAGUÉ, TOLIMA</t>
  </si>
  <si>
    <t>20247300 10020</t>
  </si>
  <si>
    <t>410204504-Realizar foros y/o talleres, a fin de fortalecer la  institucionalidad y promover su participación activa en la vida pública y comunitaria. Articulando con el CMJ, la PMJ y las practicas organizativas juveniles</t>
  </si>
  <si>
    <t xml:space="preserve">2.1.1 Actividad 1: Apoyar logística y operativamente el funcionamiento del Consejo Municipal de Juventudes </t>
  </si>
  <si>
    <t>2.1.2 Actividad 2: Acompañamiento y seguimiento al Consejo Municipal de Juventudes.</t>
  </si>
  <si>
    <t xml:space="preserve">2.1.3 Actividad 3: Realizar talleres, foros, conversatorios, sobre la participación juvenil </t>
  </si>
  <si>
    <t>2.1.4 Actividad 4:Socializar los mecanismos de participación juvenil</t>
  </si>
  <si>
    <t>4102045 - Implementar una estrategia para apoyar y reconocer el potencial de liderazgo y las iniciativas juveniles- "Ibagué con los jóvenes"</t>
  </si>
  <si>
    <t xml:space="preserve">SECRETARÍA / ENTIDAD: DESARROLLO SOCIAL COMUNITARIO                                           </t>
  </si>
  <si>
    <t xml:space="preserve">GRUPO: DIRECCION DE MUJER, GÉNERO Y DIVERSIDAD SEXUAL </t>
  </si>
  <si>
    <r>
      <t>FECHA DE  SEGUIMIENTO:</t>
    </r>
    <r>
      <rPr>
        <sz val="16"/>
        <rFont val="Arial"/>
        <family val="2"/>
      </rPr>
      <t xml:space="preserve"> </t>
    </r>
  </si>
  <si>
    <r>
      <t xml:space="preserve">Objetivos: </t>
    </r>
    <r>
      <rPr>
        <sz val="16"/>
        <rFont val="Arial"/>
        <family val="2"/>
      </rPr>
      <t>MEJORAR LA ATENCIÓN PRIORITARIA Y OPORTUNA PARA MUJERES DEL MUNICIPIO DE IBAGUE</t>
    </r>
    <r>
      <rPr>
        <b/>
        <sz val="16"/>
        <rFont val="Arial"/>
        <family val="2"/>
      </rPr>
      <t>.</t>
    </r>
  </si>
  <si>
    <t>CODIGO PRESUPUESTAL:  2.11.3.2.02.02.009                                           RUBROS: SERVICIOS PARA LA COMUNIDAD, SOCIALES Y PERSONALES</t>
  </si>
  <si>
    <t>CODIGO PRESUPUESTAL: 2.11.3.2.02.01.004                                            RUBROS: PRODUCTOS METÁLICOS, MAQUINARIA Y EQUIPO</t>
  </si>
  <si>
    <t>CODIGO PRESUPUESTAL: 2.11.3.2.02.01.002                                         RUBROS: PRODUCTOS ALIMENTICIOS, BEBIDAS Y TABACO; TEXTILES, PRENDAS DE VESTIR Y PRODUCTOS DE CUERO</t>
  </si>
  <si>
    <r>
      <t>4103067-</t>
    </r>
    <r>
      <rPr>
        <sz val="12"/>
        <rFont val="Arial MT"/>
      </rPr>
      <t>Generar los Documentos de planeación para la creación de la Secretaría de la Mujer y Dirección de Juventudes</t>
    </r>
  </si>
  <si>
    <t xml:space="preserve">1.1.1 Gestionar la articulación institucional para la Creación de la Secretaria de la Mujer </t>
  </si>
  <si>
    <t xml:space="preserve">Estrategia de articulacion implementada </t>
  </si>
  <si>
    <t xml:space="preserve">1.1.2. Articular la consolidación de diagnosticos técnicos para la construccion, funcionamiento y proyeccion de impacto de la Secretaria de la Mujer </t>
  </si>
  <si>
    <t>Diagnostico realizado</t>
  </si>
  <si>
    <t>1.1.3. Gestionar la articulación institucional para la Creación de laa Dirección de Juventudes</t>
  </si>
  <si>
    <r>
      <rPr>
        <b/>
        <sz val="12"/>
        <rFont val="Arial"/>
        <family val="2"/>
      </rPr>
      <t>4103008</t>
    </r>
    <r>
      <rPr>
        <sz val="12"/>
        <rFont val="Arial"/>
        <family val="2"/>
      </rPr>
      <t>: Brindar asistencia técnica a Unidades y/o proyectos productivos de mujeres</t>
    </r>
  </si>
  <si>
    <t>2.1.1 Acompañar procesos de postulación de proyectos productivos de mujeres para acceso a recursos (economicos, fisicos, formación y/o comercializacion )</t>
  </si>
  <si>
    <t xml:space="preserve">Mujeres con proyectos productivos acompañadas </t>
  </si>
  <si>
    <t xml:space="preserve">2.1.3 Generar estrategias de apoyo para proyectos productivos de mujeres en busca de su independencia economica. </t>
  </si>
  <si>
    <t xml:space="preserve">Estrategias de apoyo implmentadas </t>
  </si>
  <si>
    <r>
      <rPr>
        <b/>
        <sz val="12"/>
        <rFont val="Arial"/>
        <family val="2"/>
      </rPr>
      <t>4103069</t>
    </r>
    <r>
      <rPr>
        <sz val="12"/>
        <rFont val="Arial"/>
        <family val="2"/>
      </rPr>
      <t xml:space="preserve"> Creación de base de datos de los diferentes grupos poblacionales del Municipio de Ibagué.</t>
    </r>
  </si>
  <si>
    <t xml:space="preserve">3.1.1. Realizar actividades para caracterización, sistematización y disposición final de la información de la población LGBTIQ+ del municipio de Ibagué </t>
  </si>
  <si>
    <t xml:space="preserve">Estrategia de caracterizacion, sistematizacion y disposicion implementada </t>
  </si>
  <si>
    <t xml:space="preserve">3.1.2 Realizar actividades para caracterización, sistematización y disposición final de la información de las mujeres del municipio de Ibagué	</t>
  </si>
  <si>
    <r>
      <rPr>
        <b/>
        <sz val="12"/>
        <rFont val="Arial"/>
        <family val="2"/>
      </rPr>
      <t xml:space="preserve">4103027 </t>
    </r>
    <r>
      <rPr>
        <sz val="12"/>
        <rFont val="Arial"/>
        <family val="2"/>
      </rPr>
      <t>-Adecuación de espacios para la atención integral de la mujer, mediante las casas rosas</t>
    </r>
  </si>
  <si>
    <t xml:space="preserve">4.1.1 Contar con espacios rosa para las mujeres del municipio de Ibagué </t>
  </si>
  <si>
    <t xml:space="preserve">Espacio adecuado </t>
  </si>
  <si>
    <t xml:space="preserve">4.1.2 Implementar estrategia de articulacion intersitucional para la atencion de mujeres en las casas rosas descentralizando la oferta de la administracion. </t>
  </si>
  <si>
    <t xml:space="preserve">4.1.4 Orientar y atender psicosocial y juridamente a las mujeres del municipio. </t>
  </si>
  <si>
    <t xml:space="preserve">Mujeres Atendidas </t>
  </si>
  <si>
    <t xml:space="preserve">4.1.5 Implementar las casas rosa </t>
  </si>
  <si>
    <t>Espacio en funcionamiento</t>
  </si>
  <si>
    <r>
      <rPr>
        <b/>
        <sz val="12"/>
        <rFont val="Arial"/>
        <family val="2"/>
      </rPr>
      <t xml:space="preserve">4103027 </t>
    </r>
    <r>
      <rPr>
        <sz val="12"/>
        <rFont val="Arial"/>
        <family val="2"/>
      </rPr>
      <t>-Implementación de la casa refugio para mujeres víctimas de violencia</t>
    </r>
  </si>
  <si>
    <t xml:space="preserve">5.1.1 Realizar articulacíon interinstitucional para el funcionamiento de la casa refugio para mujeres victimas de violencia. </t>
  </si>
  <si>
    <t xml:space="preserve">5.1.2 Prestar la medida de atencion requerida según la ley  mujeres victimas de violencia según la decision de la autoridad competente. </t>
  </si>
  <si>
    <t>5.1.3 Implementar la Casa Refugio</t>
  </si>
  <si>
    <t xml:space="preserve">Casa Refugio implementada </t>
  </si>
  <si>
    <r>
      <rPr>
        <b/>
        <sz val="12"/>
        <rFont val="Arial"/>
        <family val="2"/>
      </rPr>
      <t xml:space="preserve">4103054. </t>
    </r>
    <r>
      <rPr>
        <sz val="12"/>
        <rFont val="Arial"/>
        <family val="2"/>
      </rPr>
      <t>Eventos y Conmemoraciones para Mujeres y Comunidad LGBTIQ +</t>
    </r>
  </si>
  <si>
    <t>6.1.1 Conmemorar y exaltar mediante acciones de impacto a las mujeres del municipo de Ibague</t>
  </si>
  <si>
    <t xml:space="preserve">Eventos de conmemoracion realizados </t>
  </si>
  <si>
    <t>6.1.2  Conmemorar y exaltar mediante acciones de impacto a las mujeres del  poblacion LGBTIQ+</t>
  </si>
  <si>
    <r>
      <rPr>
        <b/>
        <sz val="12"/>
        <rFont val="Arial"/>
        <family val="2"/>
      </rPr>
      <t>4103052-</t>
    </r>
    <r>
      <rPr>
        <sz val="12"/>
        <rFont val="Arial"/>
        <family val="2"/>
      </rPr>
      <t xml:space="preserve"> Implementación del sistema de cuidado para cuidadores en Ibagué</t>
    </r>
  </si>
  <si>
    <t>7.1.1 Implementar programas para el acceso de las mujeres a la educacion formal e informal</t>
  </si>
  <si>
    <t xml:space="preserve">Programas implementados </t>
  </si>
  <si>
    <t xml:space="preserve">7.1.3 Implementar la estrategia de articulacion interinstitucional para operar la oferta institucional alrededor de las mujeres cuidadoras </t>
  </si>
  <si>
    <t xml:space="preserve">7.1.4 Articular la creacion de una red de mujeres cuidadoras en el municipio. </t>
  </si>
  <si>
    <t>Redes comunales creadas</t>
  </si>
  <si>
    <t xml:space="preserve">7.1.5 Entregar apoyos nutricionales y mujeres y poblacion LGBTIQ+ en situacion de vulnerabilidad. </t>
  </si>
  <si>
    <t xml:space="preserve">Kits entregados </t>
  </si>
  <si>
    <t xml:space="preserve">7.1.6 Realizar la entrega de auxilios funerarios para mujeres y poblacion LGBTIQ+ en situacion de vulnerabilidad. </t>
  </si>
  <si>
    <t xml:space="preserve">Auxiios entregados </t>
  </si>
  <si>
    <t xml:space="preserve">
MUJERES VICTIMAS DE VIOLENCIA INTRAFAMILIAR</t>
  </si>
  <si>
    <r>
      <t xml:space="preserve">META DE RESULTADO  No.1  </t>
    </r>
    <r>
      <rPr>
        <sz val="10"/>
        <rFont val="Arial"/>
        <family val="2"/>
      </rPr>
      <t xml:space="preserve">DISMINUIR LAS MUJERES VICTIMAS DE VIOLENCIA INTRAFAMILIAR </t>
    </r>
  </si>
  <si>
    <t xml:space="preserve">MUJERES VICTIMAS </t>
  </si>
  <si>
    <t xml:space="preserve">NOMBRE: IVAN ALFREDO QUESADA
SECRETARIA DE DESARROLLO SOCIAL COMUNITARIO </t>
  </si>
  <si>
    <t xml:space="preserve">MUJERES VICTIMAS DE VIOLENCIA DE PAREJA 
</t>
  </si>
  <si>
    <r>
      <t xml:space="preserve">META DE RESULTADO  No.2  </t>
    </r>
    <r>
      <rPr>
        <sz val="10"/>
        <rFont val="Arial"/>
        <family val="2"/>
      </rPr>
      <t xml:space="preserve">DISMINUIR LAS MUJERES VICTIMAS DE VIOLENCIA DE PAREJA </t>
    </r>
  </si>
  <si>
    <t xml:space="preserve">MUJERES CUIDADORAS ATENDIDAS MEDIANTE ESTRATEGIA INTEGRAL </t>
  </si>
  <si>
    <r>
      <t xml:space="preserve">META DE RESULTADO  No.3  </t>
    </r>
    <r>
      <rPr>
        <sz val="10"/>
        <rFont val="Arial"/>
        <family val="2"/>
      </rPr>
      <t xml:space="preserve">AUMENTAR EL NUMERO DE CUIDADORAS BENEFICIDAS </t>
    </r>
  </si>
  <si>
    <t>BENEFICIARAS DE LA OFERTA INSTITUCIONAL</t>
  </si>
  <si>
    <t xml:space="preserve">NOMBRE: ALEJANDRA VILLANUEVA ARENAS
DIRECTORA DE MUJER, GÉNERO Y DIVERSIDAD SEXUAL </t>
  </si>
  <si>
    <r>
      <rPr>
        <b/>
        <sz val="16"/>
        <rFont val="Arial"/>
        <family val="2"/>
      </rPr>
      <t xml:space="preserve">Objetivos: </t>
    </r>
    <r>
      <rPr>
        <sz val="16"/>
        <rFont val="Arial"/>
        <family val="2"/>
      </rPr>
      <t>MEJORAR LA ATENCIÓN PRIORITARIA Y OPORTUNA PARA MUJERES DEL MUNICIPIO DE IBAGU</t>
    </r>
  </si>
  <si>
    <t>CODIGO PRESUPUESTAL:          2.11.3.2.02.02.009                                             RUBROS: SERVICIOS PARA LA COMUNIDAD, SOCIALES Y PERSONALES</t>
  </si>
  <si>
    <r>
      <rPr>
        <b/>
        <sz val="12"/>
        <rFont val="Arial"/>
        <family val="2"/>
      </rPr>
      <t>4501050-</t>
    </r>
    <r>
      <rPr>
        <sz val="12"/>
        <rFont val="Arial"/>
        <family val="2"/>
      </rPr>
      <t xml:space="preserve"> Atención integral y orientación a mujeres en casos de violencia de género.</t>
    </r>
  </si>
  <si>
    <t>1.1.1 Orientar psicosocial y jurídicamente a mujeres en riesgo y/o victimas de cualquier tipo de  violencia.</t>
  </si>
  <si>
    <t xml:space="preserve">Mujeres orientadas psicologica y juridicamente  </t>
  </si>
  <si>
    <t>1.1.2 Implementar estrategias de prevención de violencia de género contra las mujeres.</t>
  </si>
  <si>
    <t>Estrategia de prevencion implementada</t>
  </si>
  <si>
    <t>1.1.3 Implementar la ruta de atención para las mujeres victimas de violencia cuando se requiera en articulación interinstitucional</t>
  </si>
  <si>
    <t>Ruta establecida e implementada</t>
  </si>
  <si>
    <r>
      <t xml:space="preserve">Objetivos: </t>
    </r>
    <r>
      <rPr>
        <sz val="16"/>
        <rFont val="Arial"/>
        <family val="2"/>
      </rPr>
      <t>MEJORAR LA ATENCIÓN PRIORITARIA Y OPORTUNA PARA LA POBLACION LGBTIQ+ DEL MUNICIPIO DE IBAGUE.</t>
    </r>
  </si>
  <si>
    <r>
      <rPr>
        <b/>
        <sz val="12"/>
        <rFont val="Arial"/>
        <family val="2"/>
      </rPr>
      <t>4501050-</t>
    </r>
    <r>
      <rPr>
        <sz val="12"/>
        <rFont val="Arial"/>
        <family val="2"/>
      </rPr>
      <t xml:space="preserve"> Atención integral y orientación a poblacion LGBTIQ+  en casos de violencia de género.</t>
    </r>
  </si>
  <si>
    <t>1.1.1 Orientar psicosocial y jurídicamente a la población LGBTIQ+ en riesgo y/o victimas de cualquier tipo de  violencia.</t>
  </si>
  <si>
    <t xml:space="preserve">Poblacion LGBTIQ+ orientada psicologica y juridicamente  </t>
  </si>
  <si>
    <t>1.1.2 Implementar estrategias de prevención de violencia de género contra la población LGBTIQ+.</t>
  </si>
  <si>
    <t>1.1.3 Implementar la ruta de atención para población LGBTIQ+ victimas de violencia cuando se requiera en articulación interinstitucional</t>
  </si>
  <si>
    <t xml:space="preserve">NOMBRE: IVAN ALFREDO QUESADA 
SECRETARIA DE DESARROLLO SOCIAL COMUNITARIO </t>
  </si>
  <si>
    <r>
      <rPr>
        <b/>
        <sz val="12"/>
        <rFont val="Arial"/>
        <family val="2"/>
      </rPr>
      <t>4103067-</t>
    </r>
    <r>
      <rPr>
        <sz val="12"/>
        <rFont val="Arial"/>
        <family val="2"/>
      </rPr>
      <t xml:space="preserve"> Realizar seguimiento a las politicas publicas de mujer y LGBTI</t>
    </r>
  </si>
  <si>
    <t>2.1.1 Implementar estrategia integral de articulación interinstitucional para la implementación y seguimiento de la politica pública LGBTI</t>
  </si>
  <si>
    <t xml:space="preserve">2.1.2 Realizar la evaluacion, diagnostico y actualización de la politica publica de mujer y equidad de género. </t>
  </si>
  <si>
    <t xml:space="preserve">Politica Publica Actualizada/Reformulada </t>
  </si>
  <si>
    <t xml:space="preserve">2.1.4 Realizar un diagnostico de la implementacion de la Politica Publica LGBTI del municipio. </t>
  </si>
  <si>
    <r>
      <rPr>
        <b/>
        <sz val="12"/>
        <rFont val="Arial"/>
        <family val="2"/>
      </rPr>
      <t>4103005-</t>
    </r>
    <r>
      <rPr>
        <sz val="12"/>
        <rFont val="Arial"/>
        <family val="2"/>
      </rPr>
      <t xml:space="preserve"> Brindar asistencia tecnica a unidades y/o proyectos productivos de la poblacion LGBTIQ+</t>
    </r>
  </si>
  <si>
    <t>1.1.1 Acompañar procesos de postulación de proyectos productivos de la poblacion LGBTIQ+  para acceso a recursos (economicos, fisicos, formación y/o comercializacion )</t>
  </si>
  <si>
    <t xml:space="preserve">Poblacion LGBTIQ+ con proyectos productivos acompañadas </t>
  </si>
  <si>
    <t>1.1.3 Propiciar y crear espacios para la comercializacion de productos elaborados en unidades productivas de poblacion LGBTIQ+</t>
  </si>
  <si>
    <t xml:space="preserve">Espacios creados </t>
  </si>
  <si>
    <t xml:space="preserve">1.1.4 Generar estrategias de apoyo para proyectos productivos de la Poblacion LGBTIQ+ en busca de su independencia economica. </t>
  </si>
  <si>
    <t>Estrategia implementada</t>
  </si>
  <si>
    <t xml:space="preserve">CULTURA Y SOCIEDAD PARA TODOS </t>
  </si>
  <si>
    <t>INCLUSIÓN SOCIAL Y RECONCILIACIÓN</t>
  </si>
  <si>
    <t>4103- INCLUSIÓN SOCIAL Y PRODUCTIVA PARA LA POBLACIÓN EN SITUACION DE VULNERABILIDAD</t>
  </si>
  <si>
    <t>IMPLEMENTACIÓN DE ACCIONES PARA EL EMPODERAMIENTO SOCIAL Y ECONÓMICO DE POBLACION LGBTIQ+ EN LA CIUDAD DE IBAGUÉ, TOLIMA</t>
  </si>
  <si>
    <t>CODIGO BPPIM:</t>
  </si>
  <si>
    <t xml:space="preserve">PROGRAMA: </t>
  </si>
  <si>
    <t xml:space="preserve"> 4501- FORTALECIMIENTO DE LA CONVIVENCIA Y LA SEGURIDAD CIUDADANA</t>
  </si>
  <si>
    <t xml:space="preserve">GOBIERNO TERRITORIAL </t>
  </si>
  <si>
    <t xml:space="preserve">GOBERNABILIDAD PARA TODOS </t>
  </si>
  <si>
    <t>COMPROMISO CON LA SEGURIDAD DE LA POBLACION LGBTIQ+ EN EL MUNICIPIO DE   IBAGUÉ, TOLIMA</t>
  </si>
  <si>
    <t>20247300100 17</t>
  </si>
  <si>
    <t>20247300100 18</t>
  </si>
  <si>
    <t>IMPLEMENTACIÓN DE ACCIONES PARA EL EMPODERAMIENTO SOCIAL Y ECONÓMICO DE LAS MUJERES EN LA CIUDAD DE IBAGUÉ, TOLIMA</t>
  </si>
  <si>
    <t>20247300100 15</t>
  </si>
  <si>
    <t>4501- FORTALECIMIENTO DE LA CONVIVENCIA Y LA SEGURIDAD CIUDADANA</t>
  </si>
  <si>
    <t>COMPROMISO CON LA SEGURIDAD DE LA MUJER EN EL MUNICIPIO DE   IBAGUÉ, TOLIMA</t>
  </si>
  <si>
    <t>p</t>
  </si>
  <si>
    <t>2024730010057</t>
  </si>
  <si>
    <t>SERVICIO DE GUARDERÍA NOCTURNA PARA LOS NIÑOS Y NIÑAS MAS NECESITADOS DE LA CIUDAD DE IBAGUÉ, TOLIMA</t>
  </si>
  <si>
    <t xml:space="preserve">APOYO A LA ATENCION INTEGRAL DE LA POBLACION EN CONDICION DE DISCAPACIDAD EN LA CIUDAD DE IBAGUE, TOLIMA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</si>
</sst>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&quot;$&quot;\ #,##0"/>
    <numFmt numFmtId="165" formatCode="_ &quot;$&quot;\ * #,##0.00_ ;_ &quot;$&quot;\ * \-#,##0.00_ ;_ &quot;$&quot;\ * &quot;-&quot;??_ ;_ @_ "/>
    <numFmt numFmtId="166" formatCode="_-&quot;$&quot;* #,##0.00_-;\-&quot;$&quot;* #,##0.00_-;_-&quot;$&quot;* &quot;-&quot;??_-;_-@"/>
    <numFmt numFmtId="167" formatCode="_ &quot;$&quot;\ * #,##0_ ;_ &quot;$&quot;\ * \-#,##0_ ;_ &quot;$&quot;\ * &quot;-&quot;??_ ;_ @_ "/>
    <numFmt numFmtId="168" formatCode="_-* #,##0_-;\-* #,##0_-;_-* &quot;-&quot;??_-;_-@"/>
    <numFmt numFmtId="169" formatCode="d/m/yyyy"/>
    <numFmt numFmtId="170" formatCode="#,##0.0_);\(#,##0.0\)"/>
    <numFmt numFmtId="171" formatCode="0.0%"/>
    <numFmt numFmtId="172" formatCode="_-&quot;$&quot;* #,##0_-;\-&quot;$&quot;* #,##0_-;_-&quot;$&quot;* &quot;-&quot;_-;_-@_-"/>
    <numFmt numFmtId="173" formatCode="_ * #,##0.00_ ;_ * \-#,##0.00_ ;_ * &quot;-&quot;??_ ;_ @_ "/>
    <numFmt numFmtId="174" formatCode="_-&quot;$&quot;\ * #,##0_-;\-&quot;$&quot;\ * #,##0_-;_-&quot;$&quot;\ * &quot;-&quot;??_-;_-@_-"/>
    <numFmt numFmtId="175" formatCode="_-&quot;$&quot;* #,##0.00_-;\-&quot;$&quot;* #,##0.00_-;_-&quot;$&quot;* &quot;-&quot;??_-;_-@_-"/>
    <numFmt numFmtId="176" formatCode="_-* #,##0_-;\-* #,##0_-;_-* &quot;-&quot;??_-;_-@_-"/>
    <numFmt numFmtId="177" formatCode="#,##0.000_);\(#,##0.000\)"/>
  </numFmts>
  <fonts count="54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6"/>
      <color theme="1"/>
      <name val="Arial"/>
      <family val="2"/>
    </font>
    <font>
      <sz val="11"/>
      <name val="Calibri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sz val="12"/>
      <color rgb="FF000000"/>
      <name val="Arial"/>
      <family val="2"/>
    </font>
    <font>
      <sz val="11"/>
      <color theme="1"/>
      <name val="Calibri"/>
      <family val="2"/>
    </font>
    <font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Arial MT"/>
    </font>
    <font>
      <b/>
      <sz val="12"/>
      <color theme="1"/>
      <name val="Arial MT"/>
    </font>
    <font>
      <sz val="12"/>
      <color theme="1"/>
      <name val="Arial MT"/>
    </font>
    <font>
      <b/>
      <sz val="12"/>
      <color rgb="FFFF0000"/>
      <name val="Arial MT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2"/>
      <name val="Arial MT"/>
    </font>
    <font>
      <sz val="16"/>
      <name val="Arial"/>
      <family val="2"/>
    </font>
    <font>
      <b/>
      <sz val="16"/>
      <name val="Arial"/>
      <family val="2"/>
    </font>
    <font>
      <b/>
      <sz val="16"/>
      <name val="Arial MT"/>
    </font>
    <font>
      <sz val="16"/>
      <name val="Arial MT"/>
    </font>
    <font>
      <b/>
      <sz val="12"/>
      <name val="Arial MT"/>
    </font>
    <font>
      <b/>
      <u/>
      <sz val="12"/>
      <name val="Arial MT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color rgb="FFFF0000"/>
      <name val="Arial MT"/>
    </font>
    <font>
      <b/>
      <sz val="12"/>
      <color rgb="FF92D05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sz val="12"/>
      <name val="Century Schoolbook"/>
      <family val="1"/>
    </font>
    <font>
      <sz val="12"/>
      <color theme="1"/>
      <name val="Century Schoolbook"/>
      <family val="1"/>
    </font>
    <font>
      <sz val="10"/>
      <name val="Calibri"/>
      <family val="2"/>
    </font>
    <font>
      <sz val="10"/>
      <name val="Arial MT"/>
    </font>
    <font>
      <b/>
      <sz val="1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sz val="12"/>
      <color theme="0"/>
      <name val="Arial"/>
      <family val="2"/>
    </font>
    <font>
      <sz val="12"/>
      <color theme="0"/>
      <name val="Arial MT"/>
    </font>
    <font>
      <b/>
      <sz val="12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17">
    <xf numFmtId="0" fontId="0" fillId="0" borderId="0"/>
    <xf numFmtId="0" fontId="23" fillId="0" borderId="0"/>
    <xf numFmtId="9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5" fontId="23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3" fontId="23" fillId="0" borderId="0" applyFont="0" applyFill="0" applyBorder="0" applyAlignment="0" applyProtection="0"/>
    <xf numFmtId="44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795">
    <xf numFmtId="0" fontId="0" fillId="0" borderId="0" xfId="0"/>
    <xf numFmtId="0" fontId="4" fillId="0" borderId="0" xfId="0" applyFont="1"/>
    <xf numFmtId="1" fontId="4" fillId="0" borderId="0" xfId="0" applyNumberFormat="1" applyFont="1"/>
    <xf numFmtId="10" fontId="4" fillId="0" borderId="0" xfId="0" applyNumberFormat="1" applyFont="1"/>
    <xf numFmtId="0" fontId="5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7" fillId="0" borderId="12" xfId="0" applyFont="1" applyBorder="1"/>
    <xf numFmtId="2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2" fontId="7" fillId="0" borderId="12" xfId="0" applyNumberFormat="1" applyFont="1" applyBorder="1" applyAlignment="1">
      <alignment horizontal="center" vertical="center"/>
    </xf>
    <xf numFmtId="10" fontId="5" fillId="0" borderId="12" xfId="0" applyNumberFormat="1" applyFont="1" applyBorder="1"/>
    <xf numFmtId="0" fontId="5" fillId="0" borderId="8" xfId="0" applyFont="1" applyBorder="1"/>
    <xf numFmtId="2" fontId="7" fillId="0" borderId="0" xfId="0" applyNumberFormat="1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2" fontId="5" fillId="0" borderId="0" xfId="0" applyNumberFormat="1" applyFont="1" applyAlignment="1">
      <alignment vertical="center" wrapText="1"/>
    </xf>
    <xf numFmtId="2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vertical="center"/>
    </xf>
    <xf numFmtId="2" fontId="5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3" fontId="5" fillId="3" borderId="12" xfId="0" applyNumberFormat="1" applyFont="1" applyFill="1" applyBorder="1" applyAlignment="1">
      <alignment horizontal="center" vertical="center"/>
    </xf>
    <xf numFmtId="164" fontId="5" fillId="3" borderId="12" xfId="0" applyNumberFormat="1" applyFont="1" applyFill="1" applyBorder="1" applyAlignment="1">
      <alignment horizontal="center" vertical="center" wrapText="1"/>
    </xf>
    <xf numFmtId="0" fontId="7" fillId="0" borderId="12" xfId="0" applyFont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167" fontId="5" fillId="3" borderId="12" xfId="0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vertical="center"/>
    </xf>
    <xf numFmtId="0" fontId="5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2" fontId="4" fillId="0" borderId="0" xfId="0" applyNumberFormat="1" applyFont="1" applyAlignment="1">
      <alignment horizontal="left" vertical="top" wrapText="1"/>
    </xf>
    <xf numFmtId="165" fontId="4" fillId="0" borderId="0" xfId="0" applyNumberFormat="1" applyFont="1" applyAlignment="1">
      <alignment vertical="center"/>
    </xf>
    <xf numFmtId="2" fontId="4" fillId="0" borderId="0" xfId="0" applyNumberFormat="1" applyFont="1"/>
    <xf numFmtId="165" fontId="4" fillId="0" borderId="0" xfId="0" applyNumberFormat="1" applyFont="1"/>
    <xf numFmtId="166" fontId="4" fillId="0" borderId="0" xfId="0" applyNumberFormat="1" applyFont="1"/>
    <xf numFmtId="0" fontId="4" fillId="0" borderId="0" xfId="0" applyFont="1" applyAlignment="1">
      <alignment wrapText="1"/>
    </xf>
    <xf numFmtId="0" fontId="8" fillId="3" borderId="12" xfId="0" applyFont="1" applyFill="1" applyBorder="1" applyAlignment="1">
      <alignment horizontal="center" vertical="center"/>
    </xf>
    <xf numFmtId="1" fontId="8" fillId="3" borderId="12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68" fontId="4" fillId="4" borderId="12" xfId="0" applyNumberFormat="1" applyFont="1" applyFill="1" applyBorder="1" applyAlignment="1">
      <alignment vertical="center"/>
    </xf>
    <xf numFmtId="168" fontId="10" fillId="0" borderId="12" xfId="0" applyNumberFormat="1" applyFont="1" applyBorder="1"/>
    <xf numFmtId="168" fontId="10" fillId="0" borderId="6" xfId="0" applyNumberFormat="1" applyFont="1" applyBorder="1"/>
    <xf numFmtId="169" fontId="4" fillId="0" borderId="15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 wrapText="1"/>
    </xf>
    <xf numFmtId="168" fontId="10" fillId="0" borderId="15" xfId="0" applyNumberFormat="1" applyFont="1" applyBorder="1"/>
    <xf numFmtId="168" fontId="10" fillId="0" borderId="11" xfId="0" applyNumberFormat="1" applyFont="1" applyBorder="1"/>
    <xf numFmtId="2" fontId="4" fillId="0" borderId="12" xfId="0" applyNumberFormat="1" applyFont="1" applyBorder="1" applyAlignment="1">
      <alignment vertical="center"/>
    </xf>
    <xf numFmtId="39" fontId="4" fillId="0" borderId="12" xfId="0" applyNumberFormat="1" applyFont="1" applyBorder="1" applyAlignment="1">
      <alignment vertical="center"/>
    </xf>
    <xf numFmtId="168" fontId="11" fillId="4" borderId="12" xfId="0" applyNumberFormat="1" applyFont="1" applyFill="1" applyBorder="1"/>
    <xf numFmtId="0" fontId="11" fillId="0" borderId="0" xfId="0" applyFont="1"/>
    <xf numFmtId="2" fontId="11" fillId="0" borderId="0" xfId="0" applyNumberFormat="1" applyFont="1"/>
    <xf numFmtId="165" fontId="11" fillId="0" borderId="0" xfId="0" applyNumberFormat="1" applyFont="1"/>
    <xf numFmtId="166" fontId="11" fillId="0" borderId="0" xfId="0" applyNumberFormat="1" applyFont="1"/>
    <xf numFmtId="9" fontId="8" fillId="0" borderId="12" xfId="0" applyNumberFormat="1" applyFont="1" applyBorder="1" applyAlignment="1">
      <alignment horizontal="center" vertical="center" wrapText="1"/>
    </xf>
    <xf numFmtId="169" fontId="4" fillId="0" borderId="15" xfId="0" applyNumberFormat="1" applyFont="1" applyBorder="1" applyAlignment="1">
      <alignment vertical="center"/>
    </xf>
    <xf numFmtId="0" fontId="4" fillId="0" borderId="12" xfId="0" applyFont="1" applyBorder="1" applyAlignment="1">
      <alignment horizontal="center" vertical="center" wrapText="1"/>
    </xf>
    <xf numFmtId="169" fontId="4" fillId="0" borderId="12" xfId="0" applyNumberFormat="1" applyFont="1" applyBorder="1" applyAlignment="1">
      <alignment vertical="center"/>
    </xf>
    <xf numFmtId="0" fontId="4" fillId="0" borderId="7" xfId="0" applyFont="1" applyBorder="1"/>
    <xf numFmtId="0" fontId="4" fillId="0" borderId="0" xfId="0" applyFont="1" applyAlignment="1">
      <alignment horizontal="left" vertical="center"/>
    </xf>
    <xf numFmtId="170" fontId="4" fillId="0" borderId="0" xfId="0" applyNumberFormat="1" applyFont="1"/>
    <xf numFmtId="39" fontId="4" fillId="0" borderId="0" xfId="0" applyNumberFormat="1" applyFont="1"/>
    <xf numFmtId="39" fontId="4" fillId="0" borderId="8" xfId="0" applyNumberFormat="1" applyFont="1" applyBorder="1"/>
    <xf numFmtId="170" fontId="8" fillId="0" borderId="13" xfId="0" applyNumberFormat="1" applyFont="1" applyBorder="1" applyAlignment="1">
      <alignment vertical="top" wrapText="1"/>
    </xf>
    <xf numFmtId="0" fontId="8" fillId="0" borderId="12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17" fontId="7" fillId="0" borderId="12" xfId="0" applyNumberFormat="1" applyFont="1" applyBorder="1" applyAlignment="1">
      <alignment horizontal="center"/>
    </xf>
    <xf numFmtId="0" fontId="7" fillId="0" borderId="4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9" fontId="4" fillId="0" borderId="12" xfId="0" applyNumberFormat="1" applyFont="1" applyBorder="1" applyAlignment="1">
      <alignment horizontal="center" vertical="center" wrapText="1"/>
    </xf>
    <xf numFmtId="1" fontId="4" fillId="0" borderId="12" xfId="0" applyNumberFormat="1" applyFont="1" applyBorder="1" applyAlignment="1">
      <alignment horizontal="center" vertical="center" wrapText="1"/>
    </xf>
    <xf numFmtId="170" fontId="8" fillId="0" borderId="12" xfId="0" applyNumberFormat="1" applyFont="1" applyBorder="1" applyAlignment="1">
      <alignment vertical="top" wrapText="1"/>
    </xf>
    <xf numFmtId="0" fontId="8" fillId="0" borderId="12" xfId="0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vertical="center"/>
    </xf>
    <xf numFmtId="1" fontId="4" fillId="3" borderId="12" xfId="0" applyNumberFormat="1" applyFont="1" applyFill="1" applyBorder="1" applyAlignment="1">
      <alignment vertical="center"/>
    </xf>
    <xf numFmtId="169" fontId="4" fillId="0" borderId="12" xfId="0" applyNumberFormat="1" applyFont="1" applyBorder="1" applyAlignment="1">
      <alignment horizontal="center" vertical="center"/>
    </xf>
    <xf numFmtId="3" fontId="4" fillId="0" borderId="12" xfId="0" applyNumberFormat="1" applyFont="1" applyBorder="1" applyAlignment="1">
      <alignment vertical="center"/>
    </xf>
    <xf numFmtId="3" fontId="4" fillId="3" borderId="12" xfId="0" applyNumberFormat="1" applyFont="1" applyFill="1" applyBorder="1" applyAlignment="1">
      <alignment vertical="center"/>
    </xf>
    <xf numFmtId="3" fontId="8" fillId="0" borderId="12" xfId="0" applyNumberFormat="1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67" fontId="8" fillId="0" borderId="12" xfId="0" applyNumberFormat="1" applyFont="1" applyBorder="1" applyAlignment="1">
      <alignment horizontal="center" vertical="center" wrapText="1"/>
    </xf>
    <xf numFmtId="2" fontId="8" fillId="0" borderId="12" xfId="0" applyNumberFormat="1" applyFont="1" applyBorder="1" applyAlignment="1">
      <alignment vertical="center"/>
    </xf>
    <xf numFmtId="2" fontId="8" fillId="0" borderId="6" xfId="0" applyNumberFormat="1" applyFont="1" applyBorder="1" applyAlignment="1">
      <alignment horizontal="left" vertical="center"/>
    </xf>
    <xf numFmtId="0" fontId="15" fillId="0" borderId="12" xfId="0" applyFont="1" applyBorder="1" applyAlignment="1">
      <alignment horizontal="center"/>
    </xf>
    <xf numFmtId="0" fontId="16" fillId="0" borderId="12" xfId="0" applyFont="1" applyBorder="1"/>
    <xf numFmtId="0" fontId="16" fillId="0" borderId="6" xfId="0" applyFont="1" applyBorder="1"/>
    <xf numFmtId="0" fontId="16" fillId="0" borderId="6" xfId="0" applyFont="1" applyBorder="1" applyAlignment="1">
      <alignment horizontal="right"/>
    </xf>
    <xf numFmtId="0" fontId="16" fillId="0" borderId="15" xfId="0" applyFont="1" applyBorder="1"/>
    <xf numFmtId="0" fontId="16" fillId="0" borderId="11" xfId="0" applyFont="1" applyBorder="1"/>
    <xf numFmtId="0" fontId="16" fillId="0" borderId="11" xfId="0" applyFont="1" applyBorder="1" applyAlignment="1">
      <alignment horizontal="right"/>
    </xf>
    <xf numFmtId="0" fontId="16" fillId="0" borderId="15" xfId="0" applyFont="1" applyBorder="1" applyAlignment="1">
      <alignment horizontal="right"/>
    </xf>
    <xf numFmtId="168" fontId="10" fillId="0" borderId="5" xfId="0" applyNumberFormat="1" applyFont="1" applyBorder="1"/>
    <xf numFmtId="168" fontId="10" fillId="0" borderId="10" xfId="0" applyNumberFormat="1" applyFont="1" applyBorder="1"/>
    <xf numFmtId="169" fontId="4" fillId="0" borderId="11" xfId="0" applyNumberFormat="1" applyFont="1" applyBorder="1" applyAlignment="1">
      <alignment horizontal="center" vertical="center"/>
    </xf>
    <xf numFmtId="2" fontId="4" fillId="0" borderId="6" xfId="0" applyNumberFormat="1" applyFont="1" applyBorder="1" applyAlignment="1">
      <alignment vertical="center"/>
    </xf>
    <xf numFmtId="168" fontId="11" fillId="4" borderId="6" xfId="0" applyNumberFormat="1" applyFont="1" applyFill="1" applyBorder="1"/>
    <xf numFmtId="169" fontId="4" fillId="0" borderId="11" xfId="0" applyNumberFormat="1" applyFont="1" applyBorder="1" applyAlignment="1">
      <alignment vertical="center"/>
    </xf>
    <xf numFmtId="169" fontId="4" fillId="0" borderId="6" xfId="0" applyNumberFormat="1" applyFont="1" applyBorder="1" applyAlignment="1">
      <alignment vertical="center"/>
    </xf>
    <xf numFmtId="1" fontId="8" fillId="3" borderId="13" xfId="0" applyNumberFormat="1" applyFont="1" applyFill="1" applyBorder="1" applyAlignment="1">
      <alignment horizontal="center" vertical="center"/>
    </xf>
    <xf numFmtId="3" fontId="22" fillId="0" borderId="24" xfId="0" applyNumberFormat="1" applyFont="1" applyBorder="1" applyAlignment="1">
      <alignment horizontal="right" wrapText="1"/>
    </xf>
    <xf numFmtId="0" fontId="3" fillId="0" borderId="24" xfId="0" applyFont="1" applyBorder="1" applyAlignment="1">
      <alignment wrapText="1"/>
    </xf>
    <xf numFmtId="168" fontId="4" fillId="4" borderId="4" xfId="0" applyNumberFormat="1" applyFont="1" applyFill="1" applyBorder="1" applyAlignment="1">
      <alignment vertical="center"/>
    </xf>
    <xf numFmtId="0" fontId="8" fillId="3" borderId="13" xfId="0" applyFont="1" applyFill="1" applyBorder="1" applyAlignment="1">
      <alignment horizontal="center" vertical="center"/>
    </xf>
    <xf numFmtId="168" fontId="4" fillId="4" borderId="15" xfId="0" applyNumberFormat="1" applyFont="1" applyFill="1" applyBorder="1" applyAlignment="1">
      <alignment vertical="center"/>
    </xf>
    <xf numFmtId="167" fontId="8" fillId="3" borderId="15" xfId="0" applyNumberFormat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9" fontId="13" fillId="0" borderId="12" xfId="0" applyNumberFormat="1" applyFont="1" applyBorder="1" applyAlignment="1">
      <alignment horizontal="center" vertical="center" wrapText="1"/>
    </xf>
    <xf numFmtId="174" fontId="4" fillId="0" borderId="0" xfId="10" applyNumberFormat="1" applyFont="1"/>
    <xf numFmtId="174" fontId="8" fillId="3" borderId="12" xfId="10" applyNumberFormat="1" applyFont="1" applyFill="1" applyBorder="1" applyAlignment="1">
      <alignment horizontal="center" vertical="center"/>
    </xf>
    <xf numFmtId="174" fontId="4" fillId="4" borderId="12" xfId="10" applyNumberFormat="1" applyFont="1" applyFill="1" applyBorder="1" applyAlignment="1">
      <alignment vertical="center"/>
    </xf>
    <xf numFmtId="174" fontId="10" fillId="0" borderId="12" xfId="10" applyNumberFormat="1" applyFont="1" applyBorder="1"/>
    <xf numFmtId="174" fontId="10" fillId="0" borderId="15" xfId="10" applyNumberFormat="1" applyFont="1" applyBorder="1"/>
    <xf numFmtId="174" fontId="8" fillId="0" borderId="12" xfId="10" applyNumberFormat="1" applyFont="1" applyBorder="1" applyAlignment="1">
      <alignment horizontal="center" vertical="center" wrapText="1"/>
    </xf>
    <xf numFmtId="174" fontId="4" fillId="0" borderId="0" xfId="10" applyNumberFormat="1" applyFont="1" applyAlignment="1">
      <alignment horizontal="left" vertical="center"/>
    </xf>
    <xf numFmtId="174" fontId="0" fillId="0" borderId="0" xfId="10" applyNumberFormat="1" applyFont="1"/>
    <xf numFmtId="174" fontId="8" fillId="4" borderId="12" xfId="10" applyNumberFormat="1" applyFont="1" applyFill="1" applyBorder="1" applyAlignment="1">
      <alignment vertical="center"/>
    </xf>
    <xf numFmtId="174" fontId="10" fillId="0" borderId="12" xfId="10" applyNumberFormat="1" applyFont="1" applyBorder="1" applyAlignment="1">
      <alignment vertical="center"/>
    </xf>
    <xf numFmtId="174" fontId="10" fillId="0" borderId="15" xfId="10" applyNumberFormat="1" applyFont="1" applyBorder="1" applyAlignment="1">
      <alignment vertical="center"/>
    </xf>
    <xf numFmtId="174" fontId="8" fillId="4" borderId="12" xfId="10" applyNumberFormat="1" applyFont="1" applyFill="1" applyBorder="1" applyAlignment="1">
      <alignment horizontal="center" vertical="center" wrapText="1"/>
    </xf>
    <xf numFmtId="174" fontId="4" fillId="0" borderId="0" xfId="10" applyNumberFormat="1" applyFont="1" applyAlignment="1">
      <alignment vertical="center"/>
    </xf>
    <xf numFmtId="174" fontId="0" fillId="0" borderId="0" xfId="10" applyNumberFormat="1" applyFont="1" applyAlignment="1">
      <alignment vertical="center"/>
    </xf>
    <xf numFmtId="174" fontId="8" fillId="3" borderId="13" xfId="10" applyNumberFormat="1" applyFont="1" applyFill="1" applyBorder="1" applyAlignment="1">
      <alignment horizontal="center" vertical="center"/>
    </xf>
    <xf numFmtId="174" fontId="4" fillId="4" borderId="4" xfId="10" applyNumberFormat="1" applyFont="1" applyFill="1" applyBorder="1" applyAlignment="1">
      <alignment vertical="center"/>
    </xf>
    <xf numFmtId="174" fontId="22" fillId="0" borderId="24" xfId="10" applyNumberFormat="1" applyFont="1" applyBorder="1" applyAlignment="1">
      <alignment horizontal="right" wrapText="1"/>
    </xf>
    <xf numFmtId="174" fontId="8" fillId="3" borderId="15" xfId="10" applyNumberFormat="1" applyFont="1" applyFill="1" applyBorder="1" applyAlignment="1">
      <alignment horizontal="center" vertical="center" wrapText="1"/>
    </xf>
    <xf numFmtId="168" fontId="8" fillId="4" borderId="12" xfId="0" applyNumberFormat="1" applyFont="1" applyFill="1" applyBorder="1" applyAlignment="1">
      <alignment horizontal="center" vertical="center"/>
    </xf>
    <xf numFmtId="0" fontId="24" fillId="0" borderId="0" xfId="1" applyFont="1"/>
    <xf numFmtId="0" fontId="29" fillId="0" borderId="0" xfId="1" applyFont="1"/>
    <xf numFmtId="10" fontId="29" fillId="0" borderId="0" xfId="2" applyNumberFormat="1" applyFont="1"/>
    <xf numFmtId="0" fontId="32" fillId="0" borderId="0" xfId="1" applyFont="1"/>
    <xf numFmtId="0" fontId="30" fillId="0" borderId="0" xfId="1" applyFont="1"/>
    <xf numFmtId="0" fontId="31" fillId="0" borderId="24" xfId="1" applyFont="1" applyBorder="1"/>
    <xf numFmtId="2" fontId="32" fillId="0" borderId="0" xfId="1" applyNumberFormat="1" applyFont="1" applyAlignment="1">
      <alignment vertical="center"/>
    </xf>
    <xf numFmtId="2" fontId="31" fillId="0" borderId="24" xfId="1" applyNumberFormat="1" applyFont="1" applyBorder="1" applyAlignment="1">
      <alignment horizontal="center" vertical="center"/>
    </xf>
    <xf numFmtId="2" fontId="32" fillId="0" borderId="0" xfId="1" applyNumberFormat="1" applyFont="1" applyAlignment="1">
      <alignment horizontal="center" vertical="center" wrapText="1"/>
    </xf>
    <xf numFmtId="10" fontId="30" fillId="0" borderId="24" xfId="2" applyNumberFormat="1" applyFont="1" applyBorder="1"/>
    <xf numFmtId="0" fontId="30" fillId="0" borderId="20" xfId="1" applyFont="1" applyBorder="1"/>
    <xf numFmtId="2" fontId="32" fillId="0" borderId="0" xfId="1" applyNumberFormat="1" applyFont="1" applyAlignment="1">
      <alignment horizontal="center" vertical="center"/>
    </xf>
    <xf numFmtId="0" fontId="30" fillId="0" borderId="0" xfId="1" applyFont="1" applyAlignment="1">
      <alignment horizontal="center"/>
    </xf>
    <xf numFmtId="0" fontId="30" fillId="0" borderId="24" xfId="1" applyFont="1" applyBorder="1" applyAlignment="1">
      <alignment horizontal="center" vertical="center"/>
    </xf>
    <xf numFmtId="164" fontId="30" fillId="0" borderId="24" xfId="1" applyNumberFormat="1" applyFont="1" applyBorder="1" applyAlignment="1">
      <alignment horizontal="center" vertical="center" wrapText="1"/>
    </xf>
    <xf numFmtId="2" fontId="33" fillId="0" borderId="0" xfId="1" applyNumberFormat="1" applyFont="1" applyAlignment="1">
      <alignment vertical="center" wrapText="1"/>
    </xf>
    <xf numFmtId="165" fontId="33" fillId="0" borderId="0" xfId="5" applyFont="1" applyBorder="1" applyAlignment="1" applyProtection="1">
      <alignment vertical="center"/>
    </xf>
    <xf numFmtId="2" fontId="30" fillId="0" borderId="0" xfId="1" applyNumberFormat="1" applyFont="1"/>
    <xf numFmtId="165" fontId="30" fillId="0" borderId="0" xfId="5" applyFont="1" applyBorder="1"/>
    <xf numFmtId="175" fontId="30" fillId="0" borderId="0" xfId="1" applyNumberFormat="1" applyFont="1"/>
    <xf numFmtId="3" fontId="30" fillId="6" borderId="24" xfId="1" applyNumberFormat="1" applyFont="1" applyFill="1" applyBorder="1" applyAlignment="1">
      <alignment horizontal="center" vertical="center"/>
    </xf>
    <xf numFmtId="164" fontId="30" fillId="6" borderId="24" xfId="1" applyNumberFormat="1" applyFont="1" applyFill="1" applyBorder="1" applyAlignment="1">
      <alignment horizontal="center" vertical="center" wrapText="1"/>
    </xf>
    <xf numFmtId="0" fontId="30" fillId="6" borderId="24" xfId="1" applyFont="1" applyFill="1" applyBorder="1" applyAlignment="1">
      <alignment horizontal="center" vertical="center"/>
    </xf>
    <xf numFmtId="167" fontId="30" fillId="6" borderId="24" xfId="5" applyNumberFormat="1" applyFont="1" applyFill="1" applyBorder="1" applyAlignment="1">
      <alignment horizontal="center" vertical="center"/>
    </xf>
    <xf numFmtId="2" fontId="33" fillId="0" borderId="0" xfId="1" applyNumberFormat="1" applyFont="1" applyAlignment="1">
      <alignment vertical="center"/>
    </xf>
    <xf numFmtId="2" fontId="33" fillId="0" borderId="0" xfId="1" applyNumberFormat="1" applyFont="1" applyAlignment="1">
      <alignment horizontal="left" vertical="center" wrapText="1"/>
    </xf>
    <xf numFmtId="0" fontId="33" fillId="0" borderId="0" xfId="1" applyFont="1" applyAlignment="1">
      <alignment wrapText="1"/>
    </xf>
    <xf numFmtId="0" fontId="29" fillId="0" borderId="0" xfId="1" applyFont="1" applyAlignment="1">
      <alignment horizontal="left" wrapText="1"/>
    </xf>
    <xf numFmtId="165" fontId="29" fillId="0" borderId="0" xfId="5" applyFont="1" applyBorder="1" applyAlignment="1" applyProtection="1">
      <alignment vertical="center"/>
    </xf>
    <xf numFmtId="2" fontId="29" fillId="0" borderId="0" xfId="1" applyNumberFormat="1" applyFont="1"/>
    <xf numFmtId="165" fontId="24" fillId="0" borderId="0" xfId="5" applyFont="1" applyBorder="1"/>
    <xf numFmtId="175" fontId="24" fillId="0" borderId="0" xfId="1" applyNumberFormat="1" applyFont="1"/>
    <xf numFmtId="0" fontId="29" fillId="0" borderId="0" xfId="1" applyFont="1" applyAlignment="1">
      <alignment wrapText="1"/>
    </xf>
    <xf numFmtId="165" fontId="29" fillId="0" borderId="0" xfId="5" applyFont="1" applyBorder="1"/>
    <xf numFmtId="0" fontId="34" fillId="0" borderId="28" xfId="1" applyFont="1" applyBorder="1" applyAlignment="1">
      <alignment horizontal="center" vertical="center"/>
    </xf>
    <xf numFmtId="0" fontId="34" fillId="6" borderId="28" xfId="1" applyFont="1" applyFill="1" applyBorder="1" applyAlignment="1">
      <alignment horizontal="center" vertical="center"/>
    </xf>
    <xf numFmtId="10" fontId="34" fillId="6" borderId="28" xfId="2" applyNumberFormat="1" applyFont="1" applyFill="1" applyBorder="1" applyAlignment="1">
      <alignment horizontal="center" vertical="center"/>
    </xf>
    <xf numFmtId="0" fontId="34" fillId="0" borderId="28" xfId="1" applyFont="1" applyBorder="1" applyAlignment="1">
      <alignment horizontal="center" vertical="center" wrapText="1"/>
    </xf>
    <xf numFmtId="0" fontId="24" fillId="0" borderId="0" xfId="1" applyFont="1" applyAlignment="1">
      <alignment wrapText="1"/>
    </xf>
    <xf numFmtId="0" fontId="37" fillId="0" borderId="30" xfId="1" applyFont="1" applyBorder="1" applyAlignment="1">
      <alignment horizontal="center" vertical="center"/>
    </xf>
    <xf numFmtId="1" fontId="34" fillId="0" borderId="30" xfId="1" applyNumberFormat="1" applyFont="1" applyBorder="1" applyAlignment="1">
      <alignment horizontal="center" vertical="center" wrapText="1"/>
    </xf>
    <xf numFmtId="174" fontId="34" fillId="0" borderId="30" xfId="12" applyNumberFormat="1" applyFont="1" applyFill="1" applyBorder="1" applyAlignment="1" applyProtection="1">
      <alignment vertical="center"/>
    </xf>
    <xf numFmtId="174" fontId="29" fillId="0" borderId="30" xfId="12" applyNumberFormat="1" applyFont="1" applyFill="1" applyBorder="1" applyAlignment="1" applyProtection="1">
      <alignment vertical="center"/>
    </xf>
    <xf numFmtId="174" fontId="24" fillId="0" borderId="30" xfId="12" applyNumberFormat="1" applyFont="1" applyBorder="1" applyAlignment="1" applyProtection="1">
      <alignment vertical="center"/>
    </xf>
    <xf numFmtId="174" fontId="29" fillId="0" borderId="30" xfId="12" applyNumberFormat="1" applyFont="1" applyBorder="1" applyAlignment="1" applyProtection="1">
      <alignment vertical="center"/>
    </xf>
    <xf numFmtId="14" fontId="24" fillId="0" borderId="30" xfId="12" applyNumberFormat="1" applyFont="1" applyBorder="1" applyAlignment="1" applyProtection="1">
      <alignment horizontal="center" vertical="center"/>
    </xf>
    <xf numFmtId="14" fontId="24" fillId="0" borderId="30" xfId="1" applyNumberFormat="1" applyFont="1" applyBorder="1" applyAlignment="1">
      <alignment horizontal="center" vertical="center"/>
    </xf>
    <xf numFmtId="165" fontId="29" fillId="0" borderId="0" xfId="5" applyFont="1" applyFill="1" applyBorder="1" applyAlignment="1" applyProtection="1">
      <alignment vertical="center"/>
    </xf>
    <xf numFmtId="2" fontId="24" fillId="0" borderId="0" xfId="1" applyNumberFormat="1" applyFont="1"/>
    <xf numFmtId="174" fontId="12" fillId="0" borderId="24" xfId="12" applyNumberFormat="1" applyFont="1" applyBorder="1" applyAlignment="1" applyProtection="1">
      <alignment vertical="center"/>
    </xf>
    <xf numFmtId="174" fontId="38" fillId="0" borderId="24" xfId="12" applyNumberFormat="1" applyFont="1" applyBorder="1" applyAlignment="1" applyProtection="1">
      <alignment vertical="center"/>
    </xf>
    <xf numFmtId="14" fontId="24" fillId="0" borderId="24" xfId="12" applyNumberFormat="1" applyFont="1" applyBorder="1" applyAlignment="1" applyProtection="1">
      <alignment horizontal="center" vertical="center"/>
    </xf>
    <xf numFmtId="14" fontId="24" fillId="0" borderId="24" xfId="1" applyNumberFormat="1" applyFont="1" applyBorder="1" applyAlignment="1">
      <alignment horizontal="center" vertical="center"/>
    </xf>
    <xf numFmtId="0" fontId="12" fillId="0" borderId="0" xfId="1" applyFont="1"/>
    <xf numFmtId="0" fontId="12" fillId="0" borderId="0" xfId="1" applyFont="1" applyAlignment="1">
      <alignment wrapText="1"/>
    </xf>
    <xf numFmtId="2" fontId="38" fillId="0" borderId="0" xfId="1" applyNumberFormat="1" applyFont="1" applyAlignment="1">
      <alignment horizontal="left" vertical="top" wrapText="1"/>
    </xf>
    <xf numFmtId="165" fontId="38" fillId="0" borderId="0" xfId="5" applyFont="1" applyFill="1" applyBorder="1" applyAlignment="1" applyProtection="1">
      <alignment vertical="center"/>
    </xf>
    <xf numFmtId="2" fontId="12" fillId="0" borderId="0" xfId="1" applyNumberFormat="1" applyFont="1"/>
    <xf numFmtId="165" fontId="12" fillId="0" borderId="0" xfId="5" applyFont="1" applyBorder="1"/>
    <xf numFmtId="175" fontId="12" fillId="0" borderId="0" xfId="1" applyNumberFormat="1" applyFont="1"/>
    <xf numFmtId="0" fontId="37" fillId="0" borderId="24" xfId="1" applyFont="1" applyBorder="1" applyAlignment="1">
      <alignment horizontal="center" vertical="center"/>
    </xf>
    <xf numFmtId="1" fontId="34" fillId="0" borderId="24" xfId="1" applyNumberFormat="1" applyFont="1" applyBorder="1" applyAlignment="1">
      <alignment horizontal="center" vertical="center" wrapText="1"/>
    </xf>
    <xf numFmtId="174" fontId="34" fillId="0" borderId="24" xfId="12" applyNumberFormat="1" applyFont="1" applyFill="1" applyBorder="1" applyAlignment="1" applyProtection="1">
      <alignment vertical="center"/>
    </xf>
    <xf numFmtId="174" fontId="24" fillId="0" borderId="24" xfId="12" applyNumberFormat="1" applyFont="1" applyFill="1" applyBorder="1" applyAlignment="1" applyProtection="1">
      <alignment vertical="center"/>
    </xf>
    <xf numFmtId="174" fontId="24" fillId="0" borderId="24" xfId="12" applyNumberFormat="1" applyFont="1" applyBorder="1" applyAlignment="1" applyProtection="1">
      <alignment vertical="center"/>
    </xf>
    <xf numFmtId="174" fontId="29" fillId="0" borderId="24" xfId="12" applyNumberFormat="1" applyFont="1" applyBorder="1" applyAlignment="1" applyProtection="1">
      <alignment vertical="center"/>
    </xf>
    <xf numFmtId="174" fontId="29" fillId="0" borderId="24" xfId="12" applyNumberFormat="1" applyFont="1" applyFill="1" applyBorder="1" applyAlignment="1" applyProtection="1">
      <alignment vertical="center"/>
    </xf>
    <xf numFmtId="174" fontId="12" fillId="0" borderId="35" xfId="12" applyNumberFormat="1" applyFont="1" applyBorder="1" applyAlignment="1" applyProtection="1">
      <alignment vertical="center"/>
    </xf>
    <xf numFmtId="174" fontId="38" fillId="0" borderId="35" xfId="12" applyNumberFormat="1" applyFont="1" applyBorder="1" applyAlignment="1" applyProtection="1">
      <alignment vertical="center"/>
    </xf>
    <xf numFmtId="14" fontId="24" fillId="0" borderId="35" xfId="12" applyNumberFormat="1" applyFont="1" applyBorder="1" applyAlignment="1" applyProtection="1">
      <alignment horizontal="center" vertical="center"/>
    </xf>
    <xf numFmtId="14" fontId="24" fillId="0" borderId="35" xfId="1" applyNumberFormat="1" applyFont="1" applyBorder="1" applyAlignment="1">
      <alignment horizontal="center" vertical="center"/>
    </xf>
    <xf numFmtId="1" fontId="29" fillId="0" borderId="30" xfId="1" applyNumberFormat="1" applyFont="1" applyBorder="1" applyAlignment="1">
      <alignment horizontal="center" vertical="center" wrapText="1"/>
    </xf>
    <xf numFmtId="174" fontId="38" fillId="0" borderId="30" xfId="12" applyNumberFormat="1" applyFont="1" applyBorder="1" applyAlignment="1" applyProtection="1">
      <alignment vertical="center"/>
    </xf>
    <xf numFmtId="165" fontId="12" fillId="0" borderId="0" xfId="1" applyNumberFormat="1" applyFont="1"/>
    <xf numFmtId="174" fontId="38" fillId="0" borderId="24" xfId="12" applyNumberFormat="1" applyFont="1" applyFill="1" applyBorder="1" applyAlignment="1" applyProtection="1">
      <alignment vertical="center"/>
    </xf>
    <xf numFmtId="1" fontId="29" fillId="0" borderId="24" xfId="1" applyNumberFormat="1" applyFont="1" applyBorder="1" applyAlignment="1">
      <alignment horizontal="center" vertical="center" wrapText="1"/>
    </xf>
    <xf numFmtId="165" fontId="24" fillId="0" borderId="0" xfId="1" applyNumberFormat="1" applyFont="1"/>
    <xf numFmtId="0" fontId="37" fillId="0" borderId="37" xfId="1" applyFont="1" applyBorder="1" applyAlignment="1">
      <alignment horizontal="center" vertical="center"/>
    </xf>
    <xf numFmtId="0" fontId="29" fillId="0" borderId="37" xfId="1" applyFont="1" applyBorder="1" applyAlignment="1">
      <alignment horizontal="center" vertical="center" wrapText="1"/>
    </xf>
    <xf numFmtId="174" fontId="34" fillId="0" borderId="37" xfId="12" applyNumberFormat="1" applyFont="1" applyFill="1" applyBorder="1" applyAlignment="1">
      <alignment horizontal="center" vertical="center" wrapText="1"/>
    </xf>
    <xf numFmtId="174" fontId="29" fillId="0" borderId="37" xfId="12" applyNumberFormat="1" applyFont="1" applyFill="1" applyBorder="1" applyAlignment="1">
      <alignment horizontal="center" vertical="center" wrapText="1"/>
    </xf>
    <xf numFmtId="174" fontId="24" fillId="0" borderId="37" xfId="12" applyNumberFormat="1" applyFont="1" applyBorder="1" applyAlignment="1" applyProtection="1">
      <alignment vertical="center"/>
    </xf>
    <xf numFmtId="14" fontId="24" fillId="0" borderId="37" xfId="12" applyNumberFormat="1" applyFont="1" applyBorder="1" applyAlignment="1" applyProtection="1">
      <alignment horizontal="center" vertical="center"/>
    </xf>
    <xf numFmtId="14" fontId="24" fillId="0" borderId="37" xfId="1" applyNumberFormat="1" applyFont="1" applyBorder="1" applyAlignment="1">
      <alignment horizontal="center" vertical="center"/>
    </xf>
    <xf numFmtId="0" fontId="24" fillId="0" borderId="19" xfId="1" applyFont="1" applyBorder="1"/>
    <xf numFmtId="0" fontId="24" fillId="0" borderId="0" xfId="1" applyFont="1" applyAlignment="1">
      <alignment horizontal="left" vertical="center"/>
    </xf>
    <xf numFmtId="10" fontId="29" fillId="0" borderId="0" xfId="2" applyNumberFormat="1" applyFont="1" applyBorder="1" applyProtection="1"/>
    <xf numFmtId="170" fontId="24" fillId="0" borderId="0" xfId="1" applyNumberFormat="1" applyFont="1"/>
    <xf numFmtId="39" fontId="29" fillId="0" borderId="0" xfId="1" applyNumberFormat="1" applyFont="1"/>
    <xf numFmtId="39" fontId="29" fillId="0" borderId="20" xfId="1" applyNumberFormat="1" applyFont="1" applyBorder="1"/>
    <xf numFmtId="170" fontId="34" fillId="0" borderId="24" xfId="1" applyNumberFormat="1" applyFont="1" applyBorder="1" applyAlignment="1">
      <alignment vertical="top" wrapText="1"/>
    </xf>
    <xf numFmtId="0" fontId="37" fillId="0" borderId="24" xfId="1" applyFont="1" applyBorder="1" applyAlignment="1">
      <alignment horizontal="left" vertical="center"/>
    </xf>
    <xf numFmtId="37" fontId="34" fillId="0" borderId="24" xfId="1" applyNumberFormat="1" applyFont="1" applyBorder="1" applyAlignment="1">
      <alignment horizontal="left" vertical="top"/>
    </xf>
    <xf numFmtId="10" fontId="29" fillId="0" borderId="0" xfId="2" applyNumberFormat="1" applyFont="1" applyBorder="1"/>
    <xf numFmtId="174" fontId="24" fillId="0" borderId="0" xfId="1" applyNumberFormat="1" applyFont="1"/>
    <xf numFmtId="174" fontId="23" fillId="0" borderId="0" xfId="1" applyNumberFormat="1"/>
    <xf numFmtId="0" fontId="1" fillId="0" borderId="0" xfId="14"/>
    <xf numFmtId="174" fontId="24" fillId="0" borderId="0" xfId="12" applyNumberFormat="1" applyFont="1"/>
    <xf numFmtId="174" fontId="23" fillId="0" borderId="0" xfId="12" applyNumberFormat="1" applyFont="1" applyFill="1"/>
    <xf numFmtId="174" fontId="39" fillId="0" borderId="0" xfId="12" applyNumberFormat="1" applyFont="1"/>
    <xf numFmtId="174" fontId="24" fillId="0" borderId="0" xfId="12" applyNumberFormat="1" applyFont="1" applyFill="1"/>
    <xf numFmtId="0" fontId="31" fillId="0" borderId="25" xfId="1" applyFont="1" applyBorder="1" applyAlignment="1">
      <alignment vertical="center"/>
    </xf>
    <xf numFmtId="0" fontId="31" fillId="0" borderId="26" xfId="1" applyFont="1" applyBorder="1" applyAlignment="1">
      <alignment vertical="center"/>
    </xf>
    <xf numFmtId="174" fontId="34" fillId="0" borderId="28" xfId="12" applyNumberFormat="1" applyFont="1" applyFill="1" applyBorder="1" applyAlignment="1">
      <alignment horizontal="center" vertical="center"/>
    </xf>
    <xf numFmtId="10" fontId="34" fillId="0" borderId="28" xfId="2" applyNumberFormat="1" applyFont="1" applyFill="1" applyBorder="1" applyAlignment="1">
      <alignment horizontal="center" vertical="center"/>
    </xf>
    <xf numFmtId="174" fontId="24" fillId="0" borderId="30" xfId="12" applyNumberFormat="1" applyFont="1" applyFill="1" applyBorder="1" applyAlignment="1" applyProtection="1">
      <alignment vertical="center"/>
    </xf>
    <xf numFmtId="2" fontId="24" fillId="0" borderId="30" xfId="1" applyNumberFormat="1" applyFont="1" applyBorder="1" applyAlignment="1">
      <alignment vertical="center"/>
    </xf>
    <xf numFmtId="2" fontId="29" fillId="0" borderId="30" xfId="2" applyNumberFormat="1" applyFont="1" applyFill="1" applyBorder="1" applyAlignment="1" applyProtection="1">
      <alignment vertical="center"/>
    </xf>
    <xf numFmtId="2" fontId="12" fillId="0" borderId="24" xfId="1" applyNumberFormat="1" applyFont="1" applyBorder="1" applyAlignment="1">
      <alignment vertical="center"/>
    </xf>
    <xf numFmtId="2" fontId="38" fillId="0" borderId="24" xfId="2" applyNumberFormat="1" applyFont="1" applyFill="1" applyBorder="1" applyAlignment="1" applyProtection="1">
      <alignment vertical="center"/>
    </xf>
    <xf numFmtId="176" fontId="12" fillId="0" borderId="24" xfId="15" applyNumberFormat="1" applyFont="1" applyFill="1" applyBorder="1" applyAlignment="1" applyProtection="1">
      <alignment vertical="center"/>
    </xf>
    <xf numFmtId="176" fontId="12" fillId="0" borderId="35" xfId="15" applyNumberFormat="1" applyFont="1" applyFill="1" applyBorder="1" applyAlignment="1" applyProtection="1">
      <alignment vertical="center"/>
    </xf>
    <xf numFmtId="2" fontId="38" fillId="0" borderId="35" xfId="2" applyNumberFormat="1" applyFont="1" applyFill="1" applyBorder="1" applyAlignment="1" applyProtection="1">
      <alignment vertical="center"/>
    </xf>
    <xf numFmtId="2" fontId="12" fillId="0" borderId="35" xfId="1" applyNumberFormat="1" applyFont="1" applyBorder="1" applyAlignment="1">
      <alignment vertical="center"/>
    </xf>
    <xf numFmtId="1" fontId="29" fillId="0" borderId="37" xfId="1" applyNumberFormat="1" applyFont="1" applyBorder="1" applyAlignment="1">
      <alignment horizontal="center" vertical="center" wrapText="1"/>
    </xf>
    <xf numFmtId="174" fontId="34" fillId="0" borderId="37" xfId="12" applyNumberFormat="1" applyFont="1" applyFill="1" applyBorder="1" applyAlignment="1" applyProtection="1">
      <alignment vertical="center"/>
    </xf>
    <xf numFmtId="174" fontId="29" fillId="0" borderId="37" xfId="12" applyNumberFormat="1" applyFont="1" applyFill="1" applyBorder="1" applyAlignment="1" applyProtection="1">
      <alignment vertical="center"/>
    </xf>
    <xf numFmtId="174" fontId="1" fillId="0" borderId="37" xfId="5" applyNumberFormat="1" applyFont="1" applyFill="1" applyBorder="1"/>
    <xf numFmtId="2" fontId="29" fillId="0" borderId="37" xfId="2" applyNumberFormat="1" applyFont="1" applyFill="1" applyBorder="1" applyAlignment="1" applyProtection="1">
      <alignment vertical="center"/>
    </xf>
    <xf numFmtId="2" fontId="29" fillId="0" borderId="37" xfId="1" applyNumberFormat="1" applyFont="1" applyBorder="1" applyAlignment="1">
      <alignment vertical="center"/>
    </xf>
    <xf numFmtId="174" fontId="1" fillId="0" borderId="24" xfId="5" applyNumberFormat="1" applyFont="1" applyFill="1" applyBorder="1"/>
    <xf numFmtId="2" fontId="38" fillId="0" borderId="24" xfId="1" applyNumberFormat="1" applyFont="1" applyBorder="1" applyAlignment="1">
      <alignment vertical="center"/>
    </xf>
    <xf numFmtId="176" fontId="24" fillId="0" borderId="24" xfId="15" applyNumberFormat="1" applyFont="1" applyFill="1" applyBorder="1" applyAlignment="1" applyProtection="1">
      <alignment vertical="center"/>
    </xf>
    <xf numFmtId="176" fontId="29" fillId="0" borderId="24" xfId="15" applyNumberFormat="1" applyFont="1" applyFill="1" applyBorder="1" applyAlignment="1" applyProtection="1">
      <alignment vertical="center"/>
    </xf>
    <xf numFmtId="2" fontId="24" fillId="0" borderId="24" xfId="1" applyNumberFormat="1" applyFont="1" applyBorder="1" applyAlignment="1">
      <alignment vertical="center"/>
    </xf>
    <xf numFmtId="176" fontId="38" fillId="0" borderId="24" xfId="15" applyNumberFormat="1" applyFont="1" applyFill="1" applyBorder="1" applyAlignment="1" applyProtection="1">
      <alignment vertical="center"/>
    </xf>
    <xf numFmtId="0" fontId="29" fillId="0" borderId="24" xfId="1" applyFont="1" applyBorder="1" applyAlignment="1">
      <alignment horizontal="center" vertical="center" wrapText="1"/>
    </xf>
    <xf numFmtId="174" fontId="34" fillId="0" borderId="24" xfId="12" applyNumberFormat="1" applyFont="1" applyFill="1" applyBorder="1" applyAlignment="1">
      <alignment horizontal="center" vertical="center" wrapText="1"/>
    </xf>
    <xf numFmtId="39" fontId="29" fillId="0" borderId="24" xfId="1" applyNumberFormat="1" applyFont="1" applyBorder="1" applyAlignment="1">
      <alignment vertical="center"/>
    </xf>
    <xf numFmtId="10" fontId="38" fillId="0" borderId="24" xfId="2" applyNumberFormat="1" applyFont="1" applyFill="1" applyBorder="1" applyAlignment="1" applyProtection="1">
      <alignment vertical="center"/>
    </xf>
    <xf numFmtId="39" fontId="38" fillId="0" borderId="24" xfId="1" applyNumberFormat="1" applyFont="1" applyBorder="1" applyAlignment="1">
      <alignment vertical="center"/>
    </xf>
    <xf numFmtId="174" fontId="24" fillId="0" borderId="0" xfId="12" applyNumberFormat="1" applyFont="1" applyFill="1" applyBorder="1" applyAlignment="1">
      <alignment horizontal="left" vertical="center"/>
    </xf>
    <xf numFmtId="174" fontId="24" fillId="0" borderId="0" xfId="12" applyNumberFormat="1" applyFont="1" applyFill="1" applyBorder="1" applyProtection="1"/>
    <xf numFmtId="174" fontId="24" fillId="0" borderId="0" xfId="12" applyNumberFormat="1" applyFont="1" applyFill="1" applyBorder="1"/>
    <xf numFmtId="174" fontId="34" fillId="6" borderId="28" xfId="12" applyNumberFormat="1" applyFont="1" applyFill="1" applyBorder="1" applyAlignment="1">
      <alignment horizontal="center" vertical="center"/>
    </xf>
    <xf numFmtId="2" fontId="29" fillId="0" borderId="30" xfId="1" applyNumberFormat="1" applyFont="1" applyBorder="1" applyAlignment="1">
      <alignment vertical="center"/>
    </xf>
    <xf numFmtId="39" fontId="29" fillId="0" borderId="30" xfId="1" applyNumberFormat="1" applyFont="1" applyBorder="1" applyAlignment="1">
      <alignment vertical="center"/>
    </xf>
    <xf numFmtId="0" fontId="24" fillId="0" borderId="31" xfId="1" applyFont="1" applyBorder="1"/>
    <xf numFmtId="165" fontId="24" fillId="0" borderId="0" xfId="5" applyFont="1" applyFill="1" applyBorder="1"/>
    <xf numFmtId="2" fontId="29" fillId="0" borderId="24" xfId="1" applyNumberFormat="1" applyFont="1" applyBorder="1" applyAlignment="1">
      <alignment vertical="center"/>
    </xf>
    <xf numFmtId="2" fontId="29" fillId="0" borderId="24" xfId="2" applyNumberFormat="1" applyFont="1" applyFill="1" applyBorder="1" applyAlignment="1" applyProtection="1">
      <alignment vertical="center"/>
    </xf>
    <xf numFmtId="0" fontId="24" fillId="0" borderId="33" xfId="1" applyFont="1" applyBorder="1"/>
    <xf numFmtId="176" fontId="38" fillId="0" borderId="35" xfId="15" applyNumberFormat="1" applyFont="1" applyFill="1" applyBorder="1" applyAlignment="1" applyProtection="1">
      <alignment vertical="center"/>
    </xf>
    <xf numFmtId="2" fontId="38" fillId="0" borderId="35" xfId="1" applyNumberFormat="1" applyFont="1" applyBorder="1" applyAlignment="1">
      <alignment vertical="center"/>
    </xf>
    <xf numFmtId="39" fontId="38" fillId="0" borderId="35" xfId="1" applyNumberFormat="1" applyFont="1" applyBorder="1" applyAlignment="1">
      <alignment vertical="center"/>
    </xf>
    <xf numFmtId="39" fontId="29" fillId="0" borderId="35" xfId="1" applyNumberFormat="1" applyFont="1" applyBorder="1" applyAlignment="1">
      <alignment vertical="center"/>
    </xf>
    <xf numFmtId="0" fontId="24" fillId="0" borderId="36" xfId="1" applyFont="1" applyBorder="1"/>
    <xf numFmtId="165" fontId="12" fillId="0" borderId="0" xfId="5" applyFont="1" applyFill="1" applyBorder="1"/>
    <xf numFmtId="174" fontId="34" fillId="0" borderId="37" xfId="12" applyNumberFormat="1" applyFont="1" applyBorder="1" applyAlignment="1" applyProtection="1">
      <alignment vertical="center"/>
    </xf>
    <xf numFmtId="174" fontId="29" fillId="0" borderId="37" xfId="12" applyNumberFormat="1" applyFont="1" applyBorder="1" applyAlignment="1" applyProtection="1">
      <alignment vertical="center"/>
    </xf>
    <xf numFmtId="2" fontId="24" fillId="0" borderId="37" xfId="1" applyNumberFormat="1" applyFont="1" applyBorder="1" applyAlignment="1">
      <alignment vertical="center"/>
    </xf>
    <xf numFmtId="2" fontId="29" fillId="0" borderId="37" xfId="2" applyNumberFormat="1" applyFont="1" applyBorder="1" applyAlignment="1" applyProtection="1">
      <alignment vertical="center"/>
    </xf>
    <xf numFmtId="39" fontId="29" fillId="0" borderId="37" xfId="1" applyNumberFormat="1" applyFont="1" applyBorder="1" applyAlignment="1">
      <alignment vertical="center"/>
    </xf>
    <xf numFmtId="0" fontId="24" fillId="0" borderId="37" xfId="1" applyFont="1" applyBorder="1"/>
    <xf numFmtId="174" fontId="34" fillId="0" borderId="24" xfId="12" applyNumberFormat="1" applyFont="1" applyBorder="1" applyAlignment="1" applyProtection="1">
      <alignment vertical="center"/>
    </xf>
    <xf numFmtId="2" fontId="38" fillId="0" borderId="24" xfId="2" applyNumberFormat="1" applyFont="1" applyBorder="1" applyAlignment="1" applyProtection="1">
      <alignment vertical="center"/>
    </xf>
    <xf numFmtId="0" fontId="24" fillId="0" borderId="24" xfId="1" applyFont="1" applyBorder="1"/>
    <xf numFmtId="2" fontId="29" fillId="0" borderId="24" xfId="2" applyNumberFormat="1" applyFont="1" applyBorder="1" applyAlignment="1" applyProtection="1">
      <alignment vertical="center"/>
    </xf>
    <xf numFmtId="10" fontId="29" fillId="0" borderId="24" xfId="2" applyNumberFormat="1" applyFont="1" applyBorder="1" applyAlignment="1">
      <alignment vertical="center"/>
    </xf>
    <xf numFmtId="14" fontId="24" fillId="0" borderId="24" xfId="1" applyNumberFormat="1" applyFont="1" applyBorder="1" applyAlignment="1">
      <alignment vertical="center"/>
    </xf>
    <xf numFmtId="176" fontId="24" fillId="0" borderId="24" xfId="15" applyNumberFormat="1" applyFont="1" applyBorder="1" applyAlignment="1" applyProtection="1">
      <alignment vertical="center"/>
    </xf>
    <xf numFmtId="176" fontId="29" fillId="0" borderId="24" xfId="15" applyNumberFormat="1" applyFont="1" applyBorder="1" applyAlignment="1" applyProtection="1">
      <alignment vertical="center"/>
    </xf>
    <xf numFmtId="1" fontId="29" fillId="0" borderId="28" xfId="1" applyNumberFormat="1" applyFont="1" applyBorder="1" applyAlignment="1">
      <alignment horizontal="center" vertical="center" wrapText="1"/>
    </xf>
    <xf numFmtId="174" fontId="34" fillId="0" borderId="28" xfId="12" applyNumberFormat="1" applyFont="1" applyBorder="1" applyAlignment="1" applyProtection="1">
      <alignment vertical="center"/>
    </xf>
    <xf numFmtId="174" fontId="24" fillId="0" borderId="28" xfId="12" applyNumberFormat="1" applyFont="1" applyBorder="1" applyAlignment="1" applyProtection="1">
      <alignment vertical="center"/>
    </xf>
    <xf numFmtId="176" fontId="12" fillId="0" borderId="28" xfId="15" applyNumberFormat="1" applyFont="1" applyBorder="1" applyAlignment="1" applyProtection="1">
      <alignment vertical="center"/>
    </xf>
    <xf numFmtId="176" fontId="29" fillId="0" borderId="28" xfId="15" applyNumberFormat="1" applyFont="1" applyBorder="1" applyAlignment="1" applyProtection="1">
      <alignment vertical="center"/>
    </xf>
    <xf numFmtId="10" fontId="29" fillId="0" borderId="28" xfId="2" applyNumberFormat="1" applyFont="1" applyBorder="1" applyAlignment="1">
      <alignment vertical="center"/>
    </xf>
    <xf numFmtId="14" fontId="24" fillId="0" borderId="28" xfId="1" applyNumberFormat="1" applyFont="1" applyBorder="1" applyAlignment="1">
      <alignment vertical="center"/>
    </xf>
    <xf numFmtId="39" fontId="29" fillId="0" borderId="28" xfId="1" applyNumberFormat="1" applyFont="1" applyBorder="1" applyAlignment="1">
      <alignment vertical="center"/>
    </xf>
    <xf numFmtId="0" fontId="24" fillId="0" borderId="28" xfId="1" applyFont="1" applyBorder="1"/>
    <xf numFmtId="0" fontId="37" fillId="6" borderId="30" xfId="1" applyFont="1" applyFill="1" applyBorder="1" applyAlignment="1">
      <alignment horizontal="center" vertical="center"/>
    </xf>
    <xf numFmtId="1" fontId="29" fillId="6" borderId="30" xfId="1" applyNumberFormat="1" applyFont="1" applyFill="1" applyBorder="1" applyAlignment="1">
      <alignment horizontal="center" vertical="center" wrapText="1"/>
    </xf>
    <xf numFmtId="174" fontId="34" fillId="6" borderId="30" xfId="12" applyNumberFormat="1" applyFont="1" applyFill="1" applyBorder="1" applyAlignment="1" applyProtection="1">
      <alignment vertical="center"/>
    </xf>
    <xf numFmtId="174" fontId="29" fillId="6" borderId="30" xfId="12" applyNumberFormat="1" applyFont="1" applyFill="1" applyBorder="1" applyAlignment="1" applyProtection="1">
      <alignment vertical="center"/>
    </xf>
    <xf numFmtId="176" fontId="29" fillId="6" borderId="30" xfId="15" applyNumberFormat="1" applyFont="1" applyFill="1" applyBorder="1" applyAlignment="1" applyProtection="1">
      <alignment vertical="center"/>
    </xf>
    <xf numFmtId="2" fontId="38" fillId="6" borderId="30" xfId="2" applyNumberFormat="1" applyFont="1" applyFill="1" applyBorder="1" applyAlignment="1" applyProtection="1">
      <alignment vertical="center"/>
    </xf>
    <xf numFmtId="2" fontId="38" fillId="6" borderId="30" xfId="1" applyNumberFormat="1" applyFont="1" applyFill="1" applyBorder="1" applyAlignment="1">
      <alignment vertical="center"/>
    </xf>
    <xf numFmtId="39" fontId="38" fillId="6" borderId="30" xfId="1" applyNumberFormat="1" applyFont="1" applyFill="1" applyBorder="1" applyAlignment="1">
      <alignment vertical="center"/>
    </xf>
    <xf numFmtId="39" fontId="29" fillId="6" borderId="30" xfId="1" applyNumberFormat="1" applyFont="1" applyFill="1" applyBorder="1" applyAlignment="1">
      <alignment horizontal="center" vertical="center"/>
    </xf>
    <xf numFmtId="0" fontId="24" fillId="6" borderId="31" xfId="1" applyFont="1" applyFill="1" applyBorder="1" applyAlignment="1">
      <alignment horizontal="center"/>
    </xf>
    <xf numFmtId="0" fontId="12" fillId="6" borderId="0" xfId="1" applyFont="1" applyFill="1"/>
    <xf numFmtId="176" fontId="38" fillId="6" borderId="24" xfId="15" applyNumberFormat="1" applyFont="1" applyFill="1" applyBorder="1" applyAlignment="1" applyProtection="1">
      <alignment vertical="center"/>
    </xf>
    <xf numFmtId="2" fontId="38" fillId="6" borderId="24" xfId="2" applyNumberFormat="1" applyFont="1" applyFill="1" applyBorder="1" applyAlignment="1" applyProtection="1">
      <alignment vertical="center"/>
    </xf>
    <xf numFmtId="2" fontId="38" fillId="6" borderId="24" xfId="1" applyNumberFormat="1" applyFont="1" applyFill="1" applyBorder="1" applyAlignment="1">
      <alignment vertical="center"/>
    </xf>
    <xf numFmtId="39" fontId="38" fillId="6" borderId="24" xfId="1" applyNumberFormat="1" applyFont="1" applyFill="1" applyBorder="1" applyAlignment="1">
      <alignment vertical="center"/>
    </xf>
    <xf numFmtId="39" fontId="29" fillId="6" borderId="24" xfId="1" applyNumberFormat="1" applyFont="1" applyFill="1" applyBorder="1" applyAlignment="1">
      <alignment horizontal="center" vertical="center"/>
    </xf>
    <xf numFmtId="0" fontId="24" fillId="6" borderId="33" xfId="1" applyFont="1" applyFill="1" applyBorder="1" applyAlignment="1">
      <alignment horizontal="center"/>
    </xf>
    <xf numFmtId="0" fontId="37" fillId="6" borderId="24" xfId="1" applyFont="1" applyFill="1" applyBorder="1" applyAlignment="1">
      <alignment horizontal="center" vertical="center"/>
    </xf>
    <xf numFmtId="1" fontId="29" fillId="6" borderId="24" xfId="1" applyNumberFormat="1" applyFont="1" applyFill="1" applyBorder="1" applyAlignment="1">
      <alignment horizontal="center" vertical="center" wrapText="1"/>
    </xf>
    <xf numFmtId="174" fontId="34" fillId="6" borderId="24" xfId="12" applyNumberFormat="1" applyFont="1" applyFill="1" applyBorder="1" applyAlignment="1" applyProtection="1">
      <alignment vertical="center"/>
    </xf>
    <xf numFmtId="174" fontId="29" fillId="6" borderId="24" xfId="12" applyNumberFormat="1" applyFont="1" applyFill="1" applyBorder="1" applyAlignment="1" applyProtection="1">
      <alignment vertical="center"/>
    </xf>
    <xf numFmtId="176" fontId="29" fillId="6" borderId="24" xfId="15" applyNumberFormat="1" applyFont="1" applyFill="1" applyBorder="1" applyAlignment="1" applyProtection="1">
      <alignment vertical="center"/>
    </xf>
    <xf numFmtId="176" fontId="38" fillId="6" borderId="35" xfId="15" applyNumberFormat="1" applyFont="1" applyFill="1" applyBorder="1" applyAlignment="1" applyProtection="1">
      <alignment vertical="center"/>
    </xf>
    <xf numFmtId="2" fontId="38" fillId="6" borderId="35" xfId="2" applyNumberFormat="1" applyFont="1" applyFill="1" applyBorder="1" applyAlignment="1" applyProtection="1">
      <alignment vertical="center"/>
    </xf>
    <xf numFmtId="2" fontId="38" fillId="6" borderId="35" xfId="1" applyNumberFormat="1" applyFont="1" applyFill="1" applyBorder="1" applyAlignment="1">
      <alignment vertical="center"/>
    </xf>
    <xf numFmtId="39" fontId="38" fillId="6" borderId="35" xfId="1" applyNumberFormat="1" applyFont="1" applyFill="1" applyBorder="1" applyAlignment="1">
      <alignment vertical="center"/>
    </xf>
    <xf numFmtId="39" fontId="29" fillId="6" borderId="35" xfId="1" applyNumberFormat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/>
    </xf>
    <xf numFmtId="14" fontId="24" fillId="0" borderId="37" xfId="1" applyNumberFormat="1" applyFont="1" applyBorder="1" applyAlignment="1">
      <alignment vertical="center"/>
    </xf>
    <xf numFmtId="39" fontId="29" fillId="0" borderId="37" xfId="1" applyNumberFormat="1" applyFont="1" applyBorder="1" applyAlignment="1">
      <alignment horizontal="center" vertical="center"/>
    </xf>
    <xf numFmtId="0" fontId="24" fillId="0" borderId="37" xfId="1" applyFont="1" applyBorder="1" applyAlignment="1">
      <alignment horizontal="center"/>
    </xf>
    <xf numFmtId="39" fontId="38" fillId="0" borderId="24" xfId="1" applyNumberFormat="1" applyFont="1" applyBorder="1" applyAlignment="1">
      <alignment horizontal="center" vertical="center"/>
    </xf>
    <xf numFmtId="0" fontId="12" fillId="0" borderId="24" xfId="1" applyFont="1" applyBorder="1" applyAlignment="1">
      <alignment horizontal="center"/>
    </xf>
    <xf numFmtId="0" fontId="24" fillId="6" borderId="24" xfId="1" applyFont="1" applyFill="1" applyBorder="1" applyAlignment="1">
      <alignment horizontal="center"/>
    </xf>
    <xf numFmtId="176" fontId="38" fillId="0" borderId="24" xfId="15" applyNumberFormat="1" applyFont="1" applyBorder="1" applyAlignment="1" applyProtection="1">
      <alignment vertical="center"/>
    </xf>
    <xf numFmtId="174" fontId="37" fillId="0" borderId="24" xfId="12" applyNumberFormat="1" applyFont="1" applyFill="1" applyBorder="1" applyAlignment="1" applyProtection="1">
      <alignment vertical="center"/>
    </xf>
    <xf numFmtId="10" fontId="29" fillId="0" borderId="24" xfId="2" applyNumberFormat="1" applyFont="1" applyFill="1" applyBorder="1" applyAlignment="1">
      <alignment vertical="center"/>
    </xf>
    <xf numFmtId="174" fontId="24" fillId="0" borderId="24" xfId="12" applyNumberFormat="1" applyFont="1" applyFill="1" applyBorder="1" applyAlignment="1">
      <alignment horizontal="left" vertical="center"/>
    </xf>
    <xf numFmtId="174" fontId="24" fillId="0" borderId="24" xfId="12" applyNumberFormat="1" applyFont="1" applyFill="1" applyBorder="1" applyProtection="1"/>
    <xf numFmtId="176" fontId="29" fillId="0" borderId="24" xfId="15" applyNumberFormat="1" applyFont="1" applyFill="1" applyBorder="1" applyProtection="1"/>
    <xf numFmtId="2" fontId="29" fillId="0" borderId="24" xfId="1" applyNumberFormat="1" applyFont="1" applyBorder="1"/>
    <xf numFmtId="10" fontId="29" fillId="0" borderId="24" xfId="2" applyNumberFormat="1" applyFont="1" applyFill="1" applyBorder="1" applyProtection="1"/>
    <xf numFmtId="170" fontId="24" fillId="0" borderId="24" xfId="1" applyNumberFormat="1" applyFont="1" applyBorder="1"/>
    <xf numFmtId="39" fontId="29" fillId="0" borderId="24" xfId="1" applyNumberFormat="1" applyFont="1" applyBorder="1"/>
    <xf numFmtId="170" fontId="34" fillId="0" borderId="24" xfId="1" applyNumberFormat="1" applyFont="1" applyBorder="1" applyAlignment="1">
      <alignment horizontal="left" vertical="top"/>
    </xf>
    <xf numFmtId="174" fontId="24" fillId="0" borderId="0" xfId="12" applyNumberFormat="1" applyFont="1" applyBorder="1"/>
    <xf numFmtId="0" fontId="34" fillId="6" borderId="24" xfId="1" applyFont="1" applyFill="1" applyBorder="1" applyAlignment="1">
      <alignment horizontal="center" vertical="center"/>
    </xf>
    <xf numFmtId="10" fontId="34" fillId="6" borderId="24" xfId="2" applyNumberFormat="1" applyFont="1" applyFill="1" applyBorder="1" applyAlignment="1">
      <alignment horizontal="center" vertical="center"/>
    </xf>
    <xf numFmtId="0" fontId="34" fillId="0" borderId="24" xfId="1" applyFont="1" applyBorder="1" applyAlignment="1">
      <alignment horizontal="center" vertical="center"/>
    </xf>
    <xf numFmtId="0" fontId="34" fillId="0" borderId="24" xfId="1" applyFont="1" applyBorder="1" applyAlignment="1">
      <alignment horizontal="center" vertical="center" wrapText="1"/>
    </xf>
    <xf numFmtId="176" fontId="34" fillId="0" borderId="24" xfId="9" applyNumberFormat="1" applyFont="1" applyBorder="1" applyAlignment="1" applyProtection="1">
      <alignment vertical="center"/>
    </xf>
    <xf numFmtId="176" fontId="29" fillId="0" borderId="24" xfId="9" applyNumberFormat="1" applyFont="1" applyBorder="1" applyAlignment="1" applyProtection="1">
      <alignment vertical="center"/>
    </xf>
    <xf numFmtId="14" fontId="12" fillId="0" borderId="24" xfId="1" applyNumberFormat="1" applyFont="1" applyBorder="1" applyAlignment="1">
      <alignment horizontal="center" vertical="center"/>
    </xf>
    <xf numFmtId="167" fontId="34" fillId="0" borderId="24" xfId="5" applyNumberFormat="1" applyFont="1" applyBorder="1" applyAlignment="1">
      <alignment horizontal="center" vertical="center" wrapText="1"/>
    </xf>
    <xf numFmtId="176" fontId="34" fillId="0" borderId="24" xfId="15" applyNumberFormat="1" applyFont="1" applyBorder="1" applyAlignment="1">
      <alignment horizontal="center" vertical="center" wrapText="1"/>
    </xf>
    <xf numFmtId="10" fontId="38" fillId="0" borderId="24" xfId="2" applyNumberFormat="1" applyFont="1" applyBorder="1" applyAlignment="1" applyProtection="1">
      <alignment vertical="center"/>
    </xf>
    <xf numFmtId="10" fontId="29" fillId="0" borderId="0" xfId="2" applyNumberFormat="1" applyFont="1" applyFill="1"/>
    <xf numFmtId="0" fontId="31" fillId="0" borderId="24" xfId="1" applyFont="1" applyBorder="1" applyAlignment="1">
      <alignment vertical="center"/>
    </xf>
    <xf numFmtId="10" fontId="30" fillId="0" borderId="24" xfId="2" applyNumberFormat="1" applyFont="1" applyFill="1" applyBorder="1"/>
    <xf numFmtId="3" fontId="30" fillId="0" borderId="24" xfId="1" applyNumberFormat="1" applyFont="1" applyBorder="1" applyAlignment="1">
      <alignment horizontal="center" vertical="center"/>
    </xf>
    <xf numFmtId="167" fontId="30" fillId="0" borderId="24" xfId="5" applyNumberFormat="1" applyFont="1" applyFill="1" applyBorder="1" applyAlignment="1">
      <alignment horizontal="center" vertical="center"/>
    </xf>
    <xf numFmtId="2" fontId="30" fillId="0" borderId="25" xfId="1" applyNumberFormat="1" applyFont="1" applyBorder="1" applyAlignment="1">
      <alignment horizontal="left" vertical="center" wrapText="1"/>
    </xf>
    <xf numFmtId="2" fontId="30" fillId="0" borderId="26" xfId="1" applyNumberFormat="1" applyFont="1" applyBorder="1" applyAlignment="1">
      <alignment horizontal="left" vertical="center" wrapText="1"/>
    </xf>
    <xf numFmtId="2" fontId="30" fillId="0" borderId="27" xfId="1" applyNumberFormat="1" applyFont="1" applyBorder="1" applyAlignment="1">
      <alignment horizontal="left" vertical="center" wrapText="1"/>
    </xf>
    <xf numFmtId="10" fontId="34" fillId="0" borderId="24" xfId="2" applyNumberFormat="1" applyFont="1" applyFill="1" applyBorder="1" applyAlignment="1">
      <alignment horizontal="center" vertical="center"/>
    </xf>
    <xf numFmtId="164" fontId="24" fillId="0" borderId="12" xfId="14" applyNumberFormat="1" applyFont="1" applyBorder="1" applyAlignment="1">
      <alignment vertical="center"/>
    </xf>
    <xf numFmtId="2" fontId="29" fillId="0" borderId="0" xfId="1" applyNumberFormat="1" applyFont="1" applyAlignment="1">
      <alignment horizontal="left" vertical="top" wrapText="1"/>
    </xf>
    <xf numFmtId="0" fontId="24" fillId="0" borderId="11" xfId="14" applyFont="1" applyBorder="1" applyAlignment="1">
      <alignment horizontal="center" vertical="center"/>
    </xf>
    <xf numFmtId="164" fontId="24" fillId="0" borderId="15" xfId="14" applyNumberFormat="1" applyFont="1" applyBorder="1" applyAlignment="1">
      <alignment vertical="center"/>
    </xf>
    <xf numFmtId="0" fontId="24" fillId="0" borderId="6" xfId="14" applyFont="1" applyBorder="1" applyAlignment="1">
      <alignment horizontal="center" vertical="center"/>
    </xf>
    <xf numFmtId="0" fontId="24" fillId="0" borderId="5" xfId="14" applyFont="1" applyBorder="1" applyAlignment="1">
      <alignment horizontal="center" vertical="center"/>
    </xf>
    <xf numFmtId="172" fontId="24" fillId="0" borderId="24" xfId="16" applyFont="1" applyFill="1" applyBorder="1" applyAlignment="1">
      <alignment vertical="center"/>
    </xf>
    <xf numFmtId="172" fontId="29" fillId="0" borderId="24" xfId="16" applyFont="1" applyFill="1" applyBorder="1" applyAlignment="1">
      <alignment vertical="center"/>
    </xf>
    <xf numFmtId="167" fontId="29" fillId="0" borderId="24" xfId="5" applyNumberFormat="1" applyFont="1" applyFill="1" applyBorder="1" applyAlignment="1">
      <alignment horizontal="center" vertical="center" wrapText="1"/>
    </xf>
    <xf numFmtId="167" fontId="29" fillId="0" borderId="24" xfId="5" applyNumberFormat="1" applyFont="1" applyFill="1" applyBorder="1" applyAlignment="1" applyProtection="1">
      <alignment vertical="center"/>
    </xf>
    <xf numFmtId="10" fontId="29" fillId="0" borderId="24" xfId="2" applyNumberFormat="1" applyFont="1" applyFill="1" applyBorder="1" applyAlignment="1" applyProtection="1">
      <alignment vertical="center"/>
    </xf>
    <xf numFmtId="10" fontId="29" fillId="0" borderId="0" xfId="2" applyNumberFormat="1" applyFont="1" applyFill="1" applyBorder="1" applyProtection="1"/>
    <xf numFmtId="0" fontId="23" fillId="0" borderId="24" xfId="1" applyBorder="1" applyAlignment="1">
      <alignment horizontal="center" vertical="center"/>
    </xf>
    <xf numFmtId="39" fontId="29" fillId="0" borderId="24" xfId="1" applyNumberFormat="1" applyFont="1" applyBorder="1" applyAlignment="1">
      <alignment horizontal="center" vertical="center"/>
    </xf>
    <xf numFmtId="177" fontId="29" fillId="0" borderId="24" xfId="1" applyNumberFormat="1" applyFont="1" applyBorder="1" applyAlignment="1">
      <alignment horizontal="center" vertical="top"/>
    </xf>
    <xf numFmtId="170" fontId="29" fillId="0" borderId="24" xfId="1" applyNumberFormat="1" applyFont="1" applyBorder="1" applyAlignment="1">
      <alignment horizontal="center" vertical="top"/>
    </xf>
    <xf numFmtId="0" fontId="37" fillId="0" borderId="35" xfId="1" applyFont="1" applyBorder="1" applyAlignment="1">
      <alignment horizontal="center" vertical="center"/>
    </xf>
    <xf numFmtId="1" fontId="29" fillId="0" borderId="35" xfId="1" applyNumberFormat="1" applyFont="1" applyBorder="1" applyAlignment="1">
      <alignment horizontal="center" vertical="center" wrapText="1"/>
    </xf>
    <xf numFmtId="174" fontId="37" fillId="0" borderId="35" xfId="1" applyNumberFormat="1" applyFont="1" applyBorder="1" applyAlignment="1">
      <alignment vertical="center"/>
    </xf>
    <xf numFmtId="174" fontId="29" fillId="0" borderId="35" xfId="12" applyNumberFormat="1" applyFont="1" applyFill="1" applyBorder="1" applyAlignment="1" applyProtection="1">
      <alignment vertical="center"/>
    </xf>
    <xf numFmtId="0" fontId="37" fillId="0" borderId="28" xfId="1" applyFont="1" applyBorder="1" applyAlignment="1">
      <alignment horizontal="center" vertical="center"/>
    </xf>
    <xf numFmtId="0" fontId="37" fillId="6" borderId="35" xfId="1" applyFont="1" applyFill="1" applyBorder="1" applyAlignment="1">
      <alignment horizontal="center" vertical="center"/>
    </xf>
    <xf numFmtId="1" fontId="29" fillId="6" borderId="35" xfId="1" applyNumberFormat="1" applyFont="1" applyFill="1" applyBorder="1" applyAlignment="1">
      <alignment horizontal="center" vertical="center" wrapText="1"/>
    </xf>
    <xf numFmtId="174" fontId="34" fillId="6" borderId="35" xfId="12" applyNumberFormat="1" applyFont="1" applyFill="1" applyBorder="1" applyAlignment="1" applyProtection="1">
      <alignment vertical="center"/>
    </xf>
    <xf numFmtId="174" fontId="29" fillId="6" borderId="35" xfId="12" applyNumberFormat="1" applyFont="1" applyFill="1" applyBorder="1" applyAlignment="1" applyProtection="1">
      <alignment vertical="center"/>
    </xf>
    <xf numFmtId="167" fontId="34" fillId="0" borderId="24" xfId="5" applyNumberFormat="1" applyFont="1" applyBorder="1" applyAlignment="1" applyProtection="1">
      <alignment vertical="center"/>
    </xf>
    <xf numFmtId="167" fontId="29" fillId="0" borderId="24" xfId="5" applyNumberFormat="1" applyFont="1" applyBorder="1" applyAlignment="1" applyProtection="1">
      <alignment vertical="center"/>
    </xf>
    <xf numFmtId="176" fontId="34" fillId="0" borderId="24" xfId="15" applyNumberFormat="1" applyFont="1" applyBorder="1" applyAlignment="1" applyProtection="1">
      <alignment vertical="center"/>
    </xf>
    <xf numFmtId="0" fontId="51" fillId="0" borderId="0" xfId="1" applyFont="1"/>
    <xf numFmtId="174" fontId="51" fillId="0" borderId="0" xfId="12" applyNumberFormat="1" applyFont="1"/>
    <xf numFmtId="0" fontId="52" fillId="0" borderId="0" xfId="1" applyFont="1"/>
    <xf numFmtId="174" fontId="53" fillId="0" borderId="0" xfId="12" applyNumberFormat="1" applyFont="1"/>
    <xf numFmtId="174" fontId="53" fillId="0" borderId="0" xfId="1" applyNumberFormat="1" applyFont="1"/>
    <xf numFmtId="174" fontId="51" fillId="0" borderId="0" xfId="1" applyNumberFormat="1" applyFont="1"/>
    <xf numFmtId="1" fontId="34" fillId="0" borderId="35" xfId="1" applyNumberFormat="1" applyFont="1" applyBorder="1" applyAlignment="1">
      <alignment horizontal="center" vertical="center" wrapText="1"/>
    </xf>
    <xf numFmtId="174" fontId="34" fillId="0" borderId="35" xfId="12" applyNumberFormat="1" applyFont="1" applyFill="1" applyBorder="1" applyAlignment="1" applyProtection="1">
      <alignment vertical="center"/>
    </xf>
    <xf numFmtId="174" fontId="24" fillId="0" borderId="35" xfId="12" applyNumberFormat="1" applyFont="1" applyBorder="1" applyAlignment="1" applyProtection="1">
      <alignment vertical="center"/>
    </xf>
    <xf numFmtId="174" fontId="29" fillId="0" borderId="35" xfId="12" applyNumberFormat="1" applyFont="1" applyBorder="1" applyAlignment="1" applyProtection="1">
      <alignment vertical="center"/>
    </xf>
    <xf numFmtId="0" fontId="30" fillId="0" borderId="24" xfId="1" applyFont="1" applyBorder="1" applyAlignment="1">
      <alignment horizontal="center"/>
    </xf>
    <xf numFmtId="0" fontId="30" fillId="0" borderId="16" xfId="1" applyFont="1" applyBorder="1" applyAlignment="1">
      <alignment horizontal="center" vertical="center"/>
    </xf>
    <xf numFmtId="0" fontId="30" fillId="0" borderId="17" xfId="1" applyFont="1" applyBorder="1" applyAlignment="1">
      <alignment horizontal="center" vertical="center"/>
    </xf>
    <xf numFmtId="0" fontId="30" fillId="0" borderId="18" xfId="1" applyFont="1" applyBorder="1" applyAlignment="1">
      <alignment horizontal="center" vertical="center"/>
    </xf>
    <xf numFmtId="0" fontId="30" fillId="0" borderId="21" xfId="1" applyFont="1" applyBorder="1" applyAlignment="1">
      <alignment horizontal="center" vertical="center"/>
    </xf>
    <xf numFmtId="0" fontId="30" fillId="0" borderId="22" xfId="1" applyFont="1" applyBorder="1" applyAlignment="1">
      <alignment horizontal="center" vertical="center"/>
    </xf>
    <xf numFmtId="0" fontId="30" fillId="0" borderId="23" xfId="1" applyFont="1" applyBorder="1" applyAlignment="1">
      <alignment horizontal="center" vertical="center"/>
    </xf>
    <xf numFmtId="0" fontId="31" fillId="0" borderId="25" xfId="1" applyFont="1" applyBorder="1" applyAlignment="1">
      <alignment horizontal="left"/>
    </xf>
    <xf numFmtId="0" fontId="31" fillId="0" borderId="26" xfId="1" applyFont="1" applyBorder="1" applyAlignment="1">
      <alignment horizontal="left"/>
    </xf>
    <xf numFmtId="0" fontId="31" fillId="0" borderId="27" xfId="1" applyFont="1" applyBorder="1" applyAlignment="1">
      <alignment horizontal="left"/>
    </xf>
    <xf numFmtId="0" fontId="30" fillId="0" borderId="16" xfId="1" applyFont="1" applyBorder="1" applyAlignment="1">
      <alignment horizontal="center"/>
    </xf>
    <xf numFmtId="0" fontId="30" fillId="0" borderId="18" xfId="1" applyFont="1" applyBorder="1" applyAlignment="1">
      <alignment horizontal="center"/>
    </xf>
    <xf numFmtId="0" fontId="30" fillId="0" borderId="19" xfId="1" applyFont="1" applyBorder="1" applyAlignment="1">
      <alignment horizontal="center"/>
    </xf>
    <xf numFmtId="0" fontId="30" fillId="0" borderId="20" xfId="1" applyFont="1" applyBorder="1" applyAlignment="1">
      <alignment horizontal="center"/>
    </xf>
    <xf numFmtId="0" fontId="30" fillId="0" borderId="21" xfId="1" applyFont="1" applyBorder="1" applyAlignment="1">
      <alignment horizontal="center"/>
    </xf>
    <xf numFmtId="0" fontId="30" fillId="0" borderId="23" xfId="1" applyFont="1" applyBorder="1" applyAlignment="1">
      <alignment horizontal="center"/>
    </xf>
    <xf numFmtId="0" fontId="30" fillId="0" borderId="0" xfId="1" applyFont="1" applyAlignment="1">
      <alignment horizontal="center"/>
    </xf>
    <xf numFmtId="0" fontId="31" fillId="0" borderId="17" xfId="1" applyFont="1" applyBorder="1" applyAlignment="1">
      <alignment horizontal="left"/>
    </xf>
    <xf numFmtId="0" fontId="31" fillId="0" borderId="25" xfId="1" applyFont="1" applyBorder="1" applyAlignment="1">
      <alignment horizontal="left" vertical="center"/>
    </xf>
    <xf numFmtId="0" fontId="31" fillId="0" borderId="27" xfId="1" applyFont="1" applyBorder="1" applyAlignment="1">
      <alignment horizontal="left" vertical="center"/>
    </xf>
    <xf numFmtId="0" fontId="30" fillId="0" borderId="26" xfId="1" applyFont="1" applyBorder="1" applyAlignment="1">
      <alignment horizontal="center" vertical="center"/>
    </xf>
    <xf numFmtId="0" fontId="30" fillId="0" borderId="27" xfId="1" applyFont="1" applyBorder="1" applyAlignment="1">
      <alignment horizontal="center" vertical="center"/>
    </xf>
    <xf numFmtId="0" fontId="31" fillId="0" borderId="16" xfId="1" applyFont="1" applyBorder="1" applyAlignment="1">
      <alignment horizontal="left" vertical="top" wrapText="1"/>
    </xf>
    <xf numFmtId="0" fontId="31" fillId="0" borderId="17" xfId="1" applyFont="1" applyBorder="1" applyAlignment="1">
      <alignment horizontal="left" vertical="top" wrapText="1"/>
    </xf>
    <xf numFmtId="0" fontId="31" fillId="0" borderId="18" xfId="1" applyFont="1" applyBorder="1" applyAlignment="1">
      <alignment horizontal="left" vertical="top" wrapText="1"/>
    </xf>
    <xf numFmtId="0" fontId="31" fillId="0" borderId="19" xfId="1" applyFont="1" applyBorder="1" applyAlignment="1">
      <alignment horizontal="left" vertical="top" wrapText="1"/>
    </xf>
    <xf numFmtId="0" fontId="31" fillId="0" borderId="0" xfId="1" applyFont="1" applyAlignment="1">
      <alignment horizontal="left" vertical="top" wrapText="1"/>
    </xf>
    <xf numFmtId="0" fontId="31" fillId="0" borderId="20" xfId="1" applyFont="1" applyBorder="1" applyAlignment="1">
      <alignment horizontal="left" vertical="top" wrapText="1"/>
    </xf>
    <xf numFmtId="0" fontId="31" fillId="0" borderId="21" xfId="1" applyFont="1" applyBorder="1" applyAlignment="1">
      <alignment horizontal="left" vertical="top" wrapText="1"/>
    </xf>
    <xf numFmtId="0" fontId="31" fillId="0" borderId="22" xfId="1" applyFont="1" applyBorder="1" applyAlignment="1">
      <alignment horizontal="left" vertical="top" wrapText="1"/>
    </xf>
    <xf numFmtId="0" fontId="31" fillId="0" borderId="23" xfId="1" applyFont="1" applyBorder="1" applyAlignment="1">
      <alignment horizontal="left" vertical="top" wrapText="1"/>
    </xf>
    <xf numFmtId="2" fontId="31" fillId="0" borderId="25" xfId="1" applyNumberFormat="1" applyFont="1" applyBorder="1" applyAlignment="1">
      <alignment horizontal="center" vertical="center" wrapText="1"/>
    </xf>
    <xf numFmtId="2" fontId="31" fillId="0" borderId="26" xfId="1" applyNumberFormat="1" applyFont="1" applyBorder="1" applyAlignment="1">
      <alignment horizontal="center" vertical="center" wrapText="1"/>
    </xf>
    <xf numFmtId="2" fontId="31" fillId="0" borderId="27" xfId="1" applyNumberFormat="1" applyFont="1" applyBorder="1" applyAlignment="1">
      <alignment horizontal="center" vertical="center" wrapText="1"/>
    </xf>
    <xf numFmtId="0" fontId="31" fillId="0" borderId="25" xfId="1" applyFont="1" applyBorder="1" applyAlignment="1">
      <alignment horizontal="left" vertical="top" wrapText="1"/>
    </xf>
    <xf numFmtId="0" fontId="31" fillId="0" borderId="27" xfId="1" applyFont="1" applyBorder="1" applyAlignment="1">
      <alignment horizontal="left" vertical="top" wrapText="1"/>
    </xf>
    <xf numFmtId="0" fontId="30" fillId="0" borderId="26" xfId="1" applyFont="1" applyBorder="1" applyAlignment="1">
      <alignment horizontal="center" vertical="center" wrapText="1"/>
    </xf>
    <xf numFmtId="0" fontId="30" fillId="0" borderId="27" xfId="1" applyFont="1" applyBorder="1" applyAlignment="1">
      <alignment horizontal="center" vertical="center" wrapText="1"/>
    </xf>
    <xf numFmtId="2" fontId="30" fillId="0" borderId="25" xfId="1" applyNumberFormat="1" applyFont="1" applyBorder="1" applyAlignment="1">
      <alignment horizontal="center" vertical="center" wrapText="1"/>
    </xf>
    <xf numFmtId="2" fontId="30" fillId="0" borderId="26" xfId="1" applyNumberFormat="1" applyFont="1" applyBorder="1" applyAlignment="1">
      <alignment horizontal="center" vertical="center" wrapText="1"/>
    </xf>
    <xf numFmtId="2" fontId="30" fillId="0" borderId="27" xfId="1" applyNumberFormat="1" applyFont="1" applyBorder="1" applyAlignment="1">
      <alignment horizontal="center" vertical="center" wrapText="1"/>
    </xf>
    <xf numFmtId="2" fontId="32" fillId="0" borderId="0" xfId="1" applyNumberFormat="1" applyFont="1" applyAlignment="1">
      <alignment horizontal="center" vertical="center" wrapText="1"/>
    </xf>
    <xf numFmtId="2" fontId="31" fillId="0" borderId="24" xfId="1" applyNumberFormat="1" applyFont="1" applyBorder="1" applyAlignment="1">
      <alignment horizontal="center" vertical="center"/>
    </xf>
    <xf numFmtId="0" fontId="31" fillId="0" borderId="25" xfId="1" applyFont="1" applyBorder="1" applyAlignment="1">
      <alignment horizontal="left" vertical="center" wrapText="1"/>
    </xf>
    <xf numFmtId="0" fontId="31" fillId="0" borderId="27" xfId="1" applyFont="1" applyBorder="1" applyAlignment="1">
      <alignment horizontal="left" vertical="center" wrapText="1"/>
    </xf>
    <xf numFmtId="10" fontId="30" fillId="0" borderId="25" xfId="2" applyNumberFormat="1" applyFont="1" applyFill="1" applyBorder="1" applyAlignment="1">
      <alignment horizontal="center"/>
    </xf>
    <xf numFmtId="10" fontId="30" fillId="0" borderId="26" xfId="2" applyNumberFormat="1" applyFont="1" applyFill="1" applyBorder="1" applyAlignment="1">
      <alignment horizontal="center"/>
    </xf>
    <xf numFmtId="10" fontId="30" fillId="0" borderId="27" xfId="2" applyNumberFormat="1" applyFont="1" applyFill="1" applyBorder="1" applyAlignment="1">
      <alignment horizontal="center"/>
    </xf>
    <xf numFmtId="2" fontId="32" fillId="0" borderId="0" xfId="1" applyNumberFormat="1" applyFont="1" applyAlignment="1">
      <alignment horizontal="center" vertical="center"/>
    </xf>
    <xf numFmtId="0" fontId="35" fillId="0" borderId="24" xfId="1" applyFont="1" applyBorder="1" applyAlignment="1">
      <alignment horizontal="center" vertical="center" wrapText="1"/>
    </xf>
    <xf numFmtId="0" fontId="34" fillId="0" borderId="24" xfId="1" applyFont="1" applyBorder="1" applyAlignment="1">
      <alignment horizontal="center" vertical="center" wrapText="1"/>
    </xf>
    <xf numFmtId="2" fontId="33" fillId="0" borderId="0" xfId="1" applyNumberFormat="1" applyFont="1" applyAlignment="1">
      <alignment horizontal="left" vertical="center" wrapText="1"/>
    </xf>
    <xf numFmtId="0" fontId="31" fillId="0" borderId="25" xfId="1" applyFont="1" applyBorder="1" applyAlignment="1">
      <alignment horizontal="left" vertical="top"/>
    </xf>
    <xf numFmtId="0" fontId="31" fillId="0" borderId="27" xfId="1" applyFont="1" applyBorder="1" applyAlignment="1">
      <alignment horizontal="left" vertical="top"/>
    </xf>
    <xf numFmtId="2" fontId="30" fillId="0" borderId="25" xfId="1" applyNumberFormat="1" applyFont="1" applyBorder="1" applyAlignment="1">
      <alignment horizontal="left" vertical="center" wrapText="1"/>
    </xf>
    <xf numFmtId="2" fontId="30" fillId="0" borderId="26" xfId="1" applyNumberFormat="1" applyFont="1" applyBorder="1" applyAlignment="1">
      <alignment horizontal="left" vertical="center" wrapText="1"/>
    </xf>
    <xf numFmtId="2" fontId="30" fillId="0" borderId="27" xfId="1" applyNumberFormat="1" applyFont="1" applyBorder="1" applyAlignment="1">
      <alignment horizontal="left" vertical="center" wrapText="1"/>
    </xf>
    <xf numFmtId="0" fontId="31" fillId="0" borderId="25" xfId="1" applyFont="1" applyBorder="1" applyAlignment="1">
      <alignment horizontal="center" vertical="center"/>
    </xf>
    <xf numFmtId="0" fontId="31" fillId="0" borderId="26" xfId="1" applyFont="1" applyBorder="1" applyAlignment="1">
      <alignment horizontal="center" vertical="center"/>
    </xf>
    <xf numFmtId="0" fontId="31" fillId="0" borderId="27" xfId="1" applyFont="1" applyBorder="1" applyAlignment="1">
      <alignment horizontal="center" vertical="center"/>
    </xf>
    <xf numFmtId="0" fontId="34" fillId="0" borderId="28" xfId="1" applyFont="1" applyBorder="1" applyAlignment="1">
      <alignment horizontal="center" vertical="center" wrapText="1"/>
    </xf>
    <xf numFmtId="0" fontId="34" fillId="0" borderId="45" xfId="1" applyFont="1" applyBorder="1" applyAlignment="1">
      <alignment horizontal="center" vertical="center" wrapText="1"/>
    </xf>
    <xf numFmtId="0" fontId="34" fillId="0" borderId="37" xfId="1" applyFont="1" applyBorder="1" applyAlignment="1">
      <alignment horizontal="center" vertical="center" wrapText="1"/>
    </xf>
    <xf numFmtId="0" fontId="34" fillId="0" borderId="24" xfId="1" applyFont="1" applyBorder="1" applyAlignment="1">
      <alignment horizontal="center" vertical="center"/>
    </xf>
    <xf numFmtId="0" fontId="34" fillId="0" borderId="16" xfId="1" applyFont="1" applyBorder="1" applyAlignment="1">
      <alignment horizontal="center" vertical="center" wrapText="1"/>
    </xf>
    <xf numFmtId="0" fontId="34" fillId="0" borderId="17" xfId="1" applyFont="1" applyBorder="1" applyAlignment="1">
      <alignment horizontal="center" vertical="center" wrapText="1"/>
    </xf>
    <xf numFmtId="0" fontId="34" fillId="0" borderId="18" xfId="1" applyFont="1" applyBorder="1" applyAlignment="1">
      <alignment horizontal="center" vertical="center" wrapText="1"/>
    </xf>
    <xf numFmtId="0" fontId="34" fillId="0" borderId="21" xfId="1" applyFont="1" applyBorder="1" applyAlignment="1">
      <alignment horizontal="center" vertical="center" wrapText="1"/>
    </xf>
    <xf numFmtId="0" fontId="34" fillId="0" borderId="22" xfId="1" applyFont="1" applyBorder="1" applyAlignment="1">
      <alignment horizontal="center" vertical="center" wrapText="1"/>
    </xf>
    <xf numFmtId="0" fontId="34" fillId="0" borderId="23" xfId="1" applyFont="1" applyBorder="1" applyAlignment="1">
      <alignment horizontal="center" vertical="center" wrapText="1"/>
    </xf>
    <xf numFmtId="0" fontId="34" fillId="0" borderId="24" xfId="1" applyFont="1" applyBorder="1" applyAlignment="1">
      <alignment horizontal="center"/>
    </xf>
    <xf numFmtId="2" fontId="29" fillId="0" borderId="0" xfId="1" applyNumberFormat="1" applyFont="1" applyAlignment="1">
      <alignment horizontal="left" vertical="top" wrapText="1"/>
    </xf>
    <xf numFmtId="9" fontId="29" fillId="0" borderId="24" xfId="13" applyFont="1" applyFill="1" applyBorder="1" applyAlignment="1" applyProtection="1">
      <alignment horizontal="center" vertical="center"/>
    </xf>
    <xf numFmtId="9" fontId="24" fillId="0" borderId="24" xfId="13" applyFont="1" applyFill="1" applyBorder="1" applyAlignment="1">
      <alignment horizontal="center" vertical="center"/>
    </xf>
    <xf numFmtId="0" fontId="24" fillId="0" borderId="14" xfId="14" applyFont="1" applyBorder="1" applyAlignment="1">
      <alignment vertical="center" wrapText="1"/>
    </xf>
    <xf numFmtId="0" fontId="6" fillId="0" borderId="15" xfId="14" applyFont="1" applyBorder="1"/>
    <xf numFmtId="0" fontId="23" fillId="0" borderId="24" xfId="14" applyFont="1" applyBorder="1" applyAlignment="1">
      <alignment horizontal="center" vertical="center" wrapText="1"/>
    </xf>
    <xf numFmtId="0" fontId="45" fillId="0" borderId="24" xfId="14" applyFont="1" applyBorder="1"/>
    <xf numFmtId="169" fontId="24" fillId="0" borderId="13" xfId="14" applyNumberFormat="1" applyFont="1" applyBorder="1" applyAlignment="1">
      <alignment horizontal="center" vertical="center"/>
    </xf>
    <xf numFmtId="0" fontId="24" fillId="0" borderId="52" xfId="14" applyFont="1" applyBorder="1" applyAlignment="1">
      <alignment vertical="center" wrapText="1"/>
    </xf>
    <xf numFmtId="0" fontId="24" fillId="0" borderId="15" xfId="14" applyFont="1" applyBorder="1" applyAlignment="1">
      <alignment vertical="center" wrapText="1"/>
    </xf>
    <xf numFmtId="0" fontId="23" fillId="0" borderId="28" xfId="14" applyFont="1" applyBorder="1" applyAlignment="1">
      <alignment horizontal="center" vertical="center" wrapText="1"/>
    </xf>
    <xf numFmtId="0" fontId="23" fillId="0" borderId="37" xfId="14" applyFont="1" applyBorder="1" applyAlignment="1">
      <alignment horizontal="center" vertical="center" wrapText="1"/>
    </xf>
    <xf numFmtId="0" fontId="24" fillId="0" borderId="24" xfId="1" applyFont="1" applyBorder="1" applyAlignment="1">
      <alignment horizontal="center"/>
    </xf>
    <xf numFmtId="0" fontId="34" fillId="0" borderId="25" xfId="1" applyFont="1" applyBorder="1" applyAlignment="1">
      <alignment horizontal="center" vertical="center"/>
    </xf>
    <xf numFmtId="0" fontId="29" fillId="0" borderId="28" xfId="1" applyFont="1" applyBorder="1" applyAlignment="1">
      <alignment horizontal="center" vertical="center" wrapText="1"/>
    </xf>
    <xf numFmtId="0" fontId="29" fillId="0" borderId="37" xfId="1" applyFont="1" applyBorder="1" applyAlignment="1">
      <alignment horizontal="center" vertical="center" wrapText="1"/>
    </xf>
    <xf numFmtId="39" fontId="29" fillId="0" borderId="24" xfId="1" applyNumberFormat="1" applyFont="1" applyBorder="1" applyAlignment="1">
      <alignment horizontal="center" vertical="center"/>
    </xf>
    <xf numFmtId="0" fontId="24" fillId="0" borderId="24" xfId="1" applyFont="1" applyBorder="1" applyAlignment="1">
      <alignment horizontal="left" vertical="center" wrapText="1"/>
    </xf>
    <xf numFmtId="170" fontId="34" fillId="0" borderId="24" xfId="1" applyNumberFormat="1" applyFont="1" applyBorder="1" applyAlignment="1">
      <alignment horizontal="left" vertical="center"/>
    </xf>
    <xf numFmtId="170" fontId="34" fillId="0" borderId="24" xfId="1" applyNumberFormat="1" applyFont="1" applyBorder="1" applyAlignment="1">
      <alignment horizontal="center" vertical="top"/>
    </xf>
    <xf numFmtId="2" fontId="34" fillId="0" borderId="27" xfId="1" applyNumberFormat="1" applyFont="1" applyBorder="1" applyAlignment="1">
      <alignment horizontal="left" vertical="center"/>
    </xf>
    <xf numFmtId="2" fontId="34" fillId="0" borderId="24" xfId="1" applyNumberFormat="1" applyFont="1" applyBorder="1" applyAlignment="1">
      <alignment horizontal="left" vertical="center"/>
    </xf>
    <xf numFmtId="0" fontId="46" fillId="0" borderId="16" xfId="1" applyFont="1" applyBorder="1" applyAlignment="1">
      <alignment horizontal="center" vertical="center" wrapText="1"/>
    </xf>
    <xf numFmtId="0" fontId="46" fillId="0" borderId="18" xfId="1" applyFont="1" applyBorder="1" applyAlignment="1">
      <alignment horizontal="center" vertical="center" wrapText="1"/>
    </xf>
    <xf numFmtId="0" fontId="46" fillId="0" borderId="21" xfId="1" applyFont="1" applyBorder="1" applyAlignment="1">
      <alignment horizontal="center" vertical="center" wrapText="1"/>
    </xf>
    <xf numFmtId="0" fontId="46" fillId="0" borderId="23" xfId="1" applyFont="1" applyBorder="1" applyAlignment="1">
      <alignment horizontal="center" vertical="center" wrapText="1"/>
    </xf>
    <xf numFmtId="0" fontId="47" fillId="0" borderId="16" xfId="1" applyFont="1" applyBorder="1" applyAlignment="1">
      <alignment horizontal="center" vertical="center" wrapText="1"/>
    </xf>
    <xf numFmtId="0" fontId="47" fillId="0" borderId="17" xfId="1" applyFont="1" applyBorder="1" applyAlignment="1">
      <alignment horizontal="center" vertical="center" wrapText="1"/>
    </xf>
    <xf numFmtId="0" fontId="47" fillId="0" borderId="18" xfId="1" applyFont="1" applyBorder="1" applyAlignment="1">
      <alignment horizontal="center" vertical="center" wrapText="1"/>
    </xf>
    <xf numFmtId="0" fontId="47" fillId="0" borderId="21" xfId="1" applyFont="1" applyBorder="1" applyAlignment="1">
      <alignment horizontal="center" vertical="center" wrapText="1"/>
    </xf>
    <xf numFmtId="0" fontId="47" fillId="0" borderId="22" xfId="1" applyFont="1" applyBorder="1" applyAlignment="1">
      <alignment horizontal="center" vertical="center" wrapText="1"/>
    </xf>
    <xf numFmtId="0" fontId="47" fillId="0" borderId="23" xfId="1" applyFont="1" applyBorder="1" applyAlignment="1">
      <alignment horizontal="center" vertical="center" wrapText="1"/>
    </xf>
    <xf numFmtId="0" fontId="23" fillId="0" borderId="28" xfId="1" applyBorder="1" applyAlignment="1">
      <alignment horizontal="center" vertical="center" wrapText="1"/>
    </xf>
    <xf numFmtId="0" fontId="23" fillId="0" borderId="37" xfId="1" applyBorder="1" applyAlignment="1">
      <alignment horizontal="center" vertical="center" wrapText="1"/>
    </xf>
    <xf numFmtId="0" fontId="37" fillId="0" borderId="24" xfId="1" applyFont="1" applyBorder="1" applyAlignment="1">
      <alignment horizontal="left" vertical="top" wrapText="1"/>
    </xf>
    <xf numFmtId="0" fontId="37" fillId="0" borderId="24" xfId="1" applyFont="1" applyBorder="1" applyAlignment="1">
      <alignment horizontal="left" vertical="top"/>
    </xf>
    <xf numFmtId="0" fontId="34" fillId="0" borderId="16" xfId="1" applyFont="1" applyBorder="1" applyAlignment="1">
      <alignment horizontal="left" vertical="top" wrapText="1"/>
    </xf>
    <xf numFmtId="0" fontId="34" fillId="0" borderId="17" xfId="1" applyFont="1" applyBorder="1" applyAlignment="1">
      <alignment horizontal="left" vertical="top" wrapText="1"/>
    </xf>
    <xf numFmtId="0" fontId="34" fillId="0" borderId="18" xfId="1" applyFont="1" applyBorder="1" applyAlignment="1">
      <alignment horizontal="left" vertical="top" wrapText="1"/>
    </xf>
    <xf numFmtId="0" fontId="34" fillId="0" borderId="21" xfId="1" applyFont="1" applyBorder="1" applyAlignment="1">
      <alignment horizontal="left" vertical="top" wrapText="1"/>
    </xf>
    <xf numFmtId="0" fontId="34" fillId="0" borderId="22" xfId="1" applyFont="1" applyBorder="1" applyAlignment="1">
      <alignment horizontal="left" vertical="top" wrapText="1"/>
    </xf>
    <xf numFmtId="0" fontId="34" fillId="0" borderId="23" xfId="1" applyFont="1" applyBorder="1" applyAlignment="1">
      <alignment horizontal="left" vertical="top" wrapText="1"/>
    </xf>
    <xf numFmtId="171" fontId="37" fillId="0" borderId="24" xfId="1" applyNumberFormat="1" applyFont="1" applyBorder="1" applyAlignment="1">
      <alignment horizontal="left" vertical="top"/>
    </xf>
    <xf numFmtId="0" fontId="46" fillId="0" borderId="24" xfId="1" applyFont="1" applyBorder="1" applyAlignment="1">
      <alignment horizontal="center" vertical="center" wrapText="1"/>
    </xf>
    <xf numFmtId="0" fontId="47" fillId="0" borderId="24" xfId="1" applyFont="1" applyBorder="1" applyAlignment="1">
      <alignment horizontal="center" vertical="center" wrapText="1"/>
    </xf>
    <xf numFmtId="0" fontId="23" fillId="0" borderId="24" xfId="1" applyBorder="1" applyAlignment="1">
      <alignment horizontal="center" vertical="center" wrapText="1"/>
    </xf>
    <xf numFmtId="0" fontId="47" fillId="0" borderId="19" xfId="1" applyFont="1" applyBorder="1" applyAlignment="1">
      <alignment horizontal="center" vertical="center" wrapText="1"/>
    </xf>
    <xf numFmtId="0" fontId="47" fillId="0" borderId="0" xfId="1" applyFont="1" applyAlignment="1">
      <alignment horizontal="center" vertical="center" wrapText="1"/>
    </xf>
    <xf numFmtId="0" fontId="47" fillId="0" borderId="20" xfId="1" applyFont="1" applyBorder="1" applyAlignment="1">
      <alignment horizontal="center" vertical="center" wrapText="1"/>
    </xf>
    <xf numFmtId="0" fontId="23" fillId="0" borderId="45" xfId="1" applyBorder="1" applyAlignment="1">
      <alignment horizontal="center" vertical="center" wrapText="1"/>
    </xf>
    <xf numFmtId="176" fontId="30" fillId="0" borderId="26" xfId="11" applyNumberFormat="1" applyFont="1" applyBorder="1" applyAlignment="1">
      <alignment horizontal="center" vertical="center"/>
    </xf>
    <xf numFmtId="176" fontId="30" fillId="0" borderId="27" xfId="11" applyNumberFormat="1" applyFont="1" applyBorder="1" applyAlignment="1">
      <alignment horizontal="center" vertical="center"/>
    </xf>
    <xf numFmtId="0" fontId="24" fillId="0" borderId="24" xfId="14" applyFont="1" applyBorder="1" applyAlignment="1">
      <alignment horizontal="left" vertical="center" wrapText="1"/>
    </xf>
    <xf numFmtId="0" fontId="6" fillId="0" borderId="24" xfId="14" applyFont="1" applyBorder="1"/>
    <xf numFmtId="0" fontId="23" fillId="0" borderId="13" xfId="14" applyFont="1" applyBorder="1" applyAlignment="1">
      <alignment horizontal="center" vertical="center" wrapText="1"/>
    </xf>
    <xf numFmtId="0" fontId="45" fillId="0" borderId="14" xfId="14" applyFont="1" applyBorder="1"/>
    <xf numFmtId="0" fontId="24" fillId="0" borderId="28" xfId="14" applyFont="1" applyBorder="1" applyAlignment="1">
      <alignment vertical="center" wrapText="1"/>
    </xf>
    <xf numFmtId="0" fontId="6" fillId="0" borderId="37" xfId="14" applyFont="1" applyBorder="1"/>
    <xf numFmtId="0" fontId="31" fillId="0" borderId="25" xfId="14" applyFont="1" applyBorder="1" applyAlignment="1">
      <alignment horizontal="left" vertical="center"/>
    </xf>
    <xf numFmtId="0" fontId="31" fillId="0" borderId="26" xfId="14" applyFont="1" applyBorder="1" applyAlignment="1">
      <alignment horizontal="left" vertical="center"/>
    </xf>
    <xf numFmtId="0" fontId="31" fillId="0" borderId="27" xfId="14" applyFont="1" applyBorder="1" applyAlignment="1">
      <alignment horizontal="left" vertical="center"/>
    </xf>
    <xf numFmtId="0" fontId="37" fillId="0" borderId="25" xfId="14" applyFont="1" applyBorder="1" applyAlignment="1">
      <alignment horizontal="left" vertical="center"/>
    </xf>
    <xf numFmtId="0" fontId="37" fillId="0" borderId="26" xfId="14" applyFont="1" applyBorder="1" applyAlignment="1">
      <alignment horizontal="left" vertical="center"/>
    </xf>
    <xf numFmtId="0" fontId="34" fillId="0" borderId="46" xfId="1" applyFont="1" applyBorder="1" applyAlignment="1">
      <alignment horizontal="center" vertical="center" wrapText="1"/>
    </xf>
    <xf numFmtId="0" fontId="34" fillId="0" borderId="47" xfId="1" applyFont="1" applyBorder="1" applyAlignment="1">
      <alignment horizontal="center" vertical="center" wrapText="1"/>
    </xf>
    <xf numFmtId="0" fontId="34" fillId="0" borderId="28" xfId="1" applyFont="1" applyBorder="1" applyAlignment="1">
      <alignment horizontal="center" vertical="center"/>
    </xf>
    <xf numFmtId="0" fontId="34" fillId="0" borderId="37" xfId="1" applyFont="1" applyBorder="1" applyAlignment="1">
      <alignment horizontal="center" vertical="center"/>
    </xf>
    <xf numFmtId="0" fontId="34" fillId="0" borderId="28" xfId="1" applyFont="1" applyBorder="1" applyAlignment="1">
      <alignment vertical="center" wrapText="1"/>
    </xf>
    <xf numFmtId="0" fontId="34" fillId="0" borderId="45" xfId="1" applyFont="1" applyBorder="1" applyAlignment="1">
      <alignment vertical="center" wrapText="1"/>
    </xf>
    <xf numFmtId="0" fontId="34" fillId="0" borderId="37" xfId="1" applyFont="1" applyBorder="1" applyAlignment="1">
      <alignment vertical="center" wrapText="1"/>
    </xf>
    <xf numFmtId="0" fontId="29" fillId="0" borderId="28" xfId="1" applyFont="1" applyBorder="1" applyAlignment="1">
      <alignment horizontal="left" vertical="center" wrapText="1"/>
    </xf>
    <xf numFmtId="0" fontId="29" fillId="0" borderId="37" xfId="1" applyFont="1" applyBorder="1" applyAlignment="1">
      <alignment horizontal="left" vertical="center" wrapText="1"/>
    </xf>
    <xf numFmtId="0" fontId="24" fillId="0" borderId="24" xfId="1" applyFont="1" applyBorder="1" applyAlignment="1">
      <alignment vertical="center" wrapText="1"/>
    </xf>
    <xf numFmtId="0" fontId="24" fillId="0" borderId="28" xfId="1" applyFont="1" applyBorder="1" applyAlignment="1">
      <alignment vertical="center" wrapText="1"/>
    </xf>
    <xf numFmtId="0" fontId="24" fillId="0" borderId="45" xfId="1" applyFont="1" applyBorder="1" applyAlignment="1">
      <alignment vertical="center" wrapText="1"/>
    </xf>
    <xf numFmtId="0" fontId="24" fillId="0" borderId="37" xfId="1" applyFont="1" applyBorder="1" applyAlignment="1">
      <alignment vertical="center" wrapText="1"/>
    </xf>
    <xf numFmtId="0" fontId="24" fillId="0" borderId="48" xfId="14" applyFont="1" applyBorder="1" applyAlignment="1">
      <alignment horizontal="left" vertical="center" wrapText="1"/>
    </xf>
    <xf numFmtId="0" fontId="24" fillId="0" borderId="49" xfId="14" applyFont="1" applyBorder="1" applyAlignment="1">
      <alignment horizontal="left" vertical="center" wrapText="1"/>
    </xf>
    <xf numFmtId="0" fontId="24" fillId="0" borderId="14" xfId="14" applyFont="1" applyBorder="1" applyAlignment="1">
      <alignment horizontal="left" vertical="center" wrapText="1"/>
    </xf>
    <xf numFmtId="0" fontId="6" fillId="0" borderId="15" xfId="14" applyFont="1" applyBorder="1" applyAlignment="1">
      <alignment horizontal="left"/>
    </xf>
    <xf numFmtId="0" fontId="6" fillId="0" borderId="14" xfId="14" applyFont="1" applyBorder="1"/>
    <xf numFmtId="0" fontId="24" fillId="0" borderId="24" xfId="14" applyFont="1" applyBorder="1" applyAlignment="1">
      <alignment vertical="center" wrapText="1"/>
    </xf>
    <xf numFmtId="0" fontId="24" fillId="0" borderId="50" xfId="14" applyFont="1" applyBorder="1" applyAlignment="1">
      <alignment vertical="center" wrapText="1"/>
    </xf>
    <xf numFmtId="0" fontId="24" fillId="0" borderId="51" xfId="14" applyFont="1" applyBorder="1" applyAlignment="1">
      <alignment vertical="center" wrapText="1"/>
    </xf>
    <xf numFmtId="0" fontId="23" fillId="0" borderId="14" xfId="14" applyFont="1" applyBorder="1" applyAlignment="1">
      <alignment horizontal="center" vertical="center" wrapText="1"/>
    </xf>
    <xf numFmtId="169" fontId="24" fillId="0" borderId="14" xfId="14" applyNumberFormat="1" applyFont="1" applyBorder="1" applyAlignment="1">
      <alignment horizontal="center" vertical="center"/>
    </xf>
    <xf numFmtId="0" fontId="24" fillId="0" borderId="16" xfId="1" applyFont="1" applyBorder="1" applyAlignment="1">
      <alignment vertical="center" wrapText="1"/>
    </xf>
    <xf numFmtId="0" fontId="24" fillId="0" borderId="19" xfId="1" applyFont="1" applyBorder="1" applyAlignment="1">
      <alignment vertical="center" wrapText="1"/>
    </xf>
    <xf numFmtId="0" fontId="30" fillId="0" borderId="16" xfId="1" applyFont="1" applyBorder="1" applyAlignment="1">
      <alignment horizontal="left" vertical="top" wrapText="1"/>
    </xf>
    <xf numFmtId="0" fontId="30" fillId="0" borderId="17" xfId="1" applyFont="1" applyBorder="1" applyAlignment="1">
      <alignment horizontal="left" vertical="top" wrapText="1"/>
    </xf>
    <xf numFmtId="0" fontId="30" fillId="0" borderId="18" xfId="1" applyFont="1" applyBorder="1" applyAlignment="1">
      <alignment horizontal="left" vertical="top" wrapText="1"/>
    </xf>
    <xf numFmtId="0" fontId="30" fillId="0" borderId="19" xfId="1" applyFont="1" applyBorder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20" xfId="1" applyFont="1" applyBorder="1" applyAlignment="1">
      <alignment horizontal="left" vertical="top" wrapText="1"/>
    </xf>
    <xf numFmtId="0" fontId="30" fillId="0" borderId="21" xfId="1" applyFont="1" applyBorder="1" applyAlignment="1">
      <alignment horizontal="left" vertical="top" wrapText="1"/>
    </xf>
    <xf numFmtId="0" fontId="30" fillId="0" borderId="22" xfId="1" applyFont="1" applyBorder="1" applyAlignment="1">
      <alignment horizontal="left" vertical="top" wrapText="1"/>
    </xf>
    <xf numFmtId="0" fontId="30" fillId="0" borderId="23" xfId="1" applyFont="1" applyBorder="1" applyAlignment="1">
      <alignment horizontal="left" vertical="top" wrapText="1"/>
    </xf>
    <xf numFmtId="0" fontId="31" fillId="5" borderId="25" xfId="1" applyFont="1" applyFill="1" applyBorder="1" applyAlignment="1">
      <alignment horizontal="left"/>
    </xf>
    <xf numFmtId="0" fontId="31" fillId="5" borderId="26" xfId="1" applyFont="1" applyFill="1" applyBorder="1" applyAlignment="1">
      <alignment horizontal="left"/>
    </xf>
    <xf numFmtId="0" fontId="31" fillId="5" borderId="27" xfId="1" applyFont="1" applyFill="1" applyBorder="1" applyAlignment="1">
      <alignment horizontal="left"/>
    </xf>
    <xf numFmtId="10" fontId="30" fillId="0" borderId="25" xfId="2" applyNumberFormat="1" applyFont="1" applyBorder="1" applyAlignment="1">
      <alignment horizontal="center"/>
    </xf>
    <xf numFmtId="10" fontId="30" fillId="0" borderId="26" xfId="2" applyNumberFormat="1" applyFont="1" applyBorder="1" applyAlignment="1">
      <alignment horizontal="center"/>
    </xf>
    <xf numFmtId="10" fontId="30" fillId="0" borderId="27" xfId="2" applyNumberFormat="1" applyFont="1" applyBorder="1" applyAlignment="1">
      <alignment horizontal="center"/>
    </xf>
    <xf numFmtId="174" fontId="34" fillId="0" borderId="24" xfId="12" applyNumberFormat="1" applyFont="1" applyBorder="1" applyAlignment="1">
      <alignment horizontal="center" vertical="center" wrapText="1"/>
    </xf>
    <xf numFmtId="174" fontId="34" fillId="0" borderId="28" xfId="12" applyNumberFormat="1" applyFont="1" applyBorder="1" applyAlignment="1">
      <alignment horizontal="center" vertical="center" wrapText="1"/>
    </xf>
    <xf numFmtId="0" fontId="43" fillId="0" borderId="29" xfId="14" applyFont="1" applyBorder="1" applyAlignment="1">
      <alignment horizontal="center" vertical="center" wrapText="1"/>
    </xf>
    <xf numFmtId="0" fontId="43" fillId="0" borderId="32" xfId="14" applyFont="1" applyBorder="1" applyAlignment="1">
      <alignment horizontal="center" vertical="center" wrapText="1"/>
    </xf>
    <xf numFmtId="0" fontId="43" fillId="0" borderId="34" xfId="14" applyFont="1" applyBorder="1" applyAlignment="1">
      <alignment horizontal="center" vertical="center" wrapText="1"/>
    </xf>
    <xf numFmtId="0" fontId="44" fillId="0" borderId="30" xfId="14" applyFont="1" applyBorder="1" applyAlignment="1">
      <alignment horizontal="center" vertical="center" wrapText="1"/>
    </xf>
    <xf numFmtId="0" fontId="44" fillId="0" borderId="24" xfId="14" applyFont="1" applyBorder="1" applyAlignment="1">
      <alignment horizontal="center" vertical="center" wrapText="1"/>
    </xf>
    <xf numFmtId="0" fontId="29" fillId="0" borderId="30" xfId="1" applyFont="1" applyBorder="1" applyAlignment="1">
      <alignment horizontal="center" vertical="center" wrapText="1"/>
    </xf>
    <xf numFmtId="0" fontId="29" fillId="0" borderId="24" xfId="1" applyFont="1" applyBorder="1" applyAlignment="1">
      <alignment horizontal="center" vertical="center" wrapText="1"/>
    </xf>
    <xf numFmtId="0" fontId="44" fillId="0" borderId="35" xfId="14" applyFont="1" applyBorder="1" applyAlignment="1">
      <alignment horizontal="center" vertical="center" wrapText="1"/>
    </xf>
    <xf numFmtId="0" fontId="29" fillId="0" borderId="35" xfId="1" applyFont="1" applyBorder="1" applyAlignment="1">
      <alignment horizontal="center" vertical="center" wrapText="1"/>
    </xf>
    <xf numFmtId="0" fontId="43" fillId="0" borderId="37" xfId="14" applyFont="1" applyBorder="1" applyAlignment="1">
      <alignment horizontal="center" vertical="center" wrapText="1"/>
    </xf>
    <xf numFmtId="0" fontId="43" fillId="0" borderId="24" xfId="14" applyFont="1" applyBorder="1" applyAlignment="1">
      <alignment horizontal="center" vertical="center" wrapText="1"/>
    </xf>
    <xf numFmtId="0" fontId="43" fillId="0" borderId="28" xfId="14" applyFont="1" applyBorder="1" applyAlignment="1">
      <alignment horizontal="center" vertical="center" wrapText="1"/>
    </xf>
    <xf numFmtId="0" fontId="44" fillId="0" borderId="37" xfId="14" applyFont="1" applyBorder="1" applyAlignment="1">
      <alignment horizontal="center" vertical="center" wrapText="1"/>
    </xf>
    <xf numFmtId="0" fontId="44" fillId="0" borderId="28" xfId="14" applyFont="1" applyBorder="1" applyAlignment="1">
      <alignment horizontal="center" vertical="center" wrapText="1"/>
    </xf>
    <xf numFmtId="0" fontId="24" fillId="6" borderId="42" xfId="1" applyFont="1" applyFill="1" applyBorder="1" applyAlignment="1">
      <alignment horizontal="center" vertical="center" wrapText="1"/>
    </xf>
    <xf numFmtId="0" fontId="24" fillId="6" borderId="43" xfId="1" applyFont="1" applyFill="1" applyBorder="1" applyAlignment="1">
      <alignment horizontal="center" vertical="center" wrapText="1"/>
    </xf>
    <xf numFmtId="0" fontId="24" fillId="6" borderId="44" xfId="1" applyFont="1" applyFill="1" applyBorder="1" applyAlignment="1">
      <alignment horizontal="center" vertical="center" wrapText="1"/>
    </xf>
    <xf numFmtId="0" fontId="44" fillId="0" borderId="30" xfId="14" applyFont="1" applyFill="1" applyBorder="1" applyAlignment="1">
      <alignment horizontal="center" vertical="center" wrapText="1"/>
    </xf>
    <xf numFmtId="0" fontId="44" fillId="0" borderId="24" xfId="14" applyFont="1" applyFill="1" applyBorder="1" applyAlignment="1">
      <alignment horizontal="center" vertical="center" wrapText="1"/>
    </xf>
    <xf numFmtId="0" fontId="29" fillId="6" borderId="30" xfId="1" applyFont="1" applyFill="1" applyBorder="1" applyAlignment="1">
      <alignment horizontal="center" vertical="center" wrapText="1"/>
    </xf>
    <xf numFmtId="0" fontId="29" fillId="6" borderId="24" xfId="1" applyFont="1" applyFill="1" applyBorder="1" applyAlignment="1">
      <alignment horizontal="center" vertical="center" wrapText="1"/>
    </xf>
    <xf numFmtId="0" fontId="44" fillId="0" borderId="35" xfId="14" applyFont="1" applyFill="1" applyBorder="1" applyAlignment="1">
      <alignment horizontal="center" vertical="center" wrapText="1"/>
    </xf>
    <xf numFmtId="0" fontId="29" fillId="6" borderId="35" xfId="1" applyFont="1" applyFill="1" applyBorder="1" applyAlignment="1">
      <alignment horizontal="center" vertical="center" wrapText="1"/>
    </xf>
    <xf numFmtId="0" fontId="43" fillId="0" borderId="45" xfId="14" applyFont="1" applyBorder="1" applyAlignment="1">
      <alignment horizontal="center" vertical="center" wrapText="1"/>
    </xf>
    <xf numFmtId="0" fontId="24" fillId="6" borderId="28" xfId="1" applyFont="1" applyFill="1" applyBorder="1" applyAlignment="1">
      <alignment horizontal="center" vertical="center" wrapText="1"/>
    </xf>
    <xf numFmtId="0" fontId="24" fillId="6" borderId="45" xfId="1" applyFont="1" applyFill="1" applyBorder="1" applyAlignment="1">
      <alignment horizontal="center" vertical="center" wrapText="1"/>
    </xf>
    <xf numFmtId="0" fontId="24" fillId="6" borderId="37" xfId="1" applyFont="1" applyFill="1" applyBorder="1" applyAlignment="1">
      <alignment horizontal="center" vertical="center" wrapText="1"/>
    </xf>
    <xf numFmtId="0" fontId="44" fillId="6" borderId="24" xfId="14" applyFont="1" applyFill="1" applyBorder="1" applyAlignment="1">
      <alignment horizontal="center" vertical="center" wrapText="1"/>
    </xf>
    <xf numFmtId="0" fontId="44" fillId="0" borderId="28" xfId="14" applyFont="1" applyFill="1" applyBorder="1" applyAlignment="1">
      <alignment horizontal="center" vertical="center" wrapText="1"/>
    </xf>
    <xf numFmtId="0" fontId="44" fillId="0" borderId="37" xfId="14" applyFont="1" applyFill="1" applyBorder="1" applyAlignment="1">
      <alignment horizontal="center" vertical="center" wrapText="1"/>
    </xf>
    <xf numFmtId="0" fontId="34" fillId="0" borderId="16" xfId="1" applyFont="1" applyBorder="1" applyAlignment="1">
      <alignment horizontal="left" vertical="top"/>
    </xf>
    <xf numFmtId="0" fontId="34" fillId="0" borderId="18" xfId="1" applyFont="1" applyBorder="1" applyAlignment="1">
      <alignment horizontal="left" vertical="top"/>
    </xf>
    <xf numFmtId="0" fontId="34" fillId="0" borderId="21" xfId="1" applyFont="1" applyBorder="1" applyAlignment="1">
      <alignment horizontal="left" vertical="top"/>
    </xf>
    <xf numFmtId="0" fontId="34" fillId="0" borderId="23" xfId="1" applyFont="1" applyBorder="1" applyAlignment="1">
      <alignment horizontal="left" vertical="top"/>
    </xf>
    <xf numFmtId="0" fontId="37" fillId="0" borderId="16" xfId="1" applyFont="1" applyBorder="1" applyAlignment="1">
      <alignment horizontal="left" vertical="top"/>
    </xf>
    <xf numFmtId="0" fontId="37" fillId="0" borderId="17" xfId="1" applyFont="1" applyBorder="1" applyAlignment="1">
      <alignment horizontal="left" vertical="top"/>
    </xf>
    <xf numFmtId="0" fontId="37" fillId="0" borderId="18" xfId="1" applyFont="1" applyBorder="1" applyAlignment="1">
      <alignment horizontal="left" vertical="top"/>
    </xf>
    <xf numFmtId="0" fontId="37" fillId="0" borderId="21" xfId="1" applyFont="1" applyBorder="1" applyAlignment="1">
      <alignment horizontal="left" vertical="top"/>
    </xf>
    <xf numFmtId="0" fontId="37" fillId="0" borderId="22" xfId="1" applyFont="1" applyBorder="1" applyAlignment="1">
      <alignment horizontal="left" vertical="top"/>
    </xf>
    <xf numFmtId="0" fontId="37" fillId="0" borderId="23" xfId="1" applyFont="1" applyBorder="1" applyAlignment="1">
      <alignment horizontal="left" vertical="top"/>
    </xf>
    <xf numFmtId="0" fontId="37" fillId="0" borderId="24" xfId="1" applyFont="1" applyBorder="1" applyAlignment="1">
      <alignment horizontal="center" vertical="center"/>
    </xf>
    <xf numFmtId="0" fontId="34" fillId="0" borderId="24" xfId="1" applyFont="1" applyBorder="1" applyAlignment="1">
      <alignment horizontal="left" vertical="top"/>
    </xf>
    <xf numFmtId="0" fontId="29" fillId="0" borderId="16" xfId="1" applyFont="1" applyBorder="1" applyAlignment="1">
      <alignment horizontal="left" vertical="top" wrapText="1"/>
    </xf>
    <xf numFmtId="0" fontId="37" fillId="0" borderId="16" xfId="1" applyFont="1" applyBorder="1" applyAlignment="1">
      <alignment horizontal="left" vertical="top" wrapText="1"/>
    </xf>
    <xf numFmtId="0" fontId="37" fillId="0" borderId="17" xfId="1" applyFont="1" applyBorder="1" applyAlignment="1">
      <alignment horizontal="left" vertical="top" wrapText="1"/>
    </xf>
    <xf numFmtId="0" fontId="37" fillId="0" borderId="18" xfId="1" applyFont="1" applyBorder="1" applyAlignment="1">
      <alignment horizontal="left" vertical="top" wrapText="1"/>
    </xf>
    <xf numFmtId="0" fontId="37" fillId="0" borderId="21" xfId="1" applyFont="1" applyBorder="1" applyAlignment="1">
      <alignment horizontal="left" vertical="top" wrapText="1"/>
    </xf>
    <xf numFmtId="0" fontId="37" fillId="0" borderId="22" xfId="1" applyFont="1" applyBorder="1" applyAlignment="1">
      <alignment horizontal="left" vertical="top" wrapText="1"/>
    </xf>
    <xf numFmtId="0" fontId="37" fillId="0" borderId="23" xfId="1" applyFont="1" applyBorder="1" applyAlignment="1">
      <alignment horizontal="left" vertical="top" wrapText="1"/>
    </xf>
    <xf numFmtId="0" fontId="37" fillId="0" borderId="24" xfId="1" applyFont="1" applyBorder="1" applyAlignment="1">
      <alignment horizontal="center" vertical="center" wrapText="1"/>
    </xf>
    <xf numFmtId="0" fontId="24" fillId="0" borderId="28" xfId="1" applyFont="1" applyBorder="1" applyAlignment="1">
      <alignment horizontal="center" vertical="top" wrapText="1"/>
    </xf>
    <xf numFmtId="0" fontId="24" fillId="0" borderId="45" xfId="1" applyFont="1" applyBorder="1" applyAlignment="1">
      <alignment horizontal="center" vertical="top" wrapText="1"/>
    </xf>
    <xf numFmtId="0" fontId="24" fillId="0" borderId="28" xfId="1" applyFont="1" applyFill="1" applyBorder="1" applyAlignment="1">
      <alignment horizontal="left" vertical="center" wrapText="1"/>
    </xf>
    <xf numFmtId="0" fontId="24" fillId="0" borderId="45" xfId="1" applyFont="1" applyFill="1" applyBorder="1" applyAlignment="1">
      <alignment horizontal="left" vertical="center" wrapText="1"/>
    </xf>
    <xf numFmtId="0" fontId="29" fillId="0" borderId="45" xfId="1" applyFont="1" applyBorder="1" applyAlignment="1">
      <alignment horizontal="center" vertical="center" wrapText="1"/>
    </xf>
    <xf numFmtId="9" fontId="29" fillId="0" borderId="24" xfId="13" applyFont="1" applyBorder="1" applyAlignment="1" applyProtection="1">
      <alignment horizontal="center" vertical="center"/>
    </xf>
    <xf numFmtId="9" fontId="24" fillId="0" borderId="24" xfId="13" applyFont="1" applyBorder="1" applyAlignment="1">
      <alignment horizontal="center" vertical="center"/>
    </xf>
    <xf numFmtId="0" fontId="24" fillId="0" borderId="37" xfId="1" applyFont="1" applyFill="1" applyBorder="1" applyAlignment="1">
      <alignment horizontal="left" vertical="center" wrapText="1"/>
    </xf>
    <xf numFmtId="0" fontId="24" fillId="0" borderId="24" xfId="1" applyFont="1" applyBorder="1" applyAlignment="1">
      <alignment horizontal="center" vertical="top" wrapText="1"/>
    </xf>
    <xf numFmtId="0" fontId="24" fillId="0" borderId="28" xfId="1" applyFont="1" applyBorder="1" applyAlignment="1">
      <alignment horizontal="left" vertical="center" wrapText="1"/>
    </xf>
    <xf numFmtId="0" fontId="24" fillId="0" borderId="45" xfId="1" applyFont="1" applyBorder="1" applyAlignment="1">
      <alignment horizontal="left" vertical="center" wrapText="1"/>
    </xf>
    <xf numFmtId="49" fontId="30" fillId="0" borderId="26" xfId="1" applyNumberFormat="1" applyFont="1" applyBorder="1" applyAlignment="1">
      <alignment horizontal="center" vertical="center"/>
    </xf>
    <xf numFmtId="49" fontId="30" fillId="0" borderId="27" xfId="1" applyNumberFormat="1" applyFont="1" applyBorder="1" applyAlignment="1">
      <alignment horizontal="center" vertical="center"/>
    </xf>
    <xf numFmtId="0" fontId="31" fillId="0" borderId="25" xfId="1" applyFont="1" applyBorder="1" applyAlignment="1">
      <alignment horizontal="center" vertical="center" wrapText="1"/>
    </xf>
    <xf numFmtId="0" fontId="31" fillId="0" borderId="26" xfId="1" applyFont="1" applyBorder="1" applyAlignment="1">
      <alignment horizontal="center" vertical="center" wrapText="1"/>
    </xf>
    <xf numFmtId="0" fontId="36" fillId="0" borderId="24" xfId="1" applyFont="1" applyBorder="1" applyAlignment="1">
      <alignment vertical="center" wrapText="1"/>
    </xf>
    <xf numFmtId="0" fontId="36" fillId="0" borderId="24" xfId="14" applyFont="1" applyBorder="1" applyAlignment="1">
      <alignment vertical="center" wrapText="1"/>
    </xf>
    <xf numFmtId="9" fontId="24" fillId="0" borderId="33" xfId="13" applyFont="1" applyBorder="1" applyAlignment="1">
      <alignment horizontal="center" vertical="center"/>
    </xf>
    <xf numFmtId="0" fontId="24" fillId="0" borderId="29" xfId="1" applyFont="1" applyBorder="1" applyAlignment="1">
      <alignment horizontal="center" vertical="center" wrapText="1"/>
    </xf>
    <xf numFmtId="0" fontId="24" fillId="0" borderId="32" xfId="1" applyFont="1" applyBorder="1" applyAlignment="1">
      <alignment horizontal="center" vertical="center" wrapText="1"/>
    </xf>
    <xf numFmtId="0" fontId="24" fillId="0" borderId="34" xfId="1" applyFont="1" applyBorder="1" applyAlignment="1">
      <alignment horizontal="center" vertical="center" wrapText="1"/>
    </xf>
    <xf numFmtId="0" fontId="36" fillId="0" borderId="30" xfId="1" applyFont="1" applyBorder="1" applyAlignment="1">
      <alignment vertical="center" wrapText="1"/>
    </xf>
    <xf numFmtId="9" fontId="29" fillId="0" borderId="30" xfId="13" applyFont="1" applyBorder="1" applyAlignment="1" applyProtection="1">
      <alignment horizontal="center" vertical="center"/>
    </xf>
    <xf numFmtId="9" fontId="24" fillId="0" borderId="31" xfId="13" applyFont="1" applyBorder="1" applyAlignment="1">
      <alignment horizontal="center" vertical="center"/>
    </xf>
    <xf numFmtId="0" fontId="36" fillId="0" borderId="35" xfId="14" applyFont="1" applyBorder="1" applyAlignment="1">
      <alignment vertical="center" wrapText="1"/>
    </xf>
    <xf numFmtId="9" fontId="29" fillId="0" borderId="35" xfId="13" applyFont="1" applyBorder="1" applyAlignment="1" applyProtection="1">
      <alignment horizontal="center" vertical="center"/>
    </xf>
    <xf numFmtId="9" fontId="24" fillId="0" borderId="36" xfId="13" applyFont="1" applyBorder="1" applyAlignment="1">
      <alignment horizontal="center" vertical="center"/>
    </xf>
    <xf numFmtId="0" fontId="24" fillId="0" borderId="37" xfId="1" applyFont="1" applyBorder="1" applyAlignment="1">
      <alignment horizontal="center"/>
    </xf>
    <xf numFmtId="9" fontId="29" fillId="0" borderId="37" xfId="13" applyFont="1" applyBorder="1" applyAlignment="1" applyProtection="1">
      <alignment horizontal="center" vertical="center"/>
    </xf>
    <xf numFmtId="9" fontId="24" fillId="0" borderId="37" xfId="13" applyFont="1" applyBorder="1" applyAlignment="1">
      <alignment horizontal="center" vertical="center"/>
    </xf>
    <xf numFmtId="0" fontId="29" fillId="0" borderId="18" xfId="1" applyFont="1" applyBorder="1" applyAlignment="1">
      <alignment horizontal="left" vertical="top" wrapText="1"/>
    </xf>
    <xf numFmtId="0" fontId="29" fillId="0" borderId="21" xfId="1" applyFont="1" applyBorder="1" applyAlignment="1">
      <alignment horizontal="left" vertical="top" wrapText="1"/>
    </xf>
    <xf numFmtId="0" fontId="29" fillId="0" borderId="23" xfId="1" applyFont="1" applyBorder="1" applyAlignment="1">
      <alignment horizontal="left" vertical="top" wrapText="1"/>
    </xf>
    <xf numFmtId="0" fontId="29" fillId="0" borderId="38" xfId="1" applyFont="1" applyBorder="1" applyAlignment="1">
      <alignment horizontal="center" vertical="center" wrapText="1"/>
    </xf>
    <xf numFmtId="0" fontId="29" fillId="0" borderId="39" xfId="1" applyFont="1" applyBorder="1" applyAlignment="1">
      <alignment horizontal="center" vertical="center" wrapText="1"/>
    </xf>
    <xf numFmtId="0" fontId="29" fillId="0" borderId="18" xfId="1" applyFont="1" applyBorder="1" applyAlignment="1">
      <alignment horizontal="left" vertical="top"/>
    </xf>
    <xf numFmtId="0" fontId="29" fillId="0" borderId="21" xfId="1" applyFont="1" applyBorder="1" applyAlignment="1">
      <alignment horizontal="left" vertical="top"/>
    </xf>
    <xf numFmtId="0" fontId="29" fillId="0" borderId="23" xfId="1" applyFont="1" applyBorder="1" applyAlignment="1">
      <alignment horizontal="left" vertical="top"/>
    </xf>
    <xf numFmtId="174" fontId="34" fillId="0" borderId="24" xfId="12" applyNumberFormat="1" applyFont="1" applyFill="1" applyBorder="1" applyAlignment="1">
      <alignment horizontal="center" vertical="center" wrapText="1"/>
    </xf>
    <xf numFmtId="174" fontId="34" fillId="0" borderId="28" xfId="12" applyNumberFormat="1" applyFont="1" applyFill="1" applyBorder="1" applyAlignment="1">
      <alignment horizontal="center" vertical="center" wrapText="1"/>
    </xf>
    <xf numFmtId="0" fontId="1" fillId="0" borderId="24" xfId="1" applyFont="1" applyFill="1" applyBorder="1" applyAlignment="1">
      <alignment vertical="center" wrapText="1"/>
    </xf>
    <xf numFmtId="0" fontId="1" fillId="0" borderId="24" xfId="14" applyFill="1" applyBorder="1" applyAlignment="1">
      <alignment vertical="center" wrapText="1"/>
    </xf>
    <xf numFmtId="0" fontId="1" fillId="0" borderId="30" xfId="14" applyFill="1" applyBorder="1" applyAlignment="1">
      <alignment horizontal="left" wrapText="1"/>
    </xf>
    <xf numFmtId="0" fontId="1" fillId="0" borderId="24" xfId="14" applyFill="1" applyBorder="1" applyAlignment="1">
      <alignment horizontal="left" wrapText="1"/>
    </xf>
    <xf numFmtId="0" fontId="0" fillId="0" borderId="28" xfId="1" applyFont="1" applyFill="1" applyBorder="1" applyAlignment="1">
      <alignment vertical="center" wrapText="1"/>
    </xf>
    <xf numFmtId="0" fontId="0" fillId="0" borderId="37" xfId="1" applyFont="1" applyFill="1" applyBorder="1" applyAlignment="1">
      <alignment vertical="center" wrapText="1"/>
    </xf>
    <xf numFmtId="9" fontId="29" fillId="0" borderId="28" xfId="13" applyFont="1" applyBorder="1" applyAlignment="1" applyProtection="1">
      <alignment horizontal="center" vertical="center"/>
    </xf>
    <xf numFmtId="9" fontId="24" fillId="0" borderId="40" xfId="13" applyFont="1" applyBorder="1" applyAlignment="1">
      <alignment horizontal="center" vertical="center"/>
    </xf>
    <xf numFmtId="9" fontId="24" fillId="0" borderId="41" xfId="13" applyFont="1" applyBorder="1" applyAlignment="1">
      <alignment horizontal="center" vertical="center"/>
    </xf>
    <xf numFmtId="0" fontId="0" fillId="0" borderId="24" xfId="1" applyFont="1" applyFill="1" applyBorder="1" applyAlignment="1">
      <alignment vertical="center" wrapText="1"/>
    </xf>
    <xf numFmtId="0" fontId="24" fillId="0" borderId="37" xfId="1" applyFont="1" applyBorder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0" fillId="0" borderId="37" xfId="1" applyFont="1" applyBorder="1" applyAlignment="1">
      <alignment vertical="center" wrapText="1"/>
    </xf>
    <xf numFmtId="0" fontId="1" fillId="0" borderId="24" xfId="14" applyBorder="1" applyAlignment="1">
      <alignment vertical="center" wrapText="1"/>
    </xf>
    <xf numFmtId="0" fontId="0" fillId="0" borderId="24" xfId="1" applyFont="1" applyBorder="1" applyAlignment="1">
      <alignment vertical="center" wrapText="1"/>
    </xf>
    <xf numFmtId="0" fontId="1" fillId="0" borderId="35" xfId="14" applyFill="1" applyBorder="1" applyAlignment="1">
      <alignment vertical="center" wrapText="1"/>
    </xf>
    <xf numFmtId="0" fontId="36" fillId="0" borderId="28" xfId="1" applyFont="1" applyFill="1" applyBorder="1" applyAlignment="1">
      <alignment vertical="center" wrapText="1"/>
    </xf>
    <xf numFmtId="0" fontId="36" fillId="0" borderId="37" xfId="1" applyFont="1" applyFill="1" applyBorder="1" applyAlignment="1">
      <alignment vertical="center" wrapText="1"/>
    </xf>
    <xf numFmtId="0" fontId="36" fillId="0" borderId="30" xfId="1" applyFont="1" applyFill="1" applyBorder="1" applyAlignment="1">
      <alignment vertical="center" wrapText="1"/>
    </xf>
    <xf numFmtId="0" fontId="36" fillId="0" borderId="24" xfId="14" applyFont="1" applyFill="1" applyBorder="1" applyAlignment="1">
      <alignment vertical="center" wrapText="1"/>
    </xf>
    <xf numFmtId="0" fontId="36" fillId="0" borderId="24" xfId="1" applyFont="1" applyFill="1" applyBorder="1" applyAlignment="1">
      <alignment vertical="center" wrapText="1"/>
    </xf>
    <xf numFmtId="0" fontId="36" fillId="0" borderId="35" xfId="14" applyFont="1" applyFill="1" applyBorder="1" applyAlignment="1">
      <alignment vertical="center" wrapText="1"/>
    </xf>
    <xf numFmtId="0" fontId="8" fillId="0" borderId="13" xfId="0" applyFont="1" applyBorder="1" applyAlignment="1">
      <alignment horizontal="center" vertical="center" wrapText="1"/>
    </xf>
    <xf numFmtId="0" fontId="6" fillId="0" borderId="15" xfId="0" applyFont="1" applyBorder="1"/>
    <xf numFmtId="0" fontId="8" fillId="0" borderId="1" xfId="0" applyFont="1" applyBorder="1" applyAlignment="1">
      <alignment horizontal="left" vertical="top" wrapText="1"/>
    </xf>
    <xf numFmtId="0" fontId="6" fillId="0" borderId="3" xfId="0" applyFont="1" applyBorder="1"/>
    <xf numFmtId="0" fontId="6" fillId="0" borderId="2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171" fontId="8" fillId="0" borderId="3" xfId="0" applyNumberFormat="1" applyFont="1" applyBorder="1" applyAlignment="1">
      <alignment horizontal="left" vertical="top"/>
    </xf>
    <xf numFmtId="0" fontId="8" fillId="0" borderId="16" xfId="0" applyFont="1" applyBorder="1" applyAlignment="1">
      <alignment horizontal="left" vertical="top" wrapText="1"/>
    </xf>
    <xf numFmtId="0" fontId="8" fillId="0" borderId="17" xfId="0" applyFont="1" applyBorder="1" applyAlignment="1">
      <alignment horizontal="left"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9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20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3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171" fontId="8" fillId="0" borderId="2" xfId="0" applyNumberFormat="1" applyFont="1" applyBorder="1" applyAlignment="1">
      <alignment horizontal="left" vertical="top"/>
    </xf>
    <xf numFmtId="171" fontId="8" fillId="0" borderId="10" xfId="0" applyNumberFormat="1" applyFont="1" applyBorder="1" applyAlignment="1">
      <alignment horizontal="left" vertical="top"/>
    </xf>
    <xf numFmtId="171" fontId="8" fillId="0" borderId="11" xfId="0" applyNumberFormat="1" applyFont="1" applyBorder="1" applyAlignment="1">
      <alignment horizontal="left" vertical="top"/>
    </xf>
    <xf numFmtId="0" fontId="8" fillId="0" borderId="1" xfId="0" applyFont="1" applyBorder="1" applyAlignment="1">
      <alignment horizontal="center" vertical="center" wrapText="1"/>
    </xf>
    <xf numFmtId="0" fontId="6" fillId="0" borderId="7" xfId="0" applyFont="1" applyBorder="1"/>
    <xf numFmtId="0" fontId="0" fillId="0" borderId="0" xfId="0"/>
    <xf numFmtId="0" fontId="8" fillId="0" borderId="1" xfId="0" applyFont="1" applyBorder="1" applyAlignment="1">
      <alignment vertical="center" wrapText="1"/>
    </xf>
    <xf numFmtId="0" fontId="4" fillId="0" borderId="13" xfId="0" applyFont="1" applyBorder="1" applyAlignment="1">
      <alignment horizontal="left" vertical="center" wrapText="1"/>
    </xf>
    <xf numFmtId="0" fontId="6" fillId="0" borderId="14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70" fontId="8" fillId="0" borderId="4" xfId="0" applyNumberFormat="1" applyFont="1" applyBorder="1" applyAlignment="1">
      <alignment horizontal="left" vertical="center"/>
    </xf>
    <xf numFmtId="0" fontId="6" fillId="0" borderId="6" xfId="0" applyFont="1" applyBorder="1"/>
    <xf numFmtId="170" fontId="8" fillId="0" borderId="1" xfId="0" applyNumberFormat="1" applyFont="1" applyBorder="1" applyAlignment="1">
      <alignment horizontal="center" vertical="top"/>
    </xf>
    <xf numFmtId="2" fontId="8" fillId="0" borderId="5" xfId="0" applyNumberFormat="1" applyFont="1" applyBorder="1" applyAlignment="1">
      <alignment horizontal="left" vertical="center"/>
    </xf>
    <xf numFmtId="0" fontId="6" fillId="0" borderId="5" xfId="0" applyFont="1" applyBorder="1"/>
    <xf numFmtId="9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top" wrapText="1"/>
    </xf>
    <xf numFmtId="2" fontId="4" fillId="0" borderId="0" xfId="0" applyNumberFormat="1" applyFont="1" applyAlignment="1">
      <alignment horizontal="left" vertical="top" wrapText="1"/>
    </xf>
    <xf numFmtId="0" fontId="8" fillId="0" borderId="4" xfId="0" applyFont="1" applyBorder="1" applyAlignment="1">
      <alignment horizontal="center"/>
    </xf>
    <xf numFmtId="0" fontId="8" fillId="0" borderId="13" xfId="0" applyFont="1" applyBorder="1" applyAlignment="1">
      <alignment horizontal="center" vertical="center"/>
    </xf>
    <xf numFmtId="2" fontId="5" fillId="0" borderId="0" xfId="0" applyNumberFormat="1" applyFont="1" applyAlignment="1">
      <alignment horizontal="left" vertical="center" wrapText="1"/>
    </xf>
    <xf numFmtId="1" fontId="5" fillId="0" borderId="4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left" vertical="center" wrapText="1"/>
    </xf>
    <xf numFmtId="10" fontId="5" fillId="0" borderId="4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top" wrapText="1"/>
    </xf>
    <xf numFmtId="0" fontId="6" fillId="0" borderId="8" xfId="0" applyFont="1" applyBorder="1"/>
    <xf numFmtId="0" fontId="5" fillId="0" borderId="4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left"/>
    </xf>
    <xf numFmtId="2" fontId="7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7" fillId="0" borderId="4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2" fontId="5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/>
    </xf>
    <xf numFmtId="0" fontId="9" fillId="0" borderId="13" xfId="0" applyFont="1" applyBorder="1" applyAlignment="1">
      <alignment horizontal="center" vertical="center" wrapText="1"/>
    </xf>
    <xf numFmtId="174" fontId="8" fillId="0" borderId="13" xfId="10" applyNumberFormat="1" applyFont="1" applyBorder="1" applyAlignment="1">
      <alignment horizontal="center" vertical="center" wrapText="1"/>
    </xf>
    <xf numFmtId="174" fontId="6" fillId="0" borderId="14" xfId="10" applyNumberFormat="1" applyFont="1" applyBorder="1"/>
    <xf numFmtId="174" fontId="6" fillId="0" borderId="15" xfId="10" applyNumberFormat="1" applyFont="1" applyBorder="1"/>
    <xf numFmtId="0" fontId="4" fillId="0" borderId="0" xfId="0" applyFont="1" applyAlignment="1">
      <alignment horizontal="left" vertical="top" wrapText="1"/>
    </xf>
    <xf numFmtId="0" fontId="8" fillId="0" borderId="1" xfId="0" applyFont="1" applyBorder="1" applyAlignment="1">
      <alignment horizontal="left" vertical="center" wrapText="1"/>
    </xf>
    <xf numFmtId="170" fontId="8" fillId="0" borderId="4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left" vertical="top" wrapText="1"/>
    </xf>
    <xf numFmtId="0" fontId="10" fillId="0" borderId="13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24" fillId="0" borderId="13" xfId="0" applyFont="1" applyBorder="1" applyAlignment="1">
      <alignment vertical="center" wrapText="1"/>
    </xf>
    <xf numFmtId="39" fontId="4" fillId="0" borderId="1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7" fillId="0" borderId="5" xfId="0" applyFont="1" applyBorder="1" applyAlignment="1">
      <alignment horizontal="left" vertical="center" wrapText="1"/>
    </xf>
    <xf numFmtId="0" fontId="4" fillId="0" borderId="13" xfId="0" applyFont="1" applyBorder="1" applyAlignment="1">
      <alignment vertical="top" wrapText="1"/>
    </xf>
    <xf numFmtId="0" fontId="24" fillId="0" borderId="13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15" xfId="0" applyFont="1" applyBorder="1" applyAlignment="1">
      <alignment horizontal="left" vertical="top" wrapText="1"/>
    </xf>
    <xf numFmtId="0" fontId="4" fillId="0" borderId="13" xfId="0" applyFont="1" applyBorder="1" applyAlignment="1">
      <alignment vertical="center" wrapText="1"/>
    </xf>
    <xf numFmtId="1" fontId="25" fillId="0" borderId="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left" vertical="top" wrapText="1"/>
    </xf>
    <xf numFmtId="0" fontId="22" fillId="0" borderId="15" xfId="0" applyFont="1" applyBorder="1" applyAlignment="1">
      <alignment horizontal="left" vertical="top" wrapText="1"/>
    </xf>
    <xf numFmtId="0" fontId="4" fillId="0" borderId="15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center" wrapText="1"/>
    </xf>
    <xf numFmtId="39" fontId="4" fillId="0" borderId="15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center"/>
    </xf>
    <xf numFmtId="0" fontId="8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top" wrapText="1"/>
    </xf>
    <xf numFmtId="170" fontId="4" fillId="0" borderId="0" xfId="0" applyNumberFormat="1" applyFont="1"/>
    <xf numFmtId="0" fontId="8" fillId="0" borderId="13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top" wrapText="1"/>
    </xf>
    <xf numFmtId="9" fontId="4" fillId="0" borderId="15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top" wrapText="1"/>
    </xf>
    <xf numFmtId="0" fontId="22" fillId="0" borderId="13" xfId="0" applyFont="1" applyBorder="1" applyAlignment="1">
      <alignment horizontal="left" vertical="top" wrapText="1"/>
    </xf>
  </cellXfs>
  <cellStyles count="17">
    <cellStyle name="Millares" xfId="11" builtinId="3"/>
    <cellStyle name="Millares 2" xfId="3"/>
    <cellStyle name="Millares 2 2" xfId="9"/>
    <cellStyle name="Millares 3" xfId="15"/>
    <cellStyle name="Moneda" xfId="10" builtinId="4"/>
    <cellStyle name="Moneda [0] 2" xfId="7"/>
    <cellStyle name="Moneda [0] 3" xfId="16"/>
    <cellStyle name="Moneda 2" xfId="5"/>
    <cellStyle name="Moneda 3" xfId="8"/>
    <cellStyle name="Moneda 4" xfId="12"/>
    <cellStyle name="Normal" xfId="0" builtinId="0"/>
    <cellStyle name="Normal 2" xfId="1"/>
    <cellStyle name="Normal 3" xfId="4"/>
    <cellStyle name="Normal 4" xfId="14"/>
    <cellStyle name="Porcentaje 2" xfId="2"/>
    <cellStyle name="Porcentaje 3" xfId="6"/>
    <cellStyle name="Porcentaje 4" xfId="13"/>
  </cellStyles>
  <dxfs count="0"/>
  <tableStyles count="0" defaultTableStyle="TableStyleMedium2" defaultPivotStyle="PivotStyleLight16"/>
  <colors>
    <mruColors>
      <color rgb="FF00FFFF"/>
      <color rgb="FFFF9900"/>
      <color rgb="FF00FF00"/>
      <color rgb="FFCC99FF"/>
      <color rgb="FFFF00FF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1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12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13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14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15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16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17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comments18.xml.rels><?xml version="1.0" encoding="UTF-8" standalone="yes"?>
<Relationships xmlns="http://schemas.openxmlformats.org/package/2006/relationships"><Relationship Id="rId1" Type="http://customschemas.google.com/relationships/workbookmetadata" Target="commentsmeta8"/></Relationships>
</file>

<file path=xl/_rels/comments19.xml.rels><?xml version="1.0" encoding="UTF-8" standalone="yes"?>
<Relationships xmlns="http://schemas.openxmlformats.org/package/2006/relationships"><Relationship Id="rId1" Type="http://customschemas.google.com/relationships/workbookmetadata" Target="commentsmeta9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24D5D95B-CF1C-4D90-B21A-E76743A6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38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86584CD3-20B5-46CC-AD22-2668FE93AF35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762000</xdr:colOff>
      <xdr:row>1</xdr:row>
      <xdr:rowOff>104775</xdr:rowOff>
    </xdr:from>
    <xdr:ext cx="5514975" cy="1676400"/>
    <xdr:pic>
      <xdr:nvPicPr>
        <xdr:cNvPr id="3" name="image2.png" descr="Membretes_2024_2-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734785</xdr:colOff>
      <xdr:row>0</xdr:row>
      <xdr:rowOff>231322</xdr:rowOff>
    </xdr:from>
    <xdr:to>
      <xdr:col>2</xdr:col>
      <xdr:colOff>3048678</xdr:colOff>
      <xdr:row>4</xdr:row>
      <xdr:rowOff>246743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8AFF4560-4FB7-4FD1-ADDA-A92395721FB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183821" y="231322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0</xdr:colOff>
      <xdr:row>1</xdr:row>
      <xdr:rowOff>0</xdr:rowOff>
    </xdr:from>
    <xdr:to>
      <xdr:col>2</xdr:col>
      <xdr:colOff>2300286</xdr:colOff>
      <xdr:row>4</xdr:row>
      <xdr:rowOff>279400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20177012-DDC8-4510-B886-1D7951B0779D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457200" y="304800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883227</xdr:colOff>
      <xdr:row>1</xdr:row>
      <xdr:rowOff>51954</xdr:rowOff>
    </xdr:from>
    <xdr:to>
      <xdr:col>2</xdr:col>
      <xdr:colOff>3200831</xdr:colOff>
      <xdr:row>4</xdr:row>
      <xdr:rowOff>338281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8BFDB557-2FD5-4D08-B87E-14B9C15D381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333500" y="346363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979714</xdr:colOff>
      <xdr:row>1</xdr:row>
      <xdr:rowOff>108857</xdr:rowOff>
    </xdr:from>
    <xdr:to>
      <xdr:col>2</xdr:col>
      <xdr:colOff>3293607</xdr:colOff>
      <xdr:row>4</xdr:row>
      <xdr:rowOff>410028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69C90E30-8C6D-464E-98BA-DD61FB3DBE5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428750" y="394607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1056409</xdr:colOff>
      <xdr:row>1</xdr:row>
      <xdr:rowOff>103909</xdr:rowOff>
    </xdr:from>
    <xdr:to>
      <xdr:col>2</xdr:col>
      <xdr:colOff>3374013</xdr:colOff>
      <xdr:row>4</xdr:row>
      <xdr:rowOff>390236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62D4DAF0-2AA6-4B5E-A34B-79F3C8A4AF62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506682" y="398318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1061357</xdr:colOff>
      <xdr:row>1</xdr:row>
      <xdr:rowOff>108857</xdr:rowOff>
    </xdr:from>
    <xdr:to>
      <xdr:col>2</xdr:col>
      <xdr:colOff>3375250</xdr:colOff>
      <xdr:row>4</xdr:row>
      <xdr:rowOff>410028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B7B919AE-B16D-41B1-AAAC-C72036EB17CA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510393" y="394607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1038225</xdr:colOff>
      <xdr:row>1</xdr:row>
      <xdr:rowOff>76200</xdr:rowOff>
    </xdr:from>
    <xdr:to>
      <xdr:col>2</xdr:col>
      <xdr:colOff>3357561</xdr:colOff>
      <xdr:row>4</xdr:row>
      <xdr:rowOff>384175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651404DB-7197-4D76-AF0B-8A6D28A8167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485900" y="361950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1818409</xdr:colOff>
      <xdr:row>1</xdr:row>
      <xdr:rowOff>86591</xdr:rowOff>
    </xdr:from>
    <xdr:to>
      <xdr:col>2</xdr:col>
      <xdr:colOff>4136013</xdr:colOff>
      <xdr:row>4</xdr:row>
      <xdr:rowOff>372918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8DCA394C-F516-4316-BD3E-F41A58A77951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2268682" y="381000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409575</xdr:colOff>
      <xdr:row>1</xdr:row>
      <xdr:rowOff>9525</xdr:rowOff>
    </xdr:from>
    <xdr:ext cx="1371600" cy="1628775"/>
    <xdr:pic>
      <xdr:nvPicPr>
        <xdr:cNvPr id="2" name="image1.png" descr="CAPITAL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1047750</xdr:colOff>
      <xdr:row>1</xdr:row>
      <xdr:rowOff>71437</xdr:rowOff>
    </xdr:from>
    <xdr:to>
      <xdr:col>2</xdr:col>
      <xdr:colOff>3371849</xdr:colOff>
      <xdr:row>4</xdr:row>
      <xdr:rowOff>379412</xdr:rowOff>
    </xdr:to>
    <xdr:pic>
      <xdr:nvPicPr>
        <xdr:cNvPr id="4" name="3 Imagen" descr="Membretes_2024_2-01">
          <a:extLst>
            <a:ext uri="{FF2B5EF4-FFF2-40B4-BE49-F238E27FC236}">
              <a16:creationId xmlns:a16="http://schemas.microsoft.com/office/drawing/2014/main" id="{D4D6770B-F3B4-4428-BECF-A2B4FAF297F6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500188" y="357187"/>
          <a:ext cx="5348286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545344F3-6720-4F30-9104-9F48BA02D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866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D1C6F568-E66F-4238-BAA2-3C707BA7208E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2FF3EE38-E211-4BA4-97D9-0186F773C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38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8C7550D1-D946-4B71-B62F-CA96BCCD50B8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85D949C2-44CE-47BE-B02F-7E31FDC56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38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3249839</xdr:colOff>
      <xdr:row>4</xdr:row>
      <xdr:rowOff>412750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C0CF9129-CE4D-4B0A-AC73-64BE8A31CCB2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516788" cy="1682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D26F2564-494E-4AAA-A813-4534FA85D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292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762002</xdr:colOff>
      <xdr:row>1</xdr:row>
      <xdr:rowOff>111125</xdr:rowOff>
    </xdr:from>
    <xdr:to>
      <xdr:col>2</xdr:col>
      <xdr:colOff>2857501</xdr:colOff>
      <xdr:row>4</xdr:row>
      <xdr:rowOff>333375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93491575-7B1D-42CB-A18F-B4DDACCD76ED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7" y="396875"/>
          <a:ext cx="5124449" cy="16033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63B4D0CE-ECE9-4C51-8E95-3034902DC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396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111125</xdr:rowOff>
    </xdr:from>
    <xdr:to>
      <xdr:col>2</xdr:col>
      <xdr:colOff>3086100</xdr:colOff>
      <xdr:row>4</xdr:row>
      <xdr:rowOff>419100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4ED6BECF-B07F-4CC9-8A5B-98AD0DA9DEE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5"/>
          <a:ext cx="5353049" cy="16891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3D76DD75-04E3-4555-8214-8EA82490E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7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111126</xdr:rowOff>
    </xdr:from>
    <xdr:to>
      <xdr:col>2</xdr:col>
      <xdr:colOff>3567545</xdr:colOff>
      <xdr:row>5</xdr:row>
      <xdr:rowOff>86592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DF93A520-EFF1-4DF4-88A0-580033340254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6"/>
          <a:ext cx="5834494" cy="18423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A7665FE4-0154-4095-B1ED-CA644BD26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4993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904876</xdr:colOff>
      <xdr:row>0</xdr:row>
      <xdr:rowOff>230186</xdr:rowOff>
    </xdr:from>
    <xdr:to>
      <xdr:col>2</xdr:col>
      <xdr:colOff>1914525</xdr:colOff>
      <xdr:row>5</xdr:row>
      <xdr:rowOff>95249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53153A74-38F0-4F39-95EF-26F7A2A7F4A3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352551" y="230186"/>
          <a:ext cx="4038599" cy="20177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416718</xdr:colOff>
      <xdr:row>1</xdr:row>
      <xdr:rowOff>14883</xdr:rowOff>
    </xdr:from>
    <xdr:to>
      <xdr:col>16</xdr:col>
      <xdr:colOff>669726</xdr:colOff>
      <xdr:row>4</xdr:row>
      <xdr:rowOff>267891</xdr:rowOff>
    </xdr:to>
    <xdr:pic>
      <xdr:nvPicPr>
        <xdr:cNvPr id="2" name="Imagen 1" descr="CAPITAL">
          <a:extLst>
            <a:ext uri="{FF2B5EF4-FFF2-40B4-BE49-F238E27FC236}">
              <a16:creationId xmlns:a16="http://schemas.microsoft.com/office/drawing/2014/main" id="{9CEFFE38-FC59-4860-9D4C-CC3918EE1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81668" y="300633"/>
          <a:ext cx="1376958" cy="163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762001</xdr:colOff>
      <xdr:row>1</xdr:row>
      <xdr:rowOff>111126</xdr:rowOff>
    </xdr:from>
    <xdr:to>
      <xdr:col>2</xdr:col>
      <xdr:colOff>3567545</xdr:colOff>
      <xdr:row>5</xdr:row>
      <xdr:rowOff>86592</xdr:rowOff>
    </xdr:to>
    <xdr:pic>
      <xdr:nvPicPr>
        <xdr:cNvPr id="3" name="3 Imagen" descr="Membretes_2024_2-01">
          <a:extLst>
            <a:ext uri="{FF2B5EF4-FFF2-40B4-BE49-F238E27FC236}">
              <a16:creationId xmlns:a16="http://schemas.microsoft.com/office/drawing/2014/main" id="{586B9AE1-B8BC-406A-8265-81A906668D4F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8" r="64233" b="22049"/>
        <a:stretch/>
      </xdr:blipFill>
      <xdr:spPr bwMode="auto">
        <a:xfrm>
          <a:off x="1209676" y="396876"/>
          <a:ext cx="5834494" cy="18423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69"/>
  <sheetViews>
    <sheetView topLeftCell="B16" zoomScale="75" zoomScaleNormal="70" workbookViewId="0">
      <selection activeCell="B18" sqref="B18:B23"/>
    </sheetView>
  </sheetViews>
  <sheetFormatPr baseColWidth="10" defaultColWidth="12.42578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18" style="129" customWidth="1"/>
    <col min="8" max="8" width="22.85546875" style="129" customWidth="1"/>
    <col min="9" max="9" width="20.28515625" style="129" customWidth="1"/>
    <col min="10" max="10" width="20.85546875" style="130" customWidth="1"/>
    <col min="11" max="11" width="13.42578125" style="129" customWidth="1"/>
    <col min="12" max="12" width="15.85546875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42578125" style="129"/>
    <col min="20" max="20" width="14.42578125" style="129" customWidth="1"/>
    <col min="21" max="21" width="18.42578125" style="129" customWidth="1"/>
    <col min="22" max="22" width="33.85546875" style="129" customWidth="1"/>
    <col min="23" max="23" width="12.42578125" style="129" hidden="1" customWidth="1"/>
    <col min="24" max="24" width="24.28515625" style="129" customWidth="1"/>
    <col min="25" max="25" width="22.42578125" style="129" customWidth="1"/>
    <col min="26" max="27" width="12.42578125" style="129"/>
    <col min="28" max="28" width="16.85546875" style="129" customWidth="1"/>
    <col min="29" max="29" width="12.42578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42578125" style="129"/>
  </cols>
  <sheetData>
    <row r="1" spans="2:251" ht="22.5" customHeight="1">
      <c r="M1" s="356"/>
      <c r="N1" s="356"/>
    </row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410" t="s">
        <v>408</v>
      </c>
      <c r="M2" s="411"/>
      <c r="N2" s="411"/>
      <c r="O2" s="412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410" t="s">
        <v>409</v>
      </c>
      <c r="M3" s="411"/>
      <c r="N3" s="411"/>
      <c r="O3" s="412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410" t="s">
        <v>411</v>
      </c>
      <c r="M4" s="411"/>
      <c r="N4" s="411"/>
      <c r="O4" s="412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410" t="s">
        <v>412</v>
      </c>
      <c r="M5" s="411"/>
      <c r="N5" s="411"/>
      <c r="O5" s="412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513</v>
      </c>
      <c r="C7" s="134"/>
      <c r="D7" s="410" t="s">
        <v>514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/>
      <c r="D8" s="420" t="s">
        <v>515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608</v>
      </c>
      <c r="E9" s="423"/>
      <c r="F9" s="423"/>
      <c r="G9" s="423"/>
      <c r="H9" s="423"/>
      <c r="I9" s="424"/>
      <c r="J9" s="425" t="s">
        <v>581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607</v>
      </c>
      <c r="E10" s="423"/>
      <c r="F10" s="423"/>
      <c r="G10" s="423"/>
      <c r="H10" s="423"/>
      <c r="I10" s="424"/>
      <c r="J10" s="428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42.95" customHeight="1">
      <c r="B11" s="446" t="s">
        <v>605</v>
      </c>
      <c r="C11" s="447"/>
      <c r="D11" s="439" t="s">
        <v>606</v>
      </c>
      <c r="E11" s="439"/>
      <c r="F11" s="439"/>
      <c r="G11" s="439"/>
      <c r="H11" s="439"/>
      <c r="I11" s="440"/>
      <c r="J11" s="428"/>
      <c r="K11" s="429"/>
      <c r="L11" s="430"/>
      <c r="M11" s="358"/>
      <c r="N11" s="448"/>
      <c r="O11" s="449"/>
      <c r="P11" s="450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609</v>
      </c>
      <c r="E12" s="439"/>
      <c r="F12" s="439"/>
      <c r="G12" s="439"/>
      <c r="H12" s="439"/>
      <c r="I12" s="440"/>
      <c r="J12" s="428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45.95" customHeight="1">
      <c r="B13" s="455" t="s">
        <v>23</v>
      </c>
      <c r="C13" s="456"/>
      <c r="D13" s="423" t="s">
        <v>610</v>
      </c>
      <c r="E13" s="423"/>
      <c r="F13" s="423"/>
      <c r="G13" s="423"/>
      <c r="H13" s="423"/>
      <c r="I13" s="424"/>
      <c r="J13" s="428"/>
      <c r="K13" s="429"/>
      <c r="L13" s="430"/>
      <c r="M13" s="359"/>
      <c r="N13" s="457"/>
      <c r="O13" s="458"/>
      <c r="P13" s="459"/>
      <c r="Q13" s="143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28.5" customHeight="1">
      <c r="B14" s="460" t="s">
        <v>573</v>
      </c>
      <c r="C14" s="461"/>
      <c r="D14" s="461"/>
      <c r="E14" s="461"/>
      <c r="F14" s="461"/>
      <c r="G14" s="461"/>
      <c r="H14" s="461"/>
      <c r="I14" s="462"/>
      <c r="J14" s="431"/>
      <c r="K14" s="432"/>
      <c r="L14" s="433"/>
      <c r="M14" s="142"/>
      <c r="N14" s="457"/>
      <c r="O14" s="458"/>
      <c r="P14" s="459"/>
      <c r="Q14" s="360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63" t="s">
        <v>27</v>
      </c>
      <c r="C15" s="466" t="s">
        <v>28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453" t="s">
        <v>33</v>
      </c>
      <c r="I15" s="467" t="s">
        <v>34</v>
      </c>
      <c r="J15" s="468"/>
      <c r="K15" s="468"/>
      <c r="L15" s="469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64"/>
      <c r="C16" s="466"/>
      <c r="D16" s="453"/>
      <c r="E16" s="453"/>
      <c r="F16" s="453"/>
      <c r="G16" s="453"/>
      <c r="H16" s="453"/>
      <c r="I16" s="470"/>
      <c r="J16" s="471"/>
      <c r="K16" s="471"/>
      <c r="L16" s="472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>
      <c r="B17" s="465"/>
      <c r="C17" s="466"/>
      <c r="D17" s="453"/>
      <c r="E17" s="453"/>
      <c r="F17" s="453"/>
      <c r="G17" s="453"/>
      <c r="H17" s="453"/>
      <c r="I17" s="348" t="s">
        <v>40</v>
      </c>
      <c r="J17" s="348" t="s">
        <v>41</v>
      </c>
      <c r="K17" s="348" t="s">
        <v>42</v>
      </c>
      <c r="L17" s="364" t="s">
        <v>43</v>
      </c>
      <c r="M17" s="348" t="s">
        <v>44</v>
      </c>
      <c r="N17" s="349" t="s">
        <v>45</v>
      </c>
      <c r="O17" s="453"/>
      <c r="P17" s="453"/>
      <c r="Q17" s="466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33" customHeight="1">
      <c r="B18" s="491" t="s">
        <v>582</v>
      </c>
      <c r="C18" s="482" t="s">
        <v>583</v>
      </c>
      <c r="D18" s="189" t="s">
        <v>107</v>
      </c>
      <c r="E18" s="484" t="s">
        <v>584</v>
      </c>
      <c r="F18" s="369">
        <v>100</v>
      </c>
      <c r="G18" s="189" t="s">
        <v>107</v>
      </c>
      <c r="H18" s="365">
        <v>60000000</v>
      </c>
      <c r="I18" s="365">
        <f>H18</f>
        <v>60000000</v>
      </c>
      <c r="J18" s="253"/>
      <c r="K18" s="269"/>
      <c r="L18" s="253"/>
      <c r="M18" s="481">
        <v>45292</v>
      </c>
      <c r="N18" s="481">
        <v>45656</v>
      </c>
      <c r="O18" s="475">
        <f>+F19/F18</f>
        <v>0.45</v>
      </c>
      <c r="P18" s="475">
        <f>+H19/H18</f>
        <v>0</v>
      </c>
      <c r="Q18" s="476" t="e">
        <f>+(O18*O18)/P18</f>
        <v>#DIV/0!</v>
      </c>
      <c r="T18" s="167"/>
      <c r="U18" s="474"/>
      <c r="V18" s="474"/>
      <c r="X18" s="176"/>
      <c r="Z18" s="177"/>
      <c r="AA18" s="159"/>
      <c r="AB18" s="160"/>
    </row>
    <row r="19" spans="2:251" ht="42.95" customHeight="1">
      <c r="B19" s="491"/>
      <c r="C19" s="483"/>
      <c r="D19" s="189" t="s">
        <v>49</v>
      </c>
      <c r="E19" s="485"/>
      <c r="F19" s="369">
        <v>45</v>
      </c>
      <c r="G19" s="189" t="s">
        <v>50</v>
      </c>
      <c r="H19" s="365"/>
      <c r="I19" s="365">
        <f t="shared" ref="I19:I23" si="0">H19</f>
        <v>0</v>
      </c>
      <c r="J19" s="253"/>
      <c r="K19" s="269"/>
      <c r="L19" s="253"/>
      <c r="M19" s="478"/>
      <c r="N19" s="478"/>
      <c r="O19" s="475"/>
      <c r="P19" s="475"/>
      <c r="Q19" s="476"/>
      <c r="T19" s="167"/>
      <c r="U19" s="366"/>
      <c r="V19" s="366"/>
      <c r="X19" s="176"/>
      <c r="Z19" s="177"/>
      <c r="AA19" s="159"/>
      <c r="AB19" s="160"/>
    </row>
    <row r="20" spans="2:251" ht="20.100000000000001" customHeight="1">
      <c r="B20" s="491"/>
      <c r="C20" s="477" t="s">
        <v>585</v>
      </c>
      <c r="D20" s="189" t="s">
        <v>107</v>
      </c>
      <c r="E20" s="479" t="s">
        <v>578</v>
      </c>
      <c r="F20" s="369">
        <v>1</v>
      </c>
      <c r="G20" s="189" t="s">
        <v>107</v>
      </c>
      <c r="H20" s="365">
        <v>30000000</v>
      </c>
      <c r="I20" s="365">
        <f t="shared" si="0"/>
        <v>30000000</v>
      </c>
      <c r="J20" s="253"/>
      <c r="K20" s="269"/>
      <c r="L20" s="253"/>
      <c r="M20" s="481">
        <v>45292</v>
      </c>
      <c r="N20" s="481">
        <v>45656</v>
      </c>
      <c r="O20" s="475">
        <f t="shared" ref="O20" si="1">+F21/F20</f>
        <v>1</v>
      </c>
      <c r="P20" s="475">
        <f t="shared" ref="P20" si="2">+H21/H20</f>
        <v>0</v>
      </c>
      <c r="Q20" s="476" t="e">
        <f t="shared" ref="Q20" si="3">+(O20*O20)/P20</f>
        <v>#DIV/0!</v>
      </c>
      <c r="T20" s="167"/>
      <c r="U20" s="366"/>
      <c r="V20" s="366"/>
      <c r="X20" s="176"/>
      <c r="Z20" s="177"/>
      <c r="AA20" s="159"/>
      <c r="AB20" s="160"/>
    </row>
    <row r="21" spans="2:251" ht="24" customHeight="1">
      <c r="B21" s="491"/>
      <c r="C21" s="478"/>
      <c r="D21" s="189" t="s">
        <v>49</v>
      </c>
      <c r="E21" s="480"/>
      <c r="F21" s="369">
        <v>1</v>
      </c>
      <c r="G21" s="189" t="s">
        <v>50</v>
      </c>
      <c r="H21" s="365"/>
      <c r="I21" s="365">
        <f t="shared" si="0"/>
        <v>0</v>
      </c>
      <c r="J21" s="253"/>
      <c r="K21" s="269"/>
      <c r="L21" s="253"/>
      <c r="M21" s="478"/>
      <c r="N21" s="478"/>
      <c r="O21" s="475"/>
      <c r="P21" s="475"/>
      <c r="Q21" s="476"/>
      <c r="T21" s="167"/>
      <c r="U21" s="366"/>
      <c r="V21" s="366"/>
      <c r="X21" s="176"/>
      <c r="Z21" s="177"/>
      <c r="AA21" s="159"/>
      <c r="AB21" s="160"/>
    </row>
    <row r="22" spans="2:251" ht="27" customHeight="1">
      <c r="B22" s="491"/>
      <c r="C22" s="477" t="s">
        <v>586</v>
      </c>
      <c r="D22" s="189" t="s">
        <v>47</v>
      </c>
      <c r="E22" s="479" t="s">
        <v>580</v>
      </c>
      <c r="F22" s="369">
        <v>1</v>
      </c>
      <c r="G22" s="189" t="s">
        <v>47</v>
      </c>
      <c r="H22" s="365">
        <v>22000000</v>
      </c>
      <c r="I22" s="365">
        <f t="shared" si="0"/>
        <v>22000000</v>
      </c>
      <c r="J22" s="268"/>
      <c r="K22" s="269"/>
      <c r="L22" s="268"/>
      <c r="M22" s="481">
        <v>45292</v>
      </c>
      <c r="N22" s="481">
        <v>45656</v>
      </c>
      <c r="O22" s="475">
        <f t="shared" ref="O22" si="4">+F23/F22</f>
        <v>1</v>
      </c>
      <c r="P22" s="475">
        <f t="shared" ref="P22" si="5">+H23/H22</f>
        <v>0</v>
      </c>
      <c r="Q22" s="476" t="e">
        <f t="shared" ref="Q22" si="6">+(O22*O22)/P22</f>
        <v>#DIV/0!</v>
      </c>
      <c r="X22" s="205"/>
      <c r="Z22" s="177"/>
      <c r="AA22" s="159"/>
      <c r="AB22" s="160"/>
    </row>
    <row r="23" spans="2:251" ht="27" customHeight="1">
      <c r="B23" s="491"/>
      <c r="C23" s="478"/>
      <c r="D23" s="189" t="s">
        <v>49</v>
      </c>
      <c r="E23" s="480"/>
      <c r="F23" s="369">
        <v>1</v>
      </c>
      <c r="G23" s="189" t="s">
        <v>50</v>
      </c>
      <c r="H23" s="365"/>
      <c r="I23" s="365">
        <f t="shared" si="0"/>
        <v>0</v>
      </c>
      <c r="J23" s="268"/>
      <c r="K23" s="269"/>
      <c r="L23" s="268"/>
      <c r="M23" s="478"/>
      <c r="N23" s="478"/>
      <c r="O23" s="475"/>
      <c r="P23" s="475"/>
      <c r="Q23" s="476"/>
      <c r="X23" s="205"/>
      <c r="Z23" s="177"/>
      <c r="AA23" s="159"/>
      <c r="AB23" s="160"/>
    </row>
    <row r="24" spans="2:251" ht="15.75">
      <c r="B24" s="486"/>
      <c r="C24" s="487" t="s">
        <v>57</v>
      </c>
      <c r="D24" s="189" t="s">
        <v>47</v>
      </c>
      <c r="E24" s="488"/>
      <c r="F24" s="255"/>
      <c r="G24" s="189" t="s">
        <v>47</v>
      </c>
      <c r="H24" s="373">
        <f>H22+H20+H18</f>
        <v>112000000</v>
      </c>
      <c r="I24" s="373">
        <f>I22+I20+I18</f>
        <v>112000000</v>
      </c>
      <c r="J24" s="253"/>
      <c r="K24" s="253"/>
      <c r="L24" s="253"/>
      <c r="M24" s="253"/>
      <c r="N24" s="257"/>
      <c r="O24" s="490"/>
      <c r="P24" s="490"/>
      <c r="Q24" s="486"/>
    </row>
    <row r="25" spans="2:251" ht="15.75">
      <c r="B25" s="486"/>
      <c r="C25" s="487"/>
      <c r="D25" s="189" t="s">
        <v>49</v>
      </c>
      <c r="E25" s="489"/>
      <c r="F25" s="255"/>
      <c r="G25" s="189" t="s">
        <v>50</v>
      </c>
      <c r="H25" s="374">
        <f>H23+H21+H19</f>
        <v>0</v>
      </c>
      <c r="I25" s="374">
        <f>I23+I21+I19</f>
        <v>0</v>
      </c>
      <c r="J25" s="268"/>
      <c r="K25" s="375"/>
      <c r="L25" s="268"/>
      <c r="M25" s="268"/>
      <c r="N25" s="257"/>
      <c r="O25" s="490"/>
      <c r="P25" s="490"/>
      <c r="Q25" s="486"/>
    </row>
    <row r="26" spans="2:251">
      <c r="D26" s="213"/>
      <c r="H26" s="214"/>
      <c r="I26" s="216"/>
      <c r="J26" s="158"/>
      <c r="K26" s="158"/>
      <c r="L26" s="158"/>
      <c r="M26" s="376"/>
      <c r="N26" s="376"/>
      <c r="O26" s="216"/>
      <c r="P26" s="217"/>
      <c r="Q26" s="218"/>
      <c r="R26" s="217"/>
    </row>
    <row r="27" spans="2:251" ht="31.5">
      <c r="B27" s="492" t="s">
        <v>58</v>
      </c>
      <c r="C27" s="492"/>
      <c r="D27" s="493" t="s">
        <v>59</v>
      </c>
      <c r="E27" s="493"/>
      <c r="F27" s="493"/>
      <c r="G27" s="493"/>
      <c r="H27" s="493"/>
      <c r="I27" s="493"/>
      <c r="J27" s="219" t="s">
        <v>60</v>
      </c>
      <c r="K27" s="493" t="s">
        <v>61</v>
      </c>
      <c r="L27" s="493"/>
      <c r="M27" s="494" t="s">
        <v>62</v>
      </c>
      <c r="N27" s="495"/>
      <c r="O27" s="495"/>
      <c r="P27" s="495"/>
      <c r="Q27" s="495"/>
    </row>
    <row r="28" spans="2:251" ht="26.25" customHeight="1">
      <c r="B28" s="496" t="s">
        <v>562</v>
      </c>
      <c r="C28" s="497"/>
      <c r="D28" s="500" t="s">
        <v>563</v>
      </c>
      <c r="E28" s="501"/>
      <c r="F28" s="501"/>
      <c r="G28" s="501"/>
      <c r="H28" s="501"/>
      <c r="I28" s="502"/>
      <c r="J28" s="506" t="s">
        <v>564</v>
      </c>
      <c r="K28" s="377" t="s">
        <v>47</v>
      </c>
      <c r="L28" s="378">
        <v>971</v>
      </c>
      <c r="M28" s="508" t="s">
        <v>587</v>
      </c>
      <c r="N28" s="509"/>
      <c r="O28" s="509"/>
      <c r="P28" s="509"/>
      <c r="Q28" s="509"/>
    </row>
    <row r="29" spans="2:251" ht="18" customHeight="1">
      <c r="B29" s="498"/>
      <c r="C29" s="499"/>
      <c r="D29" s="503"/>
      <c r="E29" s="504"/>
      <c r="F29" s="504"/>
      <c r="G29" s="504"/>
      <c r="H29" s="504"/>
      <c r="I29" s="505"/>
      <c r="J29" s="507"/>
      <c r="K29" s="377" t="s">
        <v>49</v>
      </c>
      <c r="L29" s="378">
        <v>889</v>
      </c>
      <c r="M29" s="509"/>
      <c r="N29" s="509"/>
      <c r="O29" s="509"/>
      <c r="P29" s="509"/>
      <c r="Q29" s="509"/>
    </row>
    <row r="30" spans="2:251" ht="18.75" customHeight="1">
      <c r="B30" s="517" t="s">
        <v>566</v>
      </c>
      <c r="C30" s="517"/>
      <c r="D30" s="518" t="s">
        <v>567</v>
      </c>
      <c r="E30" s="518"/>
      <c r="F30" s="518"/>
      <c r="G30" s="518"/>
      <c r="H30" s="518"/>
      <c r="I30" s="518"/>
      <c r="J30" s="519" t="s">
        <v>564</v>
      </c>
      <c r="K30" s="377" t="s">
        <v>47</v>
      </c>
      <c r="L30" s="379">
        <v>778</v>
      </c>
      <c r="M30" s="516" t="s">
        <v>441</v>
      </c>
      <c r="N30" s="516"/>
      <c r="O30" s="516"/>
      <c r="P30" s="516"/>
      <c r="Q30" s="516"/>
    </row>
    <row r="31" spans="2:251" ht="14.25" customHeight="1">
      <c r="B31" s="517"/>
      <c r="C31" s="517"/>
      <c r="D31" s="518"/>
      <c r="E31" s="518"/>
      <c r="F31" s="518"/>
      <c r="G31" s="518"/>
      <c r="H31" s="518"/>
      <c r="I31" s="518"/>
      <c r="J31" s="519"/>
      <c r="K31" s="377" t="s">
        <v>49</v>
      </c>
      <c r="L31" s="379">
        <v>713</v>
      </c>
      <c r="M31" s="516"/>
      <c r="N31" s="516"/>
      <c r="O31" s="516"/>
      <c r="P31" s="516"/>
      <c r="Q31" s="516"/>
    </row>
    <row r="32" spans="2:251" ht="15.95" customHeight="1">
      <c r="B32" s="517" t="s">
        <v>568</v>
      </c>
      <c r="C32" s="517"/>
      <c r="D32" s="520" t="s">
        <v>569</v>
      </c>
      <c r="E32" s="521"/>
      <c r="F32" s="521"/>
      <c r="G32" s="521"/>
      <c r="H32" s="521"/>
      <c r="I32" s="522"/>
      <c r="J32" s="523" t="s">
        <v>570</v>
      </c>
      <c r="K32" s="377" t="s">
        <v>47</v>
      </c>
      <c r="L32" s="380">
        <v>280</v>
      </c>
      <c r="M32" s="508" t="s">
        <v>571</v>
      </c>
      <c r="N32" s="509"/>
      <c r="O32" s="509"/>
      <c r="P32" s="509"/>
      <c r="Q32" s="509"/>
    </row>
    <row r="33" spans="2:53">
      <c r="B33" s="517"/>
      <c r="C33" s="517"/>
      <c r="D33" s="503"/>
      <c r="E33" s="504"/>
      <c r="F33" s="504"/>
      <c r="G33" s="504"/>
      <c r="H33" s="504"/>
      <c r="I33" s="505"/>
      <c r="J33" s="507"/>
      <c r="K33" s="377" t="s">
        <v>49</v>
      </c>
      <c r="L33" s="380">
        <v>310</v>
      </c>
      <c r="M33" s="509"/>
      <c r="N33" s="509"/>
      <c r="O33" s="509"/>
      <c r="P33" s="509"/>
      <c r="Q33" s="509"/>
    </row>
    <row r="34" spans="2:53" ht="15" customHeight="1">
      <c r="B34" s="510" t="s">
        <v>442</v>
      </c>
      <c r="C34" s="511"/>
      <c r="D34" s="511"/>
      <c r="E34" s="511"/>
      <c r="F34" s="511"/>
      <c r="G34" s="511"/>
      <c r="H34" s="511"/>
      <c r="I34" s="511"/>
      <c r="J34" s="511"/>
      <c r="K34" s="511"/>
      <c r="L34" s="512"/>
      <c r="M34" s="516" t="s">
        <v>66</v>
      </c>
      <c r="N34" s="516"/>
      <c r="O34" s="516"/>
      <c r="P34" s="516"/>
      <c r="Q34" s="516"/>
    </row>
    <row r="35" spans="2:53" ht="83.1" customHeight="1">
      <c r="B35" s="513"/>
      <c r="C35" s="514"/>
      <c r="D35" s="514"/>
      <c r="E35" s="514"/>
      <c r="F35" s="514"/>
      <c r="G35" s="514"/>
      <c r="H35" s="514"/>
      <c r="I35" s="514"/>
      <c r="J35" s="514"/>
      <c r="K35" s="514"/>
      <c r="L35" s="515"/>
      <c r="M35" s="516"/>
      <c r="N35" s="516"/>
      <c r="O35" s="516"/>
      <c r="P35" s="516"/>
      <c r="Q35" s="516"/>
    </row>
    <row r="36" spans="2:53">
      <c r="M36" s="222"/>
      <c r="N36" s="222"/>
    </row>
    <row r="37" spans="2:53" ht="15.75"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</row>
    <row r="38" spans="2:53" ht="15.75"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</row>
    <row r="39" spans="2:53" ht="15.75"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</row>
    <row r="40" spans="2:53" ht="15.75"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</row>
    <row r="41" spans="2:53" ht="15.75"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</row>
    <row r="42" spans="2:53" ht="15.75"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</row>
    <row r="43" spans="2:53" ht="15.75"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</row>
    <row r="44" spans="2:53" ht="15.75"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</row>
    <row r="45" spans="2:53" ht="15.75"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</row>
    <row r="46" spans="2:53" ht="15.75"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</row>
    <row r="47" spans="2:53" ht="15.75"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</row>
    <row r="48" spans="2:53" ht="15.75"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</row>
    <row r="49" spans="18:53" ht="15.75"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</row>
    <row r="50" spans="18:53" ht="15.75"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</row>
    <row r="51" spans="18:53" ht="15.75"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</row>
    <row r="52" spans="18:53" ht="15.75"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</row>
    <row r="53" spans="18:53" ht="15.75"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</row>
    <row r="54" spans="18:53" ht="15.75"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</row>
    <row r="55" spans="18:53" ht="15.75"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</row>
    <row r="56" spans="18:53" ht="15.75"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</row>
    <row r="57" spans="18:53" ht="15.75"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</row>
    <row r="58" spans="18:53" ht="15.75"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</row>
    <row r="59" spans="18:53" ht="15.75"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</row>
    <row r="60" spans="18:53" ht="15.75"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</row>
    <row r="61" spans="18:53" ht="15.75"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</row>
    <row r="62" spans="18:53" ht="15.75"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</row>
    <row r="63" spans="18:53" ht="15.75"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</row>
    <row r="64" spans="18:53" ht="15.75"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</row>
    <row r="65" spans="18:53" ht="15.75"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</row>
    <row r="66" spans="18:53" ht="15.75"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</row>
    <row r="67" spans="18:53" ht="15.75"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</row>
    <row r="68" spans="18:53" ht="15.75"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</row>
    <row r="69" spans="18:53" ht="15.75"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</row>
  </sheetData>
  <mergeCells count="97">
    <mergeCell ref="B34:L35"/>
    <mergeCell ref="M34:Q35"/>
    <mergeCell ref="B30:C31"/>
    <mergeCell ref="D30:I31"/>
    <mergeCell ref="J30:J31"/>
    <mergeCell ref="M30:Q31"/>
    <mergeCell ref="B32:C33"/>
    <mergeCell ref="D32:I33"/>
    <mergeCell ref="J32:J33"/>
    <mergeCell ref="M32:Q33"/>
    <mergeCell ref="B27:C27"/>
    <mergeCell ref="D27:I27"/>
    <mergeCell ref="K27:L27"/>
    <mergeCell ref="M27:Q27"/>
    <mergeCell ref="B28:C29"/>
    <mergeCell ref="D28:I29"/>
    <mergeCell ref="J28:J29"/>
    <mergeCell ref="M28:Q29"/>
    <mergeCell ref="O22:O23"/>
    <mergeCell ref="P22:P23"/>
    <mergeCell ref="Q22:Q23"/>
    <mergeCell ref="B24:B25"/>
    <mergeCell ref="C24:C25"/>
    <mergeCell ref="E24:E25"/>
    <mergeCell ref="O24:O25"/>
    <mergeCell ref="P24:P25"/>
    <mergeCell ref="Q24:Q25"/>
    <mergeCell ref="B18:B23"/>
    <mergeCell ref="C22:C23"/>
    <mergeCell ref="E22:E23"/>
    <mergeCell ref="M22:M23"/>
    <mergeCell ref="N22:N23"/>
    <mergeCell ref="P18:P19"/>
    <mergeCell ref="Q18:Q19"/>
    <mergeCell ref="U18:V18"/>
    <mergeCell ref="C20:C21"/>
    <mergeCell ref="E20:E21"/>
    <mergeCell ref="M20:M21"/>
    <mergeCell ref="N20:N21"/>
    <mergeCell ref="O20:O21"/>
    <mergeCell ref="P20:P21"/>
    <mergeCell ref="Q20:Q21"/>
    <mergeCell ref="C18:C19"/>
    <mergeCell ref="E18:E19"/>
    <mergeCell ref="M18:M19"/>
    <mergeCell ref="N18:N19"/>
    <mergeCell ref="O18:O19"/>
    <mergeCell ref="M15:N16"/>
    <mergeCell ref="O15:Q15"/>
    <mergeCell ref="U15:V15"/>
    <mergeCell ref="O16:O17"/>
    <mergeCell ref="P16:P17"/>
    <mergeCell ref="Q16:Q17"/>
    <mergeCell ref="U16:V16"/>
    <mergeCell ref="U17:V17"/>
    <mergeCell ref="G15:G17"/>
    <mergeCell ref="U12:W12"/>
    <mergeCell ref="B13:C13"/>
    <mergeCell ref="D13:I13"/>
    <mergeCell ref="N13:P13"/>
    <mergeCell ref="U13:W13"/>
    <mergeCell ref="B14:I14"/>
    <mergeCell ref="N14:P14"/>
    <mergeCell ref="U14:V14"/>
    <mergeCell ref="B15:B17"/>
    <mergeCell ref="C15:C17"/>
    <mergeCell ref="D15:D17"/>
    <mergeCell ref="E15:E17"/>
    <mergeCell ref="F15:F17"/>
    <mergeCell ref="H15:H17"/>
    <mergeCell ref="I15:L16"/>
    <mergeCell ref="T9:X9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</mergeCells>
  <pageMargins left="0.62992125984251968" right="0.19685039370078741" top="0.23622047244094491" bottom="0.19685039370078741" header="0.15748031496062992" footer="0"/>
  <pageSetup paperSize="9" scale="50" orientation="landscape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2"/>
  <sheetViews>
    <sheetView topLeftCell="B14" zoomScale="60" zoomScaleNormal="60" workbookViewId="0">
      <selection activeCell="B24" sqref="B24:B31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style="117" customWidth="1"/>
    <col min="9" max="9" width="19.28515625" style="117" bestFit="1" customWidth="1"/>
    <col min="10" max="10" width="20.85546875" customWidth="1"/>
    <col min="11" max="11" width="13.5703125" customWidth="1"/>
    <col min="12" max="12" width="24.570312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9" width="12.5703125" customWidth="1"/>
  </cols>
  <sheetData>
    <row r="1" spans="1:39" ht="22.5" customHeight="1">
      <c r="A1" s="1"/>
      <c r="B1" s="1"/>
      <c r="C1" s="1"/>
      <c r="D1" s="1"/>
      <c r="E1" s="1"/>
      <c r="F1" s="1"/>
      <c r="G1" s="1"/>
      <c r="H1" s="110"/>
      <c r="I1" s="110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37.5" customHeight="1">
      <c r="A2" s="4"/>
      <c r="B2" s="748"/>
      <c r="C2" s="695"/>
      <c r="D2" s="749" t="s">
        <v>0</v>
      </c>
      <c r="E2" s="694"/>
      <c r="F2" s="694"/>
      <c r="G2" s="694"/>
      <c r="H2" s="694"/>
      <c r="I2" s="694"/>
      <c r="J2" s="694"/>
      <c r="K2" s="695"/>
      <c r="L2" s="750" t="s">
        <v>1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2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</row>
    <row r="4" spans="1:39" ht="33.75" customHeight="1">
      <c r="A4" s="4"/>
      <c r="B4" s="717"/>
      <c r="C4" s="741"/>
      <c r="D4" s="749" t="s">
        <v>3</v>
      </c>
      <c r="E4" s="694"/>
      <c r="F4" s="694"/>
      <c r="G4" s="694"/>
      <c r="H4" s="694"/>
      <c r="I4" s="694"/>
      <c r="J4" s="694"/>
      <c r="K4" s="695"/>
      <c r="L4" s="750" t="s">
        <v>4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</row>
    <row r="5" spans="1:39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5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</row>
    <row r="6" spans="1:39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</row>
    <row r="7" spans="1:39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1:39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</row>
    <row r="9" spans="1:39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12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</row>
    <row r="10" spans="1:39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</row>
    <row r="11" spans="1:39" ht="42" customHeight="1">
      <c r="A11" s="4"/>
      <c r="B11" s="747" t="s">
        <v>19</v>
      </c>
      <c r="C11" s="727"/>
      <c r="D11" s="742" t="s">
        <v>20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</row>
    <row r="12" spans="1:39" ht="74.25" customHeight="1">
      <c r="A12" s="4"/>
      <c r="B12" s="757" t="s">
        <v>21</v>
      </c>
      <c r="C12" s="727"/>
      <c r="D12" s="742" t="s">
        <v>22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</row>
    <row r="13" spans="1:39" ht="74.25" customHeight="1">
      <c r="A13" s="4"/>
      <c r="B13" s="758" t="s">
        <v>23</v>
      </c>
      <c r="C13" s="727"/>
      <c r="D13" s="737">
        <v>-2024730010011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1:39" ht="38.25" customHeight="1">
      <c r="A14" s="4"/>
      <c r="B14" s="24" t="s">
        <v>24</v>
      </c>
      <c r="C14" s="24" t="s">
        <v>25</v>
      </c>
      <c r="D14" s="747" t="s">
        <v>26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</row>
    <row r="15" spans="1:39" ht="28.5" customHeight="1">
      <c r="A15" s="1"/>
      <c r="B15" s="691" t="s">
        <v>27</v>
      </c>
      <c r="C15" s="735" t="s">
        <v>28</v>
      </c>
      <c r="D15" s="691" t="s">
        <v>29</v>
      </c>
      <c r="E15" s="691" t="s">
        <v>30</v>
      </c>
      <c r="F15" s="691" t="s">
        <v>31</v>
      </c>
      <c r="G15" s="759" t="s">
        <v>32</v>
      </c>
      <c r="H15" s="760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</row>
    <row r="16" spans="1:39" ht="33.75" customHeight="1">
      <c r="A16" s="1"/>
      <c r="B16" s="721"/>
      <c r="C16" s="721"/>
      <c r="D16" s="721"/>
      <c r="E16" s="721"/>
      <c r="F16" s="721"/>
      <c r="G16" s="721"/>
      <c r="H16" s="76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</row>
    <row r="17" spans="1:39" ht="39.75" customHeight="1">
      <c r="A17" s="1"/>
      <c r="B17" s="692"/>
      <c r="C17" s="692"/>
      <c r="D17" s="692"/>
      <c r="E17" s="692"/>
      <c r="F17" s="692"/>
      <c r="G17" s="692"/>
      <c r="H17" s="762"/>
      <c r="I17" s="111" t="s">
        <v>40</v>
      </c>
      <c r="J17" s="36" t="s">
        <v>41</v>
      </c>
      <c r="K17" s="36" t="s">
        <v>42</v>
      </c>
      <c r="L17" s="101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</row>
    <row r="18" spans="1:39" ht="24.75" customHeight="1">
      <c r="A18" s="1"/>
      <c r="B18" s="720" t="s">
        <v>367</v>
      </c>
      <c r="C18" s="722" t="s">
        <v>369</v>
      </c>
      <c r="D18" s="38" t="s">
        <v>47</v>
      </c>
      <c r="E18" s="723" t="s">
        <v>48</v>
      </c>
      <c r="F18" s="40">
        <v>1</v>
      </c>
      <c r="G18" s="38" t="s">
        <v>47</v>
      </c>
      <c r="H18" s="112">
        <f t="shared" ref="H18:H21" si="0">I18+J18+K18+L18</f>
        <v>1449000000</v>
      </c>
      <c r="I18" s="113"/>
      <c r="J18" s="43"/>
      <c r="K18" s="94"/>
      <c r="L18" s="102">
        <v>1449000000</v>
      </c>
      <c r="M18" s="96"/>
      <c r="N18" s="44"/>
      <c r="O18" s="731">
        <f>+F19/F18</f>
        <v>0</v>
      </c>
      <c r="P18" s="731">
        <f>+H19/H18</f>
        <v>0</v>
      </c>
      <c r="Q18" s="731" t="e">
        <f>+(O18*O18)/P18</f>
        <v>#DIV/0!</v>
      </c>
      <c r="R18" s="1"/>
      <c r="S18" s="1"/>
      <c r="T18" s="1"/>
      <c r="U18" s="1"/>
      <c r="V18" s="1"/>
      <c r="W18" s="1"/>
      <c r="X18" s="33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</row>
    <row r="19" spans="1:39" ht="24.75" customHeight="1">
      <c r="A19" s="1"/>
      <c r="B19" s="721"/>
      <c r="C19" s="697"/>
      <c r="D19" s="38" t="s">
        <v>49</v>
      </c>
      <c r="E19" s="692"/>
      <c r="F19" s="45">
        <v>0</v>
      </c>
      <c r="G19" s="38" t="s">
        <v>50</v>
      </c>
      <c r="H19" s="112">
        <f t="shared" si="0"/>
        <v>0</v>
      </c>
      <c r="I19" s="114"/>
      <c r="J19" s="47"/>
      <c r="K19" s="95"/>
      <c r="L19" s="103"/>
      <c r="M19" s="97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34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</row>
    <row r="20" spans="1:39" ht="24.75" customHeight="1">
      <c r="A20" s="1"/>
      <c r="B20" s="721"/>
      <c r="C20" s="722" t="s">
        <v>368</v>
      </c>
      <c r="D20" s="38" t="s">
        <v>47</v>
      </c>
      <c r="E20" s="723" t="s">
        <v>51</v>
      </c>
      <c r="F20" s="40">
        <v>1</v>
      </c>
      <c r="G20" s="38" t="s">
        <v>47</v>
      </c>
      <c r="H20" s="112">
        <f t="shared" si="0"/>
        <v>351000000</v>
      </c>
      <c r="I20" s="114"/>
      <c r="J20" s="47"/>
      <c r="K20" s="95"/>
      <c r="L20" s="102">
        <v>351000000</v>
      </c>
      <c r="M20" s="98"/>
      <c r="N20" s="50"/>
      <c r="O20" s="731">
        <f>+F21/F20</f>
        <v>1</v>
      </c>
      <c r="P20" s="731">
        <f>+H21/H20</f>
        <v>0</v>
      </c>
      <c r="Q20" s="731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51"/>
      <c r="AB20" s="52"/>
      <c r="AC20" s="53"/>
      <c r="AD20" s="54"/>
      <c r="AE20" s="51"/>
      <c r="AF20" s="51"/>
      <c r="AG20" s="51"/>
      <c r="AH20" s="51"/>
      <c r="AI20" s="51"/>
      <c r="AJ20" s="51"/>
      <c r="AK20" s="51"/>
      <c r="AL20" s="51"/>
      <c r="AM20" s="51"/>
    </row>
    <row r="21" spans="1:39" ht="24" customHeight="1">
      <c r="A21" s="1"/>
      <c r="B21" s="692"/>
      <c r="C21" s="697"/>
      <c r="D21" s="38" t="s">
        <v>49</v>
      </c>
      <c r="E21" s="692"/>
      <c r="F21" s="45">
        <v>1</v>
      </c>
      <c r="G21" s="38" t="s">
        <v>50</v>
      </c>
      <c r="H21" s="112">
        <f t="shared" si="0"/>
        <v>0</v>
      </c>
      <c r="I21" s="114"/>
      <c r="J21" s="47"/>
      <c r="K21" s="95"/>
      <c r="L21" s="102"/>
      <c r="M21" s="97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24.75" customHeight="1">
      <c r="A22" s="1"/>
      <c r="B22" s="720" t="s">
        <v>366</v>
      </c>
      <c r="C22" s="722" t="s">
        <v>46</v>
      </c>
      <c r="D22" s="38" t="s">
        <v>47</v>
      </c>
      <c r="E22" s="723" t="s">
        <v>48</v>
      </c>
      <c r="F22" s="40">
        <v>3</v>
      </c>
      <c r="G22" s="38" t="s">
        <v>47</v>
      </c>
      <c r="H22" s="112">
        <f t="shared" ref="H22:H31" si="1">I22+J22+K22+L22</f>
        <v>1900000000</v>
      </c>
      <c r="I22" s="113">
        <v>100000000</v>
      </c>
      <c r="J22" s="43"/>
      <c r="K22" s="94"/>
      <c r="L22" s="102">
        <v>1800000000</v>
      </c>
      <c r="M22" s="96"/>
      <c r="N22" s="44"/>
      <c r="O22" s="731">
        <f>+F23/F22</f>
        <v>0</v>
      </c>
      <c r="P22" s="731">
        <f>+H23/H22</f>
        <v>0</v>
      </c>
      <c r="Q22" s="731" t="e">
        <f>+(O22*O22)/P22</f>
        <v>#DIV/0!</v>
      </c>
      <c r="R22" s="1"/>
      <c r="S22" s="1"/>
      <c r="T22" s="1"/>
      <c r="U22" s="1"/>
      <c r="V22" s="1"/>
      <c r="W22" s="1"/>
      <c r="X22" s="33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24.75" customHeight="1">
      <c r="A23" s="1"/>
      <c r="B23" s="721"/>
      <c r="C23" s="697"/>
      <c r="D23" s="38" t="s">
        <v>49</v>
      </c>
      <c r="E23" s="692"/>
      <c r="F23" s="45">
        <v>0</v>
      </c>
      <c r="G23" s="38" t="s">
        <v>50</v>
      </c>
      <c r="H23" s="112">
        <f t="shared" si="1"/>
        <v>0</v>
      </c>
      <c r="I23" s="114"/>
      <c r="J23" s="47"/>
      <c r="K23" s="95"/>
      <c r="L23" s="103"/>
      <c r="M23" s="97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34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23.25" customHeight="1">
      <c r="A24" s="1"/>
      <c r="B24" s="720" t="s">
        <v>52</v>
      </c>
      <c r="C24" s="763" t="s">
        <v>53</v>
      </c>
      <c r="D24" s="38" t="s">
        <v>47</v>
      </c>
      <c r="E24" s="723" t="s">
        <v>100</v>
      </c>
      <c r="F24" s="55">
        <v>1</v>
      </c>
      <c r="G24" s="38" t="s">
        <v>47</v>
      </c>
      <c r="H24" s="112">
        <f t="shared" si="1"/>
        <v>350000000</v>
      </c>
      <c r="I24" s="114">
        <v>350000000</v>
      </c>
      <c r="J24" s="47"/>
      <c r="K24" s="95"/>
      <c r="L24" s="102"/>
      <c r="M24" s="99"/>
      <c r="N24" s="56"/>
      <c r="O24" s="731">
        <f>+F25/F24</f>
        <v>0</v>
      </c>
      <c r="P24" s="731">
        <f>+H25/H24</f>
        <v>0</v>
      </c>
      <c r="Q24" s="731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</row>
    <row r="25" spans="1:39" ht="23.25" customHeight="1">
      <c r="A25" s="1"/>
      <c r="B25" s="721"/>
      <c r="C25" s="697"/>
      <c r="D25" s="38" t="s">
        <v>49</v>
      </c>
      <c r="E25" s="692"/>
      <c r="F25" s="71"/>
      <c r="G25" s="38" t="s">
        <v>50</v>
      </c>
      <c r="H25" s="112">
        <f t="shared" si="1"/>
        <v>0</v>
      </c>
      <c r="I25" s="114"/>
      <c r="J25" s="47"/>
      <c r="K25" s="95"/>
      <c r="L25" s="102"/>
      <c r="M25" s="97"/>
      <c r="N25" s="49"/>
      <c r="O25" s="692"/>
      <c r="P25" s="692"/>
      <c r="Q25" s="6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18" customHeight="1">
      <c r="A26" s="1"/>
      <c r="B26" s="721"/>
      <c r="C26" s="722" t="s">
        <v>55</v>
      </c>
      <c r="D26" s="38" t="s">
        <v>47</v>
      </c>
      <c r="E26" s="723" t="s">
        <v>54</v>
      </c>
      <c r="F26" s="40">
        <v>1</v>
      </c>
      <c r="G26" s="38" t="s">
        <v>47</v>
      </c>
      <c r="H26" s="112">
        <f t="shared" si="1"/>
        <v>500000000</v>
      </c>
      <c r="I26" s="114"/>
      <c r="J26" s="47"/>
      <c r="K26" s="95"/>
      <c r="L26" s="102">
        <v>500000000</v>
      </c>
      <c r="M26" s="100"/>
      <c r="N26" s="58"/>
      <c r="O26" s="731">
        <f>+F27/F26</f>
        <v>0</v>
      </c>
      <c r="P26" s="731">
        <f>+H27/H26</f>
        <v>0</v>
      </c>
      <c r="Q26" s="731" t="e">
        <f>+(O26*O26)/P26</f>
        <v>#DIV/0!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1.75" customHeight="1">
      <c r="A27" s="1"/>
      <c r="B27" s="721"/>
      <c r="C27" s="697"/>
      <c r="D27" s="38" t="s">
        <v>49</v>
      </c>
      <c r="E27" s="692"/>
      <c r="F27" s="71"/>
      <c r="G27" s="38" t="s">
        <v>50</v>
      </c>
      <c r="H27" s="112">
        <f t="shared" si="1"/>
        <v>0</v>
      </c>
      <c r="I27" s="114"/>
      <c r="J27" s="47"/>
      <c r="K27" s="95"/>
      <c r="L27" s="102"/>
      <c r="M27" s="97"/>
      <c r="N27" s="49"/>
      <c r="O27" s="692"/>
      <c r="P27" s="692"/>
      <c r="Q27" s="69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8" customHeight="1">
      <c r="A28" s="1"/>
      <c r="B28" s="721"/>
      <c r="C28" s="722" t="s">
        <v>56</v>
      </c>
      <c r="D28" s="38" t="s">
        <v>47</v>
      </c>
      <c r="E28" s="723" t="s">
        <v>380</v>
      </c>
      <c r="F28" s="40">
        <v>2</v>
      </c>
      <c r="G28" s="38" t="s">
        <v>47</v>
      </c>
      <c r="H28" s="112">
        <f t="shared" ref="H28:H29" si="2">I28+J28+K28+L28</f>
        <v>500000000</v>
      </c>
      <c r="I28" s="114"/>
      <c r="J28" s="47"/>
      <c r="K28" s="95"/>
      <c r="L28" s="102">
        <v>500000000</v>
      </c>
      <c r="M28" s="100"/>
      <c r="N28" s="58"/>
      <c r="O28" s="731">
        <f>+F29/F28</f>
        <v>0</v>
      </c>
      <c r="P28" s="731">
        <f>+H29/H28</f>
        <v>0</v>
      </c>
      <c r="Q28" s="731" t="e">
        <f>+(O28*O28)/P28</f>
        <v>#DIV/0!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1.75" customHeight="1">
      <c r="A29" s="1"/>
      <c r="B29" s="721"/>
      <c r="C29" s="697"/>
      <c r="D29" s="38" t="s">
        <v>49</v>
      </c>
      <c r="E29" s="692"/>
      <c r="F29" s="71"/>
      <c r="G29" s="38" t="s">
        <v>50</v>
      </c>
      <c r="H29" s="112">
        <f t="shared" si="2"/>
        <v>0</v>
      </c>
      <c r="I29" s="114"/>
      <c r="J29" s="47"/>
      <c r="K29" s="95"/>
      <c r="L29" s="102"/>
      <c r="M29" s="97"/>
      <c r="N29" s="49"/>
      <c r="O29" s="692"/>
      <c r="P29" s="692"/>
      <c r="Q29" s="69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8" customHeight="1">
      <c r="A30" s="1"/>
      <c r="B30" s="721"/>
      <c r="C30" s="722" t="s">
        <v>370</v>
      </c>
      <c r="D30" s="38" t="s">
        <v>47</v>
      </c>
      <c r="E30" s="724" t="s">
        <v>374</v>
      </c>
      <c r="F30" s="40">
        <v>1</v>
      </c>
      <c r="G30" s="38" t="s">
        <v>47</v>
      </c>
      <c r="H30" s="112">
        <f t="shared" si="1"/>
        <v>90000000</v>
      </c>
      <c r="I30" s="114">
        <v>90000000</v>
      </c>
      <c r="J30" s="47"/>
      <c r="K30" s="95"/>
      <c r="L30" s="102"/>
      <c r="M30" s="100"/>
      <c r="N30" s="58"/>
      <c r="O30" s="731">
        <f>+F31/F30</f>
        <v>0</v>
      </c>
      <c r="P30" s="731">
        <f>+H31/H30</f>
        <v>0</v>
      </c>
      <c r="Q30" s="731" t="e">
        <f>+(O30*O30)/P30</f>
        <v>#DIV/0!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21.75" customHeight="1">
      <c r="A31" s="1"/>
      <c r="B31" s="721"/>
      <c r="C31" s="697"/>
      <c r="D31" s="38" t="s">
        <v>49</v>
      </c>
      <c r="E31" s="692"/>
      <c r="F31" s="71"/>
      <c r="G31" s="38" t="s">
        <v>50</v>
      </c>
      <c r="H31" s="112">
        <f t="shared" si="1"/>
        <v>0</v>
      </c>
      <c r="I31" s="114"/>
      <c r="J31" s="47"/>
      <c r="K31" s="95"/>
      <c r="L31" s="102"/>
      <c r="M31" s="97"/>
      <c r="N31" s="49"/>
      <c r="O31" s="692"/>
      <c r="P31" s="692"/>
      <c r="Q31" s="69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8.75" customHeight="1">
      <c r="A32" s="1"/>
      <c r="B32" s="732"/>
      <c r="C32" s="725" t="s">
        <v>57</v>
      </c>
      <c r="D32" s="38" t="s">
        <v>47</v>
      </c>
      <c r="E32" s="723" t="s">
        <v>54</v>
      </c>
      <c r="F32" s="128">
        <f t="shared" ref="F32" si="3">F22+F24+F26+F30+F20+F18+F28</f>
        <v>10</v>
      </c>
      <c r="G32" s="38" t="s">
        <v>47</v>
      </c>
      <c r="H32" s="112">
        <f>H22+H24+H26+H30+H20+H18+H28</f>
        <v>5140000000</v>
      </c>
      <c r="I32" s="112">
        <f t="shared" ref="I32:L32" si="4">I22+I24+I26+I30+I20+I18+I28</f>
        <v>540000000</v>
      </c>
      <c r="J32" s="41">
        <f t="shared" si="4"/>
        <v>0</v>
      </c>
      <c r="K32" s="41">
        <f t="shared" si="4"/>
        <v>0</v>
      </c>
      <c r="L32" s="41">
        <f t="shared" si="4"/>
        <v>4600000000</v>
      </c>
      <c r="M32" s="48"/>
      <c r="N32" s="49"/>
      <c r="O32" s="731">
        <f>+F33/F32</f>
        <v>0.1</v>
      </c>
      <c r="P32" s="731">
        <f>+H33/H32</f>
        <v>0</v>
      </c>
      <c r="Q32" s="731" t="e">
        <f>+(O32*O32)/P32</f>
        <v>#DIV/0!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18.75" customHeight="1">
      <c r="A33" s="1"/>
      <c r="B33" s="692"/>
      <c r="C33" s="696"/>
      <c r="D33" s="38" t="s">
        <v>49</v>
      </c>
      <c r="E33" s="692"/>
      <c r="F33" s="128">
        <f t="shared" ref="F33" si="5">F23+F25+F27+F31+F21+F19+F29</f>
        <v>1</v>
      </c>
      <c r="G33" s="38" t="s">
        <v>50</v>
      </c>
      <c r="H33" s="112">
        <f>H23+H25+H27+H31+H21+H19+H29</f>
        <v>0</v>
      </c>
      <c r="I33" s="112">
        <f t="shared" ref="I33:L33" si="6">I23+I25+I27+I31+I21+I19+I29</f>
        <v>0</v>
      </c>
      <c r="J33" s="41">
        <f t="shared" si="6"/>
        <v>0</v>
      </c>
      <c r="K33" s="41">
        <f t="shared" si="6"/>
        <v>0</v>
      </c>
      <c r="L33" s="41">
        <f t="shared" si="6"/>
        <v>0</v>
      </c>
      <c r="M33" s="48"/>
      <c r="N33" s="49"/>
      <c r="O33" s="692"/>
      <c r="P33" s="692"/>
      <c r="Q33" s="69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>
      <c r="A34" s="1"/>
      <c r="B34" s="1"/>
      <c r="C34" s="1"/>
      <c r="D34" s="59"/>
      <c r="E34" s="1"/>
      <c r="F34" s="1"/>
      <c r="G34" s="1"/>
      <c r="H34" s="116"/>
      <c r="I34" s="110"/>
      <c r="J34" s="32"/>
      <c r="K34" s="32"/>
      <c r="L34" s="2"/>
      <c r="M34" s="3"/>
      <c r="N34" s="3"/>
      <c r="O34" s="61"/>
      <c r="P34" s="62"/>
      <c r="Q34" s="63"/>
      <c r="R34" s="62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>
      <c r="A35" s="1"/>
      <c r="B35" s="726" t="s">
        <v>58</v>
      </c>
      <c r="C35" s="727"/>
      <c r="D35" s="728" t="s">
        <v>59</v>
      </c>
      <c r="E35" s="694"/>
      <c r="F35" s="694"/>
      <c r="G35" s="694"/>
      <c r="H35" s="694"/>
      <c r="I35" s="695"/>
      <c r="J35" s="64" t="s">
        <v>60</v>
      </c>
      <c r="K35" s="728" t="s">
        <v>61</v>
      </c>
      <c r="L35" s="695"/>
      <c r="M35" s="729" t="s">
        <v>62</v>
      </c>
      <c r="N35" s="730"/>
      <c r="O35" s="730"/>
      <c r="P35" s="730"/>
      <c r="Q35" s="72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26.25" customHeight="1">
      <c r="A36" s="1"/>
      <c r="B36" s="716" t="s">
        <v>63</v>
      </c>
      <c r="C36" s="694"/>
      <c r="D36" s="719" t="s">
        <v>64</v>
      </c>
      <c r="E36" s="694"/>
      <c r="F36" s="694"/>
      <c r="G36" s="694"/>
      <c r="H36" s="694"/>
      <c r="I36" s="695"/>
      <c r="J36" s="691" t="s">
        <v>65</v>
      </c>
      <c r="K36" s="65" t="s">
        <v>47</v>
      </c>
      <c r="L36" s="39">
        <v>3400</v>
      </c>
      <c r="M36" s="693" t="s">
        <v>364</v>
      </c>
      <c r="N36" s="694"/>
      <c r="O36" s="694"/>
      <c r="P36" s="694"/>
      <c r="Q36" s="69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8" customHeight="1">
      <c r="A37" s="1"/>
      <c r="B37" s="717"/>
      <c r="C37" s="718"/>
      <c r="D37" s="696"/>
      <c r="E37" s="697"/>
      <c r="F37" s="697"/>
      <c r="G37" s="697"/>
      <c r="H37" s="697"/>
      <c r="I37" s="698"/>
      <c r="J37" s="692"/>
      <c r="K37" s="65" t="s">
        <v>49</v>
      </c>
      <c r="L37" s="66"/>
      <c r="M37" s="696"/>
      <c r="N37" s="697"/>
      <c r="O37" s="697"/>
      <c r="P37" s="697"/>
      <c r="Q37" s="698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5" customHeight="1">
      <c r="A38" s="1"/>
      <c r="B38" s="700" t="s">
        <v>357</v>
      </c>
      <c r="C38" s="701"/>
      <c r="D38" s="701"/>
      <c r="E38" s="701"/>
      <c r="F38" s="701"/>
      <c r="G38" s="701"/>
      <c r="H38" s="701"/>
      <c r="I38" s="701"/>
      <c r="J38" s="701"/>
      <c r="K38" s="701"/>
      <c r="L38" s="702"/>
      <c r="M38" s="699" t="s">
        <v>66</v>
      </c>
      <c r="N38" s="694"/>
      <c r="O38" s="694"/>
      <c r="P38" s="694"/>
      <c r="Q38" s="69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9.25" customHeight="1">
      <c r="A39" s="1"/>
      <c r="B39" s="703"/>
      <c r="C39" s="704"/>
      <c r="D39" s="704"/>
      <c r="E39" s="704"/>
      <c r="F39" s="704"/>
      <c r="G39" s="704"/>
      <c r="H39" s="704"/>
      <c r="I39" s="704"/>
      <c r="J39" s="704"/>
      <c r="K39" s="704"/>
      <c r="L39" s="705"/>
      <c r="M39" s="697"/>
      <c r="N39" s="697"/>
      <c r="O39" s="697"/>
      <c r="P39" s="697"/>
      <c r="Q39" s="698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5.75" customHeight="1">
      <c r="A40" s="1"/>
      <c r="B40" s="703"/>
      <c r="C40" s="704"/>
      <c r="D40" s="704"/>
      <c r="E40" s="704"/>
      <c r="F40" s="704"/>
      <c r="G40" s="704"/>
      <c r="H40" s="704"/>
      <c r="I40" s="704"/>
      <c r="J40" s="704"/>
      <c r="K40" s="704"/>
      <c r="L40" s="705"/>
      <c r="M40" s="709" t="s">
        <v>365</v>
      </c>
      <c r="N40" s="709"/>
      <c r="O40" s="709"/>
      <c r="P40" s="709"/>
      <c r="Q40" s="710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5.75" customHeight="1">
      <c r="A41" s="1"/>
      <c r="B41" s="703"/>
      <c r="C41" s="704"/>
      <c r="D41" s="704"/>
      <c r="E41" s="704"/>
      <c r="F41" s="704"/>
      <c r="G41" s="704"/>
      <c r="H41" s="704"/>
      <c r="I41" s="704"/>
      <c r="J41" s="704"/>
      <c r="K41" s="704"/>
      <c r="L41" s="705"/>
      <c r="M41" s="711"/>
      <c r="N41" s="711"/>
      <c r="O41" s="711"/>
      <c r="P41" s="711"/>
      <c r="Q41" s="712"/>
    </row>
    <row r="42" spans="1:39" ht="15.75" customHeight="1">
      <c r="A42" s="1"/>
      <c r="B42" s="703"/>
      <c r="C42" s="704"/>
      <c r="D42" s="704"/>
      <c r="E42" s="704"/>
      <c r="F42" s="704"/>
      <c r="G42" s="704"/>
      <c r="H42" s="704"/>
      <c r="I42" s="704"/>
      <c r="J42" s="704"/>
      <c r="K42" s="704"/>
      <c r="L42" s="705"/>
      <c r="M42" s="699" t="s">
        <v>66</v>
      </c>
      <c r="N42" s="699"/>
      <c r="O42" s="699"/>
      <c r="P42" s="699"/>
      <c r="Q42" s="713"/>
    </row>
    <row r="43" spans="1:39" ht="30.6" customHeight="1">
      <c r="A43" s="1"/>
      <c r="B43" s="706"/>
      <c r="C43" s="707"/>
      <c r="D43" s="707"/>
      <c r="E43" s="707"/>
      <c r="F43" s="707"/>
      <c r="G43" s="707"/>
      <c r="H43" s="707"/>
      <c r="I43" s="707"/>
      <c r="J43" s="707"/>
      <c r="K43" s="707"/>
      <c r="L43" s="708"/>
      <c r="M43" s="714"/>
      <c r="N43" s="714"/>
      <c r="O43" s="714"/>
      <c r="P43" s="714"/>
      <c r="Q43" s="715"/>
    </row>
    <row r="44" spans="1:39" ht="15.75" customHeight="1">
      <c r="A44" s="1"/>
      <c r="B44" s="1"/>
      <c r="C44" s="1"/>
      <c r="D44" s="1"/>
      <c r="E44" s="1"/>
      <c r="F44" s="1"/>
      <c r="G44" s="1"/>
      <c r="H44" s="110"/>
      <c r="I44" s="110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10"/>
      <c r="I45" s="110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10"/>
      <c r="I46" s="110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10"/>
      <c r="I47" s="110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10"/>
      <c r="I48" s="110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10"/>
      <c r="I49" s="110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10"/>
      <c r="I50" s="110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10"/>
      <c r="I51" s="110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10"/>
      <c r="I52" s="110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10"/>
      <c r="I53" s="110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10"/>
      <c r="I54" s="110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10"/>
      <c r="I55" s="110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10"/>
      <c r="I56" s="110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10"/>
      <c r="I57" s="110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10"/>
      <c r="I58" s="110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10"/>
      <c r="I59" s="110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10"/>
      <c r="I60" s="110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10"/>
      <c r="I61" s="110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10"/>
      <c r="I62" s="110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10"/>
      <c r="I63" s="110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10"/>
      <c r="I64" s="110"/>
      <c r="J64" s="1"/>
      <c r="K64" s="1"/>
      <c r="L64" s="2"/>
      <c r="M64" s="3"/>
      <c r="N64" s="3"/>
      <c r="O64" s="1"/>
      <c r="P64" s="1"/>
      <c r="Q64" s="1"/>
    </row>
    <row r="65" spans="1:39" ht="15.75" customHeight="1">
      <c r="A65" s="1"/>
      <c r="B65" s="1"/>
      <c r="C65" s="1"/>
      <c r="D65" s="1"/>
      <c r="E65" s="1"/>
      <c r="F65" s="1"/>
      <c r="G65" s="1"/>
      <c r="H65" s="110"/>
      <c r="I65" s="110"/>
      <c r="J65" s="1"/>
      <c r="K65" s="1"/>
      <c r="L65" s="2"/>
      <c r="M65" s="3"/>
      <c r="N65" s="3"/>
      <c r="O65" s="1"/>
      <c r="P65" s="1"/>
      <c r="Q65" s="1"/>
    </row>
    <row r="66" spans="1:39" ht="15.75" customHeight="1">
      <c r="A66" s="1"/>
      <c r="B66" s="1"/>
      <c r="C66" s="1"/>
      <c r="D66" s="1"/>
      <c r="E66" s="1"/>
      <c r="F66" s="1"/>
      <c r="G66" s="1"/>
      <c r="H66" s="110"/>
      <c r="I66" s="110"/>
      <c r="J66" s="1"/>
      <c r="K66" s="1"/>
      <c r="L66" s="2"/>
      <c r="M66" s="3"/>
      <c r="N66" s="3"/>
      <c r="O66" s="1"/>
      <c r="P66" s="1"/>
      <c r="Q66" s="1"/>
    </row>
    <row r="67" spans="1:39" ht="15.75" customHeight="1">
      <c r="A67" s="1"/>
      <c r="B67" s="1"/>
      <c r="C67" s="1"/>
      <c r="D67" s="1"/>
      <c r="E67" s="1"/>
      <c r="F67" s="1"/>
      <c r="G67" s="1"/>
      <c r="H67" s="110"/>
      <c r="I67" s="110"/>
      <c r="J67" s="1"/>
      <c r="K67" s="1"/>
      <c r="L67" s="2"/>
      <c r="M67" s="3"/>
      <c r="N67" s="3"/>
      <c r="O67" s="1"/>
      <c r="P67" s="1"/>
      <c r="Q67" s="1"/>
    </row>
    <row r="68" spans="1:39" ht="15.75" customHeight="1">
      <c r="A68" s="1"/>
      <c r="B68" s="1"/>
      <c r="C68" s="1"/>
      <c r="D68" s="1"/>
      <c r="E68" s="1"/>
      <c r="F68" s="1"/>
      <c r="G68" s="1"/>
      <c r="H68" s="110"/>
      <c r="I68" s="110"/>
      <c r="J68" s="1"/>
      <c r="K68" s="1"/>
      <c r="L68" s="2"/>
      <c r="M68" s="3"/>
      <c r="N68" s="3"/>
      <c r="O68" s="1"/>
      <c r="P68" s="1"/>
      <c r="Q68" s="1"/>
    </row>
    <row r="69" spans="1:39" ht="15.75" customHeight="1">
      <c r="A69" s="1"/>
      <c r="B69" s="1"/>
      <c r="C69" s="1"/>
      <c r="D69" s="1"/>
      <c r="E69" s="1"/>
      <c r="F69" s="1"/>
      <c r="G69" s="1"/>
      <c r="H69" s="110"/>
      <c r="I69" s="110"/>
      <c r="J69" s="1"/>
      <c r="K69" s="1"/>
      <c r="L69" s="2"/>
      <c r="M69" s="3"/>
      <c r="N69" s="3"/>
      <c r="O69" s="1"/>
      <c r="P69" s="1"/>
      <c r="Q69" s="1"/>
    </row>
    <row r="70" spans="1:39" ht="15.75" customHeight="1">
      <c r="A70" s="1"/>
      <c r="B70" s="1"/>
      <c r="C70" s="1"/>
      <c r="D70" s="1"/>
      <c r="E70" s="1"/>
      <c r="F70" s="1"/>
      <c r="G70" s="1"/>
      <c r="H70" s="110"/>
      <c r="I70" s="110"/>
      <c r="J70" s="1"/>
      <c r="K70" s="1"/>
      <c r="L70" s="2"/>
      <c r="M70" s="3"/>
      <c r="N70" s="3"/>
      <c r="O70" s="1"/>
      <c r="P70" s="1"/>
      <c r="Q70" s="1"/>
    </row>
    <row r="71" spans="1:39" ht="15.75" customHeight="1">
      <c r="A71" s="1"/>
      <c r="B71" s="1"/>
      <c r="C71" s="1"/>
      <c r="D71" s="1"/>
      <c r="E71" s="1"/>
      <c r="F71" s="1"/>
      <c r="G71" s="1"/>
      <c r="H71" s="110"/>
      <c r="I71" s="110"/>
      <c r="J71" s="1"/>
      <c r="K71" s="1"/>
      <c r="L71" s="2"/>
      <c r="M71" s="3"/>
      <c r="N71" s="3"/>
      <c r="O71" s="1"/>
      <c r="P71" s="1"/>
      <c r="Q71" s="1"/>
    </row>
    <row r="72" spans="1:39" ht="15.75" customHeight="1">
      <c r="A72" s="1"/>
      <c r="B72" s="1"/>
      <c r="C72" s="1"/>
      <c r="D72" s="1"/>
      <c r="E72" s="1"/>
      <c r="F72" s="1"/>
      <c r="G72" s="1"/>
      <c r="H72" s="110"/>
      <c r="I72" s="110"/>
      <c r="J72" s="1"/>
      <c r="K72" s="1"/>
      <c r="L72" s="2"/>
      <c r="M72" s="3"/>
      <c r="N72" s="3"/>
      <c r="O72" s="1"/>
      <c r="P72" s="1"/>
      <c r="Q72" s="1"/>
    </row>
    <row r="73" spans="1:39" ht="15.75" customHeight="1">
      <c r="A73" s="1"/>
      <c r="B73" s="1"/>
      <c r="C73" s="1"/>
      <c r="D73" s="1"/>
      <c r="E73" s="1"/>
      <c r="F73" s="1"/>
      <c r="G73" s="1"/>
      <c r="H73" s="110"/>
      <c r="I73" s="110"/>
      <c r="J73" s="1"/>
      <c r="K73" s="1"/>
      <c r="L73" s="2"/>
      <c r="M73" s="3"/>
      <c r="N73" s="3"/>
      <c r="O73" s="1"/>
      <c r="P73" s="1"/>
      <c r="Q73" s="1"/>
    </row>
    <row r="74" spans="1:39" ht="15.75" customHeight="1">
      <c r="A74" s="1"/>
      <c r="B74" s="1"/>
      <c r="C74" s="1"/>
      <c r="D74" s="1"/>
      <c r="E74" s="1"/>
      <c r="F74" s="1"/>
      <c r="G74" s="1"/>
      <c r="H74" s="110"/>
      <c r="I74" s="110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</row>
    <row r="75" spans="1:39" ht="15.75" customHeight="1">
      <c r="A75" s="1"/>
      <c r="B75" s="1"/>
      <c r="C75" s="1"/>
      <c r="D75" s="1"/>
      <c r="E75" s="1"/>
      <c r="F75" s="1"/>
      <c r="G75" s="1"/>
      <c r="H75" s="110"/>
      <c r="I75" s="110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</row>
    <row r="76" spans="1:39" ht="15.75" customHeight="1">
      <c r="A76" s="1"/>
      <c r="B76" s="1"/>
      <c r="C76" s="1"/>
      <c r="D76" s="1"/>
      <c r="E76" s="1"/>
      <c r="F76" s="1"/>
      <c r="G76" s="1"/>
      <c r="H76" s="110"/>
      <c r="I76" s="110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</row>
    <row r="77" spans="1:39" ht="15.75" customHeight="1">
      <c r="A77" s="1"/>
      <c r="B77" s="1"/>
      <c r="C77" s="1"/>
      <c r="D77" s="1"/>
      <c r="E77" s="1"/>
      <c r="F77" s="1"/>
      <c r="G77" s="1"/>
      <c r="H77" s="110"/>
      <c r="I77" s="110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</row>
    <row r="78" spans="1:39" ht="15.75" customHeight="1">
      <c r="A78" s="1"/>
      <c r="B78" s="1"/>
      <c r="C78" s="1"/>
      <c r="D78" s="1"/>
      <c r="E78" s="1"/>
      <c r="F78" s="1"/>
      <c r="G78" s="1"/>
      <c r="H78" s="110"/>
      <c r="I78" s="110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</row>
    <row r="79" spans="1:39" ht="15.75" customHeight="1">
      <c r="A79" s="1"/>
      <c r="B79" s="1"/>
      <c r="C79" s="1"/>
      <c r="D79" s="1"/>
      <c r="E79" s="1"/>
      <c r="F79" s="1"/>
      <c r="G79" s="1"/>
      <c r="H79" s="110"/>
      <c r="I79" s="110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</row>
    <row r="80" spans="1:39" ht="15.75" customHeight="1">
      <c r="A80" s="1"/>
      <c r="B80" s="1"/>
      <c r="C80" s="1"/>
      <c r="D80" s="1"/>
      <c r="E80" s="1"/>
      <c r="F80" s="1"/>
      <c r="G80" s="1"/>
      <c r="H80" s="110"/>
      <c r="I80" s="110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</row>
    <row r="81" spans="1:39" ht="15.75" customHeight="1">
      <c r="A81" s="1"/>
      <c r="B81" s="1"/>
      <c r="C81" s="1"/>
      <c r="D81" s="1"/>
      <c r="E81" s="1"/>
      <c r="F81" s="1"/>
      <c r="G81" s="1"/>
      <c r="H81" s="110"/>
      <c r="I81" s="110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</row>
    <row r="82" spans="1:39" ht="15.75" customHeight="1">
      <c r="A82" s="1"/>
      <c r="B82" s="1"/>
      <c r="C82" s="1"/>
      <c r="D82" s="1"/>
      <c r="E82" s="1"/>
      <c r="F82" s="1"/>
      <c r="G82" s="1"/>
      <c r="H82" s="110"/>
      <c r="I82" s="110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</row>
    <row r="83" spans="1:39" ht="15.75" customHeight="1">
      <c r="A83" s="1"/>
      <c r="B83" s="1"/>
      <c r="C83" s="1"/>
      <c r="D83" s="1"/>
      <c r="E83" s="1"/>
      <c r="F83" s="1"/>
      <c r="G83" s="1"/>
      <c r="H83" s="110"/>
      <c r="I83" s="110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75" customHeight="1">
      <c r="A84" s="1"/>
      <c r="B84" s="1"/>
      <c r="C84" s="1"/>
      <c r="D84" s="1"/>
      <c r="E84" s="1"/>
      <c r="F84" s="1"/>
      <c r="G84" s="1"/>
      <c r="H84" s="110"/>
      <c r="I84" s="110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</row>
    <row r="85" spans="1:39" ht="15.75" customHeight="1">
      <c r="A85" s="1"/>
      <c r="B85" s="1"/>
      <c r="C85" s="1"/>
      <c r="D85" s="1"/>
      <c r="E85" s="1"/>
      <c r="F85" s="1"/>
      <c r="G85" s="1"/>
      <c r="H85" s="110"/>
      <c r="I85" s="110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</row>
    <row r="86" spans="1:39" ht="15.75" customHeight="1">
      <c r="A86" s="1"/>
      <c r="B86" s="1"/>
      <c r="C86" s="1"/>
      <c r="D86" s="1"/>
      <c r="E86" s="1"/>
      <c r="F86" s="1"/>
      <c r="G86" s="1"/>
      <c r="H86" s="110"/>
      <c r="I86" s="110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</row>
    <row r="87" spans="1:39" ht="15.75" customHeight="1">
      <c r="A87" s="1"/>
      <c r="B87" s="1"/>
      <c r="C87" s="1"/>
      <c r="D87" s="1"/>
      <c r="E87" s="1"/>
      <c r="F87" s="1"/>
      <c r="G87" s="1"/>
      <c r="H87" s="110"/>
      <c r="I87" s="110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</row>
    <row r="88" spans="1:39" ht="15.75" customHeight="1">
      <c r="A88" s="1"/>
      <c r="B88" s="1"/>
      <c r="C88" s="1"/>
      <c r="D88" s="1"/>
      <c r="E88" s="1"/>
      <c r="F88" s="1"/>
      <c r="G88" s="1"/>
      <c r="H88" s="110"/>
      <c r="I88" s="110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</row>
    <row r="89" spans="1:39" ht="15.75" customHeight="1">
      <c r="A89" s="1"/>
      <c r="B89" s="1"/>
      <c r="C89" s="1"/>
      <c r="D89" s="1"/>
      <c r="E89" s="1"/>
      <c r="F89" s="1"/>
      <c r="G89" s="1"/>
      <c r="H89" s="110"/>
      <c r="I89" s="110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</row>
    <row r="90" spans="1:39" ht="15.75" customHeight="1">
      <c r="A90" s="1"/>
      <c r="B90" s="1"/>
      <c r="C90" s="1"/>
      <c r="D90" s="1"/>
      <c r="E90" s="1"/>
      <c r="F90" s="1"/>
      <c r="G90" s="1"/>
      <c r="H90" s="110"/>
      <c r="I90" s="110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</row>
    <row r="91" spans="1:39" ht="15.75" customHeight="1">
      <c r="A91" s="1"/>
      <c r="B91" s="1"/>
      <c r="C91" s="1"/>
      <c r="D91" s="1"/>
      <c r="E91" s="1"/>
      <c r="F91" s="1"/>
      <c r="G91" s="1"/>
      <c r="H91" s="110"/>
      <c r="I91" s="110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</row>
    <row r="92" spans="1:39" ht="15.75" customHeight="1">
      <c r="A92" s="1"/>
      <c r="B92" s="1"/>
      <c r="C92" s="1"/>
      <c r="D92" s="1"/>
      <c r="E92" s="1"/>
      <c r="F92" s="1"/>
      <c r="G92" s="1"/>
      <c r="H92" s="110"/>
      <c r="I92" s="110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</row>
    <row r="93" spans="1:39" ht="15.75" customHeight="1">
      <c r="A93" s="1"/>
      <c r="B93" s="1"/>
      <c r="C93" s="1"/>
      <c r="D93" s="1"/>
      <c r="E93" s="1"/>
      <c r="F93" s="1"/>
      <c r="G93" s="1"/>
      <c r="H93" s="110"/>
      <c r="I93" s="110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</row>
    <row r="94" spans="1:39" ht="15.75" customHeight="1">
      <c r="A94" s="1"/>
      <c r="B94" s="1"/>
      <c r="C94" s="1"/>
      <c r="D94" s="1"/>
      <c r="E94" s="1"/>
      <c r="F94" s="1"/>
      <c r="G94" s="1"/>
      <c r="H94" s="110"/>
      <c r="I94" s="110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</row>
    <row r="95" spans="1:39" ht="15.75" customHeight="1">
      <c r="A95" s="1"/>
      <c r="B95" s="1"/>
      <c r="C95" s="1"/>
      <c r="D95" s="1"/>
      <c r="E95" s="1"/>
      <c r="F95" s="1"/>
      <c r="G95" s="1"/>
      <c r="H95" s="110"/>
      <c r="I95" s="110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</row>
    <row r="96" spans="1:39" ht="15.75" customHeight="1">
      <c r="A96" s="1"/>
      <c r="B96" s="1"/>
      <c r="C96" s="1"/>
      <c r="D96" s="1"/>
      <c r="E96" s="1"/>
      <c r="F96" s="1"/>
      <c r="G96" s="1"/>
      <c r="H96" s="110"/>
      <c r="I96" s="110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</row>
    <row r="97" spans="1:39" ht="15.75" customHeight="1">
      <c r="A97" s="1"/>
      <c r="B97" s="1"/>
      <c r="C97" s="1"/>
      <c r="D97" s="1"/>
      <c r="E97" s="1"/>
      <c r="F97" s="1"/>
      <c r="G97" s="1"/>
      <c r="H97" s="110"/>
      <c r="I97" s="110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</row>
    <row r="98" spans="1:39" ht="15.75" customHeight="1">
      <c r="A98" s="1"/>
      <c r="B98" s="1"/>
      <c r="C98" s="1"/>
      <c r="D98" s="1"/>
      <c r="E98" s="1"/>
      <c r="F98" s="1"/>
      <c r="G98" s="1"/>
      <c r="H98" s="110"/>
      <c r="I98" s="110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</row>
    <row r="99" spans="1:39" ht="15.75" customHeight="1">
      <c r="A99" s="1"/>
      <c r="B99" s="1"/>
      <c r="C99" s="1"/>
      <c r="D99" s="1"/>
      <c r="E99" s="1"/>
      <c r="F99" s="1"/>
      <c r="G99" s="1"/>
      <c r="H99" s="110"/>
      <c r="I99" s="110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</row>
    <row r="100" spans="1:39" ht="15.75" customHeight="1">
      <c r="A100" s="1"/>
      <c r="B100" s="1"/>
      <c r="C100" s="1"/>
      <c r="D100" s="1"/>
      <c r="E100" s="1"/>
      <c r="F100" s="1"/>
      <c r="G100" s="1"/>
      <c r="H100" s="110"/>
      <c r="I100" s="110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</row>
    <row r="101" spans="1:39" ht="15.75" customHeight="1">
      <c r="A101" s="1"/>
      <c r="B101" s="1"/>
      <c r="C101" s="1"/>
      <c r="D101" s="1"/>
      <c r="E101" s="1"/>
      <c r="F101" s="1"/>
      <c r="G101" s="1"/>
      <c r="H101" s="110"/>
      <c r="I101" s="110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</row>
    <row r="102" spans="1:39" ht="15.75" customHeight="1">
      <c r="A102" s="1"/>
      <c r="B102" s="1"/>
      <c r="C102" s="1"/>
      <c r="D102" s="1"/>
      <c r="E102" s="1"/>
      <c r="F102" s="1"/>
      <c r="G102" s="1"/>
      <c r="H102" s="110"/>
      <c r="I102" s="110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</row>
    <row r="103" spans="1:39" ht="15.75" customHeight="1">
      <c r="A103" s="1"/>
      <c r="B103" s="1"/>
      <c r="C103" s="1"/>
      <c r="D103" s="1"/>
      <c r="E103" s="1"/>
      <c r="F103" s="1"/>
      <c r="G103" s="1"/>
      <c r="H103" s="110"/>
      <c r="I103" s="110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</row>
    <row r="104" spans="1:39" ht="15.75" customHeight="1">
      <c r="A104" s="1"/>
      <c r="B104" s="1"/>
      <c r="C104" s="1"/>
      <c r="D104" s="1"/>
      <c r="E104" s="1"/>
      <c r="F104" s="1"/>
      <c r="G104" s="1"/>
      <c r="H104" s="110"/>
      <c r="I104" s="110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</row>
    <row r="105" spans="1:39" ht="15.75" customHeight="1">
      <c r="A105" s="1"/>
      <c r="B105" s="1"/>
      <c r="C105" s="1"/>
      <c r="D105" s="1"/>
      <c r="E105" s="1"/>
      <c r="F105" s="1"/>
      <c r="G105" s="1"/>
      <c r="H105" s="110"/>
      <c r="I105" s="110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</row>
    <row r="106" spans="1:39" ht="15.75" customHeight="1">
      <c r="A106" s="1"/>
      <c r="B106" s="1"/>
      <c r="C106" s="1"/>
      <c r="D106" s="1"/>
      <c r="E106" s="1"/>
      <c r="F106" s="1"/>
      <c r="G106" s="1"/>
      <c r="H106" s="110"/>
      <c r="I106" s="110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</row>
    <row r="107" spans="1:39" ht="15.75" customHeight="1">
      <c r="A107" s="1"/>
      <c r="B107" s="1"/>
      <c r="C107" s="1"/>
      <c r="D107" s="1"/>
      <c r="E107" s="1"/>
      <c r="F107" s="1"/>
      <c r="G107" s="1"/>
      <c r="H107" s="110"/>
      <c r="I107" s="110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</row>
    <row r="108" spans="1:39" ht="15.75" customHeight="1">
      <c r="A108" s="1"/>
      <c r="B108" s="1"/>
      <c r="C108" s="1"/>
      <c r="D108" s="1"/>
      <c r="E108" s="1"/>
      <c r="F108" s="1"/>
      <c r="G108" s="1"/>
      <c r="H108" s="110"/>
      <c r="I108" s="110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</row>
    <row r="109" spans="1:39" ht="15.75" customHeight="1">
      <c r="A109" s="1"/>
      <c r="B109" s="1"/>
      <c r="C109" s="1"/>
      <c r="D109" s="1"/>
      <c r="E109" s="1"/>
      <c r="F109" s="1"/>
      <c r="G109" s="1"/>
      <c r="H109" s="110"/>
      <c r="I109" s="110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</row>
    <row r="110" spans="1:39" ht="15.75" customHeight="1">
      <c r="A110" s="1"/>
      <c r="B110" s="1"/>
      <c r="C110" s="1"/>
      <c r="D110" s="1"/>
      <c r="E110" s="1"/>
      <c r="F110" s="1"/>
      <c r="G110" s="1"/>
      <c r="H110" s="110"/>
      <c r="I110" s="110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</row>
    <row r="111" spans="1:39" ht="15.75" customHeight="1">
      <c r="A111" s="1"/>
      <c r="B111" s="1"/>
      <c r="C111" s="1"/>
      <c r="D111" s="1"/>
      <c r="E111" s="1"/>
      <c r="F111" s="1"/>
      <c r="G111" s="1"/>
      <c r="H111" s="110"/>
      <c r="I111" s="110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</row>
    <row r="112" spans="1:39" ht="15.75" customHeight="1">
      <c r="A112" s="1"/>
      <c r="B112" s="1"/>
      <c r="C112" s="1"/>
      <c r="D112" s="1"/>
      <c r="E112" s="1"/>
      <c r="F112" s="1"/>
      <c r="G112" s="1"/>
      <c r="H112" s="110"/>
      <c r="I112" s="110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39" ht="15.75" customHeight="1">
      <c r="A113" s="1"/>
      <c r="B113" s="1"/>
      <c r="C113" s="1"/>
      <c r="D113" s="1"/>
      <c r="E113" s="1"/>
      <c r="F113" s="1"/>
      <c r="G113" s="1"/>
      <c r="H113" s="110"/>
      <c r="I113" s="110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39" ht="15.75" customHeight="1">
      <c r="A114" s="1"/>
      <c r="B114" s="1"/>
      <c r="C114" s="1"/>
      <c r="D114" s="1"/>
      <c r="E114" s="1"/>
      <c r="F114" s="1"/>
      <c r="G114" s="1"/>
      <c r="H114" s="110"/>
      <c r="I114" s="110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39" ht="15.75" customHeight="1">
      <c r="A115" s="1"/>
      <c r="B115" s="1"/>
      <c r="C115" s="1"/>
      <c r="D115" s="1"/>
      <c r="E115" s="1"/>
      <c r="F115" s="1"/>
      <c r="G115" s="1"/>
      <c r="H115" s="110"/>
      <c r="I115" s="110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39" ht="15.75" customHeight="1">
      <c r="A116" s="1"/>
      <c r="B116" s="1"/>
      <c r="C116" s="1"/>
      <c r="D116" s="1"/>
      <c r="E116" s="1"/>
      <c r="F116" s="1"/>
      <c r="G116" s="1"/>
      <c r="H116" s="110"/>
      <c r="I116" s="110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</row>
    <row r="117" spans="1:39" ht="15.75" customHeight="1">
      <c r="A117" s="1"/>
      <c r="B117" s="1"/>
      <c r="C117" s="1"/>
      <c r="D117" s="1"/>
      <c r="E117" s="1"/>
      <c r="F117" s="1"/>
      <c r="G117" s="1"/>
      <c r="H117" s="110"/>
      <c r="I117" s="110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</row>
    <row r="118" spans="1:39" ht="15.75" customHeight="1">
      <c r="A118" s="1"/>
      <c r="B118" s="1"/>
      <c r="C118" s="1"/>
      <c r="D118" s="1"/>
      <c r="E118" s="1"/>
      <c r="F118" s="1"/>
      <c r="G118" s="1"/>
      <c r="H118" s="110"/>
      <c r="I118" s="110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</row>
    <row r="119" spans="1:39" ht="15.75" customHeight="1">
      <c r="A119" s="1"/>
      <c r="B119" s="1"/>
      <c r="C119" s="1"/>
      <c r="D119" s="1"/>
      <c r="E119" s="1"/>
      <c r="F119" s="1"/>
      <c r="G119" s="1"/>
      <c r="H119" s="110"/>
      <c r="I119" s="110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</row>
    <row r="120" spans="1:39" ht="15.75" customHeight="1">
      <c r="A120" s="1"/>
      <c r="B120" s="1"/>
      <c r="C120" s="1"/>
      <c r="D120" s="1"/>
      <c r="E120" s="1"/>
      <c r="F120" s="1"/>
      <c r="G120" s="1"/>
      <c r="H120" s="110"/>
      <c r="I120" s="110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</row>
    <row r="121" spans="1:39" ht="15.75" customHeight="1">
      <c r="A121" s="1"/>
      <c r="B121" s="1"/>
      <c r="C121" s="1"/>
      <c r="D121" s="1"/>
      <c r="E121" s="1"/>
      <c r="F121" s="1"/>
      <c r="G121" s="1"/>
      <c r="H121" s="110"/>
      <c r="I121" s="110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</row>
    <row r="122" spans="1:39" ht="15.75" customHeight="1">
      <c r="A122" s="1"/>
      <c r="B122" s="1"/>
      <c r="C122" s="1"/>
      <c r="D122" s="1"/>
      <c r="E122" s="1"/>
      <c r="F122" s="1"/>
      <c r="G122" s="1"/>
      <c r="H122" s="110"/>
      <c r="I122" s="110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</row>
    <row r="123" spans="1:39" ht="15.75" customHeight="1">
      <c r="A123" s="1"/>
      <c r="B123" s="1"/>
      <c r="C123" s="1"/>
      <c r="D123" s="1"/>
      <c r="E123" s="1"/>
      <c r="F123" s="1"/>
      <c r="G123" s="1"/>
      <c r="H123" s="110"/>
      <c r="I123" s="110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</row>
    <row r="124" spans="1:39" ht="15.75" customHeight="1">
      <c r="A124" s="1"/>
      <c r="B124" s="1"/>
      <c r="C124" s="1"/>
      <c r="D124" s="1"/>
      <c r="E124" s="1"/>
      <c r="F124" s="1"/>
      <c r="G124" s="1"/>
      <c r="H124" s="110"/>
      <c r="I124" s="110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</row>
    <row r="125" spans="1:39" ht="15.75" customHeight="1">
      <c r="A125" s="1"/>
      <c r="B125" s="1"/>
      <c r="C125" s="1"/>
      <c r="D125" s="1"/>
      <c r="E125" s="1"/>
      <c r="F125" s="1"/>
      <c r="G125" s="1"/>
      <c r="H125" s="110"/>
      <c r="I125" s="110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</row>
    <row r="126" spans="1:39" ht="15.75" customHeight="1">
      <c r="A126" s="1"/>
      <c r="B126" s="1"/>
      <c r="C126" s="1"/>
      <c r="D126" s="1"/>
      <c r="E126" s="1"/>
      <c r="F126" s="1"/>
      <c r="G126" s="1"/>
      <c r="H126" s="110"/>
      <c r="I126" s="110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</row>
    <row r="127" spans="1:39" ht="15.75" customHeight="1">
      <c r="A127" s="1"/>
      <c r="B127" s="1"/>
      <c r="C127" s="1"/>
      <c r="D127" s="1"/>
      <c r="E127" s="1"/>
      <c r="F127" s="1"/>
      <c r="G127" s="1"/>
      <c r="H127" s="110"/>
      <c r="I127" s="110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</row>
    <row r="128" spans="1:39" ht="15.75" customHeight="1">
      <c r="A128" s="1"/>
      <c r="B128" s="1"/>
      <c r="C128" s="1"/>
      <c r="D128" s="1"/>
      <c r="E128" s="1"/>
      <c r="F128" s="1"/>
      <c r="G128" s="1"/>
      <c r="H128" s="110"/>
      <c r="I128" s="110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</row>
    <row r="129" spans="1:39" ht="15.75" customHeight="1">
      <c r="A129" s="1"/>
      <c r="B129" s="1"/>
      <c r="C129" s="1"/>
      <c r="D129" s="1"/>
      <c r="E129" s="1"/>
      <c r="F129" s="1"/>
      <c r="G129" s="1"/>
      <c r="H129" s="110"/>
      <c r="I129" s="110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</row>
    <row r="130" spans="1:39" ht="15.75" customHeight="1">
      <c r="A130" s="1"/>
      <c r="B130" s="1"/>
      <c r="C130" s="1"/>
      <c r="D130" s="1"/>
      <c r="E130" s="1"/>
      <c r="F130" s="1"/>
      <c r="G130" s="1"/>
      <c r="H130" s="110"/>
      <c r="I130" s="110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</row>
    <row r="131" spans="1:39" ht="15.75" customHeight="1">
      <c r="A131" s="1"/>
      <c r="B131" s="1"/>
      <c r="C131" s="1"/>
      <c r="D131" s="1"/>
      <c r="E131" s="1"/>
      <c r="F131" s="1"/>
      <c r="G131" s="1"/>
      <c r="H131" s="110"/>
      <c r="I131" s="110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</row>
    <row r="132" spans="1:39" ht="15.75" customHeight="1">
      <c r="A132" s="1"/>
      <c r="B132" s="1"/>
      <c r="C132" s="1"/>
      <c r="D132" s="1"/>
      <c r="E132" s="1"/>
      <c r="F132" s="1"/>
      <c r="G132" s="1"/>
      <c r="H132" s="110"/>
      <c r="I132" s="110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</row>
    <row r="133" spans="1:39" ht="15.75" customHeight="1">
      <c r="A133" s="1"/>
      <c r="B133" s="1"/>
      <c r="C133" s="1"/>
      <c r="D133" s="1"/>
      <c r="E133" s="1"/>
      <c r="F133" s="1"/>
      <c r="G133" s="1"/>
      <c r="H133" s="110"/>
      <c r="I133" s="110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</row>
    <row r="134" spans="1:39" ht="15.75" customHeight="1">
      <c r="A134" s="1"/>
      <c r="B134" s="1"/>
      <c r="C134" s="1"/>
      <c r="D134" s="1"/>
      <c r="E134" s="1"/>
      <c r="F134" s="1"/>
      <c r="G134" s="1"/>
      <c r="H134" s="110"/>
      <c r="I134" s="110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</row>
    <row r="135" spans="1:39" ht="15.75" customHeight="1">
      <c r="A135" s="1"/>
      <c r="B135" s="1"/>
      <c r="C135" s="1"/>
      <c r="D135" s="1"/>
      <c r="E135" s="1"/>
      <c r="F135" s="1"/>
      <c r="G135" s="1"/>
      <c r="H135" s="110"/>
      <c r="I135" s="110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1:39" ht="15.75" customHeight="1">
      <c r="A136" s="1"/>
      <c r="B136" s="1"/>
      <c r="C136" s="1"/>
      <c r="D136" s="1"/>
      <c r="E136" s="1"/>
      <c r="F136" s="1"/>
      <c r="G136" s="1"/>
      <c r="H136" s="110"/>
      <c r="I136" s="110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  <row r="137" spans="1:39" ht="15.75" customHeight="1">
      <c r="A137" s="1"/>
      <c r="B137" s="1"/>
      <c r="C137" s="1"/>
      <c r="D137" s="1"/>
      <c r="E137" s="1"/>
      <c r="F137" s="1"/>
      <c r="G137" s="1"/>
      <c r="H137" s="110"/>
      <c r="I137" s="110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</row>
    <row r="138" spans="1:39" ht="15.75" customHeight="1">
      <c r="A138" s="1"/>
      <c r="B138" s="1"/>
      <c r="C138" s="1"/>
      <c r="D138" s="1"/>
      <c r="E138" s="1"/>
      <c r="F138" s="1"/>
      <c r="G138" s="1"/>
      <c r="H138" s="110"/>
      <c r="I138" s="110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</row>
    <row r="139" spans="1:39" ht="15.75" customHeight="1">
      <c r="A139" s="1"/>
      <c r="B139" s="1"/>
      <c r="C139" s="1"/>
      <c r="D139" s="1"/>
      <c r="E139" s="1"/>
      <c r="F139" s="1"/>
      <c r="G139" s="1"/>
      <c r="H139" s="110"/>
      <c r="I139" s="110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</row>
    <row r="140" spans="1:39" ht="15.75" customHeight="1">
      <c r="A140" s="1"/>
      <c r="B140" s="1"/>
      <c r="C140" s="1"/>
      <c r="D140" s="1"/>
      <c r="E140" s="1"/>
      <c r="F140" s="1"/>
      <c r="G140" s="1"/>
      <c r="H140" s="110"/>
      <c r="I140" s="110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</row>
    <row r="141" spans="1:39" ht="15.75" customHeight="1">
      <c r="A141" s="1"/>
      <c r="B141" s="1"/>
      <c r="C141" s="1"/>
      <c r="D141" s="1"/>
      <c r="E141" s="1"/>
      <c r="F141" s="1"/>
      <c r="G141" s="1"/>
      <c r="H141" s="110"/>
      <c r="I141" s="110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</row>
    <row r="142" spans="1:39" ht="15.75" customHeight="1">
      <c r="A142" s="1"/>
      <c r="B142" s="1"/>
      <c r="C142" s="1"/>
      <c r="D142" s="1"/>
      <c r="E142" s="1"/>
      <c r="F142" s="1"/>
      <c r="G142" s="1"/>
      <c r="H142" s="110"/>
      <c r="I142" s="110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</row>
    <row r="143" spans="1:39" ht="15.75" customHeight="1">
      <c r="A143" s="1"/>
      <c r="B143" s="1"/>
      <c r="C143" s="1"/>
      <c r="D143" s="1"/>
      <c r="E143" s="1"/>
      <c r="F143" s="1"/>
      <c r="G143" s="1"/>
      <c r="H143" s="110"/>
      <c r="I143" s="110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</row>
    <row r="144" spans="1:39" ht="15.75" customHeight="1">
      <c r="A144" s="1"/>
      <c r="B144" s="1"/>
      <c r="C144" s="1"/>
      <c r="D144" s="1"/>
      <c r="E144" s="1"/>
      <c r="F144" s="1"/>
      <c r="G144" s="1"/>
      <c r="H144" s="110"/>
      <c r="I144" s="110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</row>
    <row r="145" spans="1:39" ht="15.75" customHeight="1">
      <c r="A145" s="1"/>
      <c r="B145" s="1"/>
      <c r="C145" s="1"/>
      <c r="D145" s="1"/>
      <c r="E145" s="1"/>
      <c r="F145" s="1"/>
      <c r="G145" s="1"/>
      <c r="H145" s="110"/>
      <c r="I145" s="110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</row>
    <row r="146" spans="1:39" ht="15.75" customHeight="1">
      <c r="A146" s="1"/>
      <c r="B146" s="1"/>
      <c r="C146" s="1"/>
      <c r="D146" s="1"/>
      <c r="E146" s="1"/>
      <c r="F146" s="1"/>
      <c r="G146" s="1"/>
      <c r="H146" s="110"/>
      <c r="I146" s="110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</row>
    <row r="147" spans="1:39" ht="15.75" customHeight="1">
      <c r="A147" s="1"/>
      <c r="B147" s="1"/>
      <c r="C147" s="1"/>
      <c r="D147" s="1"/>
      <c r="E147" s="1"/>
      <c r="F147" s="1"/>
      <c r="G147" s="1"/>
      <c r="H147" s="110"/>
      <c r="I147" s="110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</row>
    <row r="148" spans="1:39" ht="15.75" customHeight="1">
      <c r="A148" s="1"/>
      <c r="B148" s="1"/>
      <c r="C148" s="1"/>
      <c r="D148" s="1"/>
      <c r="E148" s="1"/>
      <c r="F148" s="1"/>
      <c r="G148" s="1"/>
      <c r="H148" s="110"/>
      <c r="I148" s="110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</row>
    <row r="149" spans="1:39" ht="15.75" customHeight="1">
      <c r="A149" s="1"/>
      <c r="B149" s="1"/>
      <c r="C149" s="1"/>
      <c r="D149" s="1"/>
      <c r="E149" s="1"/>
      <c r="F149" s="1"/>
      <c r="G149" s="1"/>
      <c r="H149" s="110"/>
      <c r="I149" s="110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</row>
    <row r="150" spans="1:39" ht="15.75" customHeight="1">
      <c r="A150" s="1"/>
      <c r="B150" s="1"/>
      <c r="C150" s="1"/>
      <c r="D150" s="1"/>
      <c r="E150" s="1"/>
      <c r="F150" s="1"/>
      <c r="G150" s="1"/>
      <c r="H150" s="110"/>
      <c r="I150" s="110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</row>
    <row r="151" spans="1:39" ht="15.75" customHeight="1">
      <c r="A151" s="1"/>
      <c r="B151" s="1"/>
      <c r="C151" s="1"/>
      <c r="D151" s="1"/>
      <c r="E151" s="1"/>
      <c r="F151" s="1"/>
      <c r="G151" s="1"/>
      <c r="H151" s="110"/>
      <c r="I151" s="110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</row>
    <row r="152" spans="1:39" ht="15.75" customHeight="1">
      <c r="A152" s="1"/>
      <c r="B152" s="1"/>
      <c r="C152" s="1"/>
      <c r="D152" s="1"/>
      <c r="E152" s="1"/>
      <c r="F152" s="1"/>
      <c r="G152" s="1"/>
      <c r="H152" s="110"/>
      <c r="I152" s="110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</row>
    <row r="153" spans="1:39" ht="15.75" customHeight="1">
      <c r="A153" s="1"/>
      <c r="B153" s="1"/>
      <c r="C153" s="1"/>
      <c r="D153" s="1"/>
      <c r="E153" s="1"/>
      <c r="F153" s="1"/>
      <c r="G153" s="1"/>
      <c r="H153" s="110"/>
      <c r="I153" s="110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</row>
    <row r="154" spans="1:39" ht="15.75" customHeight="1">
      <c r="A154" s="1"/>
      <c r="B154" s="1"/>
      <c r="C154" s="1"/>
      <c r="D154" s="1"/>
      <c r="E154" s="1"/>
      <c r="F154" s="1"/>
      <c r="G154" s="1"/>
      <c r="H154" s="110"/>
      <c r="I154" s="110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</row>
    <row r="155" spans="1:39" ht="15.75" customHeight="1">
      <c r="A155" s="1"/>
      <c r="B155" s="1"/>
      <c r="C155" s="1"/>
      <c r="D155" s="1"/>
      <c r="E155" s="1"/>
      <c r="F155" s="1"/>
      <c r="G155" s="1"/>
      <c r="H155" s="110"/>
      <c r="I155" s="110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</row>
    <row r="156" spans="1:39" ht="15.75" customHeight="1">
      <c r="A156" s="1"/>
      <c r="B156" s="1"/>
      <c r="C156" s="1"/>
      <c r="D156" s="1"/>
      <c r="E156" s="1"/>
      <c r="F156" s="1"/>
      <c r="G156" s="1"/>
      <c r="H156" s="110"/>
      <c r="I156" s="110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</row>
    <row r="157" spans="1:39" ht="15.75" customHeight="1">
      <c r="A157" s="1"/>
      <c r="B157" s="1"/>
      <c r="C157" s="1"/>
      <c r="D157" s="1"/>
      <c r="E157" s="1"/>
      <c r="F157" s="1"/>
      <c r="G157" s="1"/>
      <c r="H157" s="110"/>
      <c r="I157" s="110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</row>
    <row r="158" spans="1:39" ht="15.75" customHeight="1">
      <c r="A158" s="1"/>
      <c r="B158" s="1"/>
      <c r="C158" s="1"/>
      <c r="D158" s="1"/>
      <c r="E158" s="1"/>
      <c r="F158" s="1"/>
      <c r="G158" s="1"/>
      <c r="H158" s="110"/>
      <c r="I158" s="110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</row>
    <row r="159" spans="1:39" ht="15.75" customHeight="1">
      <c r="A159" s="1"/>
      <c r="B159" s="1"/>
      <c r="C159" s="1"/>
      <c r="D159" s="1"/>
      <c r="E159" s="1"/>
      <c r="F159" s="1"/>
      <c r="G159" s="1"/>
      <c r="H159" s="110"/>
      <c r="I159" s="110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</row>
    <row r="160" spans="1:39" ht="15.75" customHeight="1">
      <c r="A160" s="1"/>
      <c r="B160" s="1"/>
      <c r="C160" s="1"/>
      <c r="D160" s="1"/>
      <c r="E160" s="1"/>
      <c r="F160" s="1"/>
      <c r="G160" s="1"/>
      <c r="H160" s="110"/>
      <c r="I160" s="110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</row>
    <row r="161" spans="1:39" ht="15.75" customHeight="1">
      <c r="A161" s="1"/>
      <c r="B161" s="1"/>
      <c r="C161" s="1"/>
      <c r="D161" s="1"/>
      <c r="E161" s="1"/>
      <c r="F161" s="1"/>
      <c r="G161" s="1"/>
      <c r="H161" s="110"/>
      <c r="I161" s="110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</row>
    <row r="162" spans="1:39" ht="15.75" customHeight="1">
      <c r="A162" s="1"/>
      <c r="B162" s="1"/>
      <c r="C162" s="1"/>
      <c r="D162" s="1"/>
      <c r="E162" s="1"/>
      <c r="F162" s="1"/>
      <c r="G162" s="1"/>
      <c r="H162" s="110"/>
      <c r="I162" s="110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</row>
    <row r="163" spans="1:39" ht="15.75" customHeight="1">
      <c r="A163" s="1"/>
      <c r="B163" s="1"/>
      <c r="C163" s="1"/>
      <c r="D163" s="1"/>
      <c r="E163" s="1"/>
      <c r="F163" s="1"/>
      <c r="G163" s="1"/>
      <c r="H163" s="110"/>
      <c r="I163" s="110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</row>
    <row r="164" spans="1:39" ht="15.75" customHeight="1">
      <c r="A164" s="1"/>
      <c r="B164" s="1"/>
      <c r="C164" s="1"/>
      <c r="D164" s="1"/>
      <c r="E164" s="1"/>
      <c r="F164" s="1"/>
      <c r="G164" s="1"/>
      <c r="H164" s="110"/>
      <c r="I164" s="110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</row>
    <row r="165" spans="1:39" ht="15.75" customHeight="1">
      <c r="A165" s="1"/>
      <c r="B165" s="1"/>
      <c r="C165" s="1"/>
      <c r="D165" s="1"/>
      <c r="E165" s="1"/>
      <c r="F165" s="1"/>
      <c r="G165" s="1"/>
      <c r="H165" s="110"/>
      <c r="I165" s="110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</row>
    <row r="166" spans="1:39" ht="15.75" customHeight="1">
      <c r="A166" s="1"/>
      <c r="B166" s="1"/>
      <c r="C166" s="1"/>
      <c r="D166" s="1"/>
      <c r="E166" s="1"/>
      <c r="F166" s="1"/>
      <c r="G166" s="1"/>
      <c r="H166" s="110"/>
      <c r="I166" s="110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</row>
    <row r="167" spans="1:39" ht="15.75" customHeight="1">
      <c r="A167" s="1"/>
      <c r="B167" s="1"/>
      <c r="C167" s="1"/>
      <c r="D167" s="1"/>
      <c r="E167" s="1"/>
      <c r="F167" s="1"/>
      <c r="G167" s="1"/>
      <c r="H167" s="110"/>
      <c r="I167" s="110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39" ht="15.75" customHeight="1">
      <c r="A168" s="1"/>
      <c r="B168" s="1"/>
      <c r="C168" s="1"/>
      <c r="D168" s="1"/>
      <c r="E168" s="1"/>
      <c r="F168" s="1"/>
      <c r="G168" s="1"/>
      <c r="H168" s="110"/>
      <c r="I168" s="110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39" ht="15.75" customHeight="1">
      <c r="A169" s="1"/>
      <c r="B169" s="1"/>
      <c r="C169" s="1"/>
      <c r="D169" s="1"/>
      <c r="E169" s="1"/>
      <c r="F169" s="1"/>
      <c r="G169" s="1"/>
      <c r="H169" s="110"/>
      <c r="I169" s="110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39" ht="15.75" customHeight="1">
      <c r="A170" s="1"/>
      <c r="B170" s="1"/>
      <c r="C170" s="1"/>
      <c r="D170" s="1"/>
      <c r="E170" s="1"/>
      <c r="F170" s="1"/>
      <c r="G170" s="1"/>
      <c r="H170" s="110"/>
      <c r="I170" s="110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39" ht="15.75" customHeight="1">
      <c r="A171" s="1"/>
      <c r="B171" s="1"/>
      <c r="C171" s="1"/>
      <c r="D171" s="1"/>
      <c r="E171" s="1"/>
      <c r="F171" s="1"/>
      <c r="G171" s="1"/>
      <c r="H171" s="110"/>
      <c r="I171" s="110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39" ht="15.75" customHeight="1">
      <c r="A172" s="1"/>
      <c r="B172" s="1"/>
      <c r="C172" s="1"/>
      <c r="D172" s="1"/>
      <c r="E172" s="1"/>
      <c r="F172" s="1"/>
      <c r="G172" s="1"/>
      <c r="H172" s="110"/>
      <c r="I172" s="110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39" ht="15.75" customHeight="1">
      <c r="A173" s="1"/>
      <c r="B173" s="1"/>
      <c r="C173" s="1"/>
      <c r="D173" s="1"/>
      <c r="E173" s="1"/>
      <c r="F173" s="1"/>
      <c r="G173" s="1"/>
      <c r="H173" s="110"/>
      <c r="I173" s="110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39" ht="15.75" customHeight="1">
      <c r="A174" s="1"/>
      <c r="B174" s="1"/>
      <c r="C174" s="1"/>
      <c r="D174" s="1"/>
      <c r="E174" s="1"/>
      <c r="F174" s="1"/>
      <c r="G174" s="1"/>
      <c r="H174" s="110"/>
      <c r="I174" s="110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39" ht="15.75" customHeight="1">
      <c r="A175" s="1"/>
      <c r="B175" s="1"/>
      <c r="C175" s="1"/>
      <c r="D175" s="1"/>
      <c r="E175" s="1"/>
      <c r="F175" s="1"/>
      <c r="G175" s="1"/>
      <c r="H175" s="110"/>
      <c r="I175" s="110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39" ht="15.75" customHeight="1">
      <c r="A176" s="1"/>
      <c r="B176" s="1"/>
      <c r="C176" s="1"/>
      <c r="D176" s="1"/>
      <c r="E176" s="1"/>
      <c r="F176" s="1"/>
      <c r="G176" s="1"/>
      <c r="H176" s="110"/>
      <c r="I176" s="110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5.75" customHeight="1">
      <c r="A177" s="1"/>
      <c r="B177" s="1"/>
      <c r="C177" s="1"/>
      <c r="D177" s="1"/>
      <c r="E177" s="1"/>
      <c r="F177" s="1"/>
      <c r="G177" s="1"/>
      <c r="H177" s="110"/>
      <c r="I177" s="110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5.75" customHeight="1">
      <c r="A178" s="1"/>
      <c r="B178" s="1"/>
      <c r="C178" s="1"/>
      <c r="D178" s="1"/>
      <c r="E178" s="1"/>
      <c r="F178" s="1"/>
      <c r="G178" s="1"/>
      <c r="H178" s="110"/>
      <c r="I178" s="110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5.75" customHeight="1">
      <c r="A179" s="1"/>
      <c r="B179" s="1"/>
      <c r="C179" s="1"/>
      <c r="D179" s="1"/>
      <c r="E179" s="1"/>
      <c r="F179" s="1"/>
      <c r="G179" s="1"/>
      <c r="H179" s="110"/>
      <c r="I179" s="110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5.75" customHeight="1">
      <c r="A180" s="1"/>
      <c r="B180" s="1"/>
      <c r="C180" s="1"/>
      <c r="D180" s="1"/>
      <c r="E180" s="1"/>
      <c r="F180" s="1"/>
      <c r="G180" s="1"/>
      <c r="H180" s="110"/>
      <c r="I180" s="110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5.75" customHeight="1">
      <c r="A181" s="1"/>
      <c r="B181" s="1"/>
      <c r="C181" s="1"/>
      <c r="D181" s="1"/>
      <c r="E181" s="1"/>
      <c r="F181" s="1"/>
      <c r="G181" s="1"/>
      <c r="H181" s="110"/>
      <c r="I181" s="110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5.75" customHeight="1">
      <c r="A182" s="1"/>
      <c r="B182" s="1"/>
      <c r="C182" s="1"/>
      <c r="D182" s="1"/>
      <c r="E182" s="1"/>
      <c r="F182" s="1"/>
      <c r="G182" s="1"/>
      <c r="H182" s="110"/>
      <c r="I182" s="110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5.75" customHeight="1">
      <c r="A183" s="1"/>
      <c r="B183" s="1"/>
      <c r="C183" s="1"/>
      <c r="D183" s="1"/>
      <c r="E183" s="1"/>
      <c r="F183" s="1"/>
      <c r="G183" s="1"/>
      <c r="H183" s="110"/>
      <c r="I183" s="110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5.75" customHeight="1">
      <c r="A184" s="1"/>
      <c r="B184" s="1"/>
      <c r="C184" s="1"/>
      <c r="D184" s="1"/>
      <c r="E184" s="1"/>
      <c r="F184" s="1"/>
      <c r="G184" s="1"/>
      <c r="H184" s="110"/>
      <c r="I184" s="110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5.75" customHeight="1">
      <c r="A185" s="1"/>
      <c r="B185" s="1"/>
      <c r="C185" s="1"/>
      <c r="D185" s="1"/>
      <c r="E185" s="1"/>
      <c r="F185" s="1"/>
      <c r="G185" s="1"/>
      <c r="H185" s="110"/>
      <c r="I185" s="110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5.75" customHeight="1">
      <c r="A186" s="1"/>
      <c r="B186" s="1"/>
      <c r="C186" s="1"/>
      <c r="D186" s="1"/>
      <c r="E186" s="1"/>
      <c r="F186" s="1"/>
      <c r="G186" s="1"/>
      <c r="H186" s="110"/>
      <c r="I186" s="110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5.75" customHeight="1">
      <c r="A187" s="1"/>
      <c r="B187" s="1"/>
      <c r="C187" s="1"/>
      <c r="D187" s="1"/>
      <c r="E187" s="1"/>
      <c r="F187" s="1"/>
      <c r="G187" s="1"/>
      <c r="H187" s="110"/>
      <c r="I187" s="110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5.75" customHeight="1">
      <c r="A188" s="1"/>
      <c r="B188" s="1"/>
      <c r="C188" s="1"/>
      <c r="D188" s="1"/>
      <c r="E188" s="1"/>
      <c r="F188" s="1"/>
      <c r="G188" s="1"/>
      <c r="H188" s="110"/>
      <c r="I188" s="110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5.75" customHeight="1">
      <c r="A189" s="1"/>
      <c r="B189" s="1"/>
      <c r="C189" s="1"/>
      <c r="D189" s="1"/>
      <c r="E189" s="1"/>
      <c r="F189" s="1"/>
      <c r="G189" s="1"/>
      <c r="H189" s="110"/>
      <c r="I189" s="110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5.75" customHeight="1">
      <c r="A190" s="1"/>
      <c r="B190" s="1"/>
      <c r="C190" s="1"/>
      <c r="D190" s="1"/>
      <c r="E190" s="1"/>
      <c r="F190" s="1"/>
      <c r="G190" s="1"/>
      <c r="H190" s="110"/>
      <c r="I190" s="110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5.75" customHeight="1">
      <c r="A191" s="1"/>
      <c r="B191" s="1"/>
      <c r="C191" s="1"/>
      <c r="D191" s="1"/>
      <c r="E191" s="1"/>
      <c r="F191" s="1"/>
      <c r="G191" s="1"/>
      <c r="H191" s="110"/>
      <c r="I191" s="110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5.75" customHeight="1">
      <c r="A192" s="1"/>
      <c r="B192" s="1"/>
      <c r="C192" s="1"/>
      <c r="D192" s="1"/>
      <c r="E192" s="1"/>
      <c r="F192" s="1"/>
      <c r="G192" s="1"/>
      <c r="H192" s="110"/>
      <c r="I192" s="110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5.75" customHeight="1">
      <c r="A193" s="1"/>
      <c r="B193" s="1"/>
      <c r="C193" s="1"/>
      <c r="D193" s="1"/>
      <c r="E193" s="1"/>
      <c r="F193" s="1"/>
      <c r="G193" s="1"/>
      <c r="H193" s="110"/>
      <c r="I193" s="110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5.75" customHeight="1">
      <c r="A194" s="1"/>
      <c r="B194" s="1"/>
      <c r="C194" s="1"/>
      <c r="D194" s="1"/>
      <c r="E194" s="1"/>
      <c r="F194" s="1"/>
      <c r="G194" s="1"/>
      <c r="H194" s="110"/>
      <c r="I194" s="110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5.75" customHeight="1">
      <c r="A195" s="1"/>
      <c r="B195" s="1"/>
      <c r="C195" s="1"/>
      <c r="D195" s="1"/>
      <c r="E195" s="1"/>
      <c r="F195" s="1"/>
      <c r="G195" s="1"/>
      <c r="H195" s="110"/>
      <c r="I195" s="110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5.75" customHeight="1">
      <c r="A196" s="1"/>
      <c r="B196" s="1"/>
      <c r="C196" s="1"/>
      <c r="D196" s="1"/>
      <c r="E196" s="1"/>
      <c r="F196" s="1"/>
      <c r="G196" s="1"/>
      <c r="H196" s="110"/>
      <c r="I196" s="110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5.75" customHeight="1">
      <c r="A197" s="1"/>
      <c r="B197" s="1"/>
      <c r="C197" s="1"/>
      <c r="D197" s="1"/>
      <c r="E197" s="1"/>
      <c r="F197" s="1"/>
      <c r="G197" s="1"/>
      <c r="H197" s="110"/>
      <c r="I197" s="110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5.75" customHeight="1">
      <c r="A198" s="1"/>
      <c r="B198" s="1"/>
      <c r="C198" s="1"/>
      <c r="D198" s="1"/>
      <c r="E198" s="1"/>
      <c r="F198" s="1"/>
      <c r="G198" s="1"/>
      <c r="H198" s="110"/>
      <c r="I198" s="110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5.75" customHeight="1">
      <c r="A199" s="1"/>
      <c r="B199" s="1"/>
      <c r="C199" s="1"/>
      <c r="D199" s="1"/>
      <c r="E199" s="1"/>
      <c r="F199" s="1"/>
      <c r="G199" s="1"/>
      <c r="H199" s="110"/>
      <c r="I199" s="110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5.75" customHeight="1">
      <c r="A200" s="1"/>
      <c r="B200" s="1"/>
      <c r="C200" s="1"/>
      <c r="D200" s="1"/>
      <c r="E200" s="1"/>
      <c r="F200" s="1"/>
      <c r="G200" s="1"/>
      <c r="H200" s="110"/>
      <c r="I200" s="110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5.75" customHeight="1">
      <c r="A201" s="1"/>
      <c r="B201" s="1"/>
      <c r="C201" s="1"/>
      <c r="D201" s="1"/>
      <c r="E201" s="1"/>
      <c r="F201" s="1"/>
      <c r="G201" s="1"/>
      <c r="H201" s="110"/>
      <c r="I201" s="110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5.75" customHeight="1">
      <c r="A202" s="1"/>
      <c r="B202" s="1"/>
      <c r="C202" s="1"/>
      <c r="D202" s="1"/>
      <c r="E202" s="1"/>
      <c r="F202" s="1"/>
      <c r="G202" s="1"/>
      <c r="H202" s="110"/>
      <c r="I202" s="110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5.75" customHeight="1">
      <c r="A203" s="1"/>
      <c r="B203" s="1"/>
      <c r="C203" s="1"/>
      <c r="D203" s="1"/>
      <c r="E203" s="1"/>
      <c r="F203" s="1"/>
      <c r="G203" s="1"/>
      <c r="H203" s="110"/>
      <c r="I203" s="110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5.75" customHeight="1">
      <c r="A204" s="1"/>
      <c r="B204" s="1"/>
      <c r="C204" s="1"/>
      <c r="D204" s="1"/>
      <c r="E204" s="1"/>
      <c r="F204" s="1"/>
      <c r="G204" s="1"/>
      <c r="H204" s="110"/>
      <c r="I204" s="110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5.75" customHeight="1">
      <c r="A205" s="1"/>
      <c r="B205" s="1"/>
      <c r="C205" s="1"/>
      <c r="D205" s="1"/>
      <c r="E205" s="1"/>
      <c r="F205" s="1"/>
      <c r="G205" s="1"/>
      <c r="H205" s="110"/>
      <c r="I205" s="110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5.75" customHeight="1">
      <c r="A206" s="1"/>
      <c r="B206" s="1"/>
      <c r="C206" s="1"/>
      <c r="D206" s="1"/>
      <c r="E206" s="1"/>
      <c r="F206" s="1"/>
      <c r="G206" s="1"/>
      <c r="H206" s="110"/>
      <c r="I206" s="110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5.75" customHeight="1">
      <c r="A207" s="1"/>
      <c r="B207" s="1"/>
      <c r="C207" s="1"/>
      <c r="D207" s="1"/>
      <c r="E207" s="1"/>
      <c r="F207" s="1"/>
      <c r="G207" s="1"/>
      <c r="H207" s="110"/>
      <c r="I207" s="110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5.75" customHeight="1">
      <c r="A208" s="1"/>
      <c r="B208" s="1"/>
      <c r="C208" s="1"/>
      <c r="D208" s="1"/>
      <c r="E208" s="1"/>
      <c r="F208" s="1"/>
      <c r="G208" s="1"/>
      <c r="H208" s="110"/>
      <c r="I208" s="110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5.75" customHeight="1">
      <c r="A209" s="1"/>
      <c r="B209" s="1"/>
      <c r="C209" s="1"/>
      <c r="D209" s="1"/>
      <c r="E209" s="1"/>
      <c r="F209" s="1"/>
      <c r="G209" s="1"/>
      <c r="H209" s="110"/>
      <c r="I209" s="110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5.75" customHeight="1">
      <c r="A210" s="1"/>
      <c r="B210" s="1"/>
      <c r="C210" s="1"/>
      <c r="D210" s="1"/>
      <c r="E210" s="1"/>
      <c r="F210" s="1"/>
      <c r="G210" s="1"/>
      <c r="H210" s="110"/>
      <c r="I210" s="110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5.75" customHeight="1">
      <c r="A211" s="1"/>
      <c r="B211" s="1"/>
      <c r="C211" s="1"/>
      <c r="D211" s="1"/>
      <c r="E211" s="1"/>
      <c r="F211" s="1"/>
      <c r="G211" s="1"/>
      <c r="H211" s="110"/>
      <c r="I211" s="110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5.75" customHeight="1">
      <c r="A212" s="1"/>
      <c r="B212" s="1"/>
      <c r="C212" s="1"/>
      <c r="D212" s="1"/>
      <c r="E212" s="1"/>
      <c r="F212" s="1"/>
      <c r="G212" s="1"/>
      <c r="H212" s="110"/>
      <c r="I212" s="110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5.75" customHeight="1">
      <c r="A213" s="1"/>
      <c r="B213" s="1"/>
      <c r="C213" s="1"/>
      <c r="D213" s="1"/>
      <c r="E213" s="1"/>
      <c r="F213" s="1"/>
      <c r="G213" s="1"/>
      <c r="H213" s="110"/>
      <c r="I213" s="110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5.75" customHeight="1">
      <c r="A214" s="1"/>
      <c r="B214" s="1"/>
      <c r="C214" s="1"/>
      <c r="D214" s="1"/>
      <c r="E214" s="1"/>
      <c r="F214" s="1"/>
      <c r="G214" s="1"/>
      <c r="H214" s="110"/>
      <c r="I214" s="110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5.75" customHeight="1">
      <c r="A215" s="1"/>
      <c r="B215" s="1"/>
      <c r="C215" s="1"/>
      <c r="D215" s="1"/>
      <c r="E215" s="1"/>
      <c r="F215" s="1"/>
      <c r="G215" s="1"/>
      <c r="H215" s="110"/>
      <c r="I215" s="110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5.75" customHeight="1">
      <c r="A216" s="1"/>
      <c r="B216" s="1"/>
      <c r="C216" s="1"/>
      <c r="D216" s="1"/>
      <c r="E216" s="1"/>
      <c r="F216" s="1"/>
      <c r="G216" s="1"/>
      <c r="H216" s="110"/>
      <c r="I216" s="110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5.75" customHeight="1">
      <c r="A217" s="1"/>
      <c r="B217" s="1"/>
      <c r="C217" s="1"/>
      <c r="D217" s="1"/>
      <c r="E217" s="1"/>
      <c r="F217" s="1"/>
      <c r="G217" s="1"/>
      <c r="H217" s="110"/>
      <c r="I217" s="110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5.75" customHeight="1">
      <c r="A218" s="1"/>
      <c r="B218" s="1"/>
      <c r="C218" s="1"/>
      <c r="D218" s="1"/>
      <c r="E218" s="1"/>
      <c r="F218" s="1"/>
      <c r="G218" s="1"/>
      <c r="H218" s="110"/>
      <c r="I218" s="110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5.75" customHeight="1">
      <c r="A219" s="1"/>
      <c r="B219" s="1"/>
      <c r="C219" s="1"/>
      <c r="D219" s="1"/>
      <c r="E219" s="1"/>
      <c r="F219" s="1"/>
      <c r="G219" s="1"/>
      <c r="H219" s="110"/>
      <c r="I219" s="110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5.75" customHeight="1">
      <c r="A220" s="1"/>
      <c r="B220" s="1"/>
      <c r="C220" s="1"/>
      <c r="D220" s="1"/>
      <c r="E220" s="1"/>
      <c r="F220" s="1"/>
      <c r="G220" s="1"/>
      <c r="H220" s="110"/>
      <c r="I220" s="110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5.75" customHeight="1">
      <c r="A221" s="1"/>
      <c r="B221" s="1"/>
      <c r="C221" s="1"/>
      <c r="D221" s="1"/>
      <c r="E221" s="1"/>
      <c r="F221" s="1"/>
      <c r="G221" s="1"/>
      <c r="H221" s="110"/>
      <c r="I221" s="110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5.75" customHeight="1">
      <c r="A222" s="1"/>
      <c r="B222" s="1"/>
      <c r="C222" s="1"/>
      <c r="D222" s="1"/>
      <c r="E222" s="1"/>
      <c r="F222" s="1"/>
      <c r="G222" s="1"/>
      <c r="H222" s="110"/>
      <c r="I222" s="110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5.75" customHeight="1">
      <c r="A223" s="1"/>
      <c r="B223" s="1"/>
      <c r="C223" s="1"/>
      <c r="D223" s="1"/>
      <c r="E223" s="1"/>
      <c r="F223" s="1"/>
      <c r="G223" s="1"/>
      <c r="H223" s="110"/>
      <c r="I223" s="110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5.75" customHeight="1">
      <c r="A224" s="1"/>
      <c r="B224" s="1"/>
      <c r="C224" s="1"/>
      <c r="D224" s="1"/>
      <c r="E224" s="1"/>
      <c r="F224" s="1"/>
      <c r="G224" s="1"/>
      <c r="H224" s="110"/>
      <c r="I224" s="110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5.75" customHeight="1">
      <c r="A225" s="1"/>
      <c r="B225" s="1"/>
      <c r="C225" s="1"/>
      <c r="D225" s="1"/>
      <c r="E225" s="1"/>
      <c r="F225" s="1"/>
      <c r="G225" s="1"/>
      <c r="H225" s="110"/>
      <c r="I225" s="110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5.75" customHeight="1">
      <c r="A226" s="1"/>
      <c r="B226" s="1"/>
      <c r="C226" s="1"/>
      <c r="D226" s="1"/>
      <c r="E226" s="1"/>
      <c r="F226" s="1"/>
      <c r="G226" s="1"/>
      <c r="H226" s="110"/>
      <c r="I226" s="110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5.75" customHeight="1">
      <c r="A227" s="1"/>
      <c r="B227" s="1"/>
      <c r="C227" s="1"/>
      <c r="D227" s="1"/>
      <c r="E227" s="1"/>
      <c r="F227" s="1"/>
      <c r="G227" s="1"/>
      <c r="H227" s="110"/>
      <c r="I227" s="110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5.75" customHeight="1">
      <c r="A228" s="1"/>
      <c r="B228" s="1"/>
      <c r="C228" s="1"/>
      <c r="D228" s="1"/>
      <c r="E228" s="1"/>
      <c r="F228" s="1"/>
      <c r="G228" s="1"/>
      <c r="H228" s="110"/>
      <c r="I228" s="110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5.75" customHeight="1">
      <c r="A229" s="1"/>
      <c r="B229" s="1"/>
      <c r="C229" s="1"/>
      <c r="D229" s="1"/>
      <c r="E229" s="1"/>
      <c r="F229" s="1"/>
      <c r="G229" s="1"/>
      <c r="H229" s="110"/>
      <c r="I229" s="110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5.75" customHeight="1">
      <c r="A230" s="1"/>
      <c r="B230" s="1"/>
      <c r="C230" s="1"/>
      <c r="D230" s="1"/>
      <c r="E230" s="1"/>
      <c r="F230" s="1"/>
      <c r="G230" s="1"/>
      <c r="H230" s="110"/>
      <c r="I230" s="110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5.75" customHeight="1">
      <c r="A231" s="1"/>
      <c r="B231" s="1"/>
      <c r="C231" s="1"/>
      <c r="D231" s="1"/>
      <c r="E231" s="1"/>
      <c r="F231" s="1"/>
      <c r="G231" s="1"/>
      <c r="H231" s="110"/>
      <c r="I231" s="110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5.75" customHeight="1">
      <c r="A232" s="1"/>
      <c r="B232" s="1"/>
      <c r="C232" s="1"/>
      <c r="D232" s="1"/>
      <c r="E232" s="1"/>
      <c r="F232" s="1"/>
      <c r="G232" s="1"/>
      <c r="H232" s="110"/>
      <c r="I232" s="110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5.75" customHeight="1">
      <c r="A233" s="1"/>
      <c r="B233" s="1"/>
      <c r="C233" s="1"/>
      <c r="D233" s="1"/>
      <c r="E233" s="1"/>
      <c r="F233" s="1"/>
      <c r="G233" s="1"/>
      <c r="H233" s="110"/>
      <c r="I233" s="110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5.75" customHeight="1">
      <c r="A234" s="1"/>
      <c r="B234" s="1"/>
      <c r="C234" s="1"/>
      <c r="D234" s="1"/>
      <c r="E234" s="1"/>
      <c r="F234" s="1"/>
      <c r="G234" s="1"/>
      <c r="H234" s="110"/>
      <c r="I234" s="110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5.75" customHeight="1">
      <c r="A235" s="1"/>
      <c r="B235" s="1"/>
      <c r="C235" s="1"/>
      <c r="D235" s="1"/>
      <c r="E235" s="1"/>
      <c r="F235" s="1"/>
      <c r="G235" s="1"/>
      <c r="H235" s="110"/>
      <c r="I235" s="110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5.75" customHeight="1">
      <c r="A236" s="1"/>
      <c r="B236" s="1"/>
      <c r="C236" s="1"/>
      <c r="D236" s="1"/>
      <c r="E236" s="1"/>
      <c r="F236" s="1"/>
      <c r="G236" s="1"/>
      <c r="H236" s="110"/>
      <c r="I236" s="110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5.75" customHeight="1">
      <c r="A237" s="1"/>
      <c r="B237" s="1"/>
      <c r="C237" s="1"/>
      <c r="D237" s="1"/>
      <c r="E237" s="1"/>
      <c r="F237" s="1"/>
      <c r="G237" s="1"/>
      <c r="H237" s="110"/>
      <c r="I237" s="110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5.75" customHeight="1">
      <c r="A238" s="1"/>
      <c r="B238" s="1"/>
      <c r="C238" s="1"/>
      <c r="D238" s="1"/>
      <c r="E238" s="1"/>
      <c r="F238" s="1"/>
      <c r="G238" s="1"/>
      <c r="H238" s="110"/>
      <c r="I238" s="110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5.75" customHeight="1">
      <c r="A239" s="1"/>
      <c r="B239" s="1"/>
      <c r="C239" s="1"/>
      <c r="D239" s="1"/>
      <c r="E239" s="1"/>
      <c r="F239" s="1"/>
      <c r="G239" s="1"/>
      <c r="H239" s="110"/>
      <c r="I239" s="110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5.75" customHeight="1">
      <c r="A240" s="1"/>
      <c r="B240" s="1"/>
      <c r="C240" s="1"/>
      <c r="D240" s="1"/>
      <c r="E240" s="1"/>
      <c r="F240" s="1"/>
      <c r="G240" s="1"/>
      <c r="H240" s="110"/>
      <c r="I240" s="110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5.75" customHeight="1">
      <c r="A241" s="1"/>
      <c r="B241" s="1"/>
      <c r="C241" s="1"/>
      <c r="D241" s="1"/>
      <c r="E241" s="1"/>
      <c r="F241" s="1"/>
      <c r="G241" s="1"/>
      <c r="H241" s="110"/>
      <c r="I241" s="110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5.75" customHeight="1">
      <c r="A242" s="1"/>
      <c r="B242" s="1"/>
      <c r="C242" s="1"/>
      <c r="D242" s="1"/>
      <c r="E242" s="1"/>
      <c r="F242" s="1"/>
      <c r="G242" s="1"/>
      <c r="H242" s="110"/>
      <c r="I242" s="110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5.75" customHeight="1">
      <c r="A243" s="1"/>
      <c r="B243" s="1"/>
      <c r="C243" s="1"/>
      <c r="D243" s="1"/>
      <c r="E243" s="1"/>
      <c r="F243" s="1"/>
      <c r="G243" s="1"/>
      <c r="H243" s="110"/>
      <c r="I243" s="110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5.75" customHeight="1">
      <c r="A244" s="1"/>
      <c r="B244" s="1"/>
      <c r="C244" s="1"/>
      <c r="D244" s="1"/>
      <c r="E244" s="1"/>
      <c r="F244" s="1"/>
      <c r="G244" s="1"/>
      <c r="H244" s="110"/>
      <c r="I244" s="110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5.75" customHeight="1">
      <c r="A245" s="1"/>
      <c r="B245" s="1"/>
      <c r="C245" s="1"/>
      <c r="D245" s="1"/>
      <c r="E245" s="1"/>
      <c r="F245" s="1"/>
      <c r="G245" s="1"/>
      <c r="H245" s="110"/>
      <c r="I245" s="110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5.75" customHeight="1">
      <c r="A246" s="1"/>
      <c r="B246" s="1"/>
      <c r="C246" s="1"/>
      <c r="D246" s="1"/>
      <c r="E246" s="1"/>
      <c r="F246" s="1"/>
      <c r="G246" s="1"/>
      <c r="H246" s="110"/>
      <c r="I246" s="110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5.75" customHeight="1">
      <c r="A247" s="1"/>
      <c r="B247" s="1"/>
      <c r="C247" s="1"/>
      <c r="D247" s="1"/>
      <c r="E247" s="1"/>
      <c r="F247" s="1"/>
      <c r="G247" s="1"/>
      <c r="H247" s="110"/>
      <c r="I247" s="110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5.75" customHeight="1">
      <c r="A248" s="1"/>
      <c r="B248" s="1"/>
      <c r="C248" s="1"/>
      <c r="D248" s="1"/>
      <c r="E248" s="1"/>
      <c r="F248" s="1"/>
      <c r="G248" s="1"/>
      <c r="H248" s="110"/>
      <c r="I248" s="110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5.75" customHeight="1">
      <c r="A249" s="1"/>
      <c r="B249" s="1"/>
      <c r="C249" s="1"/>
      <c r="D249" s="1"/>
      <c r="E249" s="1"/>
      <c r="F249" s="1"/>
      <c r="G249" s="1"/>
      <c r="H249" s="110"/>
      <c r="I249" s="110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5.75" customHeight="1">
      <c r="A250" s="1"/>
      <c r="B250" s="1"/>
      <c r="C250" s="1"/>
      <c r="D250" s="1"/>
      <c r="E250" s="1"/>
      <c r="F250" s="1"/>
      <c r="G250" s="1"/>
      <c r="H250" s="110"/>
      <c r="I250" s="110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5.75" customHeight="1">
      <c r="A251" s="1"/>
      <c r="B251" s="1"/>
      <c r="C251" s="1"/>
      <c r="D251" s="1"/>
      <c r="E251" s="1"/>
      <c r="F251" s="1"/>
      <c r="G251" s="1"/>
      <c r="H251" s="110"/>
      <c r="I251" s="110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5.75" customHeight="1">
      <c r="A252" s="1"/>
      <c r="B252" s="1"/>
      <c r="C252" s="1"/>
      <c r="D252" s="1"/>
      <c r="E252" s="1"/>
      <c r="F252" s="1"/>
      <c r="G252" s="1"/>
      <c r="H252" s="110"/>
      <c r="I252" s="110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5.75" customHeight="1">
      <c r="A253" s="1"/>
      <c r="B253" s="1"/>
      <c r="C253" s="1"/>
      <c r="D253" s="1"/>
      <c r="E253" s="1"/>
      <c r="F253" s="1"/>
      <c r="G253" s="1"/>
      <c r="H253" s="110"/>
      <c r="I253" s="110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5.75" customHeight="1">
      <c r="A254" s="1"/>
      <c r="B254" s="1"/>
      <c r="C254" s="1"/>
      <c r="D254" s="1"/>
      <c r="E254" s="1"/>
      <c r="F254" s="1"/>
      <c r="G254" s="1"/>
      <c r="H254" s="110"/>
      <c r="I254" s="110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5.75" customHeight="1">
      <c r="A255" s="1"/>
      <c r="B255" s="1"/>
      <c r="C255" s="1"/>
      <c r="D255" s="1"/>
      <c r="E255" s="1"/>
      <c r="F255" s="1"/>
      <c r="G255" s="1"/>
      <c r="H255" s="110"/>
      <c r="I255" s="110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5.75" customHeight="1">
      <c r="A256" s="1"/>
      <c r="B256" s="1"/>
      <c r="C256" s="1"/>
      <c r="D256" s="1"/>
      <c r="E256" s="1"/>
      <c r="F256" s="1"/>
      <c r="G256" s="1"/>
      <c r="H256" s="110"/>
      <c r="I256" s="110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5.75" customHeight="1">
      <c r="A257" s="1"/>
      <c r="B257" s="1"/>
      <c r="C257" s="1"/>
      <c r="D257" s="1"/>
      <c r="E257" s="1"/>
      <c r="F257" s="1"/>
      <c r="G257" s="1"/>
      <c r="H257" s="110"/>
      <c r="I257" s="110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5.75" customHeight="1">
      <c r="A258" s="1"/>
      <c r="B258" s="1"/>
      <c r="C258" s="1"/>
      <c r="D258" s="1"/>
      <c r="E258" s="1"/>
      <c r="F258" s="1"/>
      <c r="G258" s="1"/>
      <c r="H258" s="110"/>
      <c r="I258" s="110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5.75" customHeight="1">
      <c r="A259" s="1"/>
      <c r="B259" s="1"/>
      <c r="C259" s="1"/>
      <c r="D259" s="1"/>
      <c r="E259" s="1"/>
      <c r="F259" s="1"/>
      <c r="G259" s="1"/>
      <c r="H259" s="110"/>
      <c r="I259" s="110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5.75" customHeight="1">
      <c r="A260" s="1"/>
      <c r="B260" s="1"/>
      <c r="C260" s="1"/>
      <c r="D260" s="1"/>
      <c r="E260" s="1"/>
      <c r="F260" s="1"/>
      <c r="G260" s="1"/>
      <c r="H260" s="110"/>
      <c r="I260" s="110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5.75" customHeight="1">
      <c r="A261" s="1"/>
      <c r="B261" s="1"/>
      <c r="C261" s="1"/>
      <c r="D261" s="1"/>
      <c r="E261" s="1"/>
      <c r="F261" s="1"/>
      <c r="G261" s="1"/>
      <c r="H261" s="110"/>
      <c r="I261" s="110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5.75" customHeight="1">
      <c r="A262" s="1"/>
      <c r="B262" s="1"/>
      <c r="C262" s="1"/>
      <c r="D262" s="1"/>
      <c r="E262" s="1"/>
      <c r="F262" s="1"/>
      <c r="G262" s="1"/>
      <c r="H262" s="110"/>
      <c r="I262" s="110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5.75" customHeight="1">
      <c r="A263" s="1"/>
      <c r="B263" s="1"/>
      <c r="C263" s="1"/>
      <c r="D263" s="1"/>
      <c r="E263" s="1"/>
      <c r="F263" s="1"/>
      <c r="G263" s="1"/>
      <c r="H263" s="110"/>
      <c r="I263" s="110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5.75" customHeight="1">
      <c r="A264" s="1"/>
      <c r="B264" s="1"/>
      <c r="C264" s="1"/>
      <c r="D264" s="1"/>
      <c r="E264" s="1"/>
      <c r="F264" s="1"/>
      <c r="G264" s="1"/>
      <c r="H264" s="110"/>
      <c r="I264" s="110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5.75" customHeight="1">
      <c r="A265" s="1"/>
      <c r="B265" s="1"/>
      <c r="C265" s="1"/>
      <c r="D265" s="1"/>
      <c r="E265" s="1"/>
      <c r="F265" s="1"/>
      <c r="G265" s="1"/>
      <c r="H265" s="110"/>
      <c r="I265" s="110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5.75" customHeight="1">
      <c r="A266" s="1"/>
      <c r="B266" s="1"/>
      <c r="C266" s="1"/>
      <c r="D266" s="1"/>
      <c r="E266" s="1"/>
      <c r="F266" s="1"/>
      <c r="G266" s="1"/>
      <c r="H266" s="110"/>
      <c r="I266" s="110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5.75" customHeight="1">
      <c r="A267" s="1"/>
      <c r="B267" s="1"/>
      <c r="C267" s="1"/>
      <c r="D267" s="1"/>
      <c r="E267" s="1"/>
      <c r="F267" s="1"/>
      <c r="G267" s="1"/>
      <c r="H267" s="110"/>
      <c r="I267" s="110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5.75" customHeight="1">
      <c r="A268" s="1"/>
      <c r="B268" s="1"/>
      <c r="C268" s="1"/>
      <c r="D268" s="1"/>
      <c r="E268" s="1"/>
      <c r="F268" s="1"/>
      <c r="G268" s="1"/>
      <c r="H268" s="110"/>
      <c r="I268" s="110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5.75" customHeight="1">
      <c r="A269" s="1"/>
      <c r="B269" s="1"/>
      <c r="C269" s="1"/>
      <c r="D269" s="1"/>
      <c r="E269" s="1"/>
      <c r="F269" s="1"/>
      <c r="G269" s="1"/>
      <c r="H269" s="110"/>
      <c r="I269" s="110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5.75" customHeight="1">
      <c r="A270" s="1"/>
      <c r="B270" s="1"/>
      <c r="C270" s="1"/>
      <c r="D270" s="1"/>
      <c r="E270" s="1"/>
      <c r="F270" s="1"/>
      <c r="G270" s="1"/>
      <c r="H270" s="110"/>
      <c r="I270" s="110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5.75" customHeight="1">
      <c r="A271" s="1"/>
      <c r="B271" s="1"/>
      <c r="C271" s="1"/>
      <c r="D271" s="1"/>
      <c r="E271" s="1"/>
      <c r="F271" s="1"/>
      <c r="G271" s="1"/>
      <c r="H271" s="110"/>
      <c r="I271" s="110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5.75" customHeight="1">
      <c r="A272" s="1"/>
      <c r="B272" s="1"/>
      <c r="C272" s="1"/>
      <c r="D272" s="1"/>
      <c r="E272" s="1"/>
      <c r="F272" s="1"/>
      <c r="G272" s="1"/>
      <c r="H272" s="110"/>
      <c r="I272" s="110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5.75" customHeight="1">
      <c r="A273" s="1"/>
      <c r="B273" s="1"/>
      <c r="C273" s="1"/>
      <c r="D273" s="1"/>
      <c r="E273" s="1"/>
      <c r="F273" s="1"/>
      <c r="G273" s="1"/>
      <c r="H273" s="110"/>
      <c r="I273" s="110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5.75" customHeight="1">
      <c r="A274" s="1"/>
      <c r="B274" s="1"/>
      <c r="C274" s="1"/>
      <c r="D274" s="1"/>
      <c r="E274" s="1"/>
      <c r="F274" s="1"/>
      <c r="G274" s="1"/>
      <c r="H274" s="110"/>
      <c r="I274" s="110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5.75" customHeight="1">
      <c r="A275" s="1"/>
      <c r="B275" s="1"/>
      <c r="C275" s="1"/>
      <c r="D275" s="1"/>
      <c r="E275" s="1"/>
      <c r="F275" s="1"/>
      <c r="G275" s="1"/>
      <c r="H275" s="110"/>
      <c r="I275" s="110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5.75" customHeight="1">
      <c r="A276" s="1"/>
      <c r="B276" s="1"/>
      <c r="C276" s="1"/>
      <c r="D276" s="1"/>
      <c r="E276" s="1"/>
      <c r="F276" s="1"/>
      <c r="G276" s="1"/>
      <c r="H276" s="110"/>
      <c r="I276" s="110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5.75" customHeight="1">
      <c r="A277" s="1"/>
      <c r="B277" s="1"/>
      <c r="C277" s="1"/>
      <c r="D277" s="1"/>
      <c r="E277" s="1"/>
      <c r="F277" s="1"/>
      <c r="G277" s="1"/>
      <c r="H277" s="110"/>
      <c r="I277" s="110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5.75" customHeight="1">
      <c r="A278" s="1"/>
      <c r="B278" s="1"/>
      <c r="C278" s="1"/>
      <c r="D278" s="1"/>
      <c r="E278" s="1"/>
      <c r="F278" s="1"/>
      <c r="G278" s="1"/>
      <c r="H278" s="110"/>
      <c r="I278" s="110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5.75" customHeight="1">
      <c r="A279" s="1"/>
      <c r="B279" s="1"/>
      <c r="C279" s="1"/>
      <c r="D279" s="1"/>
      <c r="E279" s="1"/>
      <c r="F279" s="1"/>
      <c r="G279" s="1"/>
      <c r="H279" s="110"/>
      <c r="I279" s="110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5.75" customHeight="1">
      <c r="A280" s="1"/>
      <c r="B280" s="1"/>
      <c r="C280" s="1"/>
      <c r="D280" s="1"/>
      <c r="E280" s="1"/>
      <c r="F280" s="1"/>
      <c r="G280" s="1"/>
      <c r="H280" s="110"/>
      <c r="I280" s="110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5.75" customHeight="1">
      <c r="A281" s="1"/>
      <c r="B281" s="1"/>
      <c r="C281" s="1"/>
      <c r="D281" s="1"/>
      <c r="E281" s="1"/>
      <c r="F281" s="1"/>
      <c r="G281" s="1"/>
      <c r="H281" s="110"/>
      <c r="I281" s="110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5.75" customHeight="1">
      <c r="A282" s="1"/>
      <c r="B282" s="1"/>
      <c r="C282" s="1"/>
      <c r="D282" s="1"/>
      <c r="E282" s="1"/>
      <c r="F282" s="1"/>
      <c r="G282" s="1"/>
      <c r="H282" s="110"/>
      <c r="I282" s="110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5.75" customHeight="1">
      <c r="A283" s="1"/>
      <c r="B283" s="1"/>
      <c r="C283" s="1"/>
      <c r="D283" s="1"/>
      <c r="E283" s="1"/>
      <c r="F283" s="1"/>
      <c r="G283" s="1"/>
      <c r="H283" s="110"/>
      <c r="I283" s="110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5.75" customHeight="1">
      <c r="A284" s="1"/>
      <c r="B284" s="1"/>
      <c r="C284" s="1"/>
      <c r="D284" s="1"/>
      <c r="E284" s="1"/>
      <c r="F284" s="1"/>
      <c r="G284" s="1"/>
      <c r="H284" s="110"/>
      <c r="I284" s="110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5.75" customHeight="1">
      <c r="A285" s="1"/>
      <c r="B285" s="1"/>
      <c r="C285" s="1"/>
      <c r="D285" s="1"/>
      <c r="E285" s="1"/>
      <c r="F285" s="1"/>
      <c r="G285" s="1"/>
      <c r="H285" s="110"/>
      <c r="I285" s="110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5.75" customHeight="1">
      <c r="A286" s="1"/>
      <c r="B286" s="1"/>
      <c r="C286" s="1"/>
      <c r="D286" s="1"/>
      <c r="E286" s="1"/>
      <c r="F286" s="1"/>
      <c r="G286" s="1"/>
      <c r="H286" s="110"/>
      <c r="I286" s="110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5.75" customHeight="1">
      <c r="A287" s="1"/>
      <c r="B287" s="1"/>
      <c r="C287" s="1"/>
      <c r="D287" s="1"/>
      <c r="E287" s="1"/>
      <c r="F287" s="1"/>
      <c r="G287" s="1"/>
      <c r="H287" s="110"/>
      <c r="I287" s="110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5.75" customHeight="1">
      <c r="A288" s="1"/>
      <c r="B288" s="1"/>
      <c r="C288" s="1"/>
      <c r="D288" s="1"/>
      <c r="E288" s="1"/>
      <c r="F288" s="1"/>
      <c r="G288" s="1"/>
      <c r="H288" s="110"/>
      <c r="I288" s="110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5.75" customHeight="1">
      <c r="A289" s="1"/>
      <c r="B289" s="1"/>
      <c r="C289" s="1"/>
      <c r="D289" s="1"/>
      <c r="E289" s="1"/>
      <c r="F289" s="1"/>
      <c r="G289" s="1"/>
      <c r="H289" s="110"/>
      <c r="I289" s="110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5.75" customHeight="1">
      <c r="A290" s="1"/>
      <c r="B290" s="1"/>
      <c r="C290" s="1"/>
      <c r="D290" s="1"/>
      <c r="E290" s="1"/>
      <c r="F290" s="1"/>
      <c r="G290" s="1"/>
      <c r="H290" s="110"/>
      <c r="I290" s="110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5.75" customHeight="1">
      <c r="A291" s="1"/>
      <c r="B291" s="1"/>
      <c r="C291" s="1"/>
      <c r="D291" s="1"/>
      <c r="E291" s="1"/>
      <c r="F291" s="1"/>
      <c r="G291" s="1"/>
      <c r="H291" s="110"/>
      <c r="I291" s="110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5.75" customHeight="1">
      <c r="A292" s="1"/>
      <c r="B292" s="1"/>
      <c r="C292" s="1"/>
      <c r="D292" s="1"/>
      <c r="E292" s="1"/>
      <c r="F292" s="1"/>
      <c r="G292" s="1"/>
      <c r="H292" s="110"/>
      <c r="I292" s="110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5.75" customHeight="1">
      <c r="A293" s="1"/>
      <c r="B293" s="1"/>
      <c r="C293" s="1"/>
      <c r="D293" s="1"/>
      <c r="E293" s="1"/>
      <c r="F293" s="1"/>
      <c r="G293" s="1"/>
      <c r="H293" s="110"/>
      <c r="I293" s="110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5.75" customHeight="1">
      <c r="A294" s="1"/>
      <c r="B294" s="1"/>
      <c r="C294" s="1"/>
      <c r="D294" s="1"/>
      <c r="E294" s="1"/>
      <c r="F294" s="1"/>
      <c r="G294" s="1"/>
      <c r="H294" s="110"/>
      <c r="I294" s="110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5.75" customHeight="1">
      <c r="A295" s="1"/>
      <c r="B295" s="1"/>
      <c r="C295" s="1"/>
      <c r="D295" s="1"/>
      <c r="E295" s="1"/>
      <c r="F295" s="1"/>
      <c r="G295" s="1"/>
      <c r="H295" s="110"/>
      <c r="I295" s="110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  <row r="296" spans="1:39" ht="15.75" customHeight="1">
      <c r="A296" s="1"/>
      <c r="B296" s="1"/>
      <c r="C296" s="1"/>
      <c r="D296" s="1"/>
      <c r="E296" s="1"/>
      <c r="F296" s="1"/>
      <c r="G296" s="1"/>
      <c r="H296" s="110"/>
      <c r="I296" s="110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</row>
    <row r="297" spans="1:39" ht="15.75" customHeight="1">
      <c r="A297" s="1"/>
      <c r="B297" s="1"/>
      <c r="C297" s="1"/>
      <c r="D297" s="1"/>
      <c r="E297" s="1"/>
      <c r="F297" s="1"/>
      <c r="G297" s="1"/>
      <c r="H297" s="110"/>
      <c r="I297" s="110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</row>
    <row r="298" spans="1:39" ht="15.75" customHeight="1">
      <c r="A298" s="1"/>
      <c r="B298" s="1"/>
      <c r="C298" s="1"/>
      <c r="D298" s="1"/>
      <c r="E298" s="1"/>
      <c r="F298" s="1"/>
      <c r="G298" s="1"/>
      <c r="H298" s="110"/>
      <c r="I298" s="110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</row>
    <row r="299" spans="1:39" ht="15.75" customHeight="1">
      <c r="A299" s="1"/>
      <c r="B299" s="1"/>
      <c r="C299" s="1"/>
      <c r="D299" s="1"/>
      <c r="E299" s="1"/>
      <c r="F299" s="1"/>
      <c r="G299" s="1"/>
      <c r="H299" s="110"/>
      <c r="I299" s="110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</row>
    <row r="300" spans="1:39" ht="15.75" customHeight="1">
      <c r="A300" s="1"/>
      <c r="B300" s="1"/>
      <c r="C300" s="1"/>
      <c r="D300" s="1"/>
      <c r="E300" s="1"/>
      <c r="F300" s="1"/>
      <c r="G300" s="1"/>
      <c r="H300" s="110"/>
      <c r="I300" s="110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</row>
    <row r="301" spans="1:39" ht="15.75" customHeight="1">
      <c r="A301" s="1"/>
      <c r="B301" s="1"/>
      <c r="C301" s="1"/>
      <c r="D301" s="1"/>
      <c r="E301" s="1"/>
      <c r="F301" s="1"/>
      <c r="G301" s="1"/>
      <c r="H301" s="110"/>
      <c r="I301" s="110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</row>
    <row r="302" spans="1:39" ht="15.75" customHeight="1">
      <c r="A302" s="1"/>
      <c r="B302" s="1"/>
      <c r="C302" s="1"/>
      <c r="D302" s="1"/>
      <c r="E302" s="1"/>
      <c r="F302" s="1"/>
      <c r="G302" s="1"/>
      <c r="H302" s="110"/>
      <c r="I302" s="110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</row>
    <row r="303" spans="1:39" ht="15.75" customHeight="1">
      <c r="A303" s="1"/>
      <c r="B303" s="1"/>
      <c r="C303" s="1"/>
      <c r="D303" s="1"/>
      <c r="E303" s="1"/>
      <c r="F303" s="1"/>
      <c r="G303" s="1"/>
      <c r="H303" s="110"/>
      <c r="I303" s="110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</row>
    <row r="304" spans="1:39" ht="15.75" customHeight="1">
      <c r="A304" s="1"/>
      <c r="B304" s="1"/>
      <c r="C304" s="1"/>
      <c r="D304" s="1"/>
      <c r="E304" s="1"/>
      <c r="F304" s="1"/>
      <c r="G304" s="1"/>
      <c r="H304" s="110"/>
      <c r="I304" s="110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</row>
    <row r="305" spans="1:39" ht="15.75" customHeight="1">
      <c r="A305" s="1"/>
      <c r="B305" s="1"/>
      <c r="C305" s="1"/>
      <c r="D305" s="1"/>
      <c r="E305" s="1"/>
      <c r="F305" s="1"/>
      <c r="G305" s="1"/>
      <c r="H305" s="110"/>
      <c r="I305" s="110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</row>
    <row r="306" spans="1:39" ht="15.75" customHeight="1">
      <c r="A306" s="1"/>
      <c r="B306" s="1"/>
      <c r="C306" s="1"/>
      <c r="D306" s="1"/>
      <c r="E306" s="1"/>
      <c r="F306" s="1"/>
      <c r="G306" s="1"/>
      <c r="H306" s="110"/>
      <c r="I306" s="110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</row>
    <row r="307" spans="1:39" ht="15.75" customHeight="1">
      <c r="A307" s="1"/>
      <c r="B307" s="1"/>
      <c r="C307" s="1"/>
      <c r="D307" s="1"/>
      <c r="E307" s="1"/>
      <c r="F307" s="1"/>
      <c r="G307" s="1"/>
      <c r="H307" s="110"/>
      <c r="I307" s="110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</row>
    <row r="308" spans="1:39" ht="15.75" customHeight="1">
      <c r="A308" s="1"/>
      <c r="B308" s="1"/>
      <c r="C308" s="1"/>
      <c r="D308" s="1"/>
      <c r="E308" s="1"/>
      <c r="F308" s="1"/>
      <c r="G308" s="1"/>
      <c r="H308" s="110"/>
      <c r="I308" s="110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</row>
    <row r="309" spans="1:39" ht="15.75" customHeight="1">
      <c r="A309" s="1"/>
      <c r="B309" s="1"/>
      <c r="C309" s="1"/>
      <c r="D309" s="1"/>
      <c r="E309" s="1"/>
      <c r="F309" s="1"/>
      <c r="G309" s="1"/>
      <c r="H309" s="110"/>
      <c r="I309" s="110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</row>
    <row r="310" spans="1:39" ht="15.75" customHeight="1">
      <c r="A310" s="1"/>
      <c r="B310" s="1"/>
      <c r="C310" s="1"/>
      <c r="D310" s="1"/>
      <c r="E310" s="1"/>
      <c r="F310" s="1"/>
      <c r="G310" s="1"/>
      <c r="H310" s="110"/>
      <c r="I310" s="110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</row>
    <row r="311" spans="1:39" ht="15.75" customHeight="1">
      <c r="A311" s="1"/>
      <c r="B311" s="1"/>
      <c r="C311" s="1"/>
      <c r="D311" s="1"/>
      <c r="E311" s="1"/>
      <c r="F311" s="1"/>
      <c r="G311" s="1"/>
      <c r="H311" s="110"/>
      <c r="I311" s="110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</row>
    <row r="312" spans="1:39" ht="15.75" customHeight="1">
      <c r="A312" s="1"/>
      <c r="B312" s="1"/>
      <c r="C312" s="1"/>
      <c r="D312" s="1"/>
      <c r="E312" s="1"/>
      <c r="F312" s="1"/>
      <c r="G312" s="1"/>
      <c r="H312" s="110"/>
      <c r="I312" s="110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</row>
    <row r="313" spans="1:39" ht="15.75" customHeight="1">
      <c r="A313" s="1"/>
      <c r="B313" s="1"/>
      <c r="C313" s="1"/>
      <c r="D313" s="1"/>
      <c r="E313" s="1"/>
      <c r="F313" s="1"/>
      <c r="G313" s="1"/>
      <c r="H313" s="110"/>
      <c r="I313" s="110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</row>
    <row r="314" spans="1:39" ht="15.75" customHeight="1">
      <c r="A314" s="1"/>
      <c r="B314" s="1"/>
      <c r="C314" s="1"/>
      <c r="D314" s="1"/>
      <c r="E314" s="1"/>
      <c r="F314" s="1"/>
      <c r="G314" s="1"/>
      <c r="H314" s="110"/>
      <c r="I314" s="110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</row>
    <row r="315" spans="1:39" ht="15.75" customHeight="1">
      <c r="A315" s="1"/>
      <c r="B315" s="1"/>
      <c r="C315" s="1"/>
      <c r="D315" s="1"/>
      <c r="E315" s="1"/>
      <c r="F315" s="1"/>
      <c r="G315" s="1"/>
      <c r="H315" s="110"/>
      <c r="I315" s="110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</row>
    <row r="316" spans="1:39" ht="15.75" customHeight="1">
      <c r="A316" s="1"/>
      <c r="B316" s="1"/>
      <c r="C316" s="1"/>
      <c r="D316" s="1"/>
      <c r="E316" s="1"/>
      <c r="F316" s="1"/>
      <c r="G316" s="1"/>
      <c r="H316" s="110"/>
      <c r="I316" s="110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</row>
    <row r="317" spans="1:39" ht="15.75" customHeight="1">
      <c r="A317" s="1"/>
      <c r="B317" s="1"/>
      <c r="C317" s="1"/>
      <c r="D317" s="1"/>
      <c r="E317" s="1"/>
      <c r="F317" s="1"/>
      <c r="G317" s="1"/>
      <c r="H317" s="110"/>
      <c r="I317" s="110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</row>
    <row r="318" spans="1:39" ht="15.75" customHeight="1">
      <c r="A318" s="1"/>
      <c r="B318" s="1"/>
      <c r="C318" s="1"/>
      <c r="D318" s="1"/>
      <c r="E318" s="1"/>
      <c r="F318" s="1"/>
      <c r="G318" s="1"/>
      <c r="H318" s="110"/>
      <c r="I318" s="110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</row>
    <row r="319" spans="1:39" ht="15.75" customHeight="1">
      <c r="A319" s="1"/>
      <c r="B319" s="1"/>
      <c r="C319" s="1"/>
      <c r="D319" s="1"/>
      <c r="E319" s="1"/>
      <c r="F319" s="1"/>
      <c r="G319" s="1"/>
      <c r="H319" s="110"/>
      <c r="I319" s="110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</row>
    <row r="320" spans="1:39" ht="15.75" customHeight="1">
      <c r="A320" s="1"/>
      <c r="B320" s="1"/>
      <c r="C320" s="1"/>
      <c r="D320" s="1"/>
      <c r="E320" s="1"/>
      <c r="F320" s="1"/>
      <c r="G320" s="1"/>
      <c r="H320" s="110"/>
      <c r="I320" s="110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</row>
    <row r="321" spans="1:39" ht="15.75" customHeight="1">
      <c r="A321" s="1"/>
      <c r="B321" s="1"/>
      <c r="C321" s="1"/>
      <c r="D321" s="1"/>
      <c r="E321" s="1"/>
      <c r="F321" s="1"/>
      <c r="G321" s="1"/>
      <c r="H321" s="110"/>
      <c r="I321" s="110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</row>
    <row r="322" spans="1:39" ht="15.75" customHeight="1">
      <c r="A322" s="1"/>
      <c r="B322" s="1"/>
      <c r="C322" s="1"/>
      <c r="D322" s="1"/>
      <c r="E322" s="1"/>
      <c r="F322" s="1"/>
      <c r="G322" s="1"/>
      <c r="H322" s="110"/>
      <c r="I322" s="110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</row>
    <row r="323" spans="1:39" ht="15.75" customHeight="1">
      <c r="A323" s="1"/>
      <c r="B323" s="1"/>
      <c r="C323" s="1"/>
      <c r="D323" s="1"/>
      <c r="E323" s="1"/>
      <c r="F323" s="1"/>
      <c r="G323" s="1"/>
      <c r="H323" s="110"/>
      <c r="I323" s="110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</row>
    <row r="324" spans="1:39" ht="15.75" customHeight="1">
      <c r="A324" s="1"/>
      <c r="B324" s="1"/>
      <c r="C324" s="1"/>
      <c r="D324" s="1"/>
      <c r="E324" s="1"/>
      <c r="F324" s="1"/>
      <c r="G324" s="1"/>
      <c r="H324" s="110"/>
      <c r="I324" s="110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</row>
    <row r="325" spans="1:39" ht="15.75" customHeight="1">
      <c r="A325" s="1"/>
      <c r="B325" s="1"/>
      <c r="C325" s="1"/>
      <c r="D325" s="1"/>
      <c r="E325" s="1"/>
      <c r="F325" s="1"/>
      <c r="G325" s="1"/>
      <c r="H325" s="110"/>
      <c r="I325" s="110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</row>
    <row r="326" spans="1:39" ht="15.75" customHeight="1">
      <c r="A326" s="1"/>
      <c r="B326" s="1"/>
      <c r="C326" s="1"/>
      <c r="D326" s="1"/>
      <c r="E326" s="1"/>
      <c r="F326" s="1"/>
      <c r="G326" s="1"/>
      <c r="H326" s="110"/>
      <c r="I326" s="110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</row>
    <row r="327" spans="1:39" ht="15.75" customHeight="1">
      <c r="A327" s="1"/>
      <c r="B327" s="1"/>
      <c r="C327" s="1"/>
      <c r="D327" s="1"/>
      <c r="E327" s="1"/>
      <c r="F327" s="1"/>
      <c r="G327" s="1"/>
      <c r="H327" s="110"/>
      <c r="I327" s="110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</row>
    <row r="328" spans="1:39" ht="15.75" customHeight="1">
      <c r="A328" s="1"/>
      <c r="B328" s="1"/>
      <c r="C328" s="1"/>
      <c r="D328" s="1"/>
      <c r="E328" s="1"/>
      <c r="F328" s="1"/>
      <c r="G328" s="1"/>
      <c r="H328" s="110"/>
      <c r="I328" s="110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</row>
    <row r="329" spans="1:39" ht="15.75" customHeight="1">
      <c r="A329" s="1"/>
      <c r="B329" s="1"/>
      <c r="C329" s="1"/>
      <c r="D329" s="1"/>
      <c r="E329" s="1"/>
      <c r="F329" s="1"/>
      <c r="G329" s="1"/>
      <c r="H329" s="110"/>
      <c r="I329" s="110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</row>
    <row r="330" spans="1:39" ht="15.75" customHeight="1">
      <c r="A330" s="1"/>
      <c r="B330" s="1"/>
      <c r="C330" s="1"/>
      <c r="D330" s="1"/>
      <c r="E330" s="1"/>
      <c r="F330" s="1"/>
      <c r="G330" s="1"/>
      <c r="H330" s="110"/>
      <c r="I330" s="110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</row>
    <row r="331" spans="1:39" ht="15.75" customHeight="1">
      <c r="A331" s="1"/>
      <c r="B331" s="1"/>
      <c r="C331" s="1"/>
      <c r="D331" s="1"/>
      <c r="E331" s="1"/>
      <c r="F331" s="1"/>
      <c r="G331" s="1"/>
      <c r="H331" s="110"/>
      <c r="I331" s="110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</row>
    <row r="332" spans="1:39" ht="15.75" customHeight="1">
      <c r="A332" s="1"/>
      <c r="B332" s="1"/>
      <c r="C332" s="1"/>
      <c r="D332" s="1"/>
      <c r="E332" s="1"/>
      <c r="F332" s="1"/>
      <c r="G332" s="1"/>
      <c r="H332" s="110"/>
      <c r="I332" s="110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</row>
    <row r="333" spans="1:39" ht="15.75" customHeight="1">
      <c r="A333" s="1"/>
      <c r="B333" s="1"/>
      <c r="C333" s="1"/>
      <c r="D333" s="1"/>
      <c r="E333" s="1"/>
      <c r="F333" s="1"/>
      <c r="G333" s="1"/>
      <c r="H333" s="110"/>
      <c r="I333" s="110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</row>
    <row r="334" spans="1:39" ht="15.75" customHeight="1">
      <c r="A334" s="1"/>
      <c r="B334" s="1"/>
      <c r="C334" s="1"/>
      <c r="D334" s="1"/>
      <c r="E334" s="1"/>
      <c r="F334" s="1"/>
      <c r="G334" s="1"/>
      <c r="H334" s="110"/>
      <c r="I334" s="110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</row>
    <row r="335" spans="1:39" ht="15.75" customHeight="1">
      <c r="A335" s="1"/>
      <c r="B335" s="1"/>
      <c r="C335" s="1"/>
      <c r="D335" s="1"/>
      <c r="E335" s="1"/>
      <c r="F335" s="1"/>
      <c r="G335" s="1"/>
      <c r="H335" s="110"/>
      <c r="I335" s="110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</row>
    <row r="336" spans="1:39" ht="15.75" customHeight="1">
      <c r="A336" s="1"/>
      <c r="B336" s="1"/>
      <c r="C336" s="1"/>
      <c r="D336" s="1"/>
      <c r="E336" s="1"/>
      <c r="F336" s="1"/>
      <c r="G336" s="1"/>
      <c r="H336" s="110"/>
      <c r="I336" s="110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</row>
    <row r="337" spans="1:39" ht="15.75" customHeight="1">
      <c r="A337" s="1"/>
      <c r="B337" s="1"/>
      <c r="C337" s="1"/>
      <c r="D337" s="1"/>
      <c r="E337" s="1"/>
      <c r="F337" s="1"/>
      <c r="G337" s="1"/>
      <c r="H337" s="110"/>
      <c r="I337" s="110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</row>
    <row r="338" spans="1:39" ht="15.75" customHeight="1">
      <c r="A338" s="1"/>
      <c r="B338" s="1"/>
      <c r="C338" s="1"/>
      <c r="D338" s="1"/>
      <c r="E338" s="1"/>
      <c r="F338" s="1"/>
      <c r="G338" s="1"/>
      <c r="H338" s="110"/>
      <c r="I338" s="110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</row>
    <row r="339" spans="1:39" ht="15.75" customHeight="1">
      <c r="A339" s="1"/>
      <c r="B339" s="1"/>
      <c r="C339" s="1"/>
      <c r="D339" s="1"/>
      <c r="E339" s="1"/>
      <c r="F339" s="1"/>
      <c r="G339" s="1"/>
      <c r="H339" s="110"/>
      <c r="I339" s="110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</row>
    <row r="340" spans="1:39" ht="15.75" customHeight="1">
      <c r="A340" s="1"/>
      <c r="B340" s="1"/>
      <c r="C340" s="1"/>
      <c r="D340" s="1"/>
      <c r="E340" s="1"/>
      <c r="F340" s="1"/>
      <c r="G340" s="1"/>
      <c r="H340" s="110"/>
      <c r="I340" s="110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</row>
    <row r="341" spans="1:39" ht="15.75" customHeight="1">
      <c r="A341" s="1"/>
      <c r="B341" s="1"/>
      <c r="C341" s="1"/>
      <c r="D341" s="1"/>
      <c r="E341" s="1"/>
      <c r="F341" s="1"/>
      <c r="G341" s="1"/>
      <c r="H341" s="110"/>
      <c r="I341" s="110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</row>
    <row r="342" spans="1:39" ht="15.75" customHeight="1">
      <c r="A342" s="1"/>
      <c r="B342" s="1"/>
      <c r="C342" s="1"/>
      <c r="D342" s="1"/>
      <c r="E342" s="1"/>
      <c r="F342" s="1"/>
      <c r="G342" s="1"/>
      <c r="H342" s="110"/>
      <c r="I342" s="110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</row>
    <row r="343" spans="1:39" ht="15.75" customHeight="1">
      <c r="A343" s="1"/>
      <c r="B343" s="1"/>
      <c r="C343" s="1"/>
      <c r="D343" s="1"/>
      <c r="E343" s="1"/>
      <c r="F343" s="1"/>
      <c r="G343" s="1"/>
      <c r="H343" s="110"/>
      <c r="I343" s="110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</row>
    <row r="344" spans="1:39" ht="15.75" customHeight="1">
      <c r="A344" s="1"/>
      <c r="B344" s="1"/>
      <c r="C344" s="1"/>
      <c r="D344" s="1"/>
      <c r="E344" s="1"/>
      <c r="F344" s="1"/>
      <c r="G344" s="1"/>
      <c r="H344" s="110"/>
      <c r="I344" s="110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</row>
    <row r="345" spans="1:39" ht="15.75" customHeight="1">
      <c r="A345" s="1"/>
      <c r="B345" s="1"/>
      <c r="C345" s="1"/>
      <c r="D345" s="1"/>
      <c r="E345" s="1"/>
      <c r="F345" s="1"/>
      <c r="G345" s="1"/>
      <c r="H345" s="110"/>
      <c r="I345" s="110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</row>
    <row r="346" spans="1:39" ht="15.75" customHeight="1">
      <c r="A346" s="1"/>
      <c r="B346" s="1"/>
      <c r="C346" s="1"/>
      <c r="D346" s="1"/>
      <c r="E346" s="1"/>
      <c r="F346" s="1"/>
      <c r="G346" s="1"/>
      <c r="H346" s="110"/>
      <c r="I346" s="110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</row>
    <row r="347" spans="1:39" ht="15.75" customHeight="1">
      <c r="A347" s="1"/>
      <c r="B347" s="1"/>
      <c r="C347" s="1"/>
      <c r="D347" s="1"/>
      <c r="E347" s="1"/>
      <c r="F347" s="1"/>
      <c r="G347" s="1"/>
      <c r="H347" s="110"/>
      <c r="I347" s="110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</row>
    <row r="348" spans="1:39" ht="15.75" customHeight="1">
      <c r="A348" s="1"/>
      <c r="B348" s="1"/>
      <c r="C348" s="1"/>
      <c r="D348" s="1"/>
      <c r="E348" s="1"/>
      <c r="F348" s="1"/>
      <c r="G348" s="1"/>
      <c r="H348" s="110"/>
      <c r="I348" s="110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</row>
    <row r="349" spans="1:39" ht="15.75" customHeight="1">
      <c r="A349" s="1"/>
      <c r="B349" s="1"/>
      <c r="C349" s="1"/>
      <c r="D349" s="1"/>
      <c r="E349" s="1"/>
      <c r="F349" s="1"/>
      <c r="G349" s="1"/>
      <c r="H349" s="110"/>
      <c r="I349" s="110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</row>
    <row r="350" spans="1:39" ht="15.75" customHeight="1">
      <c r="A350" s="1"/>
      <c r="B350" s="1"/>
      <c r="C350" s="1"/>
      <c r="D350" s="1"/>
      <c r="E350" s="1"/>
      <c r="F350" s="1"/>
      <c r="G350" s="1"/>
      <c r="H350" s="110"/>
      <c r="I350" s="110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</row>
    <row r="351" spans="1:39" ht="15.75" customHeight="1">
      <c r="A351" s="1"/>
      <c r="B351" s="1"/>
      <c r="C351" s="1"/>
      <c r="D351" s="1"/>
      <c r="E351" s="1"/>
      <c r="F351" s="1"/>
      <c r="G351" s="1"/>
      <c r="H351" s="110"/>
      <c r="I351" s="110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</row>
    <row r="352" spans="1:39" ht="15.75" customHeight="1">
      <c r="A352" s="1"/>
      <c r="B352" s="1"/>
      <c r="C352" s="1"/>
      <c r="D352" s="1"/>
      <c r="E352" s="1"/>
      <c r="F352" s="1"/>
      <c r="G352" s="1"/>
      <c r="H352" s="110"/>
      <c r="I352" s="110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</row>
    <row r="353" spans="1:39" ht="15.75" customHeight="1">
      <c r="A353" s="1"/>
      <c r="B353" s="1"/>
      <c r="C353" s="1"/>
      <c r="D353" s="1"/>
      <c r="E353" s="1"/>
      <c r="F353" s="1"/>
      <c r="G353" s="1"/>
      <c r="H353" s="110"/>
      <c r="I353" s="110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</row>
    <row r="354" spans="1:39" ht="15.75" customHeight="1">
      <c r="A354" s="1"/>
      <c r="B354" s="1"/>
      <c r="C354" s="1"/>
      <c r="D354" s="1"/>
      <c r="E354" s="1"/>
      <c r="F354" s="1"/>
      <c r="G354" s="1"/>
      <c r="H354" s="110"/>
      <c r="I354" s="110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</row>
    <row r="355" spans="1:39" ht="15.75" customHeight="1">
      <c r="A355" s="1"/>
      <c r="B355" s="1"/>
      <c r="C355" s="1"/>
      <c r="D355" s="1"/>
      <c r="E355" s="1"/>
      <c r="F355" s="1"/>
      <c r="G355" s="1"/>
      <c r="H355" s="110"/>
      <c r="I355" s="110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</row>
    <row r="356" spans="1:39" ht="15.75" customHeight="1">
      <c r="A356" s="1"/>
      <c r="B356" s="1"/>
      <c r="C356" s="1"/>
      <c r="D356" s="1"/>
      <c r="E356" s="1"/>
      <c r="F356" s="1"/>
      <c r="G356" s="1"/>
      <c r="H356" s="110"/>
      <c r="I356" s="110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</row>
    <row r="357" spans="1:39" ht="15.75" customHeight="1">
      <c r="A357" s="1"/>
      <c r="B357" s="1"/>
      <c r="C357" s="1"/>
      <c r="D357" s="1"/>
      <c r="E357" s="1"/>
      <c r="F357" s="1"/>
      <c r="G357" s="1"/>
      <c r="H357" s="110"/>
      <c r="I357" s="110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</row>
    <row r="358" spans="1:39" ht="15.75" customHeight="1">
      <c r="A358" s="1"/>
      <c r="B358" s="1"/>
      <c r="C358" s="1"/>
      <c r="D358" s="1"/>
      <c r="E358" s="1"/>
      <c r="F358" s="1"/>
      <c r="G358" s="1"/>
      <c r="H358" s="110"/>
      <c r="I358" s="110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</row>
    <row r="359" spans="1:39" ht="15.75" customHeight="1">
      <c r="A359" s="1"/>
      <c r="B359" s="1"/>
      <c r="C359" s="1"/>
      <c r="D359" s="1"/>
      <c r="E359" s="1"/>
      <c r="F359" s="1"/>
      <c r="G359" s="1"/>
      <c r="H359" s="110"/>
      <c r="I359" s="110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</row>
    <row r="360" spans="1:39" ht="15.75" customHeight="1">
      <c r="A360" s="1"/>
      <c r="B360" s="1"/>
      <c r="C360" s="1"/>
      <c r="D360" s="1"/>
      <c r="E360" s="1"/>
      <c r="F360" s="1"/>
      <c r="G360" s="1"/>
      <c r="H360" s="110"/>
      <c r="I360" s="110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</row>
    <row r="361" spans="1:39" ht="15.75" customHeight="1">
      <c r="A361" s="1"/>
      <c r="B361" s="1"/>
      <c r="C361" s="1"/>
      <c r="D361" s="1"/>
      <c r="E361" s="1"/>
      <c r="F361" s="1"/>
      <c r="G361" s="1"/>
      <c r="H361" s="110"/>
      <c r="I361" s="110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</row>
    <row r="362" spans="1:39" ht="15.75" customHeight="1">
      <c r="A362" s="1"/>
      <c r="B362" s="1"/>
      <c r="C362" s="1"/>
      <c r="D362" s="1"/>
      <c r="E362" s="1"/>
      <c r="F362" s="1"/>
      <c r="G362" s="1"/>
      <c r="H362" s="110"/>
      <c r="I362" s="110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</row>
    <row r="363" spans="1:39" ht="15.75" customHeight="1">
      <c r="A363" s="1"/>
      <c r="B363" s="1"/>
      <c r="C363" s="1"/>
      <c r="D363" s="1"/>
      <c r="E363" s="1"/>
      <c r="F363" s="1"/>
      <c r="G363" s="1"/>
      <c r="H363" s="110"/>
      <c r="I363" s="110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</row>
    <row r="364" spans="1:39" ht="15.75" customHeight="1">
      <c r="A364" s="1"/>
      <c r="B364" s="1"/>
      <c r="C364" s="1"/>
      <c r="D364" s="1"/>
      <c r="E364" s="1"/>
      <c r="F364" s="1"/>
      <c r="G364" s="1"/>
      <c r="H364" s="110"/>
      <c r="I364" s="110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</row>
    <row r="365" spans="1:39" ht="15.75" customHeight="1">
      <c r="A365" s="1"/>
      <c r="B365" s="1"/>
      <c r="C365" s="1"/>
      <c r="D365" s="1"/>
      <c r="E365" s="1"/>
      <c r="F365" s="1"/>
      <c r="G365" s="1"/>
      <c r="H365" s="110"/>
      <c r="I365" s="110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</row>
    <row r="366" spans="1:39" ht="15.75" customHeight="1">
      <c r="A366" s="1"/>
      <c r="B366" s="1"/>
      <c r="C366" s="1"/>
      <c r="D366" s="1"/>
      <c r="E366" s="1"/>
      <c r="F366" s="1"/>
      <c r="G366" s="1"/>
      <c r="H366" s="110"/>
      <c r="I366" s="110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</row>
    <row r="367" spans="1:39" ht="15.75" customHeight="1">
      <c r="A367" s="1"/>
      <c r="B367" s="1"/>
      <c r="C367" s="1"/>
      <c r="D367" s="1"/>
      <c r="E367" s="1"/>
      <c r="F367" s="1"/>
      <c r="G367" s="1"/>
      <c r="H367" s="110"/>
      <c r="I367" s="110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</row>
    <row r="368" spans="1:39" ht="15.75" customHeight="1">
      <c r="A368" s="1"/>
      <c r="B368" s="1"/>
      <c r="C368" s="1"/>
      <c r="D368" s="1"/>
      <c r="E368" s="1"/>
      <c r="F368" s="1"/>
      <c r="G368" s="1"/>
      <c r="H368" s="110"/>
      <c r="I368" s="110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</row>
    <row r="369" spans="1:39" ht="15.75" customHeight="1">
      <c r="A369" s="1"/>
      <c r="B369" s="1"/>
      <c r="C369" s="1"/>
      <c r="D369" s="1"/>
      <c r="E369" s="1"/>
      <c r="F369" s="1"/>
      <c r="G369" s="1"/>
      <c r="H369" s="110"/>
      <c r="I369" s="110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</row>
    <row r="370" spans="1:39" ht="15.75" customHeight="1">
      <c r="A370" s="1"/>
      <c r="B370" s="1"/>
      <c r="C370" s="1"/>
      <c r="D370" s="1"/>
      <c r="E370" s="1"/>
      <c r="F370" s="1"/>
      <c r="G370" s="1"/>
      <c r="H370" s="110"/>
      <c r="I370" s="110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</row>
    <row r="371" spans="1:39" ht="15.75" customHeight="1">
      <c r="A371" s="1"/>
      <c r="B371" s="1"/>
      <c r="C371" s="1"/>
      <c r="D371" s="1"/>
      <c r="E371" s="1"/>
      <c r="F371" s="1"/>
      <c r="G371" s="1"/>
      <c r="H371" s="110"/>
      <c r="I371" s="110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</row>
    <row r="372" spans="1:39" ht="15.75" customHeight="1">
      <c r="A372" s="1"/>
      <c r="B372" s="1"/>
      <c r="C372" s="1"/>
      <c r="D372" s="1"/>
      <c r="E372" s="1"/>
      <c r="F372" s="1"/>
      <c r="G372" s="1"/>
      <c r="H372" s="110"/>
      <c r="I372" s="110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</row>
    <row r="373" spans="1:39" ht="15.75" customHeight="1">
      <c r="A373" s="1"/>
      <c r="B373" s="1"/>
      <c r="C373" s="1"/>
      <c r="D373" s="1"/>
      <c r="E373" s="1"/>
      <c r="F373" s="1"/>
      <c r="G373" s="1"/>
      <c r="H373" s="110"/>
      <c r="I373" s="110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</row>
    <row r="374" spans="1:39" ht="15.75" customHeight="1">
      <c r="A374" s="1"/>
      <c r="B374" s="1"/>
      <c r="C374" s="1"/>
      <c r="D374" s="1"/>
      <c r="E374" s="1"/>
      <c r="F374" s="1"/>
      <c r="G374" s="1"/>
      <c r="H374" s="110"/>
      <c r="I374" s="110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</row>
    <row r="375" spans="1:39" ht="15.75" customHeight="1">
      <c r="A375" s="1"/>
      <c r="B375" s="1"/>
      <c r="C375" s="1"/>
      <c r="D375" s="1"/>
      <c r="E375" s="1"/>
      <c r="F375" s="1"/>
      <c r="G375" s="1"/>
      <c r="H375" s="110"/>
      <c r="I375" s="110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</row>
    <row r="376" spans="1:39" ht="15.75" customHeight="1">
      <c r="A376" s="1"/>
      <c r="B376" s="1"/>
      <c r="C376" s="1"/>
      <c r="D376" s="1"/>
      <c r="E376" s="1"/>
      <c r="F376" s="1"/>
      <c r="G376" s="1"/>
      <c r="H376" s="110"/>
      <c r="I376" s="110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</row>
    <row r="377" spans="1:39" ht="15.75" customHeight="1">
      <c r="A377" s="1"/>
      <c r="B377" s="1"/>
      <c r="C377" s="1"/>
      <c r="D377" s="1"/>
      <c r="E377" s="1"/>
      <c r="F377" s="1"/>
      <c r="G377" s="1"/>
      <c r="H377" s="110"/>
      <c r="I377" s="110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</row>
    <row r="378" spans="1:39" ht="15.75" customHeight="1">
      <c r="A378" s="1"/>
      <c r="B378" s="1"/>
      <c r="C378" s="1"/>
      <c r="D378" s="1"/>
      <c r="E378" s="1"/>
      <c r="F378" s="1"/>
      <c r="G378" s="1"/>
      <c r="H378" s="110"/>
      <c r="I378" s="110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</row>
    <row r="379" spans="1:39" ht="15.75" customHeight="1">
      <c r="A379" s="1"/>
      <c r="B379" s="1"/>
      <c r="C379" s="1"/>
      <c r="D379" s="1"/>
      <c r="E379" s="1"/>
      <c r="F379" s="1"/>
      <c r="G379" s="1"/>
      <c r="H379" s="110"/>
      <c r="I379" s="110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</row>
    <row r="380" spans="1:39" ht="15.75" customHeight="1">
      <c r="A380" s="1"/>
      <c r="B380" s="1"/>
      <c r="C380" s="1"/>
      <c r="D380" s="1"/>
      <c r="E380" s="1"/>
      <c r="F380" s="1"/>
      <c r="G380" s="1"/>
      <c r="H380" s="110"/>
      <c r="I380" s="110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</row>
    <row r="381" spans="1:39" ht="15.75" customHeight="1">
      <c r="A381" s="1"/>
      <c r="B381" s="1"/>
      <c r="C381" s="1"/>
      <c r="D381" s="1"/>
      <c r="E381" s="1"/>
      <c r="F381" s="1"/>
      <c r="G381" s="1"/>
      <c r="H381" s="110"/>
      <c r="I381" s="110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</row>
    <row r="382" spans="1:39" ht="15.75" customHeight="1">
      <c r="A382" s="1"/>
      <c r="B382" s="1"/>
      <c r="C382" s="1"/>
      <c r="D382" s="1"/>
      <c r="E382" s="1"/>
      <c r="F382" s="1"/>
      <c r="G382" s="1"/>
      <c r="H382" s="110"/>
      <c r="I382" s="110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</row>
    <row r="383" spans="1:39" ht="15.75" customHeight="1">
      <c r="A383" s="1"/>
      <c r="B383" s="1"/>
      <c r="C383" s="1"/>
      <c r="D383" s="1"/>
      <c r="E383" s="1"/>
      <c r="F383" s="1"/>
      <c r="G383" s="1"/>
      <c r="H383" s="110"/>
      <c r="I383" s="110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</row>
    <row r="384" spans="1:39" ht="15.75" customHeight="1">
      <c r="A384" s="1"/>
      <c r="B384" s="1"/>
      <c r="C384" s="1"/>
      <c r="D384" s="1"/>
      <c r="E384" s="1"/>
      <c r="F384" s="1"/>
      <c r="G384" s="1"/>
      <c r="H384" s="110"/>
      <c r="I384" s="110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</row>
    <row r="385" spans="1:39" ht="15.75" customHeight="1">
      <c r="A385" s="1"/>
      <c r="B385" s="1"/>
      <c r="C385" s="1"/>
      <c r="D385" s="1"/>
      <c r="E385" s="1"/>
      <c r="F385" s="1"/>
      <c r="G385" s="1"/>
      <c r="H385" s="110"/>
      <c r="I385" s="110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</row>
    <row r="386" spans="1:39" ht="15.75" customHeight="1">
      <c r="A386" s="1"/>
      <c r="B386" s="1"/>
      <c r="C386" s="1"/>
      <c r="D386" s="1"/>
      <c r="E386" s="1"/>
      <c r="F386" s="1"/>
      <c r="G386" s="1"/>
      <c r="H386" s="110"/>
      <c r="I386" s="110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</row>
    <row r="387" spans="1:39" ht="15.75" customHeight="1">
      <c r="A387" s="1"/>
      <c r="B387" s="1"/>
      <c r="C387" s="1"/>
      <c r="D387" s="1"/>
      <c r="E387" s="1"/>
      <c r="F387" s="1"/>
      <c r="G387" s="1"/>
      <c r="H387" s="110"/>
      <c r="I387" s="110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</row>
    <row r="388" spans="1:39" ht="15.75" customHeight="1">
      <c r="A388" s="1"/>
      <c r="B388" s="1"/>
      <c r="C388" s="1"/>
      <c r="D388" s="1"/>
      <c r="E388" s="1"/>
      <c r="F388" s="1"/>
      <c r="G388" s="1"/>
      <c r="H388" s="110"/>
      <c r="I388" s="110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</row>
    <row r="389" spans="1:39" ht="15.75" customHeight="1">
      <c r="A389" s="1"/>
      <c r="B389" s="1"/>
      <c r="C389" s="1"/>
      <c r="D389" s="1"/>
      <c r="E389" s="1"/>
      <c r="F389" s="1"/>
      <c r="G389" s="1"/>
      <c r="H389" s="110"/>
      <c r="I389" s="110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</row>
    <row r="390" spans="1:39" ht="15.75" customHeight="1">
      <c r="A390" s="1"/>
      <c r="B390" s="1"/>
      <c r="C390" s="1"/>
      <c r="D390" s="1"/>
      <c r="E390" s="1"/>
      <c r="F390" s="1"/>
      <c r="G390" s="1"/>
      <c r="H390" s="110"/>
      <c r="I390" s="110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</row>
    <row r="391" spans="1:39" ht="15.75" customHeight="1">
      <c r="A391" s="1"/>
      <c r="B391" s="1"/>
      <c r="C391" s="1"/>
      <c r="D391" s="1"/>
      <c r="E391" s="1"/>
      <c r="F391" s="1"/>
      <c r="G391" s="1"/>
      <c r="H391" s="110"/>
      <c r="I391" s="110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</row>
    <row r="392" spans="1:39" ht="15.75" customHeight="1">
      <c r="A392" s="1"/>
      <c r="B392" s="1"/>
      <c r="C392" s="1"/>
      <c r="D392" s="1"/>
      <c r="E392" s="1"/>
      <c r="F392" s="1"/>
      <c r="G392" s="1"/>
      <c r="H392" s="110"/>
      <c r="I392" s="110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</row>
    <row r="393" spans="1:39" ht="15.75" customHeight="1">
      <c r="A393" s="1"/>
      <c r="B393" s="1"/>
      <c r="C393" s="1"/>
      <c r="D393" s="1"/>
      <c r="E393" s="1"/>
      <c r="F393" s="1"/>
      <c r="G393" s="1"/>
      <c r="H393" s="110"/>
      <c r="I393" s="110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</row>
    <row r="394" spans="1:39" ht="15.75" customHeight="1">
      <c r="A394" s="1"/>
      <c r="B394" s="1"/>
      <c r="C394" s="1"/>
      <c r="D394" s="1"/>
      <c r="E394" s="1"/>
      <c r="F394" s="1"/>
      <c r="G394" s="1"/>
      <c r="H394" s="110"/>
      <c r="I394" s="110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</row>
    <row r="395" spans="1:39" ht="15.75" customHeight="1">
      <c r="A395" s="1"/>
      <c r="B395" s="1"/>
      <c r="C395" s="1"/>
      <c r="D395" s="1"/>
      <c r="E395" s="1"/>
      <c r="F395" s="1"/>
      <c r="G395" s="1"/>
      <c r="H395" s="110"/>
      <c r="I395" s="110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</row>
    <row r="396" spans="1:39" ht="15.75" customHeight="1">
      <c r="A396" s="1"/>
      <c r="B396" s="1"/>
      <c r="C396" s="1"/>
      <c r="D396" s="1"/>
      <c r="E396" s="1"/>
      <c r="F396" s="1"/>
      <c r="G396" s="1"/>
      <c r="H396" s="110"/>
      <c r="I396" s="110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</row>
    <row r="397" spans="1:39" ht="15.75" customHeight="1">
      <c r="A397" s="1"/>
      <c r="B397" s="1"/>
      <c r="C397" s="1"/>
      <c r="D397" s="1"/>
      <c r="E397" s="1"/>
      <c r="F397" s="1"/>
      <c r="G397" s="1"/>
      <c r="H397" s="110"/>
      <c r="I397" s="110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</row>
    <row r="398" spans="1:39" ht="15.75" customHeight="1">
      <c r="A398" s="1"/>
      <c r="B398" s="1"/>
      <c r="C398" s="1"/>
      <c r="D398" s="1"/>
      <c r="E398" s="1"/>
      <c r="F398" s="1"/>
      <c r="G398" s="1"/>
      <c r="H398" s="110"/>
      <c r="I398" s="110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</row>
    <row r="399" spans="1:39" ht="15.75" customHeight="1">
      <c r="A399" s="1"/>
      <c r="B399" s="1"/>
      <c r="C399" s="1"/>
      <c r="D399" s="1"/>
      <c r="E399" s="1"/>
      <c r="F399" s="1"/>
      <c r="G399" s="1"/>
      <c r="H399" s="110"/>
      <c r="I399" s="110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</row>
    <row r="400" spans="1:39" ht="15.75" customHeight="1">
      <c r="A400" s="1"/>
      <c r="B400" s="1"/>
      <c r="C400" s="1"/>
      <c r="D400" s="1"/>
      <c r="E400" s="1"/>
      <c r="F400" s="1"/>
      <c r="G400" s="1"/>
      <c r="H400" s="110"/>
      <c r="I400" s="110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</row>
    <row r="401" spans="1:39" ht="15.75" customHeight="1">
      <c r="A401" s="1"/>
      <c r="B401" s="1"/>
      <c r="C401" s="1"/>
      <c r="D401" s="1"/>
      <c r="E401" s="1"/>
      <c r="F401" s="1"/>
      <c r="G401" s="1"/>
      <c r="H401" s="110"/>
      <c r="I401" s="110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</row>
    <row r="402" spans="1:39" ht="15.75" customHeight="1">
      <c r="A402" s="1"/>
      <c r="B402" s="1"/>
      <c r="C402" s="1"/>
      <c r="D402" s="1"/>
      <c r="E402" s="1"/>
      <c r="F402" s="1"/>
      <c r="G402" s="1"/>
      <c r="H402" s="110"/>
      <c r="I402" s="110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</row>
    <row r="403" spans="1:39" ht="15.75" customHeight="1">
      <c r="A403" s="1"/>
      <c r="B403" s="1"/>
      <c r="C403" s="1"/>
      <c r="D403" s="1"/>
      <c r="E403" s="1"/>
      <c r="F403" s="1"/>
      <c r="G403" s="1"/>
      <c r="H403" s="110"/>
      <c r="I403" s="110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</row>
    <row r="404" spans="1:39" ht="15.75" customHeight="1">
      <c r="A404" s="1"/>
      <c r="B404" s="1"/>
      <c r="C404" s="1"/>
      <c r="D404" s="1"/>
      <c r="E404" s="1"/>
      <c r="F404" s="1"/>
      <c r="G404" s="1"/>
      <c r="H404" s="110"/>
      <c r="I404" s="110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</row>
    <row r="405" spans="1:39" ht="15.75" customHeight="1">
      <c r="A405" s="1"/>
      <c r="B405" s="1"/>
      <c r="C405" s="1"/>
      <c r="D405" s="1"/>
      <c r="E405" s="1"/>
      <c r="F405" s="1"/>
      <c r="G405" s="1"/>
      <c r="H405" s="110"/>
      <c r="I405" s="110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</row>
    <row r="406" spans="1:39" ht="15.75" customHeight="1">
      <c r="A406" s="1"/>
      <c r="B406" s="1"/>
      <c r="C406" s="1"/>
      <c r="D406" s="1"/>
      <c r="E406" s="1"/>
      <c r="F406" s="1"/>
      <c r="G406" s="1"/>
      <c r="H406" s="110"/>
      <c r="I406" s="110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</row>
    <row r="407" spans="1:39" ht="15.75" customHeight="1">
      <c r="A407" s="1"/>
      <c r="B407" s="1"/>
      <c r="C407" s="1"/>
      <c r="D407" s="1"/>
      <c r="E407" s="1"/>
      <c r="F407" s="1"/>
      <c r="G407" s="1"/>
      <c r="H407" s="110"/>
      <c r="I407" s="110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</row>
    <row r="408" spans="1:39" ht="15.75" customHeight="1">
      <c r="A408" s="1"/>
      <c r="B408" s="1"/>
      <c r="C408" s="1"/>
      <c r="D408" s="1"/>
      <c r="E408" s="1"/>
      <c r="F408" s="1"/>
      <c r="G408" s="1"/>
      <c r="H408" s="110"/>
      <c r="I408" s="110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</row>
    <row r="409" spans="1:39" ht="15.75" customHeight="1">
      <c r="A409" s="1"/>
      <c r="B409" s="1"/>
      <c r="C409" s="1"/>
      <c r="D409" s="1"/>
      <c r="E409" s="1"/>
      <c r="F409" s="1"/>
      <c r="G409" s="1"/>
      <c r="H409" s="110"/>
      <c r="I409" s="110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</row>
    <row r="410" spans="1:39" ht="15.75" customHeight="1">
      <c r="A410" s="1"/>
      <c r="B410" s="1"/>
      <c r="C410" s="1"/>
      <c r="D410" s="1"/>
      <c r="E410" s="1"/>
      <c r="F410" s="1"/>
      <c r="G410" s="1"/>
      <c r="H410" s="110"/>
      <c r="I410" s="110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</row>
    <row r="411" spans="1:39" ht="15.75" customHeight="1">
      <c r="A411" s="1"/>
      <c r="B411" s="1"/>
      <c r="C411" s="1"/>
      <c r="D411" s="1"/>
      <c r="E411" s="1"/>
      <c r="F411" s="1"/>
      <c r="G411" s="1"/>
      <c r="H411" s="110"/>
      <c r="I411" s="110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</row>
    <row r="412" spans="1:39" ht="15.75" customHeight="1">
      <c r="A412" s="1"/>
      <c r="B412" s="1"/>
      <c r="C412" s="1"/>
      <c r="D412" s="1"/>
      <c r="E412" s="1"/>
      <c r="F412" s="1"/>
      <c r="G412" s="1"/>
      <c r="H412" s="110"/>
      <c r="I412" s="110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</row>
    <row r="413" spans="1:39" ht="15.75" customHeight="1">
      <c r="A413" s="1"/>
      <c r="B413" s="1"/>
      <c r="C413" s="1"/>
      <c r="D413" s="1"/>
      <c r="E413" s="1"/>
      <c r="F413" s="1"/>
      <c r="G413" s="1"/>
      <c r="H413" s="110"/>
      <c r="I413" s="110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</row>
    <row r="414" spans="1:39" ht="15.75" customHeight="1">
      <c r="A414" s="1"/>
      <c r="B414" s="1"/>
      <c r="C414" s="1"/>
      <c r="D414" s="1"/>
      <c r="E414" s="1"/>
      <c r="F414" s="1"/>
      <c r="G414" s="1"/>
      <c r="H414" s="110"/>
      <c r="I414" s="110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</row>
    <row r="415" spans="1:39" ht="15.75" customHeight="1">
      <c r="A415" s="1"/>
      <c r="B415" s="1"/>
      <c r="C415" s="1"/>
      <c r="D415" s="1"/>
      <c r="E415" s="1"/>
      <c r="F415" s="1"/>
      <c r="G415" s="1"/>
      <c r="H415" s="110"/>
      <c r="I415" s="110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</row>
    <row r="416" spans="1:39" ht="15.75" customHeight="1">
      <c r="A416" s="1"/>
      <c r="B416" s="1"/>
      <c r="C416" s="1"/>
      <c r="D416" s="1"/>
      <c r="E416" s="1"/>
      <c r="F416" s="1"/>
      <c r="G416" s="1"/>
      <c r="H416" s="110"/>
      <c r="I416" s="110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</row>
    <row r="417" spans="1:39" ht="15.75" customHeight="1">
      <c r="A417" s="1"/>
      <c r="B417" s="1"/>
      <c r="C417" s="1"/>
      <c r="D417" s="1"/>
      <c r="E417" s="1"/>
      <c r="F417" s="1"/>
      <c r="G417" s="1"/>
      <c r="H417" s="110"/>
      <c r="I417" s="110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</row>
    <row r="418" spans="1:39" ht="15.75" customHeight="1">
      <c r="A418" s="1"/>
      <c r="B418" s="1"/>
      <c r="C418" s="1"/>
      <c r="D418" s="1"/>
      <c r="E418" s="1"/>
      <c r="F418" s="1"/>
      <c r="G418" s="1"/>
      <c r="H418" s="110"/>
      <c r="I418" s="110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</row>
    <row r="419" spans="1:39" ht="15.75" customHeight="1">
      <c r="A419" s="1"/>
      <c r="B419" s="1"/>
      <c r="C419" s="1"/>
      <c r="D419" s="1"/>
      <c r="E419" s="1"/>
      <c r="F419" s="1"/>
      <c r="G419" s="1"/>
      <c r="H419" s="110"/>
      <c r="I419" s="110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</row>
    <row r="420" spans="1:39" ht="15.75" customHeight="1">
      <c r="A420" s="1"/>
      <c r="B420" s="1"/>
      <c r="C420" s="1"/>
      <c r="D420" s="1"/>
      <c r="E420" s="1"/>
      <c r="F420" s="1"/>
      <c r="G420" s="1"/>
      <c r="H420" s="110"/>
      <c r="I420" s="110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</row>
    <row r="421" spans="1:39" ht="15.75" customHeight="1">
      <c r="A421" s="1"/>
      <c r="B421" s="1"/>
      <c r="C421" s="1"/>
      <c r="D421" s="1"/>
      <c r="E421" s="1"/>
      <c r="F421" s="1"/>
      <c r="G421" s="1"/>
      <c r="H421" s="110"/>
      <c r="I421" s="110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</row>
    <row r="422" spans="1:39" ht="15.75" customHeight="1">
      <c r="A422" s="1"/>
      <c r="B422" s="1"/>
      <c r="C422" s="1"/>
      <c r="D422" s="1"/>
      <c r="E422" s="1"/>
      <c r="F422" s="1"/>
      <c r="G422" s="1"/>
      <c r="H422" s="110"/>
      <c r="I422" s="110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</row>
    <row r="423" spans="1:39" ht="15.75" customHeight="1">
      <c r="A423" s="1"/>
      <c r="B423" s="1"/>
      <c r="C423" s="1"/>
      <c r="D423" s="1"/>
      <c r="E423" s="1"/>
      <c r="F423" s="1"/>
      <c r="G423" s="1"/>
      <c r="H423" s="110"/>
      <c r="I423" s="110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</row>
    <row r="424" spans="1:39" ht="15.75" customHeight="1">
      <c r="A424" s="1"/>
      <c r="B424" s="1"/>
      <c r="C424" s="1"/>
      <c r="D424" s="1"/>
      <c r="E424" s="1"/>
      <c r="F424" s="1"/>
      <c r="G424" s="1"/>
      <c r="H424" s="110"/>
      <c r="I424" s="110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</row>
    <row r="425" spans="1:39" ht="15.75" customHeight="1">
      <c r="A425" s="1"/>
      <c r="B425" s="1"/>
      <c r="C425" s="1"/>
      <c r="D425" s="1"/>
      <c r="E425" s="1"/>
      <c r="F425" s="1"/>
      <c r="G425" s="1"/>
      <c r="H425" s="110"/>
      <c r="I425" s="110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</row>
    <row r="426" spans="1:39" ht="15.75" customHeight="1">
      <c r="A426" s="1"/>
      <c r="B426" s="1"/>
      <c r="C426" s="1"/>
      <c r="D426" s="1"/>
      <c r="E426" s="1"/>
      <c r="F426" s="1"/>
      <c r="G426" s="1"/>
      <c r="H426" s="110"/>
      <c r="I426" s="110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</row>
    <row r="427" spans="1:39" ht="15.75" customHeight="1">
      <c r="A427" s="1"/>
      <c r="B427" s="1"/>
      <c r="C427" s="1"/>
      <c r="D427" s="1"/>
      <c r="E427" s="1"/>
      <c r="F427" s="1"/>
      <c r="G427" s="1"/>
      <c r="H427" s="110"/>
      <c r="I427" s="110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</row>
    <row r="428" spans="1:39" ht="15.75" customHeight="1">
      <c r="A428" s="1"/>
      <c r="B428" s="1"/>
      <c r="C428" s="1"/>
      <c r="D428" s="1"/>
      <c r="E428" s="1"/>
      <c r="F428" s="1"/>
      <c r="G428" s="1"/>
      <c r="H428" s="110"/>
      <c r="I428" s="110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</row>
    <row r="429" spans="1:39" ht="15.75" customHeight="1">
      <c r="A429" s="1"/>
      <c r="B429" s="1"/>
      <c r="C429" s="1"/>
      <c r="D429" s="1"/>
      <c r="E429" s="1"/>
      <c r="F429" s="1"/>
      <c r="G429" s="1"/>
      <c r="H429" s="110"/>
      <c r="I429" s="110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</row>
    <row r="430" spans="1:39" ht="15.75" customHeight="1">
      <c r="A430" s="1"/>
      <c r="B430" s="1"/>
      <c r="C430" s="1"/>
      <c r="D430" s="1"/>
      <c r="E430" s="1"/>
      <c r="F430" s="1"/>
      <c r="G430" s="1"/>
      <c r="H430" s="110"/>
      <c r="I430" s="110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</row>
    <row r="431" spans="1:39" ht="15.75" customHeight="1">
      <c r="A431" s="1"/>
      <c r="B431" s="1"/>
      <c r="C431" s="1"/>
      <c r="D431" s="1"/>
      <c r="E431" s="1"/>
      <c r="F431" s="1"/>
      <c r="G431" s="1"/>
      <c r="H431" s="110"/>
      <c r="I431" s="110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</row>
    <row r="432" spans="1:39" ht="15.75" customHeight="1">
      <c r="A432" s="1"/>
      <c r="B432" s="1"/>
      <c r="C432" s="1"/>
      <c r="D432" s="1"/>
      <c r="E432" s="1"/>
      <c r="F432" s="1"/>
      <c r="G432" s="1"/>
      <c r="H432" s="110"/>
      <c r="I432" s="110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</row>
    <row r="433" spans="1:39" ht="15.75" customHeight="1">
      <c r="A433" s="1"/>
      <c r="B433" s="1"/>
      <c r="C433" s="1"/>
      <c r="D433" s="1"/>
      <c r="E433" s="1"/>
      <c r="F433" s="1"/>
      <c r="G433" s="1"/>
      <c r="H433" s="110"/>
      <c r="I433" s="110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</row>
    <row r="434" spans="1:39" ht="15.75" customHeight="1">
      <c r="A434" s="1"/>
      <c r="B434" s="1"/>
      <c r="C434" s="1"/>
      <c r="D434" s="1"/>
      <c r="E434" s="1"/>
      <c r="F434" s="1"/>
      <c r="G434" s="1"/>
      <c r="H434" s="110"/>
      <c r="I434" s="110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</row>
    <row r="435" spans="1:39" ht="15.75" customHeight="1">
      <c r="A435" s="1"/>
      <c r="B435" s="1"/>
      <c r="C435" s="1"/>
      <c r="D435" s="1"/>
      <c r="E435" s="1"/>
      <c r="F435" s="1"/>
      <c r="G435" s="1"/>
      <c r="H435" s="110"/>
      <c r="I435" s="110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</row>
    <row r="436" spans="1:39" ht="15.75" customHeight="1">
      <c r="A436" s="1"/>
      <c r="B436" s="1"/>
      <c r="C436" s="1"/>
      <c r="D436" s="1"/>
      <c r="E436" s="1"/>
      <c r="F436" s="1"/>
      <c r="G436" s="1"/>
      <c r="H436" s="110"/>
      <c r="I436" s="110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</row>
    <row r="437" spans="1:39" ht="15.75" customHeight="1">
      <c r="A437" s="1"/>
      <c r="B437" s="1"/>
      <c r="C437" s="1"/>
      <c r="D437" s="1"/>
      <c r="E437" s="1"/>
      <c r="F437" s="1"/>
      <c r="G437" s="1"/>
      <c r="H437" s="110"/>
      <c r="I437" s="110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</row>
    <row r="438" spans="1:39" ht="15.75" customHeight="1">
      <c r="A438" s="1"/>
      <c r="B438" s="1"/>
      <c r="C438" s="1"/>
      <c r="D438" s="1"/>
      <c r="E438" s="1"/>
      <c r="F438" s="1"/>
      <c r="G438" s="1"/>
      <c r="H438" s="110"/>
      <c r="I438" s="110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</row>
    <row r="439" spans="1:39" ht="15.75" customHeight="1">
      <c r="A439" s="1"/>
      <c r="B439" s="1"/>
      <c r="C439" s="1"/>
      <c r="D439" s="1"/>
      <c r="E439" s="1"/>
      <c r="F439" s="1"/>
      <c r="G439" s="1"/>
      <c r="H439" s="110"/>
      <c r="I439" s="110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</row>
    <row r="440" spans="1:39" ht="15.75" customHeight="1">
      <c r="A440" s="1"/>
      <c r="B440" s="1"/>
      <c r="C440" s="1"/>
      <c r="D440" s="1"/>
      <c r="E440" s="1"/>
      <c r="F440" s="1"/>
      <c r="G440" s="1"/>
      <c r="H440" s="110"/>
      <c r="I440" s="110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</row>
    <row r="441" spans="1:39" ht="15.75" customHeight="1">
      <c r="A441" s="1"/>
      <c r="B441" s="1"/>
      <c r="C441" s="1"/>
      <c r="D441" s="1"/>
      <c r="E441" s="1"/>
      <c r="F441" s="1"/>
      <c r="G441" s="1"/>
      <c r="H441" s="110"/>
      <c r="I441" s="110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</row>
    <row r="442" spans="1:39" ht="15.75" customHeight="1">
      <c r="A442" s="1"/>
      <c r="B442" s="1"/>
      <c r="C442" s="1"/>
      <c r="D442" s="1"/>
      <c r="E442" s="1"/>
      <c r="F442" s="1"/>
      <c r="G442" s="1"/>
      <c r="H442" s="110"/>
      <c r="I442" s="110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</row>
    <row r="443" spans="1:39" ht="15.75" customHeight="1">
      <c r="A443" s="1"/>
      <c r="B443" s="1"/>
      <c r="C443" s="1"/>
      <c r="D443" s="1"/>
      <c r="E443" s="1"/>
      <c r="F443" s="1"/>
      <c r="G443" s="1"/>
      <c r="H443" s="110"/>
      <c r="I443" s="110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</row>
    <row r="444" spans="1:39" ht="15.75" customHeight="1">
      <c r="A444" s="1"/>
      <c r="B444" s="1"/>
      <c r="C444" s="1"/>
      <c r="D444" s="1"/>
      <c r="E444" s="1"/>
      <c r="F444" s="1"/>
      <c r="G444" s="1"/>
      <c r="H444" s="110"/>
      <c r="I444" s="110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</row>
    <row r="445" spans="1:39" ht="15.75" customHeight="1">
      <c r="A445" s="1"/>
      <c r="B445" s="1"/>
      <c r="C445" s="1"/>
      <c r="D445" s="1"/>
      <c r="E445" s="1"/>
      <c r="F445" s="1"/>
      <c r="G445" s="1"/>
      <c r="H445" s="110"/>
      <c r="I445" s="110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</row>
    <row r="446" spans="1:39" ht="15.75" customHeight="1">
      <c r="A446" s="1"/>
      <c r="B446" s="1"/>
      <c r="C446" s="1"/>
      <c r="D446" s="1"/>
      <c r="E446" s="1"/>
      <c r="F446" s="1"/>
      <c r="G446" s="1"/>
      <c r="H446" s="110"/>
      <c r="I446" s="110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</row>
    <row r="447" spans="1:39" ht="15.75" customHeight="1">
      <c r="A447" s="1"/>
      <c r="B447" s="1"/>
      <c r="C447" s="1"/>
      <c r="D447" s="1"/>
      <c r="E447" s="1"/>
      <c r="F447" s="1"/>
      <c r="G447" s="1"/>
      <c r="H447" s="110"/>
      <c r="I447" s="110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</row>
    <row r="448" spans="1:39" ht="15.75" customHeight="1">
      <c r="A448" s="1"/>
      <c r="B448" s="1"/>
      <c r="C448" s="1"/>
      <c r="D448" s="1"/>
      <c r="E448" s="1"/>
      <c r="F448" s="1"/>
      <c r="G448" s="1"/>
      <c r="H448" s="110"/>
      <c r="I448" s="110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</row>
    <row r="449" spans="1:39" ht="15.75" customHeight="1">
      <c r="A449" s="1"/>
      <c r="B449" s="1"/>
      <c r="C449" s="1"/>
      <c r="D449" s="1"/>
      <c r="E449" s="1"/>
      <c r="F449" s="1"/>
      <c r="G449" s="1"/>
      <c r="H449" s="110"/>
      <c r="I449" s="110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</row>
    <row r="450" spans="1:39" ht="15.75" customHeight="1">
      <c r="A450" s="1"/>
      <c r="B450" s="1"/>
      <c r="C450" s="1"/>
      <c r="D450" s="1"/>
      <c r="E450" s="1"/>
      <c r="F450" s="1"/>
      <c r="G450" s="1"/>
      <c r="H450" s="110"/>
      <c r="I450" s="110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</row>
    <row r="451" spans="1:39" ht="15.75" customHeight="1">
      <c r="A451" s="1"/>
      <c r="B451" s="1"/>
      <c r="C451" s="1"/>
      <c r="D451" s="1"/>
      <c r="E451" s="1"/>
      <c r="F451" s="1"/>
      <c r="G451" s="1"/>
      <c r="H451" s="110"/>
      <c r="I451" s="110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</row>
    <row r="452" spans="1:39" ht="15.75" customHeight="1">
      <c r="A452" s="1"/>
      <c r="B452" s="1"/>
      <c r="C452" s="1"/>
      <c r="D452" s="1"/>
      <c r="E452" s="1"/>
      <c r="F452" s="1"/>
      <c r="G452" s="1"/>
      <c r="H452" s="110"/>
      <c r="I452" s="110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</row>
    <row r="453" spans="1:39" ht="15.75" customHeight="1">
      <c r="A453" s="1"/>
      <c r="B453" s="1"/>
      <c r="C453" s="1"/>
      <c r="D453" s="1"/>
      <c r="E453" s="1"/>
      <c r="F453" s="1"/>
      <c r="G453" s="1"/>
      <c r="H453" s="110"/>
      <c r="I453" s="110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</row>
    <row r="454" spans="1:39" ht="15.75" customHeight="1">
      <c r="A454" s="1"/>
      <c r="B454" s="1"/>
      <c r="C454" s="1"/>
      <c r="D454" s="1"/>
      <c r="E454" s="1"/>
      <c r="F454" s="1"/>
      <c r="G454" s="1"/>
      <c r="H454" s="110"/>
      <c r="I454" s="110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</row>
    <row r="455" spans="1:39" ht="15.75" customHeight="1">
      <c r="A455" s="1"/>
      <c r="B455" s="1"/>
      <c r="C455" s="1"/>
      <c r="D455" s="1"/>
      <c r="E455" s="1"/>
      <c r="F455" s="1"/>
      <c r="G455" s="1"/>
      <c r="H455" s="110"/>
      <c r="I455" s="110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</row>
    <row r="456" spans="1:39" ht="15.75" customHeight="1">
      <c r="A456" s="1"/>
      <c r="B456" s="1"/>
      <c r="C456" s="1"/>
      <c r="D456" s="1"/>
      <c r="E456" s="1"/>
      <c r="F456" s="1"/>
      <c r="G456" s="1"/>
      <c r="H456" s="110"/>
      <c r="I456" s="110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</row>
    <row r="457" spans="1:39" ht="15.75" customHeight="1">
      <c r="A457" s="1"/>
      <c r="B457" s="1"/>
      <c r="C457" s="1"/>
      <c r="D457" s="1"/>
      <c r="E457" s="1"/>
      <c r="F457" s="1"/>
      <c r="G457" s="1"/>
      <c r="H457" s="110"/>
      <c r="I457" s="110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</row>
    <row r="458" spans="1:39" ht="15.75" customHeight="1">
      <c r="A458" s="1"/>
      <c r="B458" s="1"/>
      <c r="C458" s="1"/>
      <c r="D458" s="1"/>
      <c r="E458" s="1"/>
      <c r="F458" s="1"/>
      <c r="G458" s="1"/>
      <c r="H458" s="110"/>
      <c r="I458" s="110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</row>
    <row r="459" spans="1:39" ht="15.75" customHeight="1">
      <c r="A459" s="1"/>
      <c r="B459" s="1"/>
      <c r="C459" s="1"/>
      <c r="D459" s="1"/>
      <c r="E459" s="1"/>
      <c r="F459" s="1"/>
      <c r="G459" s="1"/>
      <c r="H459" s="110"/>
      <c r="I459" s="110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</row>
    <row r="460" spans="1:39" ht="15.75" customHeight="1">
      <c r="A460" s="1"/>
      <c r="B460" s="1"/>
      <c r="C460" s="1"/>
      <c r="D460" s="1"/>
      <c r="E460" s="1"/>
      <c r="F460" s="1"/>
      <c r="G460" s="1"/>
      <c r="H460" s="110"/>
      <c r="I460" s="110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</row>
    <row r="461" spans="1:39" ht="15.75" customHeight="1">
      <c r="A461" s="1"/>
      <c r="B461" s="1"/>
      <c r="C461" s="1"/>
      <c r="D461" s="1"/>
      <c r="E461" s="1"/>
      <c r="F461" s="1"/>
      <c r="G461" s="1"/>
      <c r="H461" s="110"/>
      <c r="I461" s="110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</row>
    <row r="462" spans="1:39" ht="15.75" customHeight="1">
      <c r="A462" s="1"/>
      <c r="B462" s="1"/>
      <c r="C462" s="1"/>
      <c r="D462" s="1"/>
      <c r="E462" s="1"/>
      <c r="F462" s="1"/>
      <c r="G462" s="1"/>
      <c r="H462" s="110"/>
      <c r="I462" s="110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</row>
    <row r="463" spans="1:39" ht="15.75" customHeight="1">
      <c r="A463" s="1"/>
      <c r="B463" s="1"/>
      <c r="C463" s="1"/>
      <c r="D463" s="1"/>
      <c r="E463" s="1"/>
      <c r="F463" s="1"/>
      <c r="G463" s="1"/>
      <c r="H463" s="110"/>
      <c r="I463" s="110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</row>
    <row r="464" spans="1:39" ht="15.75" customHeight="1">
      <c r="A464" s="1"/>
      <c r="B464" s="1"/>
      <c r="C464" s="1"/>
      <c r="D464" s="1"/>
      <c r="E464" s="1"/>
      <c r="F464" s="1"/>
      <c r="G464" s="1"/>
      <c r="H464" s="110"/>
      <c r="I464" s="110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</row>
    <row r="465" spans="1:39" ht="15.75" customHeight="1">
      <c r="A465" s="1"/>
      <c r="B465" s="1"/>
      <c r="C465" s="1"/>
      <c r="D465" s="1"/>
      <c r="E465" s="1"/>
      <c r="F465" s="1"/>
      <c r="G465" s="1"/>
      <c r="H465" s="110"/>
      <c r="I465" s="110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</row>
    <row r="466" spans="1:39" ht="15.75" customHeight="1">
      <c r="A466" s="1"/>
      <c r="B466" s="1"/>
      <c r="C466" s="1"/>
      <c r="D466" s="1"/>
      <c r="E466" s="1"/>
      <c r="F466" s="1"/>
      <c r="G466" s="1"/>
      <c r="H466" s="110"/>
      <c r="I466" s="110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</row>
    <row r="467" spans="1:39" ht="15.75" customHeight="1">
      <c r="A467" s="1"/>
      <c r="B467" s="1"/>
      <c r="C467" s="1"/>
      <c r="D467" s="1"/>
      <c r="E467" s="1"/>
      <c r="F467" s="1"/>
      <c r="G467" s="1"/>
      <c r="H467" s="110"/>
      <c r="I467" s="110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</row>
    <row r="468" spans="1:39" ht="15.75" customHeight="1">
      <c r="A468" s="1"/>
      <c r="B468" s="1"/>
      <c r="C468" s="1"/>
      <c r="D468" s="1"/>
      <c r="E468" s="1"/>
      <c r="F468" s="1"/>
      <c r="G468" s="1"/>
      <c r="H468" s="110"/>
      <c r="I468" s="110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</row>
    <row r="469" spans="1:39" ht="15.75" customHeight="1">
      <c r="A469" s="1"/>
      <c r="B469" s="1"/>
      <c r="C469" s="1"/>
      <c r="D469" s="1"/>
      <c r="E469" s="1"/>
      <c r="F469" s="1"/>
      <c r="G469" s="1"/>
      <c r="H469" s="110"/>
      <c r="I469" s="110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</row>
    <row r="470" spans="1:39" ht="15.75" customHeight="1">
      <c r="A470" s="1"/>
      <c r="B470" s="1"/>
      <c r="C470" s="1"/>
      <c r="D470" s="1"/>
      <c r="E470" s="1"/>
      <c r="F470" s="1"/>
      <c r="G470" s="1"/>
      <c r="H470" s="110"/>
      <c r="I470" s="110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</row>
    <row r="471" spans="1:39" ht="15.75" customHeight="1">
      <c r="A471" s="1"/>
      <c r="B471" s="1"/>
      <c r="C471" s="1"/>
      <c r="D471" s="1"/>
      <c r="E471" s="1"/>
      <c r="F471" s="1"/>
      <c r="G471" s="1"/>
      <c r="H471" s="110"/>
      <c r="I471" s="110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</row>
    <row r="472" spans="1:39" ht="15.75" customHeight="1">
      <c r="A472" s="1"/>
      <c r="B472" s="1"/>
      <c r="C472" s="1"/>
      <c r="D472" s="1"/>
      <c r="E472" s="1"/>
      <c r="F472" s="1"/>
      <c r="G472" s="1"/>
      <c r="H472" s="110"/>
      <c r="I472" s="110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</row>
    <row r="473" spans="1:39" ht="15.75" customHeight="1">
      <c r="A473" s="1"/>
      <c r="B473" s="1"/>
      <c r="C473" s="1"/>
      <c r="D473" s="1"/>
      <c r="E473" s="1"/>
      <c r="F473" s="1"/>
      <c r="G473" s="1"/>
      <c r="H473" s="110"/>
      <c r="I473" s="110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</row>
    <row r="474" spans="1:39" ht="15.75" customHeight="1">
      <c r="A474" s="1"/>
      <c r="B474" s="1"/>
      <c r="C474" s="1"/>
      <c r="D474" s="1"/>
      <c r="E474" s="1"/>
      <c r="F474" s="1"/>
      <c r="G474" s="1"/>
      <c r="H474" s="110"/>
      <c r="I474" s="110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</row>
    <row r="475" spans="1:39" ht="15.75" customHeight="1">
      <c r="A475" s="1"/>
      <c r="B475" s="1"/>
      <c r="C475" s="1"/>
      <c r="D475" s="1"/>
      <c r="E475" s="1"/>
      <c r="F475" s="1"/>
      <c r="G475" s="1"/>
      <c r="H475" s="110"/>
      <c r="I475" s="110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</row>
    <row r="476" spans="1:39" ht="15.75" customHeight="1">
      <c r="A476" s="1"/>
      <c r="B476" s="1"/>
      <c r="C476" s="1"/>
      <c r="D476" s="1"/>
      <c r="E476" s="1"/>
      <c r="F476" s="1"/>
      <c r="G476" s="1"/>
      <c r="H476" s="110"/>
      <c r="I476" s="110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</row>
    <row r="477" spans="1:39" ht="15.75" customHeight="1">
      <c r="A477" s="1"/>
      <c r="B477" s="1"/>
      <c r="C477" s="1"/>
      <c r="D477" s="1"/>
      <c r="E477" s="1"/>
      <c r="F477" s="1"/>
      <c r="G477" s="1"/>
      <c r="H477" s="110"/>
      <c r="I477" s="110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</row>
    <row r="478" spans="1:39" ht="15.75" customHeight="1">
      <c r="A478" s="1"/>
      <c r="B478" s="1"/>
      <c r="C478" s="1"/>
      <c r="D478" s="1"/>
      <c r="E478" s="1"/>
      <c r="F478" s="1"/>
      <c r="G478" s="1"/>
      <c r="H478" s="110"/>
      <c r="I478" s="110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</row>
    <row r="479" spans="1:39" ht="15.75" customHeight="1">
      <c r="A479" s="1"/>
      <c r="B479" s="1"/>
      <c r="C479" s="1"/>
      <c r="D479" s="1"/>
      <c r="E479" s="1"/>
      <c r="F479" s="1"/>
      <c r="G479" s="1"/>
      <c r="H479" s="110"/>
      <c r="I479" s="110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</row>
    <row r="480" spans="1:39" ht="15.75" customHeight="1">
      <c r="A480" s="1"/>
      <c r="B480" s="1"/>
      <c r="C480" s="1"/>
      <c r="D480" s="1"/>
      <c r="E480" s="1"/>
      <c r="F480" s="1"/>
      <c r="G480" s="1"/>
      <c r="H480" s="110"/>
      <c r="I480" s="110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</row>
    <row r="481" spans="1:39" ht="15.75" customHeight="1">
      <c r="A481" s="1"/>
      <c r="B481" s="1"/>
      <c r="C481" s="1"/>
      <c r="D481" s="1"/>
      <c r="E481" s="1"/>
      <c r="F481" s="1"/>
      <c r="G481" s="1"/>
      <c r="H481" s="110"/>
      <c r="I481" s="110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</row>
    <row r="482" spans="1:39" ht="15.75" customHeight="1">
      <c r="A482" s="1"/>
      <c r="B482" s="1"/>
      <c r="C482" s="1"/>
      <c r="D482" s="1"/>
      <c r="E482" s="1"/>
      <c r="F482" s="1"/>
      <c r="G482" s="1"/>
      <c r="H482" s="110"/>
      <c r="I482" s="110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</row>
    <row r="483" spans="1:39" ht="15.75" customHeight="1">
      <c r="A483" s="1"/>
      <c r="B483" s="1"/>
      <c r="C483" s="1"/>
      <c r="D483" s="1"/>
      <c r="E483" s="1"/>
      <c r="F483" s="1"/>
      <c r="G483" s="1"/>
      <c r="H483" s="110"/>
      <c r="I483" s="110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</row>
    <row r="484" spans="1:39" ht="15.75" customHeight="1">
      <c r="A484" s="1"/>
      <c r="B484" s="1"/>
      <c r="C484" s="1"/>
      <c r="D484" s="1"/>
      <c r="E484" s="1"/>
      <c r="F484" s="1"/>
      <c r="G484" s="1"/>
      <c r="H484" s="110"/>
      <c r="I484" s="110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</row>
    <row r="485" spans="1:39" ht="15.75" customHeight="1">
      <c r="A485" s="1"/>
      <c r="B485" s="1"/>
      <c r="C485" s="1"/>
      <c r="D485" s="1"/>
      <c r="E485" s="1"/>
      <c r="F485" s="1"/>
      <c r="G485" s="1"/>
      <c r="H485" s="110"/>
      <c r="I485" s="110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</row>
    <row r="486" spans="1:39" ht="15.75" customHeight="1">
      <c r="A486" s="1"/>
      <c r="B486" s="1"/>
      <c r="C486" s="1"/>
      <c r="D486" s="1"/>
      <c r="E486" s="1"/>
      <c r="F486" s="1"/>
      <c r="G486" s="1"/>
      <c r="H486" s="110"/>
      <c r="I486" s="110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</row>
    <row r="487" spans="1:39" ht="15.75" customHeight="1">
      <c r="A487" s="1"/>
      <c r="B487" s="1"/>
      <c r="C487" s="1"/>
      <c r="D487" s="1"/>
      <c r="E487" s="1"/>
      <c r="F487" s="1"/>
      <c r="G487" s="1"/>
      <c r="H487" s="110"/>
      <c r="I487" s="110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</row>
    <row r="488" spans="1:39" ht="15.75" customHeight="1">
      <c r="A488" s="1"/>
      <c r="B488" s="1"/>
      <c r="C488" s="1"/>
      <c r="D488" s="1"/>
      <c r="E488" s="1"/>
      <c r="F488" s="1"/>
      <c r="G488" s="1"/>
      <c r="H488" s="110"/>
      <c r="I488" s="110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</row>
    <row r="489" spans="1:39" ht="15.75" customHeight="1">
      <c r="A489" s="1"/>
      <c r="B489" s="1"/>
      <c r="C489" s="1"/>
      <c r="D489" s="1"/>
      <c r="E489" s="1"/>
      <c r="F489" s="1"/>
      <c r="G489" s="1"/>
      <c r="H489" s="110"/>
      <c r="I489" s="110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</row>
    <row r="490" spans="1:39" ht="15.75" customHeight="1">
      <c r="A490" s="1"/>
      <c r="B490" s="1"/>
      <c r="C490" s="1"/>
      <c r="D490" s="1"/>
      <c r="E490" s="1"/>
      <c r="F490" s="1"/>
      <c r="G490" s="1"/>
      <c r="H490" s="110"/>
      <c r="I490" s="110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</row>
    <row r="491" spans="1:39" ht="15.75" customHeight="1">
      <c r="A491" s="1"/>
      <c r="B491" s="1"/>
      <c r="C491" s="1"/>
      <c r="D491" s="1"/>
      <c r="E491" s="1"/>
      <c r="F491" s="1"/>
      <c r="G491" s="1"/>
      <c r="H491" s="110"/>
      <c r="I491" s="110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</row>
    <row r="492" spans="1:39" ht="15.75" customHeight="1">
      <c r="A492" s="1"/>
      <c r="B492" s="1"/>
      <c r="C492" s="1"/>
      <c r="D492" s="1"/>
      <c r="E492" s="1"/>
      <c r="F492" s="1"/>
      <c r="G492" s="1"/>
      <c r="H492" s="110"/>
      <c r="I492" s="110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</row>
    <row r="493" spans="1:39" ht="15.75" customHeight="1">
      <c r="A493" s="1"/>
      <c r="B493" s="1"/>
      <c r="C493" s="1"/>
      <c r="D493" s="1"/>
      <c r="E493" s="1"/>
      <c r="F493" s="1"/>
      <c r="G493" s="1"/>
      <c r="H493" s="110"/>
      <c r="I493" s="110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</row>
    <row r="494" spans="1:39" ht="15.75" customHeight="1">
      <c r="A494" s="1"/>
      <c r="B494" s="1"/>
      <c r="C494" s="1"/>
      <c r="D494" s="1"/>
      <c r="E494" s="1"/>
      <c r="F494" s="1"/>
      <c r="G494" s="1"/>
      <c r="H494" s="110"/>
      <c r="I494" s="110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</row>
    <row r="495" spans="1:39" ht="15.75" customHeight="1">
      <c r="A495" s="1"/>
      <c r="B495" s="1"/>
      <c r="C495" s="1"/>
      <c r="D495" s="1"/>
      <c r="E495" s="1"/>
      <c r="F495" s="1"/>
      <c r="G495" s="1"/>
      <c r="H495" s="110"/>
      <c r="I495" s="110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</row>
    <row r="496" spans="1:39" ht="15.75" customHeight="1">
      <c r="A496" s="1"/>
      <c r="B496" s="1"/>
      <c r="C496" s="1"/>
      <c r="D496" s="1"/>
      <c r="E496" s="1"/>
      <c r="F496" s="1"/>
      <c r="G496" s="1"/>
      <c r="H496" s="110"/>
      <c r="I496" s="110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</row>
    <row r="497" spans="1:39" ht="15.75" customHeight="1">
      <c r="A497" s="1"/>
      <c r="B497" s="1"/>
      <c r="C497" s="1"/>
      <c r="D497" s="1"/>
      <c r="E497" s="1"/>
      <c r="F497" s="1"/>
      <c r="G497" s="1"/>
      <c r="H497" s="110"/>
      <c r="I497" s="110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</row>
    <row r="498" spans="1:39" ht="15.75" customHeight="1">
      <c r="A498" s="1"/>
      <c r="B498" s="1"/>
      <c r="C498" s="1"/>
      <c r="D498" s="1"/>
      <c r="E498" s="1"/>
      <c r="F498" s="1"/>
      <c r="G498" s="1"/>
      <c r="H498" s="110"/>
      <c r="I498" s="110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</row>
    <row r="499" spans="1:39" ht="15.75" customHeight="1">
      <c r="A499" s="1"/>
      <c r="B499" s="1"/>
      <c r="C499" s="1"/>
      <c r="D499" s="1"/>
      <c r="E499" s="1"/>
      <c r="F499" s="1"/>
      <c r="G499" s="1"/>
      <c r="H499" s="110"/>
      <c r="I499" s="110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</row>
    <row r="500" spans="1:39" ht="15.75" customHeight="1">
      <c r="A500" s="1"/>
      <c r="B500" s="1"/>
      <c r="C500" s="1"/>
      <c r="D500" s="1"/>
      <c r="E500" s="1"/>
      <c r="F500" s="1"/>
      <c r="G500" s="1"/>
      <c r="H500" s="110"/>
      <c r="I500" s="110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</row>
    <row r="501" spans="1:39" ht="15.75" customHeight="1">
      <c r="A501" s="1"/>
      <c r="B501" s="1"/>
      <c r="C501" s="1"/>
      <c r="D501" s="1"/>
      <c r="E501" s="1"/>
      <c r="F501" s="1"/>
      <c r="G501" s="1"/>
      <c r="H501" s="110"/>
      <c r="I501" s="110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</row>
    <row r="502" spans="1:39" ht="15.75" customHeight="1">
      <c r="A502" s="1"/>
      <c r="B502" s="1"/>
      <c r="C502" s="1"/>
      <c r="D502" s="1"/>
      <c r="E502" s="1"/>
      <c r="F502" s="1"/>
      <c r="G502" s="1"/>
      <c r="H502" s="110"/>
      <c r="I502" s="110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</row>
    <row r="503" spans="1:39" ht="15.75" customHeight="1">
      <c r="A503" s="1"/>
      <c r="B503" s="1"/>
      <c r="C503" s="1"/>
      <c r="D503" s="1"/>
      <c r="E503" s="1"/>
      <c r="F503" s="1"/>
      <c r="G503" s="1"/>
      <c r="H503" s="110"/>
      <c r="I503" s="110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</row>
    <row r="504" spans="1:39" ht="15.75" customHeight="1">
      <c r="A504" s="1"/>
      <c r="B504" s="1"/>
      <c r="C504" s="1"/>
      <c r="D504" s="1"/>
      <c r="E504" s="1"/>
      <c r="F504" s="1"/>
      <c r="G504" s="1"/>
      <c r="H504" s="110"/>
      <c r="I504" s="110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</row>
    <row r="505" spans="1:39" ht="15.75" customHeight="1">
      <c r="A505" s="1"/>
      <c r="B505" s="1"/>
      <c r="C505" s="1"/>
      <c r="D505" s="1"/>
      <c r="E505" s="1"/>
      <c r="F505" s="1"/>
      <c r="G505" s="1"/>
      <c r="H505" s="110"/>
      <c r="I505" s="110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</row>
    <row r="506" spans="1:39" ht="15.75" customHeight="1">
      <c r="A506" s="1"/>
      <c r="B506" s="1"/>
      <c r="C506" s="1"/>
      <c r="D506" s="1"/>
      <c r="E506" s="1"/>
      <c r="F506" s="1"/>
      <c r="G506" s="1"/>
      <c r="H506" s="110"/>
      <c r="I506" s="110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</row>
    <row r="507" spans="1:39" ht="15.75" customHeight="1">
      <c r="A507" s="1"/>
      <c r="B507" s="1"/>
      <c r="C507" s="1"/>
      <c r="D507" s="1"/>
      <c r="E507" s="1"/>
      <c r="F507" s="1"/>
      <c r="G507" s="1"/>
      <c r="H507" s="110"/>
      <c r="I507" s="110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</row>
    <row r="508" spans="1:39" ht="15.75" customHeight="1">
      <c r="A508" s="1"/>
      <c r="B508" s="1"/>
      <c r="C508" s="1"/>
      <c r="D508" s="1"/>
      <c r="E508" s="1"/>
      <c r="F508" s="1"/>
      <c r="G508" s="1"/>
      <c r="H508" s="110"/>
      <c r="I508" s="110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</row>
    <row r="509" spans="1:39" ht="15.75" customHeight="1">
      <c r="A509" s="1"/>
      <c r="B509" s="1"/>
      <c r="C509" s="1"/>
      <c r="D509" s="1"/>
      <c r="E509" s="1"/>
      <c r="F509" s="1"/>
      <c r="G509" s="1"/>
      <c r="H509" s="110"/>
      <c r="I509" s="110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</row>
    <row r="510" spans="1:39" ht="15.75" customHeight="1">
      <c r="A510" s="1"/>
      <c r="B510" s="1"/>
      <c r="C510" s="1"/>
      <c r="D510" s="1"/>
      <c r="E510" s="1"/>
      <c r="F510" s="1"/>
      <c r="G510" s="1"/>
      <c r="H510" s="110"/>
      <c r="I510" s="110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</row>
    <row r="511" spans="1:39" ht="15.75" customHeight="1">
      <c r="A511" s="1"/>
      <c r="B511" s="1"/>
      <c r="C511" s="1"/>
      <c r="D511" s="1"/>
      <c r="E511" s="1"/>
      <c r="F511" s="1"/>
      <c r="G511" s="1"/>
      <c r="H511" s="110"/>
      <c r="I511" s="110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</row>
    <row r="512" spans="1:39" ht="15.75" customHeight="1">
      <c r="A512" s="1"/>
      <c r="B512" s="1"/>
      <c r="C512" s="1"/>
      <c r="D512" s="1"/>
      <c r="E512" s="1"/>
      <c r="F512" s="1"/>
      <c r="G512" s="1"/>
      <c r="H512" s="110"/>
      <c r="I512" s="110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</row>
    <row r="513" spans="1:39" ht="15.75" customHeight="1">
      <c r="A513" s="1"/>
      <c r="B513" s="1"/>
      <c r="C513" s="1"/>
      <c r="D513" s="1"/>
      <c r="E513" s="1"/>
      <c r="F513" s="1"/>
      <c r="G513" s="1"/>
      <c r="H513" s="110"/>
      <c r="I513" s="110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</row>
    <row r="514" spans="1:39" ht="15.75" customHeight="1">
      <c r="A514" s="1"/>
      <c r="B514" s="1"/>
      <c r="C514" s="1"/>
      <c r="D514" s="1"/>
      <c r="E514" s="1"/>
      <c r="F514" s="1"/>
      <c r="G514" s="1"/>
      <c r="H514" s="110"/>
      <c r="I514" s="110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</row>
    <row r="515" spans="1:39" ht="15.75" customHeight="1">
      <c r="A515" s="1"/>
      <c r="B515" s="1"/>
      <c r="C515" s="1"/>
      <c r="D515" s="1"/>
      <c r="E515" s="1"/>
      <c r="F515" s="1"/>
      <c r="G515" s="1"/>
      <c r="H515" s="110"/>
      <c r="I515" s="110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</row>
    <row r="516" spans="1:39" ht="15.75" customHeight="1">
      <c r="A516" s="1"/>
      <c r="B516" s="1"/>
      <c r="C516" s="1"/>
      <c r="D516" s="1"/>
      <c r="E516" s="1"/>
      <c r="F516" s="1"/>
      <c r="G516" s="1"/>
      <c r="H516" s="110"/>
      <c r="I516" s="110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</row>
    <row r="517" spans="1:39" ht="15.75" customHeight="1">
      <c r="A517" s="1"/>
      <c r="B517" s="1"/>
      <c r="C517" s="1"/>
      <c r="D517" s="1"/>
      <c r="E517" s="1"/>
      <c r="F517" s="1"/>
      <c r="G517" s="1"/>
      <c r="H517" s="110"/>
      <c r="I517" s="110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</row>
    <row r="518" spans="1:39" ht="15.75" customHeight="1">
      <c r="A518" s="1"/>
      <c r="B518" s="1"/>
      <c r="C518" s="1"/>
      <c r="D518" s="1"/>
      <c r="E518" s="1"/>
      <c r="F518" s="1"/>
      <c r="G518" s="1"/>
      <c r="H518" s="110"/>
      <c r="I518" s="110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</row>
    <row r="519" spans="1:39" ht="15.75" customHeight="1">
      <c r="A519" s="1"/>
      <c r="B519" s="1"/>
      <c r="C519" s="1"/>
      <c r="D519" s="1"/>
      <c r="E519" s="1"/>
      <c r="F519" s="1"/>
      <c r="G519" s="1"/>
      <c r="H519" s="110"/>
      <c r="I519" s="110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</row>
    <row r="520" spans="1:39" ht="15.75" customHeight="1">
      <c r="A520" s="1"/>
      <c r="B520" s="1"/>
      <c r="C520" s="1"/>
      <c r="D520" s="1"/>
      <c r="E520" s="1"/>
      <c r="F520" s="1"/>
      <c r="G520" s="1"/>
      <c r="H520" s="110"/>
      <c r="I520" s="110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</row>
    <row r="521" spans="1:39" ht="15.75" customHeight="1">
      <c r="A521" s="1"/>
      <c r="B521" s="1"/>
      <c r="C521" s="1"/>
      <c r="D521" s="1"/>
      <c r="E521" s="1"/>
      <c r="F521" s="1"/>
      <c r="G521" s="1"/>
      <c r="H521" s="110"/>
      <c r="I521" s="110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</row>
    <row r="522" spans="1:39" ht="15.75" customHeight="1">
      <c r="A522" s="1"/>
      <c r="B522" s="1"/>
      <c r="C522" s="1"/>
      <c r="D522" s="1"/>
      <c r="E522" s="1"/>
      <c r="F522" s="1"/>
      <c r="G522" s="1"/>
      <c r="H522" s="110"/>
      <c r="I522" s="110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</row>
    <row r="523" spans="1:39" ht="15.75" customHeight="1">
      <c r="A523" s="1"/>
      <c r="B523" s="1"/>
      <c r="C523" s="1"/>
      <c r="D523" s="1"/>
      <c r="E523" s="1"/>
      <c r="F523" s="1"/>
      <c r="G523" s="1"/>
      <c r="H523" s="110"/>
      <c r="I523" s="110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</row>
    <row r="524" spans="1:39" ht="15.75" customHeight="1">
      <c r="A524" s="1"/>
      <c r="B524" s="1"/>
      <c r="C524" s="1"/>
      <c r="D524" s="1"/>
      <c r="E524" s="1"/>
      <c r="F524" s="1"/>
      <c r="G524" s="1"/>
      <c r="H524" s="110"/>
      <c r="I524" s="110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</row>
    <row r="525" spans="1:39" ht="15.75" customHeight="1">
      <c r="A525" s="1"/>
      <c r="B525" s="1"/>
      <c r="C525" s="1"/>
      <c r="D525" s="1"/>
      <c r="E525" s="1"/>
      <c r="F525" s="1"/>
      <c r="G525" s="1"/>
      <c r="H525" s="110"/>
      <c r="I525" s="110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</row>
    <row r="526" spans="1:39" ht="15.75" customHeight="1">
      <c r="A526" s="1"/>
      <c r="B526" s="1"/>
      <c r="C526" s="1"/>
      <c r="D526" s="1"/>
      <c r="E526" s="1"/>
      <c r="F526" s="1"/>
      <c r="G526" s="1"/>
      <c r="H526" s="110"/>
      <c r="I526" s="110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</row>
    <row r="527" spans="1:39" ht="15.75" customHeight="1">
      <c r="A527" s="1"/>
      <c r="B527" s="1"/>
      <c r="C527" s="1"/>
      <c r="D527" s="1"/>
      <c r="E527" s="1"/>
      <c r="F527" s="1"/>
      <c r="G527" s="1"/>
      <c r="H527" s="110"/>
      <c r="I527" s="110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</row>
    <row r="528" spans="1:39" ht="15.75" customHeight="1">
      <c r="A528" s="1"/>
      <c r="B528" s="1"/>
      <c r="C528" s="1"/>
      <c r="D528" s="1"/>
      <c r="E528" s="1"/>
      <c r="F528" s="1"/>
      <c r="G528" s="1"/>
      <c r="H528" s="110"/>
      <c r="I528" s="110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</row>
    <row r="529" spans="1:39" ht="15.75" customHeight="1">
      <c r="A529" s="1"/>
      <c r="B529" s="1"/>
      <c r="C529" s="1"/>
      <c r="D529" s="1"/>
      <c r="E529" s="1"/>
      <c r="F529" s="1"/>
      <c r="G529" s="1"/>
      <c r="H529" s="110"/>
      <c r="I529" s="110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</row>
    <row r="530" spans="1:39" ht="15.75" customHeight="1">
      <c r="A530" s="1"/>
      <c r="B530" s="1"/>
      <c r="C530" s="1"/>
      <c r="D530" s="1"/>
      <c r="E530" s="1"/>
      <c r="F530" s="1"/>
      <c r="G530" s="1"/>
      <c r="H530" s="110"/>
      <c r="I530" s="110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</row>
    <row r="531" spans="1:39" ht="15.75" customHeight="1">
      <c r="A531" s="1"/>
      <c r="B531" s="1"/>
      <c r="C531" s="1"/>
      <c r="D531" s="1"/>
      <c r="E531" s="1"/>
      <c r="F531" s="1"/>
      <c r="G531" s="1"/>
      <c r="H531" s="110"/>
      <c r="I531" s="110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</row>
    <row r="532" spans="1:39" ht="15.75" customHeight="1">
      <c r="A532" s="1"/>
      <c r="B532" s="1"/>
      <c r="C532" s="1"/>
      <c r="D532" s="1"/>
      <c r="E532" s="1"/>
      <c r="F532" s="1"/>
      <c r="G532" s="1"/>
      <c r="H532" s="110"/>
      <c r="I532" s="110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</row>
    <row r="533" spans="1:39" ht="15.75" customHeight="1">
      <c r="A533" s="1"/>
      <c r="B533" s="1"/>
      <c r="C533" s="1"/>
      <c r="D533" s="1"/>
      <c r="E533" s="1"/>
      <c r="F533" s="1"/>
      <c r="G533" s="1"/>
      <c r="H533" s="110"/>
      <c r="I533" s="110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</row>
    <row r="534" spans="1:39" ht="15.75" customHeight="1">
      <c r="A534" s="1"/>
      <c r="B534" s="1"/>
      <c r="C534" s="1"/>
      <c r="D534" s="1"/>
      <c r="E534" s="1"/>
      <c r="F534" s="1"/>
      <c r="G534" s="1"/>
      <c r="H534" s="110"/>
      <c r="I534" s="110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</row>
    <row r="535" spans="1:39" ht="15.75" customHeight="1">
      <c r="A535" s="1"/>
      <c r="B535" s="1"/>
      <c r="C535" s="1"/>
      <c r="D535" s="1"/>
      <c r="E535" s="1"/>
      <c r="F535" s="1"/>
      <c r="G535" s="1"/>
      <c r="H535" s="110"/>
      <c r="I535" s="110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</row>
    <row r="536" spans="1:39" ht="15.75" customHeight="1">
      <c r="A536" s="1"/>
      <c r="B536" s="1"/>
      <c r="C536" s="1"/>
      <c r="D536" s="1"/>
      <c r="E536" s="1"/>
      <c r="F536" s="1"/>
      <c r="G536" s="1"/>
      <c r="H536" s="110"/>
      <c r="I536" s="110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</row>
    <row r="537" spans="1:39" ht="15.75" customHeight="1">
      <c r="A537" s="1"/>
      <c r="B537" s="1"/>
      <c r="C537" s="1"/>
      <c r="D537" s="1"/>
      <c r="E537" s="1"/>
      <c r="F537" s="1"/>
      <c r="G537" s="1"/>
      <c r="H537" s="110"/>
      <c r="I537" s="110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</row>
    <row r="538" spans="1:39" ht="15.75" customHeight="1">
      <c r="A538" s="1"/>
      <c r="B538" s="1"/>
      <c r="C538" s="1"/>
      <c r="D538" s="1"/>
      <c r="E538" s="1"/>
      <c r="F538" s="1"/>
      <c r="G538" s="1"/>
      <c r="H538" s="110"/>
      <c r="I538" s="110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</row>
    <row r="539" spans="1:39" ht="15.75" customHeight="1">
      <c r="A539" s="1"/>
      <c r="B539" s="1"/>
      <c r="C539" s="1"/>
      <c r="D539" s="1"/>
      <c r="E539" s="1"/>
      <c r="F539" s="1"/>
      <c r="G539" s="1"/>
      <c r="H539" s="110"/>
      <c r="I539" s="110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</row>
    <row r="540" spans="1:39" ht="15.75" customHeight="1">
      <c r="A540" s="1"/>
      <c r="B540" s="1"/>
      <c r="C540" s="1"/>
      <c r="D540" s="1"/>
      <c r="E540" s="1"/>
      <c r="F540" s="1"/>
      <c r="G540" s="1"/>
      <c r="H540" s="110"/>
      <c r="I540" s="110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</row>
    <row r="541" spans="1:39" ht="15.75" customHeight="1">
      <c r="A541" s="1"/>
      <c r="B541" s="1"/>
      <c r="C541" s="1"/>
      <c r="D541" s="1"/>
      <c r="E541" s="1"/>
      <c r="F541" s="1"/>
      <c r="G541" s="1"/>
      <c r="H541" s="110"/>
      <c r="I541" s="110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</row>
    <row r="542" spans="1:39" ht="15.75" customHeight="1">
      <c r="A542" s="1"/>
      <c r="B542" s="1"/>
      <c r="C542" s="1"/>
      <c r="D542" s="1"/>
      <c r="E542" s="1"/>
      <c r="F542" s="1"/>
      <c r="G542" s="1"/>
      <c r="H542" s="110"/>
      <c r="I542" s="110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</row>
    <row r="543" spans="1:39" ht="15.75" customHeight="1">
      <c r="A543" s="1"/>
      <c r="B543" s="1"/>
      <c r="C543" s="1"/>
      <c r="D543" s="1"/>
      <c r="E543" s="1"/>
      <c r="F543" s="1"/>
      <c r="G543" s="1"/>
      <c r="H543" s="110"/>
      <c r="I543" s="110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</row>
    <row r="544" spans="1:39" ht="15.75" customHeight="1">
      <c r="A544" s="1"/>
      <c r="B544" s="1"/>
      <c r="C544" s="1"/>
      <c r="D544" s="1"/>
      <c r="E544" s="1"/>
      <c r="F544" s="1"/>
      <c r="G544" s="1"/>
      <c r="H544" s="110"/>
      <c r="I544" s="110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</row>
    <row r="545" spans="1:39" ht="15.75" customHeight="1">
      <c r="A545" s="1"/>
      <c r="B545" s="1"/>
      <c r="C545" s="1"/>
      <c r="D545" s="1"/>
      <c r="E545" s="1"/>
      <c r="F545" s="1"/>
      <c r="G545" s="1"/>
      <c r="H545" s="110"/>
      <c r="I545" s="110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</row>
    <row r="546" spans="1:39" ht="15.75" customHeight="1">
      <c r="A546" s="1"/>
      <c r="B546" s="1"/>
      <c r="C546" s="1"/>
      <c r="D546" s="1"/>
      <c r="E546" s="1"/>
      <c r="F546" s="1"/>
      <c r="G546" s="1"/>
      <c r="H546" s="110"/>
      <c r="I546" s="110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</row>
    <row r="547" spans="1:39" ht="15.75" customHeight="1">
      <c r="A547" s="1"/>
      <c r="B547" s="1"/>
      <c r="C547" s="1"/>
      <c r="D547" s="1"/>
      <c r="E547" s="1"/>
      <c r="F547" s="1"/>
      <c r="G547" s="1"/>
      <c r="H547" s="110"/>
      <c r="I547" s="110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</row>
    <row r="548" spans="1:39" ht="15.75" customHeight="1">
      <c r="A548" s="1"/>
      <c r="B548" s="1"/>
      <c r="C548" s="1"/>
      <c r="D548" s="1"/>
      <c r="E548" s="1"/>
      <c r="F548" s="1"/>
      <c r="G548" s="1"/>
      <c r="H548" s="110"/>
      <c r="I548" s="110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</row>
    <row r="549" spans="1:39" ht="15.75" customHeight="1">
      <c r="A549" s="1"/>
      <c r="B549" s="1"/>
      <c r="C549" s="1"/>
      <c r="D549" s="1"/>
      <c r="E549" s="1"/>
      <c r="F549" s="1"/>
      <c r="G549" s="1"/>
      <c r="H549" s="110"/>
      <c r="I549" s="110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</row>
    <row r="550" spans="1:39" ht="15.75" customHeight="1">
      <c r="A550" s="1"/>
      <c r="B550" s="1"/>
      <c r="C550" s="1"/>
      <c r="D550" s="1"/>
      <c r="E550" s="1"/>
      <c r="F550" s="1"/>
      <c r="G550" s="1"/>
      <c r="H550" s="110"/>
      <c r="I550" s="110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</row>
    <row r="551" spans="1:39" ht="15.75" customHeight="1">
      <c r="A551" s="1"/>
      <c r="B551" s="1"/>
      <c r="C551" s="1"/>
      <c r="D551" s="1"/>
      <c r="E551" s="1"/>
      <c r="F551" s="1"/>
      <c r="G551" s="1"/>
      <c r="H551" s="110"/>
      <c r="I551" s="110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</row>
    <row r="552" spans="1:39" ht="15.75" customHeight="1">
      <c r="A552" s="1"/>
      <c r="B552" s="1"/>
      <c r="C552" s="1"/>
      <c r="D552" s="1"/>
      <c r="E552" s="1"/>
      <c r="F552" s="1"/>
      <c r="G552" s="1"/>
      <c r="H552" s="110"/>
      <c r="I552" s="110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</row>
    <row r="553" spans="1:39" ht="15.75" customHeight="1">
      <c r="A553" s="1"/>
      <c r="B553" s="1"/>
      <c r="C553" s="1"/>
      <c r="D553" s="1"/>
      <c r="E553" s="1"/>
      <c r="F553" s="1"/>
      <c r="G553" s="1"/>
      <c r="H553" s="110"/>
      <c r="I553" s="110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</row>
    <row r="554" spans="1:39" ht="15.75" customHeight="1">
      <c r="A554" s="1"/>
      <c r="B554" s="1"/>
      <c r="C554" s="1"/>
      <c r="D554" s="1"/>
      <c r="E554" s="1"/>
      <c r="F554" s="1"/>
      <c r="G554" s="1"/>
      <c r="H554" s="110"/>
      <c r="I554" s="110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</row>
    <row r="555" spans="1:39" ht="15.75" customHeight="1">
      <c r="A555" s="1"/>
      <c r="B555" s="1"/>
      <c r="C555" s="1"/>
      <c r="D555" s="1"/>
      <c r="E555" s="1"/>
      <c r="F555" s="1"/>
      <c r="G555" s="1"/>
      <c r="H555" s="110"/>
      <c r="I555" s="110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</row>
    <row r="556" spans="1:39" ht="15.75" customHeight="1">
      <c r="A556" s="1"/>
      <c r="B556" s="1"/>
      <c r="C556" s="1"/>
      <c r="D556" s="1"/>
      <c r="E556" s="1"/>
      <c r="F556" s="1"/>
      <c r="G556" s="1"/>
      <c r="H556" s="110"/>
      <c r="I556" s="110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</row>
    <row r="557" spans="1:39" ht="15.75" customHeight="1">
      <c r="A557" s="1"/>
      <c r="B557" s="1"/>
      <c r="C557" s="1"/>
      <c r="D557" s="1"/>
      <c r="E557" s="1"/>
      <c r="F557" s="1"/>
      <c r="G557" s="1"/>
      <c r="H557" s="110"/>
      <c r="I557" s="110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</row>
    <row r="558" spans="1:39" ht="15.75" customHeight="1">
      <c r="A558" s="1"/>
      <c r="B558" s="1"/>
      <c r="C558" s="1"/>
      <c r="D558" s="1"/>
      <c r="E558" s="1"/>
      <c r="F558" s="1"/>
      <c r="G558" s="1"/>
      <c r="H558" s="110"/>
      <c r="I558" s="110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</row>
    <row r="559" spans="1:39" ht="15.75" customHeight="1">
      <c r="A559" s="1"/>
      <c r="B559" s="1"/>
      <c r="C559" s="1"/>
      <c r="D559" s="1"/>
      <c r="E559" s="1"/>
      <c r="F559" s="1"/>
      <c r="G559" s="1"/>
      <c r="H559" s="110"/>
      <c r="I559" s="110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</row>
    <row r="560" spans="1:39" ht="15.75" customHeight="1">
      <c r="A560" s="1"/>
      <c r="B560" s="1"/>
      <c r="C560" s="1"/>
      <c r="D560" s="1"/>
      <c r="E560" s="1"/>
      <c r="F560" s="1"/>
      <c r="G560" s="1"/>
      <c r="H560" s="110"/>
      <c r="I560" s="110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</row>
    <row r="561" spans="1:39" ht="15.75" customHeight="1">
      <c r="A561" s="1"/>
      <c r="B561" s="1"/>
      <c r="C561" s="1"/>
      <c r="D561" s="1"/>
      <c r="E561" s="1"/>
      <c r="F561" s="1"/>
      <c r="G561" s="1"/>
      <c r="H561" s="110"/>
      <c r="I561" s="110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</row>
    <row r="562" spans="1:39" ht="15.75" customHeight="1">
      <c r="A562" s="1"/>
      <c r="B562" s="1"/>
      <c r="C562" s="1"/>
      <c r="D562" s="1"/>
      <c r="E562" s="1"/>
      <c r="F562" s="1"/>
      <c r="G562" s="1"/>
      <c r="H562" s="110"/>
      <c r="I562" s="110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</row>
    <row r="563" spans="1:39" ht="15.75" customHeight="1">
      <c r="A563" s="1"/>
      <c r="B563" s="1"/>
      <c r="C563" s="1"/>
      <c r="D563" s="1"/>
      <c r="E563" s="1"/>
      <c r="F563" s="1"/>
      <c r="G563" s="1"/>
      <c r="H563" s="110"/>
      <c r="I563" s="110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</row>
    <row r="564" spans="1:39" ht="15.75" customHeight="1">
      <c r="A564" s="1"/>
      <c r="B564" s="1"/>
      <c r="C564" s="1"/>
      <c r="D564" s="1"/>
      <c r="E564" s="1"/>
      <c r="F564" s="1"/>
      <c r="G564" s="1"/>
      <c r="H564" s="110"/>
      <c r="I564" s="110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</row>
    <row r="565" spans="1:39" ht="15.75" customHeight="1">
      <c r="A565" s="1"/>
      <c r="B565" s="1"/>
      <c r="C565" s="1"/>
      <c r="D565" s="1"/>
      <c r="E565" s="1"/>
      <c r="F565" s="1"/>
      <c r="G565" s="1"/>
      <c r="H565" s="110"/>
      <c r="I565" s="110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</row>
    <row r="566" spans="1:39" ht="15.75" customHeight="1">
      <c r="A566" s="1"/>
      <c r="B566" s="1"/>
      <c r="C566" s="1"/>
      <c r="D566" s="1"/>
      <c r="E566" s="1"/>
      <c r="F566" s="1"/>
      <c r="G566" s="1"/>
      <c r="H566" s="110"/>
      <c r="I566" s="110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ht="15.75" customHeight="1">
      <c r="A567" s="1"/>
      <c r="B567" s="1"/>
      <c r="C567" s="1"/>
      <c r="D567" s="1"/>
      <c r="E567" s="1"/>
      <c r="F567" s="1"/>
      <c r="G567" s="1"/>
      <c r="H567" s="110"/>
      <c r="I567" s="110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ht="15.75" customHeight="1">
      <c r="A568" s="1"/>
      <c r="B568" s="1"/>
      <c r="C568" s="1"/>
      <c r="D568" s="1"/>
      <c r="E568" s="1"/>
      <c r="F568" s="1"/>
      <c r="G568" s="1"/>
      <c r="H568" s="110"/>
      <c r="I568" s="110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ht="15.75" customHeight="1">
      <c r="A569" s="1"/>
      <c r="B569" s="1"/>
      <c r="C569" s="1"/>
      <c r="D569" s="1"/>
      <c r="E569" s="1"/>
      <c r="F569" s="1"/>
      <c r="G569" s="1"/>
      <c r="H569" s="110"/>
      <c r="I569" s="110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ht="15.75" customHeight="1">
      <c r="A570" s="1"/>
      <c r="B570" s="1"/>
      <c r="C570" s="1"/>
      <c r="D570" s="1"/>
      <c r="E570" s="1"/>
      <c r="F570" s="1"/>
      <c r="G570" s="1"/>
      <c r="H570" s="110"/>
      <c r="I570" s="110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ht="15.75" customHeight="1">
      <c r="A571" s="1"/>
      <c r="B571" s="1"/>
      <c r="C571" s="1"/>
      <c r="D571" s="1"/>
      <c r="E571" s="1"/>
      <c r="F571" s="1"/>
      <c r="G571" s="1"/>
      <c r="H571" s="110"/>
      <c r="I571" s="110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ht="15.75" customHeight="1">
      <c r="A572" s="1"/>
      <c r="B572" s="1"/>
      <c r="C572" s="1"/>
      <c r="D572" s="1"/>
      <c r="E572" s="1"/>
      <c r="F572" s="1"/>
      <c r="G572" s="1"/>
      <c r="H572" s="110"/>
      <c r="I572" s="110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ht="15.75" customHeight="1">
      <c r="A573" s="1"/>
      <c r="B573" s="1"/>
      <c r="C573" s="1"/>
      <c r="D573" s="1"/>
      <c r="E573" s="1"/>
      <c r="F573" s="1"/>
      <c r="G573" s="1"/>
      <c r="H573" s="110"/>
      <c r="I573" s="110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ht="15.75" customHeight="1">
      <c r="A574" s="1"/>
      <c r="B574" s="1"/>
      <c r="C574" s="1"/>
      <c r="D574" s="1"/>
      <c r="E574" s="1"/>
      <c r="F574" s="1"/>
      <c r="G574" s="1"/>
      <c r="H574" s="110"/>
      <c r="I574" s="110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ht="15.75" customHeight="1">
      <c r="A575" s="1"/>
      <c r="B575" s="1"/>
      <c r="C575" s="1"/>
      <c r="D575" s="1"/>
      <c r="E575" s="1"/>
      <c r="F575" s="1"/>
      <c r="G575" s="1"/>
      <c r="H575" s="110"/>
      <c r="I575" s="110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ht="15.75" customHeight="1">
      <c r="A576" s="1"/>
      <c r="B576" s="1"/>
      <c r="C576" s="1"/>
      <c r="D576" s="1"/>
      <c r="E576" s="1"/>
      <c r="F576" s="1"/>
      <c r="G576" s="1"/>
      <c r="H576" s="110"/>
      <c r="I576" s="110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ht="15.75" customHeight="1">
      <c r="A577" s="1"/>
      <c r="B577" s="1"/>
      <c r="C577" s="1"/>
      <c r="D577" s="1"/>
      <c r="E577" s="1"/>
      <c r="F577" s="1"/>
      <c r="G577" s="1"/>
      <c r="H577" s="110"/>
      <c r="I577" s="110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ht="15.75" customHeight="1">
      <c r="A578" s="1"/>
      <c r="B578" s="1"/>
      <c r="C578" s="1"/>
      <c r="D578" s="1"/>
      <c r="E578" s="1"/>
      <c r="F578" s="1"/>
      <c r="G578" s="1"/>
      <c r="H578" s="110"/>
      <c r="I578" s="110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ht="15.75" customHeight="1">
      <c r="A579" s="1"/>
      <c r="B579" s="1"/>
      <c r="C579" s="1"/>
      <c r="D579" s="1"/>
      <c r="E579" s="1"/>
      <c r="F579" s="1"/>
      <c r="G579" s="1"/>
      <c r="H579" s="110"/>
      <c r="I579" s="110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ht="15.75" customHeight="1">
      <c r="A580" s="1"/>
      <c r="B580" s="1"/>
      <c r="C580" s="1"/>
      <c r="D580" s="1"/>
      <c r="E580" s="1"/>
      <c r="F580" s="1"/>
      <c r="G580" s="1"/>
      <c r="H580" s="110"/>
      <c r="I580" s="110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ht="15.75" customHeight="1">
      <c r="A581" s="1"/>
      <c r="B581" s="1"/>
      <c r="C581" s="1"/>
      <c r="D581" s="1"/>
      <c r="E581" s="1"/>
      <c r="F581" s="1"/>
      <c r="G581" s="1"/>
      <c r="H581" s="110"/>
      <c r="I581" s="110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ht="15.75" customHeight="1">
      <c r="A582" s="1"/>
      <c r="B582" s="1"/>
      <c r="C582" s="1"/>
      <c r="D582" s="1"/>
      <c r="E582" s="1"/>
      <c r="F582" s="1"/>
      <c r="G582" s="1"/>
      <c r="H582" s="110"/>
      <c r="I582" s="110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ht="15.75" customHeight="1">
      <c r="A583" s="1"/>
      <c r="B583" s="1"/>
      <c r="C583" s="1"/>
      <c r="D583" s="1"/>
      <c r="E583" s="1"/>
      <c r="F583" s="1"/>
      <c r="G583" s="1"/>
      <c r="H583" s="110"/>
      <c r="I583" s="110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ht="15.75" customHeight="1">
      <c r="A584" s="1"/>
      <c r="B584" s="1"/>
      <c r="C584" s="1"/>
      <c r="D584" s="1"/>
      <c r="E584" s="1"/>
      <c r="F584" s="1"/>
      <c r="G584" s="1"/>
      <c r="H584" s="110"/>
      <c r="I584" s="110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ht="15.75" customHeight="1">
      <c r="A585" s="1"/>
      <c r="B585" s="1"/>
      <c r="C585" s="1"/>
      <c r="D585" s="1"/>
      <c r="E585" s="1"/>
      <c r="F585" s="1"/>
      <c r="G585" s="1"/>
      <c r="H585" s="110"/>
      <c r="I585" s="110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ht="15.75" customHeight="1">
      <c r="A586" s="1"/>
      <c r="B586" s="1"/>
      <c r="C586" s="1"/>
      <c r="D586" s="1"/>
      <c r="E586" s="1"/>
      <c r="F586" s="1"/>
      <c r="G586" s="1"/>
      <c r="H586" s="110"/>
      <c r="I586" s="110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ht="15.75" customHeight="1">
      <c r="A587" s="1"/>
      <c r="B587" s="1"/>
      <c r="C587" s="1"/>
      <c r="D587" s="1"/>
      <c r="E587" s="1"/>
      <c r="F587" s="1"/>
      <c r="G587" s="1"/>
      <c r="H587" s="110"/>
      <c r="I587" s="110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ht="15.75" customHeight="1">
      <c r="A588" s="1"/>
      <c r="B588" s="1"/>
      <c r="C588" s="1"/>
      <c r="D588" s="1"/>
      <c r="E588" s="1"/>
      <c r="F588" s="1"/>
      <c r="G588" s="1"/>
      <c r="H588" s="110"/>
      <c r="I588" s="110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ht="15.75" customHeight="1">
      <c r="A589" s="1"/>
      <c r="B589" s="1"/>
      <c r="C589" s="1"/>
      <c r="D589" s="1"/>
      <c r="E589" s="1"/>
      <c r="F589" s="1"/>
      <c r="G589" s="1"/>
      <c r="H589" s="110"/>
      <c r="I589" s="110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ht="15.75" customHeight="1">
      <c r="A590" s="1"/>
      <c r="B590" s="1"/>
      <c r="C590" s="1"/>
      <c r="D590" s="1"/>
      <c r="E590" s="1"/>
      <c r="F590" s="1"/>
      <c r="G590" s="1"/>
      <c r="H590" s="110"/>
      <c r="I590" s="110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ht="15.75" customHeight="1">
      <c r="A591" s="1"/>
      <c r="B591" s="1"/>
      <c r="C591" s="1"/>
      <c r="D591" s="1"/>
      <c r="E591" s="1"/>
      <c r="F591" s="1"/>
      <c r="G591" s="1"/>
      <c r="H591" s="110"/>
      <c r="I591" s="110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ht="15.75" customHeight="1">
      <c r="A592" s="1"/>
      <c r="B592" s="1"/>
      <c r="C592" s="1"/>
      <c r="D592" s="1"/>
      <c r="E592" s="1"/>
      <c r="F592" s="1"/>
      <c r="G592" s="1"/>
      <c r="H592" s="110"/>
      <c r="I592" s="110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ht="15.75" customHeight="1">
      <c r="A593" s="1"/>
      <c r="B593" s="1"/>
      <c r="C593" s="1"/>
      <c r="D593" s="1"/>
      <c r="E593" s="1"/>
      <c r="F593" s="1"/>
      <c r="G593" s="1"/>
      <c r="H593" s="110"/>
      <c r="I593" s="110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ht="15.75" customHeight="1">
      <c r="A594" s="1"/>
      <c r="B594" s="1"/>
      <c r="C594" s="1"/>
      <c r="D594" s="1"/>
      <c r="E594" s="1"/>
      <c r="F594" s="1"/>
      <c r="G594" s="1"/>
      <c r="H594" s="110"/>
      <c r="I594" s="110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ht="15.75" customHeight="1">
      <c r="A595" s="1"/>
      <c r="B595" s="1"/>
      <c r="C595" s="1"/>
      <c r="D595" s="1"/>
      <c r="E595" s="1"/>
      <c r="F595" s="1"/>
      <c r="G595" s="1"/>
      <c r="H595" s="110"/>
      <c r="I595" s="110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ht="15.75" customHeight="1">
      <c r="A596" s="1"/>
      <c r="B596" s="1"/>
      <c r="C596" s="1"/>
      <c r="D596" s="1"/>
      <c r="E596" s="1"/>
      <c r="F596" s="1"/>
      <c r="G596" s="1"/>
      <c r="H596" s="110"/>
      <c r="I596" s="110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ht="15.75" customHeight="1">
      <c r="A597" s="1"/>
      <c r="B597" s="1"/>
      <c r="C597" s="1"/>
      <c r="D597" s="1"/>
      <c r="E597" s="1"/>
      <c r="F597" s="1"/>
      <c r="G597" s="1"/>
      <c r="H597" s="110"/>
      <c r="I597" s="110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ht="15.75" customHeight="1">
      <c r="A598" s="1"/>
      <c r="B598" s="1"/>
      <c r="C598" s="1"/>
      <c r="D598" s="1"/>
      <c r="E598" s="1"/>
      <c r="F598" s="1"/>
      <c r="G598" s="1"/>
      <c r="H598" s="110"/>
      <c r="I598" s="110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ht="15.75" customHeight="1">
      <c r="A599" s="1"/>
      <c r="B599" s="1"/>
      <c r="C599" s="1"/>
      <c r="D599" s="1"/>
      <c r="E599" s="1"/>
      <c r="F599" s="1"/>
      <c r="G599" s="1"/>
      <c r="H599" s="110"/>
      <c r="I599" s="110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ht="15.75" customHeight="1">
      <c r="A600" s="1"/>
      <c r="B600" s="1"/>
      <c r="C600" s="1"/>
      <c r="D600" s="1"/>
      <c r="E600" s="1"/>
      <c r="F600" s="1"/>
      <c r="G600" s="1"/>
      <c r="H600" s="110"/>
      <c r="I600" s="110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ht="15.75" customHeight="1">
      <c r="A601" s="1"/>
      <c r="B601" s="1"/>
      <c r="C601" s="1"/>
      <c r="D601" s="1"/>
      <c r="E601" s="1"/>
      <c r="F601" s="1"/>
      <c r="G601" s="1"/>
      <c r="H601" s="110"/>
      <c r="I601" s="110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ht="15.75" customHeight="1">
      <c r="A602" s="1"/>
      <c r="B602" s="1"/>
      <c r="C602" s="1"/>
      <c r="D602" s="1"/>
      <c r="E602" s="1"/>
      <c r="F602" s="1"/>
      <c r="G602" s="1"/>
      <c r="H602" s="110"/>
      <c r="I602" s="110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  <row r="603" spans="1:39" ht="15.75" customHeight="1">
      <c r="A603" s="1"/>
      <c r="B603" s="1"/>
      <c r="C603" s="1"/>
      <c r="D603" s="1"/>
      <c r="E603" s="1"/>
      <c r="F603" s="1"/>
      <c r="G603" s="1"/>
      <c r="H603" s="110"/>
      <c r="I603" s="110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</row>
    <row r="604" spans="1:39" ht="15.75" customHeight="1">
      <c r="A604" s="1"/>
      <c r="B604" s="1"/>
      <c r="C604" s="1"/>
      <c r="D604" s="1"/>
      <c r="E604" s="1"/>
      <c r="F604" s="1"/>
      <c r="G604" s="1"/>
      <c r="H604" s="110"/>
      <c r="I604" s="110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</row>
    <row r="605" spans="1:39" ht="15.75" customHeight="1">
      <c r="A605" s="1"/>
      <c r="B605" s="1"/>
      <c r="C605" s="1"/>
      <c r="D605" s="1"/>
      <c r="E605" s="1"/>
      <c r="F605" s="1"/>
      <c r="G605" s="1"/>
      <c r="H605" s="110"/>
      <c r="I605" s="110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</row>
    <row r="606" spans="1:39" ht="15.75" customHeight="1">
      <c r="A606" s="1"/>
      <c r="B606" s="1"/>
      <c r="C606" s="1"/>
      <c r="D606" s="1"/>
      <c r="E606" s="1"/>
      <c r="F606" s="1"/>
      <c r="G606" s="1"/>
      <c r="H606" s="110"/>
      <c r="I606" s="110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</row>
    <row r="607" spans="1:39" ht="15.75" customHeight="1">
      <c r="A607" s="1"/>
      <c r="B607" s="1"/>
      <c r="C607" s="1"/>
      <c r="D607" s="1"/>
      <c r="E607" s="1"/>
      <c r="F607" s="1"/>
      <c r="G607" s="1"/>
      <c r="H607" s="110"/>
      <c r="I607" s="110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</row>
    <row r="608" spans="1:39" ht="15.75" customHeight="1">
      <c r="A608" s="1"/>
      <c r="B608" s="1"/>
      <c r="C608" s="1"/>
      <c r="D608" s="1"/>
      <c r="E608" s="1"/>
      <c r="F608" s="1"/>
      <c r="G608" s="1"/>
      <c r="H608" s="110"/>
      <c r="I608" s="110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</row>
    <row r="609" spans="1:39" ht="15.75" customHeight="1">
      <c r="A609" s="1"/>
      <c r="B609" s="1"/>
      <c r="C609" s="1"/>
      <c r="D609" s="1"/>
      <c r="E609" s="1"/>
      <c r="F609" s="1"/>
      <c r="G609" s="1"/>
      <c r="H609" s="110"/>
      <c r="I609" s="110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</row>
    <row r="610" spans="1:39" ht="15.75" customHeight="1">
      <c r="A610" s="1"/>
      <c r="B610" s="1"/>
      <c r="C610" s="1"/>
      <c r="D610" s="1"/>
      <c r="E610" s="1"/>
      <c r="F610" s="1"/>
      <c r="G610" s="1"/>
      <c r="H610" s="110"/>
      <c r="I610" s="110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</row>
    <row r="611" spans="1:39" ht="15.75" customHeight="1">
      <c r="A611" s="1"/>
      <c r="B611" s="1"/>
      <c r="C611" s="1"/>
      <c r="D611" s="1"/>
      <c r="E611" s="1"/>
      <c r="F611" s="1"/>
      <c r="G611" s="1"/>
      <c r="H611" s="110"/>
      <c r="I611" s="110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</row>
    <row r="612" spans="1:39" ht="15.75" customHeight="1">
      <c r="A612" s="1"/>
      <c r="B612" s="1"/>
      <c r="C612" s="1"/>
      <c r="D612" s="1"/>
      <c r="E612" s="1"/>
      <c r="F612" s="1"/>
      <c r="G612" s="1"/>
      <c r="H612" s="110"/>
      <c r="I612" s="110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</row>
    <row r="613" spans="1:39" ht="15.75" customHeight="1">
      <c r="A613" s="1"/>
      <c r="B613" s="1"/>
      <c r="C613" s="1"/>
      <c r="D613" s="1"/>
      <c r="E613" s="1"/>
      <c r="F613" s="1"/>
      <c r="G613" s="1"/>
      <c r="H613" s="110"/>
      <c r="I613" s="110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</row>
    <row r="614" spans="1:39" ht="15.75" customHeight="1">
      <c r="A614" s="1"/>
      <c r="B614" s="1"/>
      <c r="C614" s="1"/>
      <c r="D614" s="1"/>
      <c r="E614" s="1"/>
      <c r="F614" s="1"/>
      <c r="G614" s="1"/>
      <c r="H614" s="110"/>
      <c r="I614" s="110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</row>
    <row r="615" spans="1:39" ht="15.75" customHeight="1">
      <c r="A615" s="1"/>
      <c r="B615" s="1"/>
      <c r="C615" s="1"/>
      <c r="D615" s="1"/>
      <c r="E615" s="1"/>
      <c r="F615" s="1"/>
      <c r="G615" s="1"/>
      <c r="H615" s="110"/>
      <c r="I615" s="110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</row>
    <row r="616" spans="1:39" ht="15.75" customHeight="1">
      <c r="A616" s="1"/>
      <c r="B616" s="1"/>
      <c r="C616" s="1"/>
      <c r="D616" s="1"/>
      <c r="E616" s="1"/>
      <c r="F616" s="1"/>
      <c r="G616" s="1"/>
      <c r="H616" s="110"/>
      <c r="I616" s="110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</row>
    <row r="617" spans="1:39" ht="15.75" customHeight="1">
      <c r="A617" s="1"/>
      <c r="B617" s="1"/>
      <c r="C617" s="1"/>
      <c r="D617" s="1"/>
      <c r="E617" s="1"/>
      <c r="F617" s="1"/>
      <c r="G617" s="1"/>
      <c r="H617" s="110"/>
      <c r="I617" s="110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</row>
    <row r="618" spans="1:39" ht="15.75" customHeight="1">
      <c r="A618" s="1"/>
      <c r="B618" s="1"/>
      <c r="C618" s="1"/>
      <c r="D618" s="1"/>
      <c r="E618" s="1"/>
      <c r="F618" s="1"/>
      <c r="G618" s="1"/>
      <c r="H618" s="110"/>
      <c r="I618" s="110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</row>
    <row r="619" spans="1:39" ht="15.75" customHeight="1">
      <c r="A619" s="1"/>
      <c r="B619" s="1"/>
      <c r="C619" s="1"/>
      <c r="D619" s="1"/>
      <c r="E619" s="1"/>
      <c r="F619" s="1"/>
      <c r="G619" s="1"/>
      <c r="H619" s="110"/>
      <c r="I619" s="110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</row>
    <row r="620" spans="1:39" ht="15.75" customHeight="1">
      <c r="A620" s="1"/>
      <c r="B620" s="1"/>
      <c r="C620" s="1"/>
      <c r="D620" s="1"/>
      <c r="E620" s="1"/>
      <c r="F620" s="1"/>
      <c r="G620" s="1"/>
      <c r="H620" s="110"/>
      <c r="I620" s="110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</row>
    <row r="621" spans="1:39" ht="15.75" customHeight="1">
      <c r="A621" s="1"/>
      <c r="B621" s="1"/>
      <c r="C621" s="1"/>
      <c r="D621" s="1"/>
      <c r="E621" s="1"/>
      <c r="F621" s="1"/>
      <c r="G621" s="1"/>
      <c r="H621" s="110"/>
      <c r="I621" s="110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</row>
    <row r="622" spans="1:39" ht="15.75" customHeight="1">
      <c r="A622" s="1"/>
      <c r="B622" s="1"/>
      <c r="C622" s="1"/>
      <c r="D622" s="1"/>
      <c r="E622" s="1"/>
      <c r="F622" s="1"/>
      <c r="G622" s="1"/>
      <c r="H622" s="110"/>
      <c r="I622" s="110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</row>
    <row r="623" spans="1:39" ht="15.75" customHeight="1">
      <c r="A623" s="1"/>
      <c r="B623" s="1"/>
      <c r="C623" s="1"/>
      <c r="D623" s="1"/>
      <c r="E623" s="1"/>
      <c r="F623" s="1"/>
      <c r="G623" s="1"/>
      <c r="H623" s="110"/>
      <c r="I623" s="110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</row>
    <row r="624" spans="1:39" ht="15.75" customHeight="1">
      <c r="A624" s="1"/>
      <c r="B624" s="1"/>
      <c r="C624" s="1"/>
      <c r="D624" s="1"/>
      <c r="E624" s="1"/>
      <c r="F624" s="1"/>
      <c r="G624" s="1"/>
      <c r="H624" s="110"/>
      <c r="I624" s="110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</row>
    <row r="625" spans="1:39" ht="15.75" customHeight="1">
      <c r="A625" s="1"/>
      <c r="B625" s="1"/>
      <c r="C625" s="1"/>
      <c r="D625" s="1"/>
      <c r="E625" s="1"/>
      <c r="F625" s="1"/>
      <c r="G625" s="1"/>
      <c r="H625" s="110"/>
      <c r="I625" s="110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</row>
    <row r="626" spans="1:39" ht="15.75" customHeight="1">
      <c r="A626" s="1"/>
      <c r="B626" s="1"/>
      <c r="C626" s="1"/>
      <c r="D626" s="1"/>
      <c r="E626" s="1"/>
      <c r="F626" s="1"/>
      <c r="G626" s="1"/>
      <c r="H626" s="110"/>
      <c r="I626" s="110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</row>
    <row r="627" spans="1:39" ht="15.75" customHeight="1">
      <c r="A627" s="1"/>
      <c r="B627" s="1"/>
      <c r="C627" s="1"/>
      <c r="D627" s="1"/>
      <c r="E627" s="1"/>
      <c r="F627" s="1"/>
      <c r="G627" s="1"/>
      <c r="H627" s="110"/>
      <c r="I627" s="110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</row>
    <row r="628" spans="1:39" ht="15.75" customHeight="1">
      <c r="A628" s="1"/>
      <c r="B628" s="1"/>
      <c r="C628" s="1"/>
      <c r="D628" s="1"/>
      <c r="E628" s="1"/>
      <c r="F628" s="1"/>
      <c r="G628" s="1"/>
      <c r="H628" s="110"/>
      <c r="I628" s="110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</row>
    <row r="629" spans="1:39" ht="15.75" customHeight="1">
      <c r="A629" s="1"/>
      <c r="B629" s="1"/>
      <c r="C629" s="1"/>
      <c r="D629" s="1"/>
      <c r="E629" s="1"/>
      <c r="F629" s="1"/>
      <c r="G629" s="1"/>
      <c r="H629" s="110"/>
      <c r="I629" s="110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</row>
    <row r="630" spans="1:39" ht="15.75" customHeight="1">
      <c r="A630" s="1"/>
      <c r="B630" s="1"/>
      <c r="C630" s="1"/>
      <c r="D630" s="1"/>
      <c r="E630" s="1"/>
      <c r="F630" s="1"/>
      <c r="G630" s="1"/>
      <c r="H630" s="110"/>
      <c r="I630" s="110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</row>
    <row r="631" spans="1:39" ht="15.75" customHeight="1">
      <c r="A631" s="1"/>
      <c r="B631" s="1"/>
      <c r="C631" s="1"/>
      <c r="D631" s="1"/>
      <c r="E631" s="1"/>
      <c r="F631" s="1"/>
      <c r="G631" s="1"/>
      <c r="H631" s="110"/>
      <c r="I631" s="110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</row>
    <row r="632" spans="1:39" ht="15.75" customHeight="1">
      <c r="A632" s="1"/>
      <c r="B632" s="1"/>
      <c r="C632" s="1"/>
      <c r="D632" s="1"/>
      <c r="E632" s="1"/>
      <c r="F632" s="1"/>
      <c r="G632" s="1"/>
      <c r="H632" s="110"/>
      <c r="I632" s="110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</row>
    <row r="633" spans="1:39" ht="15.75" customHeight="1">
      <c r="A633" s="1"/>
      <c r="B633" s="1"/>
      <c r="C633" s="1"/>
      <c r="D633" s="1"/>
      <c r="E633" s="1"/>
      <c r="F633" s="1"/>
      <c r="G633" s="1"/>
      <c r="H633" s="110"/>
      <c r="I633" s="110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</row>
    <row r="634" spans="1:39" ht="15.75" customHeight="1">
      <c r="A634" s="1"/>
      <c r="B634" s="1"/>
      <c r="C634" s="1"/>
      <c r="D634" s="1"/>
      <c r="E634" s="1"/>
      <c r="F634" s="1"/>
      <c r="G634" s="1"/>
      <c r="H634" s="110"/>
      <c r="I634" s="110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</row>
    <row r="635" spans="1:39" ht="15.75" customHeight="1">
      <c r="A635" s="1"/>
      <c r="B635" s="1"/>
      <c r="C635" s="1"/>
      <c r="D635" s="1"/>
      <c r="E635" s="1"/>
      <c r="F635" s="1"/>
      <c r="G635" s="1"/>
      <c r="H635" s="110"/>
      <c r="I635" s="110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</row>
    <row r="636" spans="1:39" ht="15.75" customHeight="1">
      <c r="A636" s="1"/>
      <c r="B636" s="1"/>
      <c r="C636" s="1"/>
      <c r="D636" s="1"/>
      <c r="E636" s="1"/>
      <c r="F636" s="1"/>
      <c r="G636" s="1"/>
      <c r="H636" s="110"/>
      <c r="I636" s="110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</row>
    <row r="637" spans="1:39" ht="15.75" customHeight="1">
      <c r="A637" s="1"/>
      <c r="B637" s="1"/>
      <c r="C637" s="1"/>
      <c r="D637" s="1"/>
      <c r="E637" s="1"/>
      <c r="F637" s="1"/>
      <c r="G637" s="1"/>
      <c r="H637" s="110"/>
      <c r="I637" s="110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</row>
    <row r="638" spans="1:39" ht="15.75" customHeight="1">
      <c r="A638" s="1"/>
      <c r="B638" s="1"/>
      <c r="C638" s="1"/>
      <c r="D638" s="1"/>
      <c r="E638" s="1"/>
      <c r="F638" s="1"/>
      <c r="G638" s="1"/>
      <c r="H638" s="110"/>
      <c r="I638" s="110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</row>
    <row r="639" spans="1:39" ht="15.75" customHeight="1">
      <c r="A639" s="1"/>
      <c r="B639" s="1"/>
      <c r="C639" s="1"/>
      <c r="D639" s="1"/>
      <c r="E639" s="1"/>
      <c r="F639" s="1"/>
      <c r="G639" s="1"/>
      <c r="H639" s="110"/>
      <c r="I639" s="110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</row>
    <row r="640" spans="1:39" ht="15.75" customHeight="1">
      <c r="A640" s="1"/>
      <c r="B640" s="1"/>
      <c r="C640" s="1"/>
      <c r="D640" s="1"/>
      <c r="E640" s="1"/>
      <c r="F640" s="1"/>
      <c r="G640" s="1"/>
      <c r="H640" s="110"/>
      <c r="I640" s="110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</row>
    <row r="641" spans="1:39" ht="15.75" customHeight="1">
      <c r="A641" s="1"/>
      <c r="B641" s="1"/>
      <c r="C641" s="1"/>
      <c r="D641" s="1"/>
      <c r="E641" s="1"/>
      <c r="F641" s="1"/>
      <c r="G641" s="1"/>
      <c r="H641" s="110"/>
      <c r="I641" s="110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</row>
    <row r="642" spans="1:39" ht="15.75" customHeight="1">
      <c r="A642" s="1"/>
      <c r="B642" s="1"/>
      <c r="C642" s="1"/>
      <c r="D642" s="1"/>
      <c r="E642" s="1"/>
      <c r="F642" s="1"/>
      <c r="G642" s="1"/>
      <c r="H642" s="110"/>
      <c r="I642" s="110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</row>
    <row r="643" spans="1:39" ht="15.75" customHeight="1">
      <c r="A643" s="1"/>
      <c r="B643" s="1"/>
      <c r="C643" s="1"/>
      <c r="D643" s="1"/>
      <c r="E643" s="1"/>
      <c r="F643" s="1"/>
      <c r="G643" s="1"/>
      <c r="H643" s="110"/>
      <c r="I643" s="110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</row>
    <row r="644" spans="1:39" ht="15.75" customHeight="1">
      <c r="A644" s="1"/>
      <c r="B644" s="1"/>
      <c r="C644" s="1"/>
      <c r="D644" s="1"/>
      <c r="E644" s="1"/>
      <c r="F644" s="1"/>
      <c r="G644" s="1"/>
      <c r="H644" s="110"/>
      <c r="I644" s="110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</row>
    <row r="645" spans="1:39" ht="15.75" customHeight="1">
      <c r="A645" s="1"/>
      <c r="B645" s="1"/>
      <c r="C645" s="1"/>
      <c r="D645" s="1"/>
      <c r="E645" s="1"/>
      <c r="F645" s="1"/>
      <c r="G645" s="1"/>
      <c r="H645" s="110"/>
      <c r="I645" s="110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</row>
    <row r="646" spans="1:39" ht="15.75" customHeight="1">
      <c r="A646" s="1"/>
      <c r="B646" s="1"/>
      <c r="C646" s="1"/>
      <c r="D646" s="1"/>
      <c r="E646" s="1"/>
      <c r="F646" s="1"/>
      <c r="G646" s="1"/>
      <c r="H646" s="110"/>
      <c r="I646" s="110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</row>
    <row r="647" spans="1:39" ht="15.75" customHeight="1">
      <c r="A647" s="1"/>
      <c r="B647" s="1"/>
      <c r="C647" s="1"/>
      <c r="D647" s="1"/>
      <c r="E647" s="1"/>
      <c r="F647" s="1"/>
      <c r="G647" s="1"/>
      <c r="H647" s="110"/>
      <c r="I647" s="110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</row>
    <row r="648" spans="1:39" ht="15.75" customHeight="1">
      <c r="A648" s="1"/>
      <c r="B648" s="1"/>
      <c r="C648" s="1"/>
      <c r="D648" s="1"/>
      <c r="E648" s="1"/>
      <c r="F648" s="1"/>
      <c r="G648" s="1"/>
      <c r="H648" s="110"/>
      <c r="I648" s="110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</row>
    <row r="649" spans="1:39" ht="15.75" customHeight="1">
      <c r="A649" s="1"/>
      <c r="B649" s="1"/>
      <c r="C649" s="1"/>
      <c r="D649" s="1"/>
      <c r="E649" s="1"/>
      <c r="F649" s="1"/>
      <c r="G649" s="1"/>
      <c r="H649" s="110"/>
      <c r="I649" s="110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</row>
    <row r="650" spans="1:39" ht="15.75" customHeight="1">
      <c r="A650" s="1"/>
      <c r="B650" s="1"/>
      <c r="C650" s="1"/>
      <c r="D650" s="1"/>
      <c r="E650" s="1"/>
      <c r="F650" s="1"/>
      <c r="G650" s="1"/>
      <c r="H650" s="110"/>
      <c r="I650" s="110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</row>
    <row r="651" spans="1:39" ht="15.75" customHeight="1">
      <c r="A651" s="1"/>
      <c r="B651" s="1"/>
      <c r="C651" s="1"/>
      <c r="D651" s="1"/>
      <c r="E651" s="1"/>
      <c r="F651" s="1"/>
      <c r="G651" s="1"/>
      <c r="H651" s="110"/>
      <c r="I651" s="110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</row>
    <row r="652" spans="1:39" ht="15.75" customHeight="1">
      <c r="A652" s="1"/>
      <c r="B652" s="1"/>
      <c r="C652" s="1"/>
      <c r="D652" s="1"/>
      <c r="E652" s="1"/>
      <c r="F652" s="1"/>
      <c r="G652" s="1"/>
      <c r="H652" s="110"/>
      <c r="I652" s="110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</row>
    <row r="653" spans="1:39" ht="15.75" customHeight="1">
      <c r="A653" s="1"/>
      <c r="B653" s="1"/>
      <c r="C653" s="1"/>
      <c r="D653" s="1"/>
      <c r="E653" s="1"/>
      <c r="F653" s="1"/>
      <c r="G653" s="1"/>
      <c r="H653" s="110"/>
      <c r="I653" s="110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</row>
    <row r="654" spans="1:39" ht="15.75" customHeight="1">
      <c r="A654" s="1"/>
      <c r="B654" s="1"/>
      <c r="C654" s="1"/>
      <c r="D654" s="1"/>
      <c r="E654" s="1"/>
      <c r="F654" s="1"/>
      <c r="G654" s="1"/>
      <c r="H654" s="110"/>
      <c r="I654" s="110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</row>
    <row r="655" spans="1:39" ht="15.75" customHeight="1">
      <c r="A655" s="1"/>
      <c r="B655" s="1"/>
      <c r="C655" s="1"/>
      <c r="D655" s="1"/>
      <c r="E655" s="1"/>
      <c r="F655" s="1"/>
      <c r="G655" s="1"/>
      <c r="H655" s="110"/>
      <c r="I655" s="110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</row>
    <row r="656" spans="1:39" ht="15.75" customHeight="1">
      <c r="A656" s="1"/>
      <c r="B656" s="1"/>
      <c r="C656" s="1"/>
      <c r="D656" s="1"/>
      <c r="E656" s="1"/>
      <c r="F656" s="1"/>
      <c r="G656" s="1"/>
      <c r="H656" s="110"/>
      <c r="I656" s="110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</row>
    <row r="657" spans="1:39" ht="15.75" customHeight="1">
      <c r="A657" s="1"/>
      <c r="B657" s="1"/>
      <c r="C657" s="1"/>
      <c r="D657" s="1"/>
      <c r="E657" s="1"/>
      <c r="F657" s="1"/>
      <c r="G657" s="1"/>
      <c r="H657" s="110"/>
      <c r="I657" s="110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</row>
    <row r="658" spans="1:39" ht="15.75" customHeight="1">
      <c r="A658" s="1"/>
      <c r="B658" s="1"/>
      <c r="C658" s="1"/>
      <c r="D658" s="1"/>
      <c r="E658" s="1"/>
      <c r="F658" s="1"/>
      <c r="G658" s="1"/>
      <c r="H658" s="110"/>
      <c r="I658" s="110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</row>
    <row r="659" spans="1:39" ht="15.75" customHeight="1">
      <c r="A659" s="1"/>
      <c r="B659" s="1"/>
      <c r="C659" s="1"/>
      <c r="D659" s="1"/>
      <c r="E659" s="1"/>
      <c r="F659" s="1"/>
      <c r="G659" s="1"/>
      <c r="H659" s="110"/>
      <c r="I659" s="110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</row>
    <row r="660" spans="1:39" ht="15.75" customHeight="1">
      <c r="A660" s="1"/>
      <c r="B660" s="1"/>
      <c r="C660" s="1"/>
      <c r="D660" s="1"/>
      <c r="E660" s="1"/>
      <c r="F660" s="1"/>
      <c r="G660" s="1"/>
      <c r="H660" s="110"/>
      <c r="I660" s="110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</row>
    <row r="661" spans="1:39" ht="15.75" customHeight="1">
      <c r="A661" s="1"/>
      <c r="B661" s="1"/>
      <c r="C661" s="1"/>
      <c r="D661" s="1"/>
      <c r="E661" s="1"/>
      <c r="F661" s="1"/>
      <c r="G661" s="1"/>
      <c r="H661" s="110"/>
      <c r="I661" s="110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</row>
    <row r="662" spans="1:39" ht="15.75" customHeight="1">
      <c r="A662" s="1"/>
      <c r="B662" s="1"/>
      <c r="C662" s="1"/>
      <c r="D662" s="1"/>
      <c r="E662" s="1"/>
      <c r="F662" s="1"/>
      <c r="G662" s="1"/>
      <c r="H662" s="110"/>
      <c r="I662" s="110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</row>
    <row r="663" spans="1:39" ht="15.75" customHeight="1">
      <c r="A663" s="1"/>
      <c r="B663" s="1"/>
      <c r="C663" s="1"/>
      <c r="D663" s="1"/>
      <c r="E663" s="1"/>
      <c r="F663" s="1"/>
      <c r="G663" s="1"/>
      <c r="H663" s="110"/>
      <c r="I663" s="110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</row>
    <row r="664" spans="1:39" ht="15.75" customHeight="1">
      <c r="A664" s="1"/>
      <c r="B664" s="1"/>
      <c r="C664" s="1"/>
      <c r="D664" s="1"/>
      <c r="E664" s="1"/>
      <c r="F664" s="1"/>
      <c r="G664" s="1"/>
      <c r="H664" s="110"/>
      <c r="I664" s="110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</row>
    <row r="665" spans="1:39" ht="15.75" customHeight="1">
      <c r="A665" s="1"/>
      <c r="B665" s="1"/>
      <c r="C665" s="1"/>
      <c r="D665" s="1"/>
      <c r="E665" s="1"/>
      <c r="F665" s="1"/>
      <c r="G665" s="1"/>
      <c r="H665" s="110"/>
      <c r="I665" s="110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</row>
    <row r="666" spans="1:39" ht="15.75" customHeight="1">
      <c r="A666" s="1"/>
      <c r="B666" s="1"/>
      <c r="C666" s="1"/>
      <c r="D666" s="1"/>
      <c r="E666" s="1"/>
      <c r="F666" s="1"/>
      <c r="G666" s="1"/>
      <c r="H666" s="110"/>
      <c r="I666" s="110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</row>
    <row r="667" spans="1:39" ht="15.75" customHeight="1">
      <c r="A667" s="1"/>
      <c r="B667" s="1"/>
      <c r="C667" s="1"/>
      <c r="D667" s="1"/>
      <c r="E667" s="1"/>
      <c r="F667" s="1"/>
      <c r="G667" s="1"/>
      <c r="H667" s="110"/>
      <c r="I667" s="110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</row>
    <row r="668" spans="1:39" ht="15.75" customHeight="1">
      <c r="A668" s="1"/>
      <c r="B668" s="1"/>
      <c r="C668" s="1"/>
      <c r="D668" s="1"/>
      <c r="E668" s="1"/>
      <c r="F668" s="1"/>
      <c r="G668" s="1"/>
      <c r="H668" s="110"/>
      <c r="I668" s="110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</row>
    <row r="669" spans="1:39" ht="15.75" customHeight="1">
      <c r="A669" s="1"/>
      <c r="B669" s="1"/>
      <c r="C669" s="1"/>
      <c r="D669" s="1"/>
      <c r="E669" s="1"/>
      <c r="F669" s="1"/>
      <c r="G669" s="1"/>
      <c r="H669" s="110"/>
      <c r="I669" s="110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</row>
    <row r="670" spans="1:39" ht="15.75" customHeight="1">
      <c r="A670" s="1"/>
      <c r="B670" s="1"/>
      <c r="C670" s="1"/>
      <c r="D670" s="1"/>
      <c r="E670" s="1"/>
      <c r="F670" s="1"/>
      <c r="G670" s="1"/>
      <c r="H670" s="110"/>
      <c r="I670" s="110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</row>
    <row r="671" spans="1:39" ht="15.75" customHeight="1">
      <c r="A671" s="1"/>
      <c r="B671" s="1"/>
      <c r="C671" s="1"/>
      <c r="D671" s="1"/>
      <c r="E671" s="1"/>
      <c r="F671" s="1"/>
      <c r="G671" s="1"/>
      <c r="H671" s="110"/>
      <c r="I671" s="110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</row>
    <row r="672" spans="1:39" ht="15.75" customHeight="1">
      <c r="A672" s="1"/>
      <c r="B672" s="1"/>
      <c r="C672" s="1"/>
      <c r="D672" s="1"/>
      <c r="E672" s="1"/>
      <c r="F672" s="1"/>
      <c r="G672" s="1"/>
      <c r="H672" s="110"/>
      <c r="I672" s="110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</row>
    <row r="673" spans="1:39" ht="15.75" customHeight="1">
      <c r="A673" s="1"/>
      <c r="B673" s="1"/>
      <c r="C673" s="1"/>
      <c r="D673" s="1"/>
      <c r="E673" s="1"/>
      <c r="F673" s="1"/>
      <c r="G673" s="1"/>
      <c r="H673" s="110"/>
      <c r="I673" s="110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</row>
    <row r="674" spans="1:39" ht="15.75" customHeight="1">
      <c r="A674" s="1"/>
      <c r="B674" s="1"/>
      <c r="C674" s="1"/>
      <c r="D674" s="1"/>
      <c r="E674" s="1"/>
      <c r="F674" s="1"/>
      <c r="G674" s="1"/>
      <c r="H674" s="110"/>
      <c r="I674" s="110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</row>
    <row r="675" spans="1:39" ht="15.75" customHeight="1">
      <c r="A675" s="1"/>
      <c r="B675" s="1"/>
      <c r="C675" s="1"/>
      <c r="D675" s="1"/>
      <c r="E675" s="1"/>
      <c r="F675" s="1"/>
      <c r="G675" s="1"/>
      <c r="H675" s="110"/>
      <c r="I675" s="110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</row>
    <row r="676" spans="1:39" ht="15.75" customHeight="1">
      <c r="A676" s="1"/>
      <c r="B676" s="1"/>
      <c r="C676" s="1"/>
      <c r="D676" s="1"/>
      <c r="E676" s="1"/>
      <c r="F676" s="1"/>
      <c r="G676" s="1"/>
      <c r="H676" s="110"/>
      <c r="I676" s="110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</row>
    <row r="677" spans="1:39" ht="15.75" customHeight="1">
      <c r="A677" s="1"/>
      <c r="B677" s="1"/>
      <c r="C677" s="1"/>
      <c r="D677" s="1"/>
      <c r="E677" s="1"/>
      <c r="F677" s="1"/>
      <c r="G677" s="1"/>
      <c r="H677" s="110"/>
      <c r="I677" s="110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</row>
    <row r="678" spans="1:39" ht="15.75" customHeight="1">
      <c r="A678" s="1"/>
      <c r="B678" s="1"/>
      <c r="C678" s="1"/>
      <c r="D678" s="1"/>
      <c r="E678" s="1"/>
      <c r="F678" s="1"/>
      <c r="G678" s="1"/>
      <c r="H678" s="110"/>
      <c r="I678" s="110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</row>
    <row r="679" spans="1:39" ht="15.75" customHeight="1">
      <c r="A679" s="1"/>
      <c r="B679" s="1"/>
      <c r="C679" s="1"/>
      <c r="D679" s="1"/>
      <c r="E679" s="1"/>
      <c r="F679" s="1"/>
      <c r="G679" s="1"/>
      <c r="H679" s="110"/>
      <c r="I679" s="110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</row>
    <row r="680" spans="1:39" ht="15.75" customHeight="1">
      <c r="A680" s="1"/>
      <c r="B680" s="1"/>
      <c r="C680" s="1"/>
      <c r="D680" s="1"/>
      <c r="E680" s="1"/>
      <c r="F680" s="1"/>
      <c r="G680" s="1"/>
      <c r="H680" s="110"/>
      <c r="I680" s="110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</row>
    <row r="681" spans="1:39" ht="15.75" customHeight="1">
      <c r="A681" s="1"/>
      <c r="B681" s="1"/>
      <c r="C681" s="1"/>
      <c r="D681" s="1"/>
      <c r="E681" s="1"/>
      <c r="F681" s="1"/>
      <c r="G681" s="1"/>
      <c r="H681" s="110"/>
      <c r="I681" s="110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</row>
    <row r="682" spans="1:39" ht="15.75" customHeight="1">
      <c r="A682" s="1"/>
      <c r="B682" s="1"/>
      <c r="C682" s="1"/>
      <c r="D682" s="1"/>
      <c r="E682" s="1"/>
      <c r="F682" s="1"/>
      <c r="G682" s="1"/>
      <c r="H682" s="110"/>
      <c r="I682" s="110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</row>
    <row r="683" spans="1:39" ht="15.75" customHeight="1">
      <c r="A683" s="1"/>
      <c r="B683" s="1"/>
      <c r="C683" s="1"/>
      <c r="D683" s="1"/>
      <c r="E683" s="1"/>
      <c r="F683" s="1"/>
      <c r="G683" s="1"/>
      <c r="H683" s="110"/>
      <c r="I683" s="110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</row>
    <row r="684" spans="1:39" ht="15.75" customHeight="1">
      <c r="A684" s="1"/>
      <c r="B684" s="1"/>
      <c r="C684" s="1"/>
      <c r="D684" s="1"/>
      <c r="E684" s="1"/>
      <c r="F684" s="1"/>
      <c r="G684" s="1"/>
      <c r="H684" s="110"/>
      <c r="I684" s="110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</row>
    <row r="685" spans="1:39" ht="15.75" customHeight="1">
      <c r="A685" s="1"/>
      <c r="B685" s="1"/>
      <c r="C685" s="1"/>
      <c r="D685" s="1"/>
      <c r="E685" s="1"/>
      <c r="F685" s="1"/>
      <c r="G685" s="1"/>
      <c r="H685" s="110"/>
      <c r="I685" s="110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</row>
    <row r="686" spans="1:39" ht="15.75" customHeight="1">
      <c r="A686" s="1"/>
      <c r="B686" s="1"/>
      <c r="C686" s="1"/>
      <c r="D686" s="1"/>
      <c r="E686" s="1"/>
      <c r="F686" s="1"/>
      <c r="G686" s="1"/>
      <c r="H686" s="110"/>
      <c r="I686" s="110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</row>
    <row r="687" spans="1:39" ht="15.75" customHeight="1">
      <c r="A687" s="1"/>
      <c r="B687" s="1"/>
      <c r="C687" s="1"/>
      <c r="D687" s="1"/>
      <c r="E687" s="1"/>
      <c r="F687" s="1"/>
      <c r="G687" s="1"/>
      <c r="H687" s="110"/>
      <c r="I687" s="110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</row>
    <row r="688" spans="1:39" ht="15.75" customHeight="1">
      <c r="A688" s="1"/>
      <c r="B688" s="1"/>
      <c r="C688" s="1"/>
      <c r="D688" s="1"/>
      <c r="E688" s="1"/>
      <c r="F688" s="1"/>
      <c r="G688" s="1"/>
      <c r="H688" s="110"/>
      <c r="I688" s="110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</row>
    <row r="689" spans="1:39" ht="15.75" customHeight="1">
      <c r="A689" s="1"/>
      <c r="B689" s="1"/>
      <c r="C689" s="1"/>
      <c r="D689" s="1"/>
      <c r="E689" s="1"/>
      <c r="F689" s="1"/>
      <c r="G689" s="1"/>
      <c r="H689" s="110"/>
      <c r="I689" s="110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</row>
    <row r="690" spans="1:39" ht="15.75" customHeight="1">
      <c r="A690" s="1"/>
      <c r="B690" s="1"/>
      <c r="C690" s="1"/>
      <c r="D690" s="1"/>
      <c r="E690" s="1"/>
      <c r="F690" s="1"/>
      <c r="G690" s="1"/>
      <c r="H690" s="110"/>
      <c r="I690" s="110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</row>
    <row r="691" spans="1:39" ht="15.75" customHeight="1">
      <c r="A691" s="1"/>
      <c r="B691" s="1"/>
      <c r="C691" s="1"/>
      <c r="D691" s="1"/>
      <c r="E691" s="1"/>
      <c r="F691" s="1"/>
      <c r="G691" s="1"/>
      <c r="H691" s="110"/>
      <c r="I691" s="110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</row>
    <row r="692" spans="1:39" ht="15.75" customHeight="1">
      <c r="A692" s="1"/>
      <c r="B692" s="1"/>
      <c r="C692" s="1"/>
      <c r="D692" s="1"/>
      <c r="E692" s="1"/>
      <c r="F692" s="1"/>
      <c r="G692" s="1"/>
      <c r="H692" s="110"/>
      <c r="I692" s="110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</row>
    <row r="693" spans="1:39" ht="15.75" customHeight="1">
      <c r="A693" s="1"/>
      <c r="B693" s="1"/>
      <c r="C693" s="1"/>
      <c r="D693" s="1"/>
      <c r="E693" s="1"/>
      <c r="F693" s="1"/>
      <c r="G693" s="1"/>
      <c r="H693" s="110"/>
      <c r="I693" s="110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</row>
    <row r="694" spans="1:39" ht="15.75" customHeight="1">
      <c r="A694" s="1"/>
      <c r="B694" s="1"/>
      <c r="C694" s="1"/>
      <c r="D694" s="1"/>
      <c r="E694" s="1"/>
      <c r="F694" s="1"/>
      <c r="G694" s="1"/>
      <c r="H694" s="110"/>
      <c r="I694" s="110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</row>
    <row r="695" spans="1:39" ht="15.75" customHeight="1">
      <c r="A695" s="1"/>
      <c r="B695" s="1"/>
      <c r="C695" s="1"/>
      <c r="D695" s="1"/>
      <c r="E695" s="1"/>
      <c r="F695" s="1"/>
      <c r="G695" s="1"/>
      <c r="H695" s="110"/>
      <c r="I695" s="110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</row>
    <row r="696" spans="1:39" ht="15.75" customHeight="1">
      <c r="A696" s="1"/>
      <c r="B696" s="1"/>
      <c r="C696" s="1"/>
      <c r="D696" s="1"/>
      <c r="E696" s="1"/>
      <c r="F696" s="1"/>
      <c r="G696" s="1"/>
      <c r="H696" s="110"/>
      <c r="I696" s="110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</row>
    <row r="697" spans="1:39" ht="15.75" customHeight="1">
      <c r="A697" s="1"/>
      <c r="B697" s="1"/>
      <c r="C697" s="1"/>
      <c r="D697" s="1"/>
      <c r="E697" s="1"/>
      <c r="F697" s="1"/>
      <c r="G697" s="1"/>
      <c r="H697" s="110"/>
      <c r="I697" s="110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</row>
    <row r="698" spans="1:39" ht="15.75" customHeight="1">
      <c r="A698" s="1"/>
      <c r="B698" s="1"/>
      <c r="C698" s="1"/>
      <c r="D698" s="1"/>
      <c r="E698" s="1"/>
      <c r="F698" s="1"/>
      <c r="G698" s="1"/>
      <c r="H698" s="110"/>
      <c r="I698" s="110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</row>
    <row r="699" spans="1:39" ht="15.75" customHeight="1">
      <c r="A699" s="1"/>
      <c r="B699" s="1"/>
      <c r="C699" s="1"/>
      <c r="D699" s="1"/>
      <c r="E699" s="1"/>
      <c r="F699" s="1"/>
      <c r="G699" s="1"/>
      <c r="H699" s="110"/>
      <c r="I699" s="110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</row>
    <row r="700" spans="1:39" ht="15.75" customHeight="1">
      <c r="A700" s="1"/>
      <c r="B700" s="1"/>
      <c r="C700" s="1"/>
      <c r="D700" s="1"/>
      <c r="E700" s="1"/>
      <c r="F700" s="1"/>
      <c r="G700" s="1"/>
      <c r="H700" s="110"/>
      <c r="I700" s="110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</row>
    <row r="701" spans="1:39" ht="15.75" customHeight="1">
      <c r="A701" s="1"/>
      <c r="B701" s="1"/>
      <c r="C701" s="1"/>
      <c r="D701" s="1"/>
      <c r="E701" s="1"/>
      <c r="F701" s="1"/>
      <c r="G701" s="1"/>
      <c r="H701" s="110"/>
      <c r="I701" s="110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</row>
    <row r="702" spans="1:39" ht="15.75" customHeight="1">
      <c r="A702" s="1"/>
      <c r="B702" s="1"/>
      <c r="C702" s="1"/>
      <c r="D702" s="1"/>
      <c r="E702" s="1"/>
      <c r="F702" s="1"/>
      <c r="G702" s="1"/>
      <c r="H702" s="110"/>
      <c r="I702" s="110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</row>
    <row r="703" spans="1:39" ht="15.75" customHeight="1">
      <c r="A703" s="1"/>
      <c r="B703" s="1"/>
      <c r="C703" s="1"/>
      <c r="D703" s="1"/>
      <c r="E703" s="1"/>
      <c r="F703" s="1"/>
      <c r="G703" s="1"/>
      <c r="H703" s="110"/>
      <c r="I703" s="110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</row>
    <row r="704" spans="1:39" ht="15.75" customHeight="1">
      <c r="A704" s="1"/>
      <c r="B704" s="1"/>
      <c r="C704" s="1"/>
      <c r="D704" s="1"/>
      <c r="E704" s="1"/>
      <c r="F704" s="1"/>
      <c r="G704" s="1"/>
      <c r="H704" s="110"/>
      <c r="I704" s="110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</row>
    <row r="705" spans="1:39" ht="15.75" customHeight="1">
      <c r="A705" s="1"/>
      <c r="B705" s="1"/>
      <c r="C705" s="1"/>
      <c r="D705" s="1"/>
      <c r="E705" s="1"/>
      <c r="F705" s="1"/>
      <c r="G705" s="1"/>
      <c r="H705" s="110"/>
      <c r="I705" s="110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</row>
    <row r="706" spans="1:39" ht="15.75" customHeight="1">
      <c r="A706" s="1"/>
      <c r="B706" s="1"/>
      <c r="C706" s="1"/>
      <c r="D706" s="1"/>
      <c r="E706" s="1"/>
      <c r="F706" s="1"/>
      <c r="G706" s="1"/>
      <c r="H706" s="110"/>
      <c r="I706" s="110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</row>
    <row r="707" spans="1:39" ht="15.75" customHeight="1">
      <c r="A707" s="1"/>
      <c r="B707" s="1"/>
      <c r="C707" s="1"/>
      <c r="D707" s="1"/>
      <c r="E707" s="1"/>
      <c r="F707" s="1"/>
      <c r="G707" s="1"/>
      <c r="H707" s="110"/>
      <c r="I707" s="110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</row>
    <row r="708" spans="1:39" ht="15.75" customHeight="1">
      <c r="A708" s="1"/>
      <c r="B708" s="1"/>
      <c r="C708" s="1"/>
      <c r="D708" s="1"/>
      <c r="E708" s="1"/>
      <c r="F708" s="1"/>
      <c r="G708" s="1"/>
      <c r="H708" s="110"/>
      <c r="I708" s="110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</row>
    <row r="709" spans="1:39" ht="15.75" customHeight="1">
      <c r="A709" s="1"/>
      <c r="B709" s="1"/>
      <c r="C709" s="1"/>
      <c r="D709" s="1"/>
      <c r="E709" s="1"/>
      <c r="F709" s="1"/>
      <c r="G709" s="1"/>
      <c r="H709" s="110"/>
      <c r="I709" s="110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</row>
    <row r="710" spans="1:39" ht="15.75" customHeight="1">
      <c r="A710" s="1"/>
      <c r="B710" s="1"/>
      <c r="C710" s="1"/>
      <c r="D710" s="1"/>
      <c r="E710" s="1"/>
      <c r="F710" s="1"/>
      <c r="G710" s="1"/>
      <c r="H710" s="110"/>
      <c r="I710" s="110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</row>
    <row r="711" spans="1:39" ht="15.75" customHeight="1">
      <c r="A711" s="1"/>
      <c r="B711" s="1"/>
      <c r="C711" s="1"/>
      <c r="D711" s="1"/>
      <c r="E711" s="1"/>
      <c r="F711" s="1"/>
      <c r="G711" s="1"/>
      <c r="H711" s="110"/>
      <c r="I711" s="110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</row>
    <row r="712" spans="1:39" ht="15.75" customHeight="1">
      <c r="A712" s="1"/>
      <c r="B712" s="1"/>
      <c r="C712" s="1"/>
      <c r="D712" s="1"/>
      <c r="E712" s="1"/>
      <c r="F712" s="1"/>
      <c r="G712" s="1"/>
      <c r="H712" s="110"/>
      <c r="I712" s="110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</row>
    <row r="713" spans="1:39" ht="15.75" customHeight="1">
      <c r="A713" s="1"/>
      <c r="B713" s="1"/>
      <c r="C713" s="1"/>
      <c r="D713" s="1"/>
      <c r="E713" s="1"/>
      <c r="F713" s="1"/>
      <c r="G713" s="1"/>
      <c r="H713" s="110"/>
      <c r="I713" s="110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</row>
    <row r="714" spans="1:39" ht="15.75" customHeight="1">
      <c r="A714" s="1"/>
      <c r="B714" s="1"/>
      <c r="C714" s="1"/>
      <c r="D714" s="1"/>
      <c r="E714" s="1"/>
      <c r="F714" s="1"/>
      <c r="G714" s="1"/>
      <c r="H714" s="110"/>
      <c r="I714" s="110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</row>
    <row r="715" spans="1:39" ht="15.75" customHeight="1">
      <c r="A715" s="1"/>
      <c r="B715" s="1"/>
      <c r="C715" s="1"/>
      <c r="D715" s="1"/>
      <c r="E715" s="1"/>
      <c r="F715" s="1"/>
      <c r="G715" s="1"/>
      <c r="H715" s="110"/>
      <c r="I715" s="110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</row>
    <row r="716" spans="1:39" ht="15.75" customHeight="1">
      <c r="A716" s="1"/>
      <c r="B716" s="1"/>
      <c r="C716" s="1"/>
      <c r="D716" s="1"/>
      <c r="E716" s="1"/>
      <c r="F716" s="1"/>
      <c r="G716" s="1"/>
      <c r="H716" s="110"/>
      <c r="I716" s="110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</row>
    <row r="717" spans="1:39" ht="15.75" customHeight="1">
      <c r="A717" s="1"/>
      <c r="B717" s="1"/>
      <c r="C717" s="1"/>
      <c r="D717" s="1"/>
      <c r="E717" s="1"/>
      <c r="F717" s="1"/>
      <c r="G717" s="1"/>
      <c r="H717" s="110"/>
      <c r="I717" s="110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</row>
    <row r="718" spans="1:39" ht="15.75" customHeight="1">
      <c r="A718" s="1"/>
      <c r="B718" s="1"/>
      <c r="C718" s="1"/>
      <c r="D718" s="1"/>
      <c r="E718" s="1"/>
      <c r="F718" s="1"/>
      <c r="G718" s="1"/>
      <c r="H718" s="110"/>
      <c r="I718" s="110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</row>
    <row r="719" spans="1:39" ht="15.75" customHeight="1">
      <c r="A719" s="1"/>
      <c r="B719" s="1"/>
      <c r="C719" s="1"/>
      <c r="D719" s="1"/>
      <c r="E719" s="1"/>
      <c r="F719" s="1"/>
      <c r="G719" s="1"/>
      <c r="H719" s="110"/>
      <c r="I719" s="110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</row>
    <row r="720" spans="1:39" ht="15.75" customHeight="1">
      <c r="A720" s="1"/>
      <c r="B720" s="1"/>
      <c r="C720" s="1"/>
      <c r="D720" s="1"/>
      <c r="E720" s="1"/>
      <c r="F720" s="1"/>
      <c r="G720" s="1"/>
      <c r="H720" s="110"/>
      <c r="I720" s="110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</row>
    <row r="721" spans="1:39" ht="15.75" customHeight="1">
      <c r="A721" s="1"/>
      <c r="B721" s="1"/>
      <c r="C721" s="1"/>
      <c r="D721" s="1"/>
      <c r="E721" s="1"/>
      <c r="F721" s="1"/>
      <c r="G721" s="1"/>
      <c r="H721" s="110"/>
      <c r="I721" s="110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</row>
    <row r="722" spans="1:39" ht="15.75" customHeight="1">
      <c r="A722" s="1"/>
      <c r="B722" s="1"/>
      <c r="C722" s="1"/>
      <c r="D722" s="1"/>
      <c r="E722" s="1"/>
      <c r="F722" s="1"/>
      <c r="G722" s="1"/>
      <c r="H722" s="110"/>
      <c r="I722" s="110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</row>
    <row r="723" spans="1:39" ht="15.75" customHeight="1">
      <c r="A723" s="1"/>
      <c r="B723" s="1"/>
      <c r="C723" s="1"/>
      <c r="D723" s="1"/>
      <c r="E723" s="1"/>
      <c r="F723" s="1"/>
      <c r="G723" s="1"/>
      <c r="H723" s="110"/>
      <c r="I723" s="110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</row>
    <row r="724" spans="1:39" ht="15.75" customHeight="1">
      <c r="A724" s="1"/>
      <c r="B724" s="1"/>
      <c r="C724" s="1"/>
      <c r="D724" s="1"/>
      <c r="E724" s="1"/>
      <c r="F724" s="1"/>
      <c r="G724" s="1"/>
      <c r="H724" s="110"/>
      <c r="I724" s="110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</row>
    <row r="725" spans="1:39" ht="15.75" customHeight="1">
      <c r="A725" s="1"/>
      <c r="B725" s="1"/>
      <c r="C725" s="1"/>
      <c r="D725" s="1"/>
      <c r="E725" s="1"/>
      <c r="F725" s="1"/>
      <c r="G725" s="1"/>
      <c r="H725" s="110"/>
      <c r="I725" s="110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</row>
    <row r="726" spans="1:39" ht="15.75" customHeight="1">
      <c r="A726" s="1"/>
      <c r="B726" s="1"/>
      <c r="C726" s="1"/>
      <c r="D726" s="1"/>
      <c r="E726" s="1"/>
      <c r="F726" s="1"/>
      <c r="G726" s="1"/>
      <c r="H726" s="110"/>
      <c r="I726" s="110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</row>
    <row r="727" spans="1:39" ht="15.75" customHeight="1">
      <c r="A727" s="1"/>
      <c r="B727" s="1"/>
      <c r="C727" s="1"/>
      <c r="D727" s="1"/>
      <c r="E727" s="1"/>
      <c r="F727" s="1"/>
      <c r="G727" s="1"/>
      <c r="H727" s="110"/>
      <c r="I727" s="110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</row>
    <row r="728" spans="1:39" ht="15.75" customHeight="1">
      <c r="A728" s="1"/>
      <c r="B728" s="1"/>
      <c r="C728" s="1"/>
      <c r="D728" s="1"/>
      <c r="E728" s="1"/>
      <c r="F728" s="1"/>
      <c r="G728" s="1"/>
      <c r="H728" s="110"/>
      <c r="I728" s="110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</row>
    <row r="729" spans="1:39" ht="15.75" customHeight="1">
      <c r="A729" s="1"/>
      <c r="B729" s="1"/>
      <c r="C729" s="1"/>
      <c r="D729" s="1"/>
      <c r="E729" s="1"/>
      <c r="F729" s="1"/>
      <c r="G729" s="1"/>
      <c r="H729" s="110"/>
      <c r="I729" s="110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</row>
    <row r="730" spans="1:39" ht="15.75" customHeight="1">
      <c r="A730" s="1"/>
      <c r="B730" s="1"/>
      <c r="C730" s="1"/>
      <c r="D730" s="1"/>
      <c r="E730" s="1"/>
      <c r="F730" s="1"/>
      <c r="G730" s="1"/>
      <c r="H730" s="110"/>
      <c r="I730" s="110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</row>
    <row r="731" spans="1:39" ht="15.75" customHeight="1">
      <c r="A731" s="1"/>
      <c r="B731" s="1"/>
      <c r="C731" s="1"/>
      <c r="D731" s="1"/>
      <c r="E731" s="1"/>
      <c r="F731" s="1"/>
      <c r="G731" s="1"/>
      <c r="H731" s="110"/>
      <c r="I731" s="110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</row>
    <row r="732" spans="1:39" ht="15.75" customHeight="1">
      <c r="A732" s="1"/>
      <c r="B732" s="1"/>
      <c r="C732" s="1"/>
      <c r="D732" s="1"/>
      <c r="E732" s="1"/>
      <c r="F732" s="1"/>
      <c r="G732" s="1"/>
      <c r="H732" s="110"/>
      <c r="I732" s="110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</row>
    <row r="733" spans="1:39" ht="15.75" customHeight="1">
      <c r="A733" s="1"/>
      <c r="B733" s="1"/>
      <c r="C733" s="1"/>
      <c r="D733" s="1"/>
      <c r="E733" s="1"/>
      <c r="F733" s="1"/>
      <c r="G733" s="1"/>
      <c r="H733" s="110"/>
      <c r="I733" s="110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</row>
    <row r="734" spans="1:39" ht="15.75" customHeight="1">
      <c r="A734" s="1"/>
      <c r="B734" s="1"/>
      <c r="C734" s="1"/>
      <c r="D734" s="1"/>
      <c r="E734" s="1"/>
      <c r="F734" s="1"/>
      <c r="G734" s="1"/>
      <c r="H734" s="110"/>
      <c r="I734" s="110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</row>
    <row r="735" spans="1:39" ht="15.75" customHeight="1">
      <c r="A735" s="1"/>
      <c r="B735" s="1"/>
      <c r="C735" s="1"/>
      <c r="D735" s="1"/>
      <c r="E735" s="1"/>
      <c r="F735" s="1"/>
      <c r="G735" s="1"/>
      <c r="H735" s="110"/>
      <c r="I735" s="110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</row>
    <row r="736" spans="1:39" ht="15.75" customHeight="1">
      <c r="A736" s="1"/>
      <c r="B736" s="1"/>
      <c r="C736" s="1"/>
      <c r="D736" s="1"/>
      <c r="E736" s="1"/>
      <c r="F736" s="1"/>
      <c r="G736" s="1"/>
      <c r="H736" s="110"/>
      <c r="I736" s="110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</row>
    <row r="737" spans="1:39" ht="15.75" customHeight="1">
      <c r="A737" s="1"/>
      <c r="B737" s="1"/>
      <c r="C737" s="1"/>
      <c r="D737" s="1"/>
      <c r="E737" s="1"/>
      <c r="F737" s="1"/>
      <c r="G737" s="1"/>
      <c r="H737" s="110"/>
      <c r="I737" s="110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</row>
    <row r="738" spans="1:39" ht="15.75" customHeight="1">
      <c r="A738" s="1"/>
      <c r="B738" s="1"/>
      <c r="C738" s="1"/>
      <c r="D738" s="1"/>
      <c r="E738" s="1"/>
      <c r="F738" s="1"/>
      <c r="G738" s="1"/>
      <c r="H738" s="110"/>
      <c r="I738" s="110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</row>
    <row r="739" spans="1:39" ht="15.75" customHeight="1">
      <c r="A739" s="1"/>
      <c r="B739" s="1"/>
      <c r="C739" s="1"/>
      <c r="D739" s="1"/>
      <c r="E739" s="1"/>
      <c r="F739" s="1"/>
      <c r="G739" s="1"/>
      <c r="H739" s="110"/>
      <c r="I739" s="110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</row>
    <row r="740" spans="1:39" ht="15.75" customHeight="1">
      <c r="A740" s="1"/>
      <c r="B740" s="1"/>
      <c r="C740" s="1"/>
      <c r="D740" s="1"/>
      <c r="E740" s="1"/>
      <c r="F740" s="1"/>
      <c r="G740" s="1"/>
      <c r="H740" s="110"/>
      <c r="I740" s="110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</row>
    <row r="741" spans="1:39" ht="15.75" customHeight="1">
      <c r="A741" s="1"/>
      <c r="B741" s="1"/>
      <c r="C741" s="1"/>
      <c r="D741" s="1"/>
      <c r="E741" s="1"/>
      <c r="F741" s="1"/>
      <c r="G741" s="1"/>
      <c r="H741" s="110"/>
      <c r="I741" s="110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</row>
    <row r="742" spans="1:39" ht="15.75" customHeight="1">
      <c r="A742" s="1"/>
      <c r="B742" s="1"/>
      <c r="C742" s="1"/>
      <c r="D742" s="1"/>
      <c r="E742" s="1"/>
      <c r="F742" s="1"/>
      <c r="G742" s="1"/>
      <c r="H742" s="110"/>
      <c r="I742" s="110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</row>
    <row r="743" spans="1:39" ht="15.75" customHeight="1">
      <c r="A743" s="1"/>
      <c r="B743" s="1"/>
      <c r="C743" s="1"/>
      <c r="D743" s="1"/>
      <c r="E743" s="1"/>
      <c r="F743" s="1"/>
      <c r="G743" s="1"/>
      <c r="H743" s="110"/>
      <c r="I743" s="110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</row>
    <row r="744" spans="1:39" ht="15.75" customHeight="1">
      <c r="A744" s="1"/>
      <c r="B744" s="1"/>
      <c r="C744" s="1"/>
      <c r="D744" s="1"/>
      <c r="E744" s="1"/>
      <c r="F744" s="1"/>
      <c r="G744" s="1"/>
      <c r="H744" s="110"/>
      <c r="I744" s="110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</row>
    <row r="745" spans="1:39" ht="15.75" customHeight="1">
      <c r="A745" s="1"/>
      <c r="B745" s="1"/>
      <c r="C745" s="1"/>
      <c r="D745" s="1"/>
      <c r="E745" s="1"/>
      <c r="F745" s="1"/>
      <c r="G745" s="1"/>
      <c r="H745" s="110"/>
      <c r="I745" s="110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</row>
    <row r="746" spans="1:39" ht="15.75" customHeight="1">
      <c r="A746" s="1"/>
      <c r="B746" s="1"/>
      <c r="C746" s="1"/>
      <c r="D746" s="1"/>
      <c r="E746" s="1"/>
      <c r="F746" s="1"/>
      <c r="G746" s="1"/>
      <c r="H746" s="110"/>
      <c r="I746" s="110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</row>
    <row r="747" spans="1:39" ht="15.75" customHeight="1">
      <c r="A747" s="1"/>
      <c r="B747" s="1"/>
      <c r="C747" s="1"/>
      <c r="D747" s="1"/>
      <c r="E747" s="1"/>
      <c r="F747" s="1"/>
      <c r="G747" s="1"/>
      <c r="H747" s="110"/>
      <c r="I747" s="110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</row>
    <row r="748" spans="1:39" ht="15.75" customHeight="1">
      <c r="A748" s="1"/>
      <c r="B748" s="1"/>
      <c r="C748" s="1"/>
      <c r="D748" s="1"/>
      <c r="E748" s="1"/>
      <c r="F748" s="1"/>
      <c r="G748" s="1"/>
      <c r="H748" s="110"/>
      <c r="I748" s="110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</row>
    <row r="749" spans="1:39" ht="15.75" customHeight="1">
      <c r="A749" s="1"/>
      <c r="B749" s="1"/>
      <c r="C749" s="1"/>
      <c r="D749" s="1"/>
      <c r="E749" s="1"/>
      <c r="F749" s="1"/>
      <c r="G749" s="1"/>
      <c r="H749" s="110"/>
      <c r="I749" s="110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</row>
    <row r="750" spans="1:39" ht="15.75" customHeight="1">
      <c r="A750" s="1"/>
      <c r="B750" s="1"/>
      <c r="C750" s="1"/>
      <c r="D750" s="1"/>
      <c r="E750" s="1"/>
      <c r="F750" s="1"/>
      <c r="G750" s="1"/>
      <c r="H750" s="110"/>
      <c r="I750" s="110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</row>
    <row r="751" spans="1:39" ht="15.75" customHeight="1">
      <c r="A751" s="1"/>
      <c r="B751" s="1"/>
      <c r="C751" s="1"/>
      <c r="D751" s="1"/>
      <c r="E751" s="1"/>
      <c r="F751" s="1"/>
      <c r="G751" s="1"/>
      <c r="H751" s="110"/>
      <c r="I751" s="110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</row>
    <row r="752" spans="1:39" ht="15.75" customHeight="1">
      <c r="A752" s="1"/>
      <c r="B752" s="1"/>
      <c r="C752" s="1"/>
      <c r="D752" s="1"/>
      <c r="E752" s="1"/>
      <c r="F752" s="1"/>
      <c r="G752" s="1"/>
      <c r="H752" s="110"/>
      <c r="I752" s="110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</row>
    <row r="753" spans="1:39" ht="15.75" customHeight="1">
      <c r="A753" s="1"/>
      <c r="B753" s="1"/>
      <c r="C753" s="1"/>
      <c r="D753" s="1"/>
      <c r="E753" s="1"/>
      <c r="F753" s="1"/>
      <c r="G753" s="1"/>
      <c r="H753" s="110"/>
      <c r="I753" s="110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</row>
    <row r="754" spans="1:39" ht="15.75" customHeight="1">
      <c r="A754" s="1"/>
      <c r="B754" s="1"/>
      <c r="C754" s="1"/>
      <c r="D754" s="1"/>
      <c r="E754" s="1"/>
      <c r="F754" s="1"/>
      <c r="G754" s="1"/>
      <c r="H754" s="110"/>
      <c r="I754" s="110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</row>
    <row r="755" spans="1:39" ht="15.75" customHeight="1">
      <c r="A755" s="1"/>
      <c r="B755" s="1"/>
      <c r="C755" s="1"/>
      <c r="D755" s="1"/>
      <c r="E755" s="1"/>
      <c r="F755" s="1"/>
      <c r="G755" s="1"/>
      <c r="H755" s="110"/>
      <c r="I755" s="110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</row>
    <row r="756" spans="1:39" ht="15.75" customHeight="1">
      <c r="A756" s="1"/>
      <c r="B756" s="1"/>
      <c r="C756" s="1"/>
      <c r="D756" s="1"/>
      <c r="E756" s="1"/>
      <c r="F756" s="1"/>
      <c r="G756" s="1"/>
      <c r="H756" s="110"/>
      <c r="I756" s="110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</row>
    <row r="757" spans="1:39" ht="15.75" customHeight="1">
      <c r="A757" s="1"/>
      <c r="B757" s="1"/>
      <c r="C757" s="1"/>
      <c r="D757" s="1"/>
      <c r="E757" s="1"/>
      <c r="F757" s="1"/>
      <c r="G757" s="1"/>
      <c r="H757" s="110"/>
      <c r="I757" s="110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</row>
    <row r="758" spans="1:39" ht="15.75" customHeight="1">
      <c r="A758" s="1"/>
      <c r="B758" s="1"/>
      <c r="C758" s="1"/>
      <c r="D758" s="1"/>
      <c r="E758" s="1"/>
      <c r="F758" s="1"/>
      <c r="G758" s="1"/>
      <c r="H758" s="110"/>
      <c r="I758" s="110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</row>
    <row r="759" spans="1:39" ht="15.75" customHeight="1">
      <c r="A759" s="1"/>
      <c r="B759" s="1"/>
      <c r="C759" s="1"/>
      <c r="D759" s="1"/>
      <c r="E759" s="1"/>
      <c r="F759" s="1"/>
      <c r="G759" s="1"/>
      <c r="H759" s="110"/>
      <c r="I759" s="110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</row>
    <row r="760" spans="1:39" ht="15.75" customHeight="1">
      <c r="A760" s="1"/>
      <c r="B760" s="1"/>
      <c r="C760" s="1"/>
      <c r="D760" s="1"/>
      <c r="E760" s="1"/>
      <c r="F760" s="1"/>
      <c r="G760" s="1"/>
      <c r="H760" s="110"/>
      <c r="I760" s="110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</row>
    <row r="761" spans="1:39" ht="15.75" customHeight="1">
      <c r="A761" s="1"/>
      <c r="B761" s="1"/>
      <c r="C761" s="1"/>
      <c r="D761" s="1"/>
      <c r="E761" s="1"/>
      <c r="F761" s="1"/>
      <c r="G761" s="1"/>
      <c r="H761" s="110"/>
      <c r="I761" s="110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</row>
    <row r="762" spans="1:39" ht="15.75" customHeight="1">
      <c r="A762" s="1"/>
      <c r="B762" s="1"/>
      <c r="C762" s="1"/>
      <c r="D762" s="1"/>
      <c r="E762" s="1"/>
      <c r="F762" s="1"/>
      <c r="G762" s="1"/>
      <c r="H762" s="110"/>
      <c r="I762" s="110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</row>
    <row r="763" spans="1:39" ht="15.75" customHeight="1">
      <c r="A763" s="1"/>
      <c r="B763" s="1"/>
      <c r="C763" s="1"/>
      <c r="D763" s="1"/>
      <c r="E763" s="1"/>
      <c r="F763" s="1"/>
      <c r="G763" s="1"/>
      <c r="H763" s="110"/>
      <c r="I763" s="110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</row>
    <row r="764" spans="1:39" ht="15.75" customHeight="1">
      <c r="A764" s="1"/>
      <c r="B764" s="1"/>
      <c r="C764" s="1"/>
      <c r="D764" s="1"/>
      <c r="E764" s="1"/>
      <c r="F764" s="1"/>
      <c r="G764" s="1"/>
      <c r="H764" s="110"/>
      <c r="I764" s="110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</row>
    <row r="765" spans="1:39" ht="15.75" customHeight="1">
      <c r="A765" s="1"/>
      <c r="B765" s="1"/>
      <c r="C765" s="1"/>
      <c r="D765" s="1"/>
      <c r="E765" s="1"/>
      <c r="F765" s="1"/>
      <c r="G765" s="1"/>
      <c r="H765" s="110"/>
      <c r="I765" s="110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</row>
    <row r="766" spans="1:39" ht="15.75" customHeight="1">
      <c r="A766" s="1"/>
      <c r="B766" s="1"/>
      <c r="C766" s="1"/>
      <c r="D766" s="1"/>
      <c r="E766" s="1"/>
      <c r="F766" s="1"/>
      <c r="G766" s="1"/>
      <c r="H766" s="110"/>
      <c r="I766" s="110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</row>
    <row r="767" spans="1:39" ht="15.75" customHeight="1">
      <c r="A767" s="1"/>
      <c r="B767" s="1"/>
      <c r="C767" s="1"/>
      <c r="D767" s="1"/>
      <c r="E767" s="1"/>
      <c r="F767" s="1"/>
      <c r="G767" s="1"/>
      <c r="H767" s="110"/>
      <c r="I767" s="110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</row>
    <row r="768" spans="1:39" ht="15.75" customHeight="1">
      <c r="A768" s="1"/>
      <c r="B768" s="1"/>
      <c r="C768" s="1"/>
      <c r="D768" s="1"/>
      <c r="E768" s="1"/>
      <c r="F768" s="1"/>
      <c r="G768" s="1"/>
      <c r="H768" s="110"/>
      <c r="I768" s="110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</row>
    <row r="769" spans="1:39" ht="15.75" customHeight="1">
      <c r="A769" s="1"/>
      <c r="B769" s="1"/>
      <c r="C769" s="1"/>
      <c r="D769" s="1"/>
      <c r="E769" s="1"/>
      <c r="F769" s="1"/>
      <c r="G769" s="1"/>
      <c r="H769" s="110"/>
      <c r="I769" s="110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</row>
    <row r="770" spans="1:39" ht="15.75" customHeight="1">
      <c r="A770" s="1"/>
      <c r="B770" s="1"/>
      <c r="C770" s="1"/>
      <c r="D770" s="1"/>
      <c r="E770" s="1"/>
      <c r="F770" s="1"/>
      <c r="G770" s="1"/>
      <c r="H770" s="110"/>
      <c r="I770" s="110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</row>
    <row r="771" spans="1:39" ht="15.75" customHeight="1">
      <c r="A771" s="1"/>
      <c r="B771" s="1"/>
      <c r="C771" s="1"/>
      <c r="D771" s="1"/>
      <c r="E771" s="1"/>
      <c r="F771" s="1"/>
      <c r="G771" s="1"/>
      <c r="H771" s="110"/>
      <c r="I771" s="110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</row>
    <row r="772" spans="1:39" ht="15.75" customHeight="1">
      <c r="A772" s="1"/>
      <c r="B772" s="1"/>
      <c r="C772" s="1"/>
      <c r="D772" s="1"/>
      <c r="E772" s="1"/>
      <c r="F772" s="1"/>
      <c r="G772" s="1"/>
      <c r="H772" s="110"/>
      <c r="I772" s="110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</row>
    <row r="773" spans="1:39" ht="15.75" customHeight="1">
      <c r="A773" s="1"/>
      <c r="B773" s="1"/>
      <c r="C773" s="1"/>
      <c r="D773" s="1"/>
      <c r="E773" s="1"/>
      <c r="F773" s="1"/>
      <c r="G773" s="1"/>
      <c r="H773" s="110"/>
      <c r="I773" s="110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</row>
    <row r="774" spans="1:39" ht="15.75" customHeight="1">
      <c r="A774" s="1"/>
      <c r="B774" s="1"/>
      <c r="C774" s="1"/>
      <c r="D774" s="1"/>
      <c r="E774" s="1"/>
      <c r="F774" s="1"/>
      <c r="G774" s="1"/>
      <c r="H774" s="110"/>
      <c r="I774" s="110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</row>
    <row r="775" spans="1:39" ht="15.75" customHeight="1">
      <c r="A775" s="1"/>
      <c r="B775" s="1"/>
      <c r="C775" s="1"/>
      <c r="D775" s="1"/>
      <c r="E775" s="1"/>
      <c r="F775" s="1"/>
      <c r="G775" s="1"/>
      <c r="H775" s="110"/>
      <c r="I775" s="110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</row>
    <row r="776" spans="1:39" ht="15.75" customHeight="1">
      <c r="A776" s="1"/>
      <c r="B776" s="1"/>
      <c r="C776" s="1"/>
      <c r="D776" s="1"/>
      <c r="E776" s="1"/>
      <c r="F776" s="1"/>
      <c r="G776" s="1"/>
      <c r="H776" s="110"/>
      <c r="I776" s="110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</row>
    <row r="777" spans="1:39" ht="15.75" customHeight="1">
      <c r="A777" s="1"/>
      <c r="B777" s="1"/>
      <c r="C777" s="1"/>
      <c r="D777" s="1"/>
      <c r="E777" s="1"/>
      <c r="F777" s="1"/>
      <c r="G777" s="1"/>
      <c r="H777" s="110"/>
      <c r="I777" s="110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</row>
    <row r="778" spans="1:39" ht="15.75" customHeight="1">
      <c r="A778" s="1"/>
      <c r="B778" s="1"/>
      <c r="C778" s="1"/>
      <c r="D778" s="1"/>
      <c r="E778" s="1"/>
      <c r="F778" s="1"/>
      <c r="G778" s="1"/>
      <c r="H778" s="110"/>
      <c r="I778" s="110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</row>
    <row r="779" spans="1:39" ht="15.75" customHeight="1">
      <c r="A779" s="1"/>
      <c r="B779" s="1"/>
      <c r="C779" s="1"/>
      <c r="D779" s="1"/>
      <c r="E779" s="1"/>
      <c r="F779" s="1"/>
      <c r="G779" s="1"/>
      <c r="H779" s="110"/>
      <c r="I779" s="110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</row>
    <row r="780" spans="1:39" ht="15.75" customHeight="1">
      <c r="A780" s="1"/>
      <c r="B780" s="1"/>
      <c r="C780" s="1"/>
      <c r="D780" s="1"/>
      <c r="E780" s="1"/>
      <c r="F780" s="1"/>
      <c r="G780" s="1"/>
      <c r="H780" s="110"/>
      <c r="I780" s="110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</row>
    <row r="781" spans="1:39" ht="15.75" customHeight="1">
      <c r="A781" s="1"/>
      <c r="B781" s="1"/>
      <c r="C781" s="1"/>
      <c r="D781" s="1"/>
      <c r="E781" s="1"/>
      <c r="F781" s="1"/>
      <c r="G781" s="1"/>
      <c r="H781" s="110"/>
      <c r="I781" s="110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</row>
    <row r="782" spans="1:39" ht="15.75" customHeight="1">
      <c r="A782" s="1"/>
      <c r="B782" s="1"/>
      <c r="C782" s="1"/>
      <c r="D782" s="1"/>
      <c r="E782" s="1"/>
      <c r="F782" s="1"/>
      <c r="G782" s="1"/>
      <c r="H782" s="110"/>
      <c r="I782" s="110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</row>
    <row r="783" spans="1:39" ht="15.75" customHeight="1">
      <c r="A783" s="1"/>
      <c r="B783" s="1"/>
      <c r="C783" s="1"/>
      <c r="D783" s="1"/>
      <c r="E783" s="1"/>
      <c r="F783" s="1"/>
      <c r="G783" s="1"/>
      <c r="H783" s="110"/>
      <c r="I783" s="110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</row>
    <row r="784" spans="1:39" ht="15.75" customHeight="1">
      <c r="A784" s="1"/>
      <c r="B784" s="1"/>
      <c r="C784" s="1"/>
      <c r="D784" s="1"/>
      <c r="E784" s="1"/>
      <c r="F784" s="1"/>
      <c r="G784" s="1"/>
      <c r="H784" s="110"/>
      <c r="I784" s="110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</row>
    <row r="785" spans="1:39" ht="15.75" customHeight="1">
      <c r="A785" s="1"/>
      <c r="B785" s="1"/>
      <c r="C785" s="1"/>
      <c r="D785" s="1"/>
      <c r="E785" s="1"/>
      <c r="F785" s="1"/>
      <c r="G785" s="1"/>
      <c r="H785" s="110"/>
      <c r="I785" s="110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</row>
    <row r="786" spans="1:39" ht="15.75" customHeight="1">
      <c r="A786" s="1"/>
      <c r="B786" s="1"/>
      <c r="C786" s="1"/>
      <c r="D786" s="1"/>
      <c r="E786" s="1"/>
      <c r="F786" s="1"/>
      <c r="G786" s="1"/>
      <c r="H786" s="110"/>
      <c r="I786" s="110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</row>
    <row r="787" spans="1:39" ht="15.75" customHeight="1">
      <c r="A787" s="1"/>
      <c r="B787" s="1"/>
      <c r="C787" s="1"/>
      <c r="D787" s="1"/>
      <c r="E787" s="1"/>
      <c r="F787" s="1"/>
      <c r="G787" s="1"/>
      <c r="H787" s="110"/>
      <c r="I787" s="110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</row>
    <row r="788" spans="1:39" ht="15.75" customHeight="1">
      <c r="A788" s="1"/>
      <c r="B788" s="1"/>
      <c r="C788" s="1"/>
      <c r="D788" s="1"/>
      <c r="E788" s="1"/>
      <c r="F788" s="1"/>
      <c r="G788" s="1"/>
      <c r="H788" s="110"/>
      <c r="I788" s="110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</row>
    <row r="789" spans="1:39" ht="15.75" customHeight="1">
      <c r="A789" s="1"/>
      <c r="B789" s="1"/>
      <c r="C789" s="1"/>
      <c r="D789" s="1"/>
      <c r="E789" s="1"/>
      <c r="F789" s="1"/>
      <c r="G789" s="1"/>
      <c r="H789" s="110"/>
      <c r="I789" s="110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</row>
    <row r="790" spans="1:39" ht="15.75" customHeight="1">
      <c r="A790" s="1"/>
      <c r="B790" s="1"/>
      <c r="C790" s="1"/>
      <c r="D790" s="1"/>
      <c r="E790" s="1"/>
      <c r="F790" s="1"/>
      <c r="G790" s="1"/>
      <c r="H790" s="110"/>
      <c r="I790" s="110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</row>
    <row r="791" spans="1:39" ht="15.75" customHeight="1">
      <c r="A791" s="1"/>
      <c r="B791" s="1"/>
      <c r="C791" s="1"/>
      <c r="D791" s="1"/>
      <c r="E791" s="1"/>
      <c r="F791" s="1"/>
      <c r="G791" s="1"/>
      <c r="H791" s="110"/>
      <c r="I791" s="110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</row>
    <row r="792" spans="1:39" ht="15.75" customHeight="1">
      <c r="A792" s="1"/>
      <c r="B792" s="1"/>
      <c r="C792" s="1"/>
      <c r="D792" s="1"/>
      <c r="E792" s="1"/>
      <c r="F792" s="1"/>
      <c r="G792" s="1"/>
      <c r="H792" s="110"/>
      <c r="I792" s="110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</row>
    <row r="793" spans="1:39" ht="15.75" customHeight="1">
      <c r="A793" s="1"/>
      <c r="B793" s="1"/>
      <c r="C793" s="1"/>
      <c r="D793" s="1"/>
      <c r="E793" s="1"/>
      <c r="F793" s="1"/>
      <c r="G793" s="1"/>
      <c r="H793" s="110"/>
      <c r="I793" s="110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</row>
    <row r="794" spans="1:39" ht="15.75" customHeight="1">
      <c r="A794" s="1"/>
      <c r="B794" s="1"/>
      <c r="C794" s="1"/>
      <c r="D794" s="1"/>
      <c r="E794" s="1"/>
      <c r="F794" s="1"/>
      <c r="G794" s="1"/>
      <c r="H794" s="110"/>
      <c r="I794" s="110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</row>
    <row r="795" spans="1:39" ht="15.75" customHeight="1">
      <c r="A795" s="1"/>
      <c r="B795" s="1"/>
      <c r="C795" s="1"/>
      <c r="D795" s="1"/>
      <c r="E795" s="1"/>
      <c r="F795" s="1"/>
      <c r="G795" s="1"/>
      <c r="H795" s="110"/>
      <c r="I795" s="110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</row>
    <row r="796" spans="1:39" ht="15.75" customHeight="1">
      <c r="A796" s="1"/>
      <c r="B796" s="1"/>
      <c r="C796" s="1"/>
      <c r="D796" s="1"/>
      <c r="E796" s="1"/>
      <c r="F796" s="1"/>
      <c r="G796" s="1"/>
      <c r="H796" s="110"/>
      <c r="I796" s="110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</row>
    <row r="797" spans="1:39" ht="15.75" customHeight="1">
      <c r="A797" s="1"/>
      <c r="B797" s="1"/>
      <c r="C797" s="1"/>
      <c r="D797" s="1"/>
      <c r="E797" s="1"/>
      <c r="F797" s="1"/>
      <c r="G797" s="1"/>
      <c r="H797" s="110"/>
      <c r="I797" s="110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</row>
    <row r="798" spans="1:39" ht="15.75" customHeight="1">
      <c r="A798" s="1"/>
      <c r="B798" s="1"/>
      <c r="C798" s="1"/>
      <c r="D798" s="1"/>
      <c r="E798" s="1"/>
      <c r="F798" s="1"/>
      <c r="G798" s="1"/>
      <c r="H798" s="110"/>
      <c r="I798" s="110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</row>
    <row r="799" spans="1:39" ht="15.75" customHeight="1">
      <c r="A799" s="1"/>
      <c r="B799" s="1"/>
      <c r="C799" s="1"/>
      <c r="D799" s="1"/>
      <c r="E799" s="1"/>
      <c r="F799" s="1"/>
      <c r="G799" s="1"/>
      <c r="H799" s="110"/>
      <c r="I799" s="110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</row>
    <row r="800" spans="1:39" ht="15.75" customHeight="1">
      <c r="A800" s="1"/>
      <c r="B800" s="1"/>
      <c r="C800" s="1"/>
      <c r="D800" s="1"/>
      <c r="E800" s="1"/>
      <c r="F800" s="1"/>
      <c r="G800" s="1"/>
      <c r="H800" s="110"/>
      <c r="I800" s="110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</row>
    <row r="801" spans="1:39" ht="15.75" customHeight="1">
      <c r="A801" s="1"/>
      <c r="B801" s="1"/>
      <c r="C801" s="1"/>
      <c r="D801" s="1"/>
      <c r="E801" s="1"/>
      <c r="F801" s="1"/>
      <c r="G801" s="1"/>
      <c r="H801" s="110"/>
      <c r="I801" s="110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</row>
    <row r="802" spans="1:39" ht="15.75" customHeight="1">
      <c r="A802" s="1"/>
      <c r="B802" s="1"/>
      <c r="C802" s="1"/>
      <c r="D802" s="1"/>
      <c r="E802" s="1"/>
      <c r="F802" s="1"/>
      <c r="G802" s="1"/>
      <c r="H802" s="110"/>
      <c r="I802" s="110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</row>
    <row r="803" spans="1:39" ht="15.75" customHeight="1">
      <c r="A803" s="1"/>
      <c r="B803" s="1"/>
      <c r="C803" s="1"/>
      <c r="D803" s="1"/>
      <c r="E803" s="1"/>
      <c r="F803" s="1"/>
      <c r="G803" s="1"/>
      <c r="H803" s="110"/>
      <c r="I803" s="110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</row>
    <row r="804" spans="1:39" ht="15.75" customHeight="1">
      <c r="A804" s="1"/>
      <c r="B804" s="1"/>
      <c r="C804" s="1"/>
      <c r="D804" s="1"/>
      <c r="E804" s="1"/>
      <c r="F804" s="1"/>
      <c r="G804" s="1"/>
      <c r="H804" s="110"/>
      <c r="I804" s="110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</row>
    <row r="805" spans="1:39" ht="15.75" customHeight="1">
      <c r="A805" s="1"/>
      <c r="B805" s="1"/>
      <c r="C805" s="1"/>
      <c r="D805" s="1"/>
      <c r="E805" s="1"/>
      <c r="F805" s="1"/>
      <c r="G805" s="1"/>
      <c r="H805" s="110"/>
      <c r="I805" s="110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</row>
    <row r="806" spans="1:39" ht="15.75" customHeight="1">
      <c r="A806" s="1"/>
      <c r="B806" s="1"/>
      <c r="C806" s="1"/>
      <c r="D806" s="1"/>
      <c r="E806" s="1"/>
      <c r="F806" s="1"/>
      <c r="G806" s="1"/>
      <c r="H806" s="110"/>
      <c r="I806" s="110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</row>
    <row r="807" spans="1:39" ht="15.75" customHeight="1">
      <c r="A807" s="1"/>
      <c r="B807" s="1"/>
      <c r="C807" s="1"/>
      <c r="D807" s="1"/>
      <c r="E807" s="1"/>
      <c r="F807" s="1"/>
      <c r="G807" s="1"/>
      <c r="H807" s="110"/>
      <c r="I807" s="110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</row>
    <row r="808" spans="1:39" ht="15.75" customHeight="1">
      <c r="A808" s="1"/>
      <c r="B808" s="1"/>
      <c r="C808" s="1"/>
      <c r="D808" s="1"/>
      <c r="E808" s="1"/>
      <c r="F808" s="1"/>
      <c r="G808" s="1"/>
      <c r="H808" s="110"/>
      <c r="I808" s="110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</row>
    <row r="809" spans="1:39" ht="15.75" customHeight="1">
      <c r="A809" s="1"/>
      <c r="B809" s="1"/>
      <c r="C809" s="1"/>
      <c r="D809" s="1"/>
      <c r="E809" s="1"/>
      <c r="F809" s="1"/>
      <c r="G809" s="1"/>
      <c r="H809" s="110"/>
      <c r="I809" s="110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</row>
    <row r="810" spans="1:39" ht="15.75" customHeight="1">
      <c r="A810" s="1"/>
      <c r="B810" s="1"/>
      <c r="C810" s="1"/>
      <c r="D810" s="1"/>
      <c r="E810" s="1"/>
      <c r="F810" s="1"/>
      <c r="G810" s="1"/>
      <c r="H810" s="110"/>
      <c r="I810" s="110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</row>
    <row r="811" spans="1:39" ht="15.75" customHeight="1">
      <c r="A811" s="1"/>
      <c r="B811" s="1"/>
      <c r="C811" s="1"/>
      <c r="D811" s="1"/>
      <c r="E811" s="1"/>
      <c r="F811" s="1"/>
      <c r="G811" s="1"/>
      <c r="H811" s="110"/>
      <c r="I811" s="110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</row>
    <row r="812" spans="1:39" ht="15.75" customHeight="1">
      <c r="A812" s="1"/>
      <c r="B812" s="1"/>
      <c r="C812" s="1"/>
      <c r="D812" s="1"/>
      <c r="E812" s="1"/>
      <c r="F812" s="1"/>
      <c r="G812" s="1"/>
      <c r="H812" s="110"/>
      <c r="I812" s="110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</row>
    <row r="813" spans="1:39" ht="15.75" customHeight="1">
      <c r="A813" s="1"/>
      <c r="B813" s="1"/>
      <c r="C813" s="1"/>
      <c r="D813" s="1"/>
      <c r="E813" s="1"/>
      <c r="F813" s="1"/>
      <c r="G813" s="1"/>
      <c r="H813" s="110"/>
      <c r="I813" s="110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</row>
    <row r="814" spans="1:39" ht="15.75" customHeight="1">
      <c r="A814" s="1"/>
      <c r="B814" s="1"/>
      <c r="C814" s="1"/>
      <c r="D814" s="1"/>
      <c r="E814" s="1"/>
      <c r="F814" s="1"/>
      <c r="G814" s="1"/>
      <c r="H814" s="110"/>
      <c r="I814" s="110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</row>
    <row r="815" spans="1:39" ht="15.75" customHeight="1">
      <c r="A815" s="1"/>
      <c r="B815" s="1"/>
      <c r="C815" s="1"/>
      <c r="D815" s="1"/>
      <c r="E815" s="1"/>
      <c r="F815" s="1"/>
      <c r="G815" s="1"/>
      <c r="H815" s="110"/>
      <c r="I815" s="110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</row>
    <row r="816" spans="1:39" ht="15.75" customHeight="1">
      <c r="A816" s="1"/>
      <c r="B816" s="1"/>
      <c r="C816" s="1"/>
      <c r="D816" s="1"/>
      <c r="E816" s="1"/>
      <c r="F816" s="1"/>
      <c r="G816" s="1"/>
      <c r="H816" s="110"/>
      <c r="I816" s="110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</row>
    <row r="817" spans="1:39" ht="15.75" customHeight="1">
      <c r="A817" s="1"/>
      <c r="B817" s="1"/>
      <c r="C817" s="1"/>
      <c r="D817" s="1"/>
      <c r="E817" s="1"/>
      <c r="F817" s="1"/>
      <c r="G817" s="1"/>
      <c r="H817" s="110"/>
      <c r="I817" s="110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</row>
    <row r="818" spans="1:39" ht="15.75" customHeight="1">
      <c r="A818" s="1"/>
      <c r="B818" s="1"/>
      <c r="C818" s="1"/>
      <c r="D818" s="1"/>
      <c r="E818" s="1"/>
      <c r="F818" s="1"/>
      <c r="G818" s="1"/>
      <c r="H818" s="110"/>
      <c r="I818" s="110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</row>
    <row r="819" spans="1:39" ht="15.75" customHeight="1">
      <c r="A819" s="1"/>
      <c r="B819" s="1"/>
      <c r="C819" s="1"/>
      <c r="D819" s="1"/>
      <c r="E819" s="1"/>
      <c r="F819" s="1"/>
      <c r="G819" s="1"/>
      <c r="H819" s="110"/>
      <c r="I819" s="110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</row>
    <row r="820" spans="1:39" ht="15.75" customHeight="1">
      <c r="A820" s="1"/>
      <c r="B820" s="1"/>
      <c r="C820" s="1"/>
      <c r="D820" s="1"/>
      <c r="E820" s="1"/>
      <c r="F820" s="1"/>
      <c r="G820" s="1"/>
      <c r="H820" s="110"/>
      <c r="I820" s="110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</row>
    <row r="821" spans="1:39" ht="15.75" customHeight="1">
      <c r="A821" s="1"/>
      <c r="B821" s="1"/>
      <c r="C821" s="1"/>
      <c r="D821" s="1"/>
      <c r="E821" s="1"/>
      <c r="F821" s="1"/>
      <c r="G821" s="1"/>
      <c r="H821" s="110"/>
      <c r="I821" s="110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</row>
    <row r="822" spans="1:39" ht="15.75" customHeight="1">
      <c r="A822" s="1"/>
      <c r="B822" s="1"/>
      <c r="C822" s="1"/>
      <c r="D822" s="1"/>
      <c r="E822" s="1"/>
      <c r="F822" s="1"/>
      <c r="G822" s="1"/>
      <c r="H822" s="110"/>
      <c r="I822" s="110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</row>
    <row r="823" spans="1:39" ht="15.75" customHeight="1">
      <c r="A823" s="1"/>
      <c r="B823" s="1"/>
      <c r="C823" s="1"/>
      <c r="D823" s="1"/>
      <c r="E823" s="1"/>
      <c r="F823" s="1"/>
      <c r="G823" s="1"/>
      <c r="H823" s="110"/>
      <c r="I823" s="110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</row>
    <row r="824" spans="1:39" ht="15.75" customHeight="1">
      <c r="A824" s="1"/>
      <c r="B824" s="1"/>
      <c r="C824" s="1"/>
      <c r="D824" s="1"/>
      <c r="E824" s="1"/>
      <c r="F824" s="1"/>
      <c r="G824" s="1"/>
      <c r="H824" s="110"/>
      <c r="I824" s="110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</row>
    <row r="825" spans="1:39" ht="15.75" customHeight="1">
      <c r="A825" s="1"/>
      <c r="B825" s="1"/>
      <c r="C825" s="1"/>
      <c r="D825" s="1"/>
      <c r="E825" s="1"/>
      <c r="F825" s="1"/>
      <c r="G825" s="1"/>
      <c r="H825" s="110"/>
      <c r="I825" s="110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</row>
    <row r="826" spans="1:39" ht="15.75" customHeight="1">
      <c r="A826" s="1"/>
      <c r="B826" s="1"/>
      <c r="C826" s="1"/>
      <c r="D826" s="1"/>
      <c r="E826" s="1"/>
      <c r="F826" s="1"/>
      <c r="G826" s="1"/>
      <c r="H826" s="110"/>
      <c r="I826" s="110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</row>
    <row r="827" spans="1:39" ht="15.75" customHeight="1">
      <c r="A827" s="1"/>
      <c r="B827" s="1"/>
      <c r="C827" s="1"/>
      <c r="D827" s="1"/>
      <c r="E827" s="1"/>
      <c r="F827" s="1"/>
      <c r="G827" s="1"/>
      <c r="H827" s="110"/>
      <c r="I827" s="110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</row>
    <row r="828" spans="1:39" ht="15.75" customHeight="1">
      <c r="A828" s="1"/>
      <c r="B828" s="1"/>
      <c r="C828" s="1"/>
      <c r="D828" s="1"/>
      <c r="E828" s="1"/>
      <c r="F828" s="1"/>
      <c r="G828" s="1"/>
      <c r="H828" s="110"/>
      <c r="I828" s="110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</row>
    <row r="829" spans="1:39" ht="15.75" customHeight="1">
      <c r="A829" s="1"/>
      <c r="B829" s="1"/>
      <c r="C829" s="1"/>
      <c r="D829" s="1"/>
      <c r="E829" s="1"/>
      <c r="F829" s="1"/>
      <c r="G829" s="1"/>
      <c r="H829" s="110"/>
      <c r="I829" s="110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</row>
    <row r="830" spans="1:39" ht="15.75" customHeight="1">
      <c r="A830" s="1"/>
      <c r="B830" s="1"/>
      <c r="C830" s="1"/>
      <c r="D830" s="1"/>
      <c r="E830" s="1"/>
      <c r="F830" s="1"/>
      <c r="G830" s="1"/>
      <c r="H830" s="110"/>
      <c r="I830" s="110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</row>
    <row r="831" spans="1:39" ht="15.75" customHeight="1">
      <c r="A831" s="1"/>
      <c r="B831" s="1"/>
      <c r="C831" s="1"/>
      <c r="D831" s="1"/>
      <c r="E831" s="1"/>
      <c r="F831" s="1"/>
      <c r="G831" s="1"/>
      <c r="H831" s="110"/>
      <c r="I831" s="110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</row>
    <row r="832" spans="1:39" ht="15.75" customHeight="1">
      <c r="A832" s="1"/>
      <c r="B832" s="1"/>
      <c r="C832" s="1"/>
      <c r="D832" s="1"/>
      <c r="E832" s="1"/>
      <c r="F832" s="1"/>
      <c r="G832" s="1"/>
      <c r="H832" s="110"/>
      <c r="I832" s="110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</row>
    <row r="833" spans="1:39" ht="15.75" customHeight="1">
      <c r="A833" s="1"/>
      <c r="B833" s="1"/>
      <c r="C833" s="1"/>
      <c r="D833" s="1"/>
      <c r="E833" s="1"/>
      <c r="F833" s="1"/>
      <c r="G833" s="1"/>
      <c r="H833" s="110"/>
      <c r="I833" s="110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</row>
    <row r="834" spans="1:39" ht="15.75" customHeight="1">
      <c r="A834" s="1"/>
      <c r="B834" s="1"/>
      <c r="C834" s="1"/>
      <c r="D834" s="1"/>
      <c r="E834" s="1"/>
      <c r="F834" s="1"/>
      <c r="G834" s="1"/>
      <c r="H834" s="110"/>
      <c r="I834" s="110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</row>
    <row r="835" spans="1:39" ht="15.75" customHeight="1">
      <c r="A835" s="1"/>
      <c r="B835" s="1"/>
      <c r="C835" s="1"/>
      <c r="D835" s="1"/>
      <c r="E835" s="1"/>
      <c r="F835" s="1"/>
      <c r="G835" s="1"/>
      <c r="H835" s="110"/>
      <c r="I835" s="110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</row>
    <row r="836" spans="1:39" ht="15.75" customHeight="1">
      <c r="A836" s="1"/>
      <c r="B836" s="1"/>
      <c r="C836" s="1"/>
      <c r="D836" s="1"/>
      <c r="E836" s="1"/>
      <c r="F836" s="1"/>
      <c r="G836" s="1"/>
      <c r="H836" s="110"/>
      <c r="I836" s="110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</row>
    <row r="837" spans="1:39" ht="15.75" customHeight="1">
      <c r="A837" s="1"/>
      <c r="B837" s="1"/>
      <c r="C837" s="1"/>
      <c r="D837" s="1"/>
      <c r="E837" s="1"/>
      <c r="F837" s="1"/>
      <c r="G837" s="1"/>
      <c r="H837" s="110"/>
      <c r="I837" s="110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</row>
    <row r="838" spans="1:39" ht="15.75" customHeight="1">
      <c r="A838" s="1"/>
      <c r="B838" s="1"/>
      <c r="C838" s="1"/>
      <c r="D838" s="1"/>
      <c r="E838" s="1"/>
      <c r="F838" s="1"/>
      <c r="G838" s="1"/>
      <c r="H838" s="110"/>
      <c r="I838" s="110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</row>
    <row r="839" spans="1:39" ht="15.75" customHeight="1">
      <c r="A839" s="1"/>
      <c r="B839" s="1"/>
      <c r="C839" s="1"/>
      <c r="D839" s="1"/>
      <c r="E839" s="1"/>
      <c r="F839" s="1"/>
      <c r="G839" s="1"/>
      <c r="H839" s="110"/>
      <c r="I839" s="110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</row>
    <row r="840" spans="1:39" ht="15.75" customHeight="1">
      <c r="A840" s="1"/>
      <c r="B840" s="1"/>
      <c r="C840" s="1"/>
      <c r="D840" s="1"/>
      <c r="E840" s="1"/>
      <c r="F840" s="1"/>
      <c r="G840" s="1"/>
      <c r="H840" s="110"/>
      <c r="I840" s="110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</row>
    <row r="841" spans="1:39" ht="15.75" customHeight="1">
      <c r="A841" s="1"/>
      <c r="B841" s="1"/>
      <c r="C841" s="1"/>
      <c r="D841" s="1"/>
      <c r="E841" s="1"/>
      <c r="F841" s="1"/>
      <c r="G841" s="1"/>
      <c r="H841" s="110"/>
      <c r="I841" s="110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</row>
    <row r="842" spans="1:39" ht="15.75" customHeight="1">
      <c r="A842" s="1"/>
      <c r="B842" s="1"/>
      <c r="C842" s="1"/>
      <c r="D842" s="1"/>
      <c r="E842" s="1"/>
      <c r="F842" s="1"/>
      <c r="G842" s="1"/>
      <c r="H842" s="110"/>
      <c r="I842" s="110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</row>
    <row r="843" spans="1:39" ht="15.75" customHeight="1">
      <c r="A843" s="1"/>
      <c r="B843" s="1"/>
      <c r="C843" s="1"/>
      <c r="D843" s="1"/>
      <c r="E843" s="1"/>
      <c r="F843" s="1"/>
      <c r="G843" s="1"/>
      <c r="H843" s="110"/>
      <c r="I843" s="110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</row>
    <row r="844" spans="1:39" ht="15.75" customHeight="1">
      <c r="A844" s="1"/>
      <c r="B844" s="1"/>
      <c r="C844" s="1"/>
      <c r="D844" s="1"/>
      <c r="E844" s="1"/>
      <c r="F844" s="1"/>
      <c r="G844" s="1"/>
      <c r="H844" s="110"/>
      <c r="I844" s="110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</row>
    <row r="845" spans="1:39" ht="15.75" customHeight="1">
      <c r="A845" s="1"/>
      <c r="B845" s="1"/>
      <c r="C845" s="1"/>
      <c r="D845" s="1"/>
      <c r="E845" s="1"/>
      <c r="F845" s="1"/>
      <c r="G845" s="1"/>
      <c r="H845" s="110"/>
      <c r="I845" s="110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</row>
    <row r="846" spans="1:39" ht="15.75" customHeight="1">
      <c r="A846" s="1"/>
      <c r="B846" s="1"/>
      <c r="C846" s="1"/>
      <c r="D846" s="1"/>
      <c r="E846" s="1"/>
      <c r="F846" s="1"/>
      <c r="G846" s="1"/>
      <c r="H846" s="110"/>
      <c r="I846" s="110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</row>
    <row r="847" spans="1:39" ht="15.75" customHeight="1">
      <c r="A847" s="1"/>
      <c r="B847" s="1"/>
      <c r="C847" s="1"/>
      <c r="D847" s="1"/>
      <c r="E847" s="1"/>
      <c r="F847" s="1"/>
      <c r="G847" s="1"/>
      <c r="H847" s="110"/>
      <c r="I847" s="110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</row>
    <row r="848" spans="1:39" ht="15.75" customHeight="1">
      <c r="A848" s="1"/>
      <c r="B848" s="1"/>
      <c r="C848" s="1"/>
      <c r="D848" s="1"/>
      <c r="E848" s="1"/>
      <c r="F848" s="1"/>
      <c r="G848" s="1"/>
      <c r="H848" s="110"/>
      <c r="I848" s="110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</row>
    <row r="849" spans="1:39" ht="15.75" customHeight="1">
      <c r="A849" s="1"/>
      <c r="B849" s="1"/>
      <c r="C849" s="1"/>
      <c r="D849" s="1"/>
      <c r="E849" s="1"/>
      <c r="F849" s="1"/>
      <c r="G849" s="1"/>
      <c r="H849" s="110"/>
      <c r="I849" s="110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</row>
    <row r="850" spans="1:39" ht="15.75" customHeight="1">
      <c r="A850" s="1"/>
      <c r="B850" s="1"/>
      <c r="C850" s="1"/>
      <c r="D850" s="1"/>
      <c r="E850" s="1"/>
      <c r="F850" s="1"/>
      <c r="G850" s="1"/>
      <c r="H850" s="110"/>
      <c r="I850" s="110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</row>
    <row r="851" spans="1:39" ht="15.75" customHeight="1">
      <c r="A851" s="1"/>
      <c r="B851" s="1"/>
      <c r="C851" s="1"/>
      <c r="D851" s="1"/>
      <c r="E851" s="1"/>
      <c r="F851" s="1"/>
      <c r="G851" s="1"/>
      <c r="H851" s="110"/>
      <c r="I851" s="110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</row>
    <row r="852" spans="1:39" ht="15.75" customHeight="1">
      <c r="A852" s="1"/>
      <c r="B852" s="1"/>
      <c r="C852" s="1"/>
      <c r="D852" s="1"/>
      <c r="E852" s="1"/>
      <c r="F852" s="1"/>
      <c r="G852" s="1"/>
      <c r="H852" s="110"/>
      <c r="I852" s="110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</row>
    <row r="853" spans="1:39" ht="15.75" customHeight="1">
      <c r="A853" s="1"/>
      <c r="B853" s="1"/>
      <c r="C853" s="1"/>
      <c r="D853" s="1"/>
      <c r="E853" s="1"/>
      <c r="F853" s="1"/>
      <c r="G853" s="1"/>
      <c r="H853" s="110"/>
      <c r="I853" s="110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</row>
    <row r="854" spans="1:39" ht="15.75" customHeight="1">
      <c r="A854" s="1"/>
      <c r="B854" s="1"/>
      <c r="C854" s="1"/>
      <c r="D854" s="1"/>
      <c r="E854" s="1"/>
      <c r="F854" s="1"/>
      <c r="G854" s="1"/>
      <c r="H854" s="110"/>
      <c r="I854" s="110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</row>
    <row r="855" spans="1:39" ht="15.75" customHeight="1">
      <c r="A855" s="1"/>
      <c r="B855" s="1"/>
      <c r="C855" s="1"/>
      <c r="D855" s="1"/>
      <c r="E855" s="1"/>
      <c r="F855" s="1"/>
      <c r="G855" s="1"/>
      <c r="H855" s="110"/>
      <c r="I855" s="110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</row>
    <row r="856" spans="1:39" ht="15.75" customHeight="1">
      <c r="A856" s="1"/>
      <c r="B856" s="1"/>
      <c r="C856" s="1"/>
      <c r="D856" s="1"/>
      <c r="E856" s="1"/>
      <c r="F856" s="1"/>
      <c r="G856" s="1"/>
      <c r="H856" s="110"/>
      <c r="I856" s="110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</row>
    <row r="857" spans="1:39" ht="15.75" customHeight="1">
      <c r="A857" s="1"/>
      <c r="B857" s="1"/>
      <c r="C857" s="1"/>
      <c r="D857" s="1"/>
      <c r="E857" s="1"/>
      <c r="F857" s="1"/>
      <c r="G857" s="1"/>
      <c r="H857" s="110"/>
      <c r="I857" s="110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</row>
    <row r="858" spans="1:39" ht="15.75" customHeight="1">
      <c r="A858" s="1"/>
      <c r="B858" s="1"/>
      <c r="C858" s="1"/>
      <c r="D858" s="1"/>
      <c r="E858" s="1"/>
      <c r="F858" s="1"/>
      <c r="G858" s="1"/>
      <c r="H858" s="110"/>
      <c r="I858" s="110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</row>
    <row r="859" spans="1:39" ht="15.75" customHeight="1">
      <c r="A859" s="1"/>
      <c r="B859" s="1"/>
      <c r="C859" s="1"/>
      <c r="D859" s="1"/>
      <c r="E859" s="1"/>
      <c r="F859" s="1"/>
      <c r="G859" s="1"/>
      <c r="H859" s="110"/>
      <c r="I859" s="110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</row>
    <row r="860" spans="1:39" ht="15.75" customHeight="1">
      <c r="A860" s="1"/>
      <c r="B860" s="1"/>
      <c r="C860" s="1"/>
      <c r="D860" s="1"/>
      <c r="E860" s="1"/>
      <c r="F860" s="1"/>
      <c r="G860" s="1"/>
      <c r="H860" s="110"/>
      <c r="I860" s="110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</row>
    <row r="861" spans="1:39" ht="15.75" customHeight="1">
      <c r="A861" s="1"/>
      <c r="B861" s="1"/>
      <c r="C861" s="1"/>
      <c r="D861" s="1"/>
      <c r="E861" s="1"/>
      <c r="F861" s="1"/>
      <c r="G861" s="1"/>
      <c r="H861" s="110"/>
      <c r="I861" s="110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</row>
    <row r="862" spans="1:39" ht="15.75" customHeight="1">
      <c r="A862" s="1"/>
      <c r="B862" s="1"/>
      <c r="C862" s="1"/>
      <c r="D862" s="1"/>
      <c r="E862" s="1"/>
      <c r="F862" s="1"/>
      <c r="G862" s="1"/>
      <c r="H862" s="110"/>
      <c r="I862" s="110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</row>
    <row r="863" spans="1:39" ht="15.75" customHeight="1">
      <c r="A863" s="1"/>
      <c r="B863" s="1"/>
      <c r="C863" s="1"/>
      <c r="D863" s="1"/>
      <c r="E863" s="1"/>
      <c r="F863" s="1"/>
      <c r="G863" s="1"/>
      <c r="H863" s="110"/>
      <c r="I863" s="110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</row>
    <row r="864" spans="1:39" ht="15.75" customHeight="1">
      <c r="A864" s="1"/>
      <c r="B864" s="1"/>
      <c r="C864" s="1"/>
      <c r="D864" s="1"/>
      <c r="E864" s="1"/>
      <c r="F864" s="1"/>
      <c r="G864" s="1"/>
      <c r="H864" s="110"/>
      <c r="I864" s="110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</row>
    <row r="865" spans="1:39" ht="15.75" customHeight="1">
      <c r="A865" s="1"/>
      <c r="B865" s="1"/>
      <c r="C865" s="1"/>
      <c r="D865" s="1"/>
      <c r="E865" s="1"/>
      <c r="F865" s="1"/>
      <c r="G865" s="1"/>
      <c r="H865" s="110"/>
      <c r="I865" s="110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</row>
    <row r="866" spans="1:39" ht="15.75" customHeight="1">
      <c r="A866" s="1"/>
      <c r="B866" s="1"/>
      <c r="C866" s="1"/>
      <c r="D866" s="1"/>
      <c r="E866" s="1"/>
      <c r="F866" s="1"/>
      <c r="G866" s="1"/>
      <c r="H866" s="110"/>
      <c r="I866" s="110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</row>
    <row r="867" spans="1:39" ht="15.75" customHeight="1">
      <c r="A867" s="1"/>
      <c r="B867" s="1"/>
      <c r="C867" s="1"/>
      <c r="D867" s="1"/>
      <c r="E867" s="1"/>
      <c r="F867" s="1"/>
      <c r="G867" s="1"/>
      <c r="H867" s="110"/>
      <c r="I867" s="110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</row>
    <row r="868" spans="1:39" ht="15.75" customHeight="1">
      <c r="A868" s="1"/>
      <c r="B868" s="1"/>
      <c r="C868" s="1"/>
      <c r="D868" s="1"/>
      <c r="E868" s="1"/>
      <c r="F868" s="1"/>
      <c r="G868" s="1"/>
      <c r="H868" s="110"/>
      <c r="I868" s="110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</row>
    <row r="869" spans="1:39" ht="15.75" customHeight="1">
      <c r="A869" s="1"/>
      <c r="B869" s="1"/>
      <c r="C869" s="1"/>
      <c r="D869" s="1"/>
      <c r="E869" s="1"/>
      <c r="F869" s="1"/>
      <c r="G869" s="1"/>
      <c r="H869" s="110"/>
      <c r="I869" s="110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</row>
    <row r="870" spans="1:39" ht="15.75" customHeight="1">
      <c r="A870" s="1"/>
      <c r="B870" s="1"/>
      <c r="C870" s="1"/>
      <c r="D870" s="1"/>
      <c r="E870" s="1"/>
      <c r="F870" s="1"/>
      <c r="G870" s="1"/>
      <c r="H870" s="110"/>
      <c r="I870" s="110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</row>
    <row r="871" spans="1:39" ht="15.75" customHeight="1">
      <c r="A871" s="1"/>
      <c r="B871" s="1"/>
      <c r="C871" s="1"/>
      <c r="D871" s="1"/>
      <c r="E871" s="1"/>
      <c r="F871" s="1"/>
      <c r="G871" s="1"/>
      <c r="H871" s="110"/>
      <c r="I871" s="110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</row>
    <row r="872" spans="1:39" ht="15.75" customHeight="1">
      <c r="A872" s="1"/>
      <c r="B872" s="1"/>
      <c r="C872" s="1"/>
      <c r="D872" s="1"/>
      <c r="E872" s="1"/>
      <c r="F872" s="1"/>
      <c r="G872" s="1"/>
      <c r="H872" s="110"/>
      <c r="I872" s="110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</row>
    <row r="873" spans="1:39" ht="15.75" customHeight="1">
      <c r="A873" s="1"/>
      <c r="B873" s="1"/>
      <c r="C873" s="1"/>
      <c r="D873" s="1"/>
      <c r="E873" s="1"/>
      <c r="F873" s="1"/>
      <c r="G873" s="1"/>
      <c r="H873" s="110"/>
      <c r="I873" s="110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</row>
    <row r="874" spans="1:39" ht="15.75" customHeight="1">
      <c r="A874" s="1"/>
      <c r="B874" s="1"/>
      <c r="C874" s="1"/>
      <c r="D874" s="1"/>
      <c r="E874" s="1"/>
      <c r="F874" s="1"/>
      <c r="G874" s="1"/>
      <c r="H874" s="110"/>
      <c r="I874" s="110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</row>
    <row r="875" spans="1:39" ht="15.75" customHeight="1">
      <c r="A875" s="1"/>
      <c r="B875" s="1"/>
      <c r="C875" s="1"/>
      <c r="D875" s="1"/>
      <c r="E875" s="1"/>
      <c r="F875" s="1"/>
      <c r="G875" s="1"/>
      <c r="H875" s="110"/>
      <c r="I875" s="110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</row>
    <row r="876" spans="1:39" ht="15.75" customHeight="1">
      <c r="A876" s="1"/>
      <c r="B876" s="1"/>
      <c r="C876" s="1"/>
      <c r="D876" s="1"/>
      <c r="E876" s="1"/>
      <c r="F876" s="1"/>
      <c r="G876" s="1"/>
      <c r="H876" s="110"/>
      <c r="I876" s="110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</row>
    <row r="877" spans="1:39" ht="15.75" customHeight="1">
      <c r="A877" s="1"/>
      <c r="B877" s="1"/>
      <c r="C877" s="1"/>
      <c r="D877" s="1"/>
      <c r="E877" s="1"/>
      <c r="F877" s="1"/>
      <c r="G877" s="1"/>
      <c r="H877" s="110"/>
      <c r="I877" s="110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</row>
    <row r="878" spans="1:39" ht="15.75" customHeight="1">
      <c r="A878" s="1"/>
      <c r="B878" s="1"/>
      <c r="C878" s="1"/>
      <c r="D878" s="1"/>
      <c r="E878" s="1"/>
      <c r="F878" s="1"/>
      <c r="G878" s="1"/>
      <c r="H878" s="110"/>
      <c r="I878" s="110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</row>
    <row r="879" spans="1:39" ht="15.75" customHeight="1">
      <c r="A879" s="1"/>
      <c r="B879" s="1"/>
      <c r="C879" s="1"/>
      <c r="D879" s="1"/>
      <c r="E879" s="1"/>
      <c r="F879" s="1"/>
      <c r="G879" s="1"/>
      <c r="H879" s="110"/>
      <c r="I879" s="110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</row>
    <row r="880" spans="1:39" ht="15.75" customHeight="1">
      <c r="A880" s="1"/>
      <c r="B880" s="1"/>
      <c r="C880" s="1"/>
      <c r="D880" s="1"/>
      <c r="E880" s="1"/>
      <c r="F880" s="1"/>
      <c r="G880" s="1"/>
      <c r="H880" s="110"/>
      <c r="I880" s="110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</row>
    <row r="881" spans="1:39" ht="15.75" customHeight="1">
      <c r="A881" s="1"/>
      <c r="B881" s="1"/>
      <c r="C881" s="1"/>
      <c r="D881" s="1"/>
      <c r="E881" s="1"/>
      <c r="F881" s="1"/>
      <c r="G881" s="1"/>
      <c r="H881" s="110"/>
      <c r="I881" s="110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</row>
    <row r="882" spans="1:39" ht="15.75" customHeight="1">
      <c r="A882" s="1"/>
      <c r="B882" s="1"/>
      <c r="C882" s="1"/>
      <c r="D882" s="1"/>
      <c r="E882" s="1"/>
      <c r="F882" s="1"/>
      <c r="G882" s="1"/>
      <c r="H882" s="110"/>
      <c r="I882" s="110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</row>
    <row r="883" spans="1:39" ht="15.75" customHeight="1">
      <c r="A883" s="1"/>
      <c r="B883" s="1"/>
      <c r="C883" s="1"/>
      <c r="D883" s="1"/>
      <c r="E883" s="1"/>
      <c r="F883" s="1"/>
      <c r="G883" s="1"/>
      <c r="H883" s="110"/>
      <c r="I883" s="110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</row>
    <row r="884" spans="1:39" ht="15.75" customHeight="1">
      <c r="A884" s="1"/>
      <c r="B884" s="1"/>
      <c r="C884" s="1"/>
      <c r="D884" s="1"/>
      <c r="E884" s="1"/>
      <c r="F884" s="1"/>
      <c r="G884" s="1"/>
      <c r="H884" s="110"/>
      <c r="I884" s="110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</row>
    <row r="885" spans="1:39" ht="15.75" customHeight="1">
      <c r="A885" s="1"/>
      <c r="B885" s="1"/>
      <c r="C885" s="1"/>
      <c r="D885" s="1"/>
      <c r="E885" s="1"/>
      <c r="F885" s="1"/>
      <c r="G885" s="1"/>
      <c r="H885" s="110"/>
      <c r="I885" s="110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</row>
    <row r="886" spans="1:39" ht="15.75" customHeight="1">
      <c r="A886" s="1"/>
      <c r="B886" s="1"/>
      <c r="C886" s="1"/>
      <c r="D886" s="1"/>
      <c r="E886" s="1"/>
      <c r="F886" s="1"/>
      <c r="G886" s="1"/>
      <c r="H886" s="110"/>
      <c r="I886" s="110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</row>
    <row r="887" spans="1:39" ht="15.75" customHeight="1">
      <c r="A887" s="1"/>
      <c r="B887" s="1"/>
      <c r="C887" s="1"/>
      <c r="D887" s="1"/>
      <c r="E887" s="1"/>
      <c r="F887" s="1"/>
      <c r="G887" s="1"/>
      <c r="H887" s="110"/>
      <c r="I887" s="110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</row>
    <row r="888" spans="1:39" ht="15.75" customHeight="1">
      <c r="A888" s="1"/>
      <c r="B888" s="1"/>
      <c r="C888" s="1"/>
      <c r="D888" s="1"/>
      <c r="E888" s="1"/>
      <c r="F888" s="1"/>
      <c r="G888" s="1"/>
      <c r="H888" s="110"/>
      <c r="I888" s="110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</row>
    <row r="889" spans="1:39" ht="15.75" customHeight="1">
      <c r="A889" s="1"/>
      <c r="B889" s="1"/>
      <c r="C889" s="1"/>
      <c r="D889" s="1"/>
      <c r="E889" s="1"/>
      <c r="F889" s="1"/>
      <c r="G889" s="1"/>
      <c r="H889" s="110"/>
      <c r="I889" s="110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</row>
    <row r="890" spans="1:39" ht="15.75" customHeight="1">
      <c r="A890" s="1"/>
      <c r="B890" s="1"/>
      <c r="C890" s="1"/>
      <c r="D890" s="1"/>
      <c r="E890" s="1"/>
      <c r="F890" s="1"/>
      <c r="G890" s="1"/>
      <c r="H890" s="110"/>
      <c r="I890" s="110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</row>
    <row r="891" spans="1:39" ht="15.75" customHeight="1">
      <c r="A891" s="1"/>
      <c r="B891" s="1"/>
      <c r="C891" s="1"/>
      <c r="D891" s="1"/>
      <c r="E891" s="1"/>
      <c r="F891" s="1"/>
      <c r="G891" s="1"/>
      <c r="H891" s="110"/>
      <c r="I891" s="110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</row>
    <row r="892" spans="1:39" ht="15.75" customHeight="1">
      <c r="A892" s="1"/>
      <c r="B892" s="1"/>
      <c r="C892" s="1"/>
      <c r="D892" s="1"/>
      <c r="E892" s="1"/>
      <c r="F892" s="1"/>
      <c r="G892" s="1"/>
      <c r="H892" s="110"/>
      <c r="I892" s="110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</row>
    <row r="893" spans="1:39" ht="15.75" customHeight="1">
      <c r="A893" s="1"/>
      <c r="B893" s="1"/>
      <c r="C893" s="1"/>
      <c r="D893" s="1"/>
      <c r="E893" s="1"/>
      <c r="F893" s="1"/>
      <c r="G893" s="1"/>
      <c r="H893" s="110"/>
      <c r="I893" s="110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</row>
    <row r="894" spans="1:39" ht="15.75" customHeight="1">
      <c r="A894" s="1"/>
      <c r="B894" s="1"/>
      <c r="C894" s="1"/>
      <c r="D894" s="1"/>
      <c r="E894" s="1"/>
      <c r="F894" s="1"/>
      <c r="G894" s="1"/>
      <c r="H894" s="110"/>
      <c r="I894" s="110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</row>
    <row r="895" spans="1:39" ht="15.75" customHeight="1">
      <c r="A895" s="1"/>
      <c r="B895" s="1"/>
      <c r="C895" s="1"/>
      <c r="D895" s="1"/>
      <c r="E895" s="1"/>
      <c r="F895" s="1"/>
      <c r="G895" s="1"/>
      <c r="H895" s="110"/>
      <c r="I895" s="110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</row>
    <row r="896" spans="1:39" ht="15.75" customHeight="1">
      <c r="A896" s="1"/>
      <c r="B896" s="1"/>
      <c r="C896" s="1"/>
      <c r="D896" s="1"/>
      <c r="E896" s="1"/>
      <c r="F896" s="1"/>
      <c r="G896" s="1"/>
      <c r="H896" s="110"/>
      <c r="I896" s="110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</row>
    <row r="897" spans="1:39" ht="15.75" customHeight="1">
      <c r="A897" s="1"/>
      <c r="B897" s="1"/>
      <c r="C897" s="1"/>
      <c r="D897" s="1"/>
      <c r="E897" s="1"/>
      <c r="F897" s="1"/>
      <c r="G897" s="1"/>
      <c r="H897" s="110"/>
      <c r="I897" s="110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</row>
    <row r="898" spans="1:39" ht="15.75" customHeight="1">
      <c r="A898" s="1"/>
      <c r="B898" s="1"/>
      <c r="C898" s="1"/>
      <c r="D898" s="1"/>
      <c r="E898" s="1"/>
      <c r="F898" s="1"/>
      <c r="G898" s="1"/>
      <c r="H898" s="110"/>
      <c r="I898" s="110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</row>
    <row r="899" spans="1:39" ht="15.75" customHeight="1">
      <c r="A899" s="1"/>
      <c r="B899" s="1"/>
      <c r="C899" s="1"/>
      <c r="D899" s="1"/>
      <c r="E899" s="1"/>
      <c r="F899" s="1"/>
      <c r="G899" s="1"/>
      <c r="H899" s="110"/>
      <c r="I899" s="110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</row>
    <row r="900" spans="1:39" ht="15.75" customHeight="1">
      <c r="A900" s="1"/>
      <c r="B900" s="1"/>
      <c r="C900" s="1"/>
      <c r="D900" s="1"/>
      <c r="E900" s="1"/>
      <c r="F900" s="1"/>
      <c r="G900" s="1"/>
      <c r="H900" s="110"/>
      <c r="I900" s="110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</row>
    <row r="901" spans="1:39" ht="15.75" customHeight="1">
      <c r="A901" s="1"/>
      <c r="B901" s="1"/>
      <c r="C901" s="1"/>
      <c r="D901" s="1"/>
      <c r="E901" s="1"/>
      <c r="F901" s="1"/>
      <c r="G901" s="1"/>
      <c r="H901" s="110"/>
      <c r="I901" s="110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</row>
    <row r="902" spans="1:39" ht="15.75" customHeight="1">
      <c r="A902" s="1"/>
      <c r="B902" s="1"/>
      <c r="C902" s="1"/>
      <c r="D902" s="1"/>
      <c r="E902" s="1"/>
      <c r="F902" s="1"/>
      <c r="G902" s="1"/>
      <c r="H902" s="110"/>
      <c r="I902" s="110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</row>
    <row r="903" spans="1:39" ht="15.75" customHeight="1">
      <c r="A903" s="1"/>
      <c r="B903" s="1"/>
      <c r="C903" s="1"/>
      <c r="D903" s="1"/>
      <c r="E903" s="1"/>
      <c r="F903" s="1"/>
      <c r="G903" s="1"/>
      <c r="H903" s="110"/>
      <c r="I903" s="110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</row>
    <row r="904" spans="1:39" ht="15.75" customHeight="1">
      <c r="A904" s="1"/>
      <c r="B904" s="1"/>
      <c r="C904" s="1"/>
      <c r="D904" s="1"/>
      <c r="E904" s="1"/>
      <c r="F904" s="1"/>
      <c r="G904" s="1"/>
      <c r="H904" s="110"/>
      <c r="I904" s="110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</row>
    <row r="905" spans="1:39" ht="15.75" customHeight="1">
      <c r="A905" s="1"/>
      <c r="B905" s="1"/>
      <c r="C905" s="1"/>
      <c r="D905" s="1"/>
      <c r="E905" s="1"/>
      <c r="F905" s="1"/>
      <c r="G905" s="1"/>
      <c r="H905" s="110"/>
      <c r="I905" s="110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</row>
    <row r="906" spans="1:39" ht="15.75" customHeight="1">
      <c r="A906" s="1"/>
      <c r="B906" s="1"/>
      <c r="C906" s="1"/>
      <c r="D906" s="1"/>
      <c r="E906" s="1"/>
      <c r="F906" s="1"/>
      <c r="G906" s="1"/>
      <c r="H906" s="110"/>
      <c r="I906" s="110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</row>
    <row r="907" spans="1:39" ht="15.75" customHeight="1">
      <c r="A907" s="1"/>
      <c r="B907" s="1"/>
      <c r="C907" s="1"/>
      <c r="D907" s="1"/>
      <c r="E907" s="1"/>
      <c r="F907" s="1"/>
      <c r="G907" s="1"/>
      <c r="H907" s="110"/>
      <c r="I907" s="110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</row>
    <row r="908" spans="1:39" ht="15.75" customHeight="1">
      <c r="A908" s="1"/>
      <c r="B908" s="1"/>
      <c r="C908" s="1"/>
      <c r="D908" s="1"/>
      <c r="E908" s="1"/>
      <c r="F908" s="1"/>
      <c r="G908" s="1"/>
      <c r="H908" s="110"/>
      <c r="I908" s="110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</row>
    <row r="909" spans="1:39" ht="15.75" customHeight="1">
      <c r="A909" s="1"/>
      <c r="B909" s="1"/>
      <c r="C909" s="1"/>
      <c r="D909" s="1"/>
      <c r="E909" s="1"/>
      <c r="F909" s="1"/>
      <c r="G909" s="1"/>
      <c r="H909" s="110"/>
      <c r="I909" s="110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</row>
    <row r="910" spans="1:39" ht="15.75" customHeight="1">
      <c r="A910" s="1"/>
      <c r="B910" s="1"/>
      <c r="C910" s="1"/>
      <c r="D910" s="1"/>
      <c r="E910" s="1"/>
      <c r="F910" s="1"/>
      <c r="G910" s="1"/>
      <c r="H910" s="110"/>
      <c r="I910" s="110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</row>
    <row r="911" spans="1:39" ht="15.75" customHeight="1">
      <c r="A911" s="1"/>
      <c r="B911" s="1"/>
      <c r="C911" s="1"/>
      <c r="D911" s="1"/>
      <c r="E911" s="1"/>
      <c r="F911" s="1"/>
      <c r="G911" s="1"/>
      <c r="H911" s="110"/>
      <c r="I911" s="110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</row>
    <row r="912" spans="1:39" ht="15.75" customHeight="1">
      <c r="A912" s="1"/>
      <c r="B912" s="1"/>
      <c r="C912" s="1"/>
      <c r="D912" s="1"/>
      <c r="E912" s="1"/>
      <c r="F912" s="1"/>
      <c r="G912" s="1"/>
      <c r="H912" s="110"/>
      <c r="I912" s="110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</row>
    <row r="913" spans="1:39" ht="15.75" customHeight="1">
      <c r="A913" s="1"/>
      <c r="B913" s="1"/>
      <c r="C913" s="1"/>
      <c r="D913" s="1"/>
      <c r="E913" s="1"/>
      <c r="F913" s="1"/>
      <c r="G913" s="1"/>
      <c r="H913" s="110"/>
      <c r="I913" s="110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</row>
    <row r="914" spans="1:39" ht="15.75" customHeight="1">
      <c r="A914" s="1"/>
      <c r="B914" s="1"/>
      <c r="C914" s="1"/>
      <c r="D914" s="1"/>
      <c r="E914" s="1"/>
      <c r="F914" s="1"/>
      <c r="G914" s="1"/>
      <c r="H914" s="110"/>
      <c r="I914" s="110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</row>
    <row r="915" spans="1:39" ht="15.75" customHeight="1">
      <c r="A915" s="1"/>
      <c r="B915" s="1"/>
      <c r="C915" s="1"/>
      <c r="D915" s="1"/>
      <c r="E915" s="1"/>
      <c r="F915" s="1"/>
      <c r="G915" s="1"/>
      <c r="H915" s="110"/>
      <c r="I915" s="110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</row>
    <row r="916" spans="1:39" ht="15.75" customHeight="1">
      <c r="A916" s="1"/>
      <c r="B916" s="1"/>
      <c r="C916" s="1"/>
      <c r="D916" s="1"/>
      <c r="E916" s="1"/>
      <c r="F916" s="1"/>
      <c r="G916" s="1"/>
      <c r="H916" s="110"/>
      <c r="I916" s="110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</row>
    <row r="917" spans="1:39" ht="15.75" customHeight="1">
      <c r="A917" s="1"/>
      <c r="B917" s="1"/>
      <c r="C917" s="1"/>
      <c r="D917" s="1"/>
      <c r="E917" s="1"/>
      <c r="F917" s="1"/>
      <c r="G917" s="1"/>
      <c r="H917" s="110"/>
      <c r="I917" s="110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</row>
    <row r="918" spans="1:39" ht="15.75" customHeight="1">
      <c r="A918" s="1"/>
      <c r="B918" s="1"/>
      <c r="C918" s="1"/>
      <c r="D918" s="1"/>
      <c r="E918" s="1"/>
      <c r="F918" s="1"/>
      <c r="G918" s="1"/>
      <c r="H918" s="110"/>
      <c r="I918" s="110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</row>
    <row r="919" spans="1:39" ht="15.75" customHeight="1">
      <c r="A919" s="1"/>
      <c r="B919" s="1"/>
      <c r="C919" s="1"/>
      <c r="D919" s="1"/>
      <c r="E919" s="1"/>
      <c r="F919" s="1"/>
      <c r="G919" s="1"/>
      <c r="H919" s="110"/>
      <c r="I919" s="110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</row>
    <row r="920" spans="1:39" ht="15.75" customHeight="1">
      <c r="A920" s="1"/>
      <c r="B920" s="1"/>
      <c r="C920" s="1"/>
      <c r="D920" s="1"/>
      <c r="E920" s="1"/>
      <c r="F920" s="1"/>
      <c r="G920" s="1"/>
      <c r="H920" s="110"/>
      <c r="I920" s="110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</row>
    <row r="921" spans="1:39" ht="15.75" customHeight="1">
      <c r="A921" s="1"/>
      <c r="B921" s="1"/>
      <c r="C921" s="1"/>
      <c r="D921" s="1"/>
      <c r="E921" s="1"/>
      <c r="F921" s="1"/>
      <c r="G921" s="1"/>
      <c r="H921" s="110"/>
      <c r="I921" s="110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</row>
    <row r="922" spans="1:39" ht="15.75" customHeight="1">
      <c r="A922" s="1"/>
      <c r="B922" s="1"/>
      <c r="C922" s="1"/>
      <c r="D922" s="1"/>
      <c r="E922" s="1"/>
      <c r="F922" s="1"/>
      <c r="G922" s="1"/>
      <c r="H922" s="110"/>
      <c r="I922" s="110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</row>
    <row r="923" spans="1:39" ht="15.75" customHeight="1">
      <c r="A923" s="1"/>
      <c r="B923" s="1"/>
      <c r="C923" s="1"/>
      <c r="D923" s="1"/>
      <c r="E923" s="1"/>
      <c r="F923" s="1"/>
      <c r="G923" s="1"/>
      <c r="H923" s="110"/>
      <c r="I923" s="110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</row>
    <row r="924" spans="1:39" ht="15.75" customHeight="1">
      <c r="A924" s="1"/>
      <c r="B924" s="1"/>
      <c r="C924" s="1"/>
      <c r="D924" s="1"/>
      <c r="E924" s="1"/>
      <c r="F924" s="1"/>
      <c r="G924" s="1"/>
      <c r="H924" s="110"/>
      <c r="I924" s="110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</row>
    <row r="925" spans="1:39" ht="15.75" customHeight="1">
      <c r="A925" s="1"/>
      <c r="B925" s="1"/>
      <c r="C925" s="1"/>
      <c r="D925" s="1"/>
      <c r="E925" s="1"/>
      <c r="F925" s="1"/>
      <c r="G925" s="1"/>
      <c r="H925" s="110"/>
      <c r="I925" s="110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</row>
    <row r="926" spans="1:39" ht="15.75" customHeight="1">
      <c r="A926" s="1"/>
      <c r="B926" s="1"/>
      <c r="C926" s="1"/>
      <c r="D926" s="1"/>
      <c r="E926" s="1"/>
      <c r="F926" s="1"/>
      <c r="G926" s="1"/>
      <c r="H926" s="110"/>
      <c r="I926" s="110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</row>
    <row r="927" spans="1:39" ht="15.75" customHeight="1">
      <c r="A927" s="1"/>
      <c r="B927" s="1"/>
      <c r="C927" s="1"/>
      <c r="D927" s="1"/>
      <c r="E927" s="1"/>
      <c r="F927" s="1"/>
      <c r="G927" s="1"/>
      <c r="H927" s="110"/>
      <c r="I927" s="110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</row>
    <row r="928" spans="1:39" ht="15.75" customHeight="1">
      <c r="A928" s="1"/>
      <c r="B928" s="1"/>
      <c r="C928" s="1"/>
      <c r="D928" s="1"/>
      <c r="E928" s="1"/>
      <c r="F928" s="1"/>
      <c r="G928" s="1"/>
      <c r="H928" s="110"/>
      <c r="I928" s="110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</row>
    <row r="929" spans="1:39" ht="15.75" customHeight="1">
      <c r="A929" s="1"/>
      <c r="B929" s="1"/>
      <c r="C929" s="1"/>
      <c r="D929" s="1"/>
      <c r="E929" s="1"/>
      <c r="F929" s="1"/>
      <c r="G929" s="1"/>
      <c r="H929" s="110"/>
      <c r="I929" s="110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</row>
    <row r="930" spans="1:39" ht="15.75" customHeight="1">
      <c r="A930" s="1"/>
      <c r="B930" s="1"/>
      <c r="C930" s="1"/>
      <c r="D930" s="1"/>
      <c r="E930" s="1"/>
      <c r="F930" s="1"/>
      <c r="G930" s="1"/>
      <c r="H930" s="110"/>
      <c r="I930" s="110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</row>
    <row r="931" spans="1:39" ht="15.75" customHeight="1">
      <c r="A931" s="1"/>
      <c r="B931" s="1"/>
      <c r="C931" s="1"/>
      <c r="D931" s="1"/>
      <c r="E931" s="1"/>
      <c r="F931" s="1"/>
      <c r="G931" s="1"/>
      <c r="H931" s="110"/>
      <c r="I931" s="110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</row>
    <row r="932" spans="1:39" ht="15.75" customHeight="1">
      <c r="A932" s="1"/>
      <c r="B932" s="1"/>
      <c r="C932" s="1"/>
      <c r="D932" s="1"/>
      <c r="E932" s="1"/>
      <c r="F932" s="1"/>
      <c r="G932" s="1"/>
      <c r="H932" s="110"/>
      <c r="I932" s="110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</row>
    <row r="933" spans="1:39" ht="15.75" customHeight="1">
      <c r="A933" s="1"/>
      <c r="B933" s="1"/>
      <c r="C933" s="1"/>
      <c r="D933" s="1"/>
      <c r="E933" s="1"/>
      <c r="F933" s="1"/>
      <c r="G933" s="1"/>
      <c r="H933" s="110"/>
      <c r="I933" s="110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</row>
    <row r="934" spans="1:39" ht="15.75" customHeight="1">
      <c r="A934" s="1"/>
      <c r="B934" s="1"/>
      <c r="C934" s="1"/>
      <c r="D934" s="1"/>
      <c r="E934" s="1"/>
      <c r="F934" s="1"/>
      <c r="G934" s="1"/>
      <c r="H934" s="110"/>
      <c r="I934" s="110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</row>
    <row r="935" spans="1:39" ht="15.75" customHeight="1">
      <c r="A935" s="1"/>
      <c r="B935" s="1"/>
      <c r="C935" s="1"/>
      <c r="D935" s="1"/>
      <c r="E935" s="1"/>
      <c r="F935" s="1"/>
      <c r="G935" s="1"/>
      <c r="H935" s="110"/>
      <c r="I935" s="110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</row>
    <row r="936" spans="1:39" ht="15.75" customHeight="1">
      <c r="A936" s="1"/>
      <c r="B936" s="1"/>
      <c r="C936" s="1"/>
      <c r="D936" s="1"/>
      <c r="E936" s="1"/>
      <c r="F936" s="1"/>
      <c r="G936" s="1"/>
      <c r="H936" s="110"/>
      <c r="I936" s="110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</row>
    <row r="937" spans="1:39" ht="15.75" customHeight="1">
      <c r="A937" s="1"/>
      <c r="B937" s="1"/>
      <c r="C937" s="1"/>
      <c r="D937" s="1"/>
      <c r="E937" s="1"/>
      <c r="F937" s="1"/>
      <c r="G937" s="1"/>
      <c r="H937" s="110"/>
      <c r="I937" s="110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</row>
    <row r="938" spans="1:39" ht="15.75" customHeight="1">
      <c r="A938" s="1"/>
      <c r="B938" s="1"/>
      <c r="C938" s="1"/>
      <c r="D938" s="1"/>
      <c r="E938" s="1"/>
      <c r="F938" s="1"/>
      <c r="G938" s="1"/>
      <c r="H938" s="110"/>
      <c r="I938" s="110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</row>
    <row r="939" spans="1:39" ht="15.75" customHeight="1">
      <c r="A939" s="1"/>
      <c r="B939" s="1"/>
      <c r="C939" s="1"/>
      <c r="D939" s="1"/>
      <c r="E939" s="1"/>
      <c r="F939" s="1"/>
      <c r="G939" s="1"/>
      <c r="H939" s="110"/>
      <c r="I939" s="110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</row>
    <row r="940" spans="1:39" ht="15.75" customHeight="1">
      <c r="A940" s="1"/>
      <c r="B940" s="1"/>
      <c r="C940" s="1"/>
      <c r="D940" s="1"/>
      <c r="E940" s="1"/>
      <c r="F940" s="1"/>
      <c r="G940" s="1"/>
      <c r="H940" s="110"/>
      <c r="I940" s="110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</row>
    <row r="941" spans="1:39" ht="15.75" customHeight="1">
      <c r="A941" s="1"/>
      <c r="B941" s="1"/>
      <c r="C941" s="1"/>
      <c r="D941" s="1"/>
      <c r="E941" s="1"/>
      <c r="F941" s="1"/>
      <c r="G941" s="1"/>
      <c r="H941" s="110"/>
      <c r="I941" s="110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</row>
    <row r="942" spans="1:39" ht="15.75" customHeight="1">
      <c r="A942" s="1"/>
      <c r="B942" s="1"/>
      <c r="C942" s="1"/>
      <c r="D942" s="1"/>
      <c r="E942" s="1"/>
      <c r="F942" s="1"/>
      <c r="G942" s="1"/>
      <c r="H942" s="110"/>
      <c r="I942" s="110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</row>
    <row r="943" spans="1:39" ht="15.75" customHeight="1">
      <c r="A943" s="1"/>
      <c r="B943" s="1"/>
      <c r="C943" s="1"/>
      <c r="D943" s="1"/>
      <c r="E943" s="1"/>
      <c r="F943" s="1"/>
      <c r="G943" s="1"/>
      <c r="H943" s="110"/>
      <c r="I943" s="110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</row>
    <row r="944" spans="1:39" ht="15.75" customHeight="1">
      <c r="A944" s="1"/>
      <c r="B944" s="1"/>
      <c r="C944" s="1"/>
      <c r="D944" s="1"/>
      <c r="E944" s="1"/>
      <c r="F944" s="1"/>
      <c r="G944" s="1"/>
      <c r="H944" s="110"/>
      <c r="I944" s="110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</row>
    <row r="945" spans="1:39" ht="15.75" customHeight="1">
      <c r="A945" s="1"/>
      <c r="B945" s="1"/>
      <c r="C945" s="1"/>
      <c r="D945" s="1"/>
      <c r="E945" s="1"/>
      <c r="F945" s="1"/>
      <c r="G945" s="1"/>
      <c r="H945" s="110"/>
      <c r="I945" s="110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</row>
    <row r="946" spans="1:39" ht="15.75" customHeight="1">
      <c r="A946" s="1"/>
      <c r="B946" s="1"/>
      <c r="C946" s="1"/>
      <c r="D946" s="1"/>
      <c r="E946" s="1"/>
      <c r="F946" s="1"/>
      <c r="G946" s="1"/>
      <c r="H946" s="110"/>
      <c r="I946" s="110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</row>
    <row r="947" spans="1:39" ht="15.75" customHeight="1">
      <c r="A947" s="1"/>
      <c r="B947" s="1"/>
      <c r="C947" s="1"/>
      <c r="D947" s="1"/>
      <c r="E947" s="1"/>
      <c r="F947" s="1"/>
      <c r="G947" s="1"/>
      <c r="H947" s="110"/>
      <c r="I947" s="110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</row>
    <row r="948" spans="1:39" ht="15.75" customHeight="1">
      <c r="A948" s="1"/>
      <c r="B948" s="1"/>
      <c r="C948" s="1"/>
      <c r="D948" s="1"/>
      <c r="E948" s="1"/>
      <c r="F948" s="1"/>
      <c r="G948" s="1"/>
      <c r="H948" s="110"/>
      <c r="I948" s="110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</row>
    <row r="949" spans="1:39" ht="15.75" customHeight="1">
      <c r="A949" s="1"/>
      <c r="B949" s="1"/>
      <c r="C949" s="1"/>
      <c r="D949" s="1"/>
      <c r="E949" s="1"/>
      <c r="F949" s="1"/>
      <c r="G949" s="1"/>
      <c r="H949" s="110"/>
      <c r="I949" s="110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</row>
    <row r="950" spans="1:39" ht="15.75" customHeight="1">
      <c r="A950" s="1"/>
      <c r="B950" s="1"/>
      <c r="C950" s="1"/>
      <c r="D950" s="1"/>
      <c r="E950" s="1"/>
      <c r="F950" s="1"/>
      <c r="G950" s="1"/>
      <c r="H950" s="110"/>
      <c r="I950" s="110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</row>
    <row r="951" spans="1:39" ht="15.75" customHeight="1">
      <c r="A951" s="1"/>
      <c r="B951" s="1"/>
      <c r="C951" s="1"/>
      <c r="D951" s="1"/>
      <c r="E951" s="1"/>
      <c r="F951" s="1"/>
      <c r="G951" s="1"/>
      <c r="H951" s="110"/>
      <c r="I951" s="110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</row>
    <row r="952" spans="1:39" ht="15.75" customHeight="1">
      <c r="A952" s="1"/>
      <c r="B952" s="1"/>
      <c r="C952" s="1"/>
      <c r="D952" s="1"/>
      <c r="E952" s="1"/>
      <c r="F952" s="1"/>
      <c r="G952" s="1"/>
      <c r="H952" s="110"/>
      <c r="I952" s="110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</row>
    <row r="953" spans="1:39" ht="15.75" customHeight="1">
      <c r="A953" s="1"/>
      <c r="B953" s="1"/>
      <c r="C953" s="1"/>
      <c r="D953" s="1"/>
      <c r="E953" s="1"/>
      <c r="F953" s="1"/>
      <c r="G953" s="1"/>
      <c r="H953" s="110"/>
      <c r="I953" s="110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</row>
    <row r="954" spans="1:39" ht="15.75" customHeight="1">
      <c r="A954" s="1"/>
      <c r="B954" s="1"/>
      <c r="C954" s="1"/>
      <c r="D954" s="1"/>
      <c r="E954" s="1"/>
      <c r="F954" s="1"/>
      <c r="G954" s="1"/>
      <c r="H954" s="110"/>
      <c r="I954" s="110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</row>
    <row r="955" spans="1:39" ht="15.75" customHeight="1">
      <c r="A955" s="1"/>
      <c r="B955" s="1"/>
      <c r="C955" s="1"/>
      <c r="D955" s="1"/>
      <c r="E955" s="1"/>
      <c r="F955" s="1"/>
      <c r="G955" s="1"/>
      <c r="H955" s="110"/>
      <c r="I955" s="110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</row>
    <row r="956" spans="1:39" ht="15.75" customHeight="1">
      <c r="A956" s="1"/>
      <c r="B956" s="1"/>
      <c r="C956" s="1"/>
      <c r="D956" s="1"/>
      <c r="E956" s="1"/>
      <c r="F956" s="1"/>
      <c r="G956" s="1"/>
      <c r="H956" s="110"/>
      <c r="I956" s="110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</row>
    <row r="957" spans="1:39" ht="15.75" customHeight="1">
      <c r="A957" s="1"/>
      <c r="B957" s="1"/>
      <c r="C957" s="1"/>
      <c r="D957" s="1"/>
      <c r="E957" s="1"/>
      <c r="F957" s="1"/>
      <c r="G957" s="1"/>
      <c r="H957" s="110"/>
      <c r="I957" s="110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</row>
    <row r="958" spans="1:39" ht="15.75" customHeight="1">
      <c r="A958" s="1"/>
      <c r="B958" s="1"/>
      <c r="C958" s="1"/>
      <c r="D958" s="1"/>
      <c r="E958" s="1"/>
      <c r="F958" s="1"/>
      <c r="G958" s="1"/>
      <c r="H958" s="110"/>
      <c r="I958" s="110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</row>
    <row r="959" spans="1:39" ht="15.75" customHeight="1">
      <c r="A959" s="1"/>
      <c r="B959" s="1"/>
      <c r="C959" s="1"/>
      <c r="D959" s="1"/>
      <c r="E959" s="1"/>
      <c r="F959" s="1"/>
      <c r="G959" s="1"/>
      <c r="H959" s="110"/>
      <c r="I959" s="110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</row>
    <row r="960" spans="1:39" ht="15.75" customHeight="1">
      <c r="A960" s="1"/>
      <c r="B960" s="1"/>
      <c r="C960" s="1"/>
      <c r="D960" s="1"/>
      <c r="E960" s="1"/>
      <c r="F960" s="1"/>
      <c r="G960" s="1"/>
      <c r="H960" s="110"/>
      <c r="I960" s="110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</row>
    <row r="961" spans="1:39" ht="15.75" customHeight="1">
      <c r="A961" s="1"/>
      <c r="B961" s="1"/>
      <c r="C961" s="1"/>
      <c r="D961" s="1"/>
      <c r="E961" s="1"/>
      <c r="F961" s="1"/>
      <c r="G961" s="1"/>
      <c r="H961" s="110"/>
      <c r="I961" s="110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</row>
    <row r="962" spans="1:39" ht="15.75" customHeight="1">
      <c r="A962" s="1"/>
      <c r="B962" s="1"/>
      <c r="C962" s="1"/>
      <c r="D962" s="1"/>
      <c r="E962" s="1"/>
      <c r="F962" s="1"/>
      <c r="G962" s="1"/>
      <c r="H962" s="110"/>
      <c r="I962" s="110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</row>
    <row r="963" spans="1:39" ht="15.75" customHeight="1">
      <c r="A963" s="1"/>
      <c r="B963" s="1"/>
      <c r="C963" s="1"/>
      <c r="D963" s="1"/>
      <c r="E963" s="1"/>
      <c r="F963" s="1"/>
      <c r="G963" s="1"/>
      <c r="H963" s="110"/>
      <c r="I963" s="110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</row>
    <row r="964" spans="1:39" ht="15.75" customHeight="1">
      <c r="A964" s="1"/>
      <c r="B964" s="1"/>
      <c r="C964" s="1"/>
      <c r="D964" s="1"/>
      <c r="E964" s="1"/>
      <c r="F964" s="1"/>
      <c r="G964" s="1"/>
      <c r="H964" s="110"/>
      <c r="I964" s="110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</row>
    <row r="965" spans="1:39" ht="15.75" customHeight="1">
      <c r="A965" s="1"/>
      <c r="B965" s="1"/>
      <c r="C965" s="1"/>
      <c r="D965" s="1"/>
      <c r="E965" s="1"/>
      <c r="F965" s="1"/>
      <c r="G965" s="1"/>
      <c r="H965" s="110"/>
      <c r="I965" s="110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</row>
    <row r="966" spans="1:39" ht="15.75" customHeight="1">
      <c r="A966" s="1"/>
      <c r="B966" s="1"/>
      <c r="C966" s="1"/>
      <c r="D966" s="1"/>
      <c r="E966" s="1"/>
      <c r="F966" s="1"/>
      <c r="G966" s="1"/>
      <c r="H966" s="110"/>
      <c r="I966" s="110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</row>
    <row r="967" spans="1:39" ht="15.75" customHeight="1">
      <c r="A967" s="1"/>
      <c r="B967" s="1"/>
      <c r="C967" s="1"/>
      <c r="D967" s="1"/>
      <c r="E967" s="1"/>
      <c r="F967" s="1"/>
      <c r="G967" s="1"/>
      <c r="H967" s="110"/>
      <c r="I967" s="110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</row>
    <row r="968" spans="1:39" ht="15.75" customHeight="1">
      <c r="A968" s="1"/>
      <c r="B968" s="1"/>
      <c r="C968" s="1"/>
      <c r="D968" s="1"/>
      <c r="E968" s="1"/>
      <c r="F968" s="1"/>
      <c r="G968" s="1"/>
      <c r="H968" s="110"/>
      <c r="I968" s="110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</row>
    <row r="969" spans="1:39" ht="15.75" customHeight="1">
      <c r="A969" s="1"/>
      <c r="B969" s="1"/>
      <c r="C969" s="1"/>
      <c r="D969" s="1"/>
      <c r="E969" s="1"/>
      <c r="F969" s="1"/>
      <c r="G969" s="1"/>
      <c r="H969" s="110"/>
      <c r="I969" s="110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</row>
    <row r="970" spans="1:39" ht="15.75" customHeight="1">
      <c r="A970" s="1"/>
      <c r="B970" s="1"/>
      <c r="C970" s="1"/>
      <c r="D970" s="1"/>
      <c r="E970" s="1"/>
      <c r="F970" s="1"/>
      <c r="G970" s="1"/>
      <c r="H970" s="110"/>
      <c r="I970" s="110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</row>
    <row r="971" spans="1:39" ht="15.75" customHeight="1">
      <c r="A971" s="1"/>
      <c r="B971" s="1"/>
      <c r="C971" s="1"/>
      <c r="D971" s="1"/>
      <c r="E971" s="1"/>
      <c r="F971" s="1"/>
      <c r="G971" s="1"/>
      <c r="H971" s="110"/>
      <c r="I971" s="110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</row>
    <row r="972" spans="1:39" ht="15.75" customHeight="1">
      <c r="A972" s="1"/>
      <c r="B972" s="1"/>
      <c r="C972" s="1"/>
      <c r="D972" s="1"/>
      <c r="E972" s="1"/>
      <c r="F972" s="1"/>
      <c r="G972" s="1"/>
      <c r="H972" s="110"/>
      <c r="I972" s="110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</row>
    <row r="973" spans="1:39" ht="15.75" customHeight="1">
      <c r="A973" s="1"/>
      <c r="B973" s="1"/>
      <c r="C973" s="1"/>
      <c r="D973" s="1"/>
      <c r="E973" s="1"/>
      <c r="F973" s="1"/>
      <c r="G973" s="1"/>
      <c r="H973" s="110"/>
      <c r="I973" s="110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</row>
    <row r="974" spans="1:39" ht="15.75" customHeight="1">
      <c r="A974" s="1"/>
      <c r="B974" s="1"/>
      <c r="C974" s="1"/>
      <c r="D974" s="1"/>
      <c r="E974" s="1"/>
      <c r="F974" s="1"/>
      <c r="G974" s="1"/>
      <c r="H974" s="110"/>
      <c r="I974" s="110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</row>
    <row r="975" spans="1:39" ht="15.75" customHeight="1">
      <c r="A975" s="1"/>
      <c r="B975" s="1"/>
      <c r="C975" s="1"/>
      <c r="D975" s="1"/>
      <c r="E975" s="1"/>
      <c r="F975" s="1"/>
      <c r="G975" s="1"/>
      <c r="H975" s="110"/>
      <c r="I975" s="110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</row>
    <row r="976" spans="1:39" ht="15.75" customHeight="1">
      <c r="A976" s="1"/>
      <c r="B976" s="1"/>
      <c r="C976" s="1"/>
      <c r="D976" s="1"/>
      <c r="E976" s="1"/>
      <c r="F976" s="1"/>
      <c r="G976" s="1"/>
      <c r="H976" s="110"/>
      <c r="I976" s="110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</row>
    <row r="977" spans="1:39" ht="15.75" customHeight="1">
      <c r="A977" s="1"/>
      <c r="B977" s="1"/>
      <c r="C977" s="1"/>
      <c r="D977" s="1"/>
      <c r="E977" s="1"/>
      <c r="F977" s="1"/>
      <c r="G977" s="1"/>
      <c r="H977" s="110"/>
      <c r="I977" s="110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</row>
    <row r="978" spans="1:39" ht="15.75" customHeight="1">
      <c r="A978" s="1"/>
      <c r="B978" s="1"/>
      <c r="C978" s="1"/>
      <c r="D978" s="1"/>
      <c r="E978" s="1"/>
      <c r="F978" s="1"/>
      <c r="G978" s="1"/>
      <c r="H978" s="110"/>
      <c r="I978" s="110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</row>
    <row r="979" spans="1:39" ht="15.75" customHeight="1">
      <c r="A979" s="1"/>
      <c r="B979" s="1"/>
      <c r="C979" s="1"/>
      <c r="D979" s="1"/>
      <c r="E979" s="1"/>
      <c r="F979" s="1"/>
      <c r="G979" s="1"/>
      <c r="H979" s="110"/>
      <c r="I979" s="110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</row>
    <row r="980" spans="1:39" ht="15.75" customHeight="1">
      <c r="A980" s="1"/>
      <c r="B980" s="1"/>
      <c r="C980" s="1"/>
      <c r="D980" s="1"/>
      <c r="E980" s="1"/>
      <c r="F980" s="1"/>
      <c r="G980" s="1"/>
      <c r="H980" s="110"/>
      <c r="I980" s="110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</row>
    <row r="981" spans="1:39" ht="15.75" customHeight="1">
      <c r="A981" s="1"/>
      <c r="B981" s="1"/>
      <c r="C981" s="1"/>
      <c r="D981" s="1"/>
      <c r="E981" s="1"/>
      <c r="F981" s="1"/>
      <c r="G981" s="1"/>
      <c r="H981" s="110"/>
      <c r="I981" s="110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</row>
    <row r="982" spans="1:39" ht="15.75" customHeight="1">
      <c r="A982" s="1"/>
      <c r="B982" s="1"/>
      <c r="C982" s="1"/>
      <c r="D982" s="1"/>
      <c r="E982" s="1"/>
      <c r="F982" s="1"/>
      <c r="G982" s="1"/>
      <c r="H982" s="110"/>
      <c r="I982" s="110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</row>
    <row r="983" spans="1:39" ht="15.75" customHeight="1">
      <c r="A983" s="1"/>
      <c r="B983" s="1"/>
      <c r="C983" s="1"/>
      <c r="D983" s="1"/>
      <c r="E983" s="1"/>
      <c r="F983" s="1"/>
      <c r="G983" s="1"/>
      <c r="H983" s="110"/>
      <c r="I983" s="110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</row>
    <row r="984" spans="1:39" ht="15.75" customHeight="1">
      <c r="A984" s="1"/>
      <c r="B984" s="1"/>
      <c r="C984" s="1"/>
      <c r="D984" s="1"/>
      <c r="E984" s="1"/>
      <c r="F984" s="1"/>
      <c r="G984" s="1"/>
      <c r="H984" s="110"/>
      <c r="I984" s="110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</row>
    <row r="985" spans="1:39" ht="15.75" customHeight="1">
      <c r="A985" s="1"/>
      <c r="B985" s="1"/>
      <c r="C985" s="1"/>
      <c r="D985" s="1"/>
      <c r="E985" s="1"/>
      <c r="F985" s="1"/>
      <c r="G985" s="1"/>
      <c r="H985" s="110"/>
      <c r="I985" s="110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</row>
    <row r="986" spans="1:39" ht="15.75" customHeight="1">
      <c r="A986" s="1"/>
      <c r="B986" s="1"/>
      <c r="C986" s="1"/>
      <c r="D986" s="1"/>
      <c r="E986" s="1"/>
      <c r="F986" s="1"/>
      <c r="G986" s="1"/>
      <c r="H986" s="110"/>
      <c r="I986" s="110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</row>
    <row r="987" spans="1:39" ht="15.75" customHeight="1">
      <c r="A987" s="1"/>
      <c r="B987" s="1"/>
      <c r="C987" s="1"/>
      <c r="D987" s="1"/>
      <c r="E987" s="1"/>
      <c r="F987" s="1"/>
      <c r="G987" s="1"/>
      <c r="H987" s="110"/>
      <c r="I987" s="110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</row>
    <row r="988" spans="1:39" ht="15.75" customHeight="1">
      <c r="A988" s="1"/>
      <c r="B988" s="1"/>
      <c r="C988" s="1"/>
      <c r="D988" s="1"/>
      <c r="E988" s="1"/>
      <c r="F988" s="1"/>
      <c r="G988" s="1"/>
      <c r="H988" s="110"/>
      <c r="I988" s="110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</row>
    <row r="989" spans="1:39" ht="15.75" customHeight="1">
      <c r="A989" s="1"/>
      <c r="B989" s="1"/>
      <c r="C989" s="1"/>
      <c r="D989" s="1"/>
      <c r="E989" s="1"/>
      <c r="F989" s="1"/>
      <c r="G989" s="1"/>
      <c r="H989" s="110"/>
      <c r="I989" s="110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</row>
    <row r="990" spans="1:39" ht="15.75" customHeight="1">
      <c r="A990" s="1"/>
      <c r="B990" s="1"/>
      <c r="C990" s="1"/>
      <c r="D990" s="1"/>
      <c r="E990" s="1"/>
      <c r="F990" s="1"/>
      <c r="G990" s="1"/>
      <c r="H990" s="110"/>
      <c r="I990" s="110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</row>
    <row r="991" spans="1:39" ht="15.75" customHeight="1">
      <c r="A991" s="1"/>
      <c r="B991" s="1"/>
      <c r="C991" s="1"/>
      <c r="D991" s="1"/>
      <c r="E991" s="1"/>
      <c r="F991" s="1"/>
      <c r="G991" s="1"/>
      <c r="H991" s="110"/>
      <c r="I991" s="110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</row>
    <row r="992" spans="1:39" ht="15.75" customHeight="1">
      <c r="A992" s="1"/>
      <c r="B992" s="1"/>
      <c r="C992" s="1"/>
      <c r="D992" s="1"/>
      <c r="E992" s="1"/>
      <c r="F992" s="1"/>
      <c r="G992" s="1"/>
      <c r="H992" s="110"/>
      <c r="I992" s="110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</row>
    <row r="993" spans="1:39" ht="15.75" customHeight="1">
      <c r="A993" s="1"/>
      <c r="B993" s="1"/>
      <c r="C993" s="1"/>
      <c r="D993" s="1"/>
      <c r="E993" s="1"/>
      <c r="F993" s="1"/>
      <c r="G993" s="1"/>
      <c r="H993" s="110"/>
      <c r="I993" s="110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</row>
    <row r="994" spans="1:39" ht="15.75" customHeight="1">
      <c r="A994" s="1"/>
      <c r="B994" s="1"/>
      <c r="C994" s="1"/>
      <c r="D994" s="1"/>
      <c r="E994" s="1"/>
      <c r="F994" s="1"/>
      <c r="G994" s="1"/>
      <c r="H994" s="110"/>
      <c r="I994" s="110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</row>
    <row r="995" spans="1:39" ht="15.75" customHeight="1">
      <c r="A995" s="1"/>
      <c r="B995" s="1"/>
      <c r="C995" s="1"/>
      <c r="D995" s="1"/>
      <c r="E995" s="1"/>
      <c r="F995" s="1"/>
      <c r="G995" s="1"/>
      <c r="H995" s="110"/>
      <c r="I995" s="110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</row>
    <row r="996" spans="1:39" ht="15.75" customHeight="1">
      <c r="A996" s="1"/>
      <c r="B996" s="1"/>
      <c r="C996" s="1"/>
      <c r="D996" s="1"/>
      <c r="E996" s="1"/>
      <c r="F996" s="1"/>
      <c r="G996" s="1"/>
      <c r="H996" s="110"/>
      <c r="I996" s="110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</row>
    <row r="997" spans="1:39" ht="15.75" customHeight="1">
      <c r="A997" s="1"/>
      <c r="B997" s="1"/>
      <c r="C997" s="1"/>
      <c r="D997" s="1"/>
      <c r="E997" s="1"/>
      <c r="F997" s="1"/>
      <c r="G997" s="1"/>
      <c r="H997" s="110"/>
      <c r="I997" s="110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</row>
    <row r="998" spans="1:39" ht="15.75" customHeight="1">
      <c r="A998" s="1"/>
      <c r="B998" s="1"/>
      <c r="C998" s="1"/>
      <c r="D998" s="1"/>
      <c r="E998" s="1"/>
      <c r="F998" s="1"/>
      <c r="G998" s="1"/>
      <c r="H998" s="110"/>
      <c r="I998" s="110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</row>
    <row r="999" spans="1:39" ht="15.75" customHeight="1">
      <c r="A999" s="1"/>
      <c r="B999" s="1"/>
      <c r="C999" s="1"/>
      <c r="D999" s="1"/>
      <c r="E999" s="1"/>
      <c r="F999" s="1"/>
      <c r="G999" s="1"/>
      <c r="H999" s="110"/>
      <c r="I999" s="110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</row>
    <row r="1000" spans="1:39" ht="15.75" customHeight="1">
      <c r="A1000" s="1"/>
      <c r="B1000" s="1"/>
      <c r="C1000" s="1"/>
      <c r="D1000" s="1"/>
      <c r="E1000" s="1"/>
      <c r="F1000" s="1"/>
      <c r="G1000" s="1"/>
      <c r="H1000" s="110"/>
      <c r="I1000" s="110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</row>
    <row r="1001" spans="1:39" ht="15.75" customHeight="1">
      <c r="A1001" s="1"/>
      <c r="B1001" s="1"/>
      <c r="C1001" s="1"/>
      <c r="D1001" s="1"/>
      <c r="E1001" s="1"/>
      <c r="F1001" s="1"/>
      <c r="G1001" s="1"/>
      <c r="H1001" s="110"/>
      <c r="I1001" s="110"/>
      <c r="J1001" s="1"/>
      <c r="K1001" s="1"/>
      <c r="L1001" s="2"/>
      <c r="M1001" s="3"/>
      <c r="N1001" s="3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</row>
    <row r="1002" spans="1:39" ht="15.75" customHeight="1">
      <c r="A1002" s="1"/>
      <c r="B1002" s="1"/>
      <c r="C1002" s="1"/>
      <c r="D1002" s="1"/>
      <c r="E1002" s="1"/>
      <c r="F1002" s="1"/>
      <c r="G1002" s="1"/>
      <c r="H1002" s="110"/>
      <c r="I1002" s="110"/>
      <c r="J1002" s="1"/>
      <c r="K1002" s="1"/>
      <c r="L1002" s="2"/>
      <c r="M1002" s="3"/>
      <c r="N1002" s="3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</row>
  </sheetData>
  <mergeCells count="106">
    <mergeCell ref="C28:C29"/>
    <mergeCell ref="E28:E29"/>
    <mergeCell ref="O28:O29"/>
    <mergeCell ref="C24:C25"/>
    <mergeCell ref="Q18:Q19"/>
    <mergeCell ref="C20:C21"/>
    <mergeCell ref="E20:E21"/>
    <mergeCell ref="O20:O21"/>
    <mergeCell ref="P20:P21"/>
    <mergeCell ref="Q20:Q21"/>
    <mergeCell ref="B18:B21"/>
    <mergeCell ref="C18:C19"/>
    <mergeCell ref="E18:E19"/>
    <mergeCell ref="O18:O19"/>
    <mergeCell ref="P18:P19"/>
    <mergeCell ref="C6:Q6"/>
    <mergeCell ref="D7:Q7"/>
    <mergeCell ref="D8:Q8"/>
    <mergeCell ref="D9:I9"/>
    <mergeCell ref="D12:I12"/>
    <mergeCell ref="N12:P12"/>
    <mergeCell ref="B12:C12"/>
    <mergeCell ref="B13:C13"/>
    <mergeCell ref="I15:L16"/>
    <mergeCell ref="M15:N16"/>
    <mergeCell ref="G15:G17"/>
    <mergeCell ref="H15:H17"/>
    <mergeCell ref="B15:B17"/>
    <mergeCell ref="C15:C17"/>
    <mergeCell ref="D15:D17"/>
    <mergeCell ref="E15:E17"/>
    <mergeCell ref="F15:F17"/>
    <mergeCell ref="B2:C5"/>
    <mergeCell ref="D2:K3"/>
    <mergeCell ref="L2:O2"/>
    <mergeCell ref="P2:Q5"/>
    <mergeCell ref="L3:O3"/>
    <mergeCell ref="D4:K5"/>
    <mergeCell ref="L4:O4"/>
    <mergeCell ref="L5:O5"/>
    <mergeCell ref="U11:W11"/>
    <mergeCell ref="B11:C11"/>
    <mergeCell ref="B10:C10"/>
    <mergeCell ref="B9:C9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U14:V14"/>
    <mergeCell ref="N10:P10"/>
    <mergeCell ref="M9:Q9"/>
    <mergeCell ref="D14:I14"/>
    <mergeCell ref="N14:P14"/>
    <mergeCell ref="O32:O33"/>
    <mergeCell ref="P32:P33"/>
    <mergeCell ref="Q32:Q33"/>
    <mergeCell ref="B32:B33"/>
    <mergeCell ref="E32:E33"/>
    <mergeCell ref="D35:I35"/>
    <mergeCell ref="U15:V15"/>
    <mergeCell ref="U16:V16"/>
    <mergeCell ref="U17:V17"/>
    <mergeCell ref="P26:P27"/>
    <mergeCell ref="Q26:Q27"/>
    <mergeCell ref="O15:Q15"/>
    <mergeCell ref="O16:O17"/>
    <mergeCell ref="P16:P17"/>
    <mergeCell ref="Q16:Q17"/>
    <mergeCell ref="O22:O23"/>
    <mergeCell ref="P22:P23"/>
    <mergeCell ref="Q22:Q23"/>
    <mergeCell ref="O24:O25"/>
    <mergeCell ref="P24:P25"/>
    <mergeCell ref="Q24:Q25"/>
    <mergeCell ref="O26:O27"/>
    <mergeCell ref="P28:P29"/>
    <mergeCell ref="Q28:Q29"/>
    <mergeCell ref="J36:J37"/>
    <mergeCell ref="M36:Q37"/>
    <mergeCell ref="M38:Q39"/>
    <mergeCell ref="B38:L43"/>
    <mergeCell ref="M40:Q41"/>
    <mergeCell ref="M42:Q43"/>
    <mergeCell ref="B36:C37"/>
    <mergeCell ref="D36:I37"/>
    <mergeCell ref="B22:B23"/>
    <mergeCell ref="C22:C23"/>
    <mergeCell ref="E22:E23"/>
    <mergeCell ref="E24:E25"/>
    <mergeCell ref="B24:B31"/>
    <mergeCell ref="C26:C27"/>
    <mergeCell ref="E26:E27"/>
    <mergeCell ref="C30:C31"/>
    <mergeCell ref="E30:E31"/>
    <mergeCell ref="C32:C33"/>
    <mergeCell ref="B35:C35"/>
    <mergeCell ref="K35:L35"/>
    <mergeCell ref="M35:Q35"/>
    <mergeCell ref="O30:O31"/>
    <mergeCell ref="P30:P31"/>
    <mergeCell ref="Q30:Q31"/>
  </mergeCells>
  <pageMargins left="0.62992125984251968" right="0.19685039370078741" top="0.23622047244094491" bottom="0.19685039370078741" header="0" footer="0"/>
  <pageSetup paperSize="9" scale="5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A16" zoomScale="70" zoomScaleNormal="70" workbookViewId="0">
      <selection activeCell="D13" sqref="D13:I13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8.28515625" bestFit="1" customWidth="1"/>
    <col min="10" max="10" width="20.85546875" customWidth="1"/>
    <col min="11" max="11" width="13.5703125" customWidth="1"/>
    <col min="12" max="12" width="17" bestFit="1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67</v>
      </c>
      <c r="E2" s="694"/>
      <c r="F2" s="694"/>
      <c r="G2" s="694"/>
      <c r="H2" s="694"/>
      <c r="I2" s="694"/>
      <c r="J2" s="694"/>
      <c r="K2" s="695"/>
      <c r="L2" s="750" t="s">
        <v>68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69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70</v>
      </c>
      <c r="E4" s="694"/>
      <c r="F4" s="694"/>
      <c r="G4" s="694"/>
      <c r="H4" s="694"/>
      <c r="I4" s="694"/>
      <c r="J4" s="694"/>
      <c r="K4" s="695"/>
      <c r="L4" s="750" t="s">
        <v>71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72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73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74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75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37">
        <v>-2024730010012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105.75" customHeight="1">
      <c r="A14" s="4"/>
      <c r="B14" s="68" t="s">
        <v>24</v>
      </c>
      <c r="C14" s="69" t="s">
        <v>76</v>
      </c>
      <c r="D14" s="747" t="s">
        <v>77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78</v>
      </c>
      <c r="E15" s="691" t="s">
        <v>30</v>
      </c>
      <c r="F15" s="691" t="s">
        <v>31</v>
      </c>
      <c r="G15" s="759" t="s">
        <v>79</v>
      </c>
      <c r="H15" s="691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2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692"/>
      <c r="C17" s="692"/>
      <c r="D17" s="692"/>
      <c r="E17" s="692"/>
      <c r="F17" s="692"/>
      <c r="G17" s="692"/>
      <c r="H17" s="692"/>
      <c r="I17" s="105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767" t="s">
        <v>80</v>
      </c>
      <c r="C18" s="763" t="s">
        <v>81</v>
      </c>
      <c r="D18" s="38" t="s">
        <v>47</v>
      </c>
      <c r="E18" s="723" t="s">
        <v>54</v>
      </c>
      <c r="F18" s="39">
        <v>859</v>
      </c>
      <c r="G18" s="38" t="s">
        <v>47</v>
      </c>
      <c r="H18" s="104">
        <f t="shared" ref="H18:H23" si="0">I18+J18+K18+L18</f>
        <v>1005000002</v>
      </c>
      <c r="I18" s="102">
        <v>5000002</v>
      </c>
      <c r="J18" s="43"/>
      <c r="K18" s="43"/>
      <c r="L18" s="43">
        <v>1000000000</v>
      </c>
      <c r="M18" s="56"/>
      <c r="N18" s="56"/>
      <c r="O18" s="731">
        <f>+F19/F18</f>
        <v>0</v>
      </c>
      <c r="P18" s="731">
        <f>+H19/H18</f>
        <v>0</v>
      </c>
      <c r="Q18" s="731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721"/>
      <c r="C19" s="697"/>
      <c r="D19" s="38" t="s">
        <v>49</v>
      </c>
      <c r="E19" s="692"/>
      <c r="F19" s="57">
        <v>0</v>
      </c>
      <c r="G19" s="38" t="s">
        <v>50</v>
      </c>
      <c r="H19" s="104">
        <f t="shared" si="0"/>
        <v>0</v>
      </c>
      <c r="I19" s="103"/>
      <c r="J19" s="47"/>
      <c r="K19" s="47"/>
      <c r="L19" s="47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18" customHeight="1">
      <c r="A20" s="1"/>
      <c r="B20" s="721"/>
      <c r="C20" s="722" t="s">
        <v>82</v>
      </c>
      <c r="D20" s="38" t="s">
        <v>47</v>
      </c>
      <c r="E20" s="768" t="s">
        <v>83</v>
      </c>
      <c r="F20" s="55">
        <v>1</v>
      </c>
      <c r="G20" s="38" t="s">
        <v>47</v>
      </c>
      <c r="H20" s="104">
        <f t="shared" si="0"/>
        <v>140000000</v>
      </c>
      <c r="I20" s="102">
        <v>140000000</v>
      </c>
      <c r="J20" s="47"/>
      <c r="K20" s="47"/>
      <c r="L20" s="47"/>
      <c r="M20" s="58"/>
      <c r="N20" s="58"/>
      <c r="O20" s="731">
        <f>+F21/F20</f>
        <v>1</v>
      </c>
      <c r="P20" s="731">
        <f>+H21/H20</f>
        <v>0</v>
      </c>
      <c r="Q20" s="731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21.75" customHeight="1">
      <c r="A21" s="1"/>
      <c r="B21" s="721"/>
      <c r="C21" s="697"/>
      <c r="D21" s="38" t="s">
        <v>49</v>
      </c>
      <c r="E21" s="692"/>
      <c r="F21" s="70">
        <v>1</v>
      </c>
      <c r="G21" s="38" t="s">
        <v>50</v>
      </c>
      <c r="H21" s="104">
        <f t="shared" si="0"/>
        <v>0</v>
      </c>
      <c r="I21" s="103"/>
      <c r="J21" s="47"/>
      <c r="K21" s="47"/>
      <c r="L21" s="47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29.25" customHeight="1">
      <c r="A22" s="1"/>
      <c r="B22" s="721"/>
      <c r="C22" s="722" t="s">
        <v>84</v>
      </c>
      <c r="D22" s="38" t="s">
        <v>47</v>
      </c>
      <c r="E22" s="768" t="s">
        <v>85</v>
      </c>
      <c r="F22" s="55">
        <v>1</v>
      </c>
      <c r="G22" s="38" t="s">
        <v>47</v>
      </c>
      <c r="H22" s="104">
        <f t="shared" si="0"/>
        <v>140000000</v>
      </c>
      <c r="I22" s="102">
        <v>140000000</v>
      </c>
      <c r="J22" s="47"/>
      <c r="K22" s="47"/>
      <c r="L22" s="47"/>
      <c r="M22" s="58"/>
      <c r="N22" s="58"/>
      <c r="O22" s="731">
        <f>+F23/F22</f>
        <v>1</v>
      </c>
      <c r="P22" s="731">
        <f>+H23/H22</f>
        <v>0</v>
      </c>
      <c r="Q22" s="731" t="e">
        <f>+(O22*O22)/P22</f>
        <v>#DIV/0!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29.25" customHeight="1">
      <c r="A23" s="1"/>
      <c r="B23" s="692"/>
      <c r="C23" s="697"/>
      <c r="D23" s="38" t="s">
        <v>49</v>
      </c>
      <c r="E23" s="692"/>
      <c r="F23" s="70">
        <v>1</v>
      </c>
      <c r="G23" s="38" t="s">
        <v>50</v>
      </c>
      <c r="H23" s="104">
        <f t="shared" si="0"/>
        <v>0</v>
      </c>
      <c r="I23" s="102"/>
      <c r="J23" s="47"/>
      <c r="K23" s="47"/>
      <c r="L23" s="47"/>
      <c r="M23" s="48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18.75" customHeight="1">
      <c r="A24" s="1"/>
      <c r="B24" s="732"/>
      <c r="C24" s="725" t="s">
        <v>57</v>
      </c>
      <c r="D24" s="38" t="s">
        <v>47</v>
      </c>
      <c r="E24" s="723" t="s">
        <v>54</v>
      </c>
      <c r="F24" s="40">
        <f t="shared" ref="F24:F25" si="1">F22+F20+F18</f>
        <v>861</v>
      </c>
      <c r="G24" s="38" t="s">
        <v>47</v>
      </c>
      <c r="H24" s="41">
        <f t="shared" ref="H24:L24" si="2">H18+H20+H22</f>
        <v>1285000002</v>
      </c>
      <c r="I24" s="106">
        <f t="shared" si="2"/>
        <v>285000002</v>
      </c>
      <c r="J24" s="41">
        <f t="shared" si="2"/>
        <v>0</v>
      </c>
      <c r="K24" s="41">
        <f t="shared" si="2"/>
        <v>0</v>
      </c>
      <c r="L24" s="41">
        <f t="shared" si="2"/>
        <v>1000000000</v>
      </c>
      <c r="M24" s="48"/>
      <c r="N24" s="49"/>
      <c r="O24" s="731">
        <f>+F25/F24</f>
        <v>2.3228803716608595E-3</v>
      </c>
      <c r="P24" s="731">
        <f>+H25/H24</f>
        <v>0</v>
      </c>
      <c r="Q24" s="731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18.75" customHeight="1">
      <c r="A25" s="1"/>
      <c r="B25" s="692"/>
      <c r="C25" s="696"/>
      <c r="D25" s="38" t="s">
        <v>49</v>
      </c>
      <c r="E25" s="692"/>
      <c r="F25" s="71">
        <f t="shared" si="1"/>
        <v>2</v>
      </c>
      <c r="G25" s="38" t="s">
        <v>50</v>
      </c>
      <c r="H25" s="41">
        <f t="shared" ref="H25:L25" si="3">H19+H21+H23</f>
        <v>0</v>
      </c>
      <c r="I25" s="41">
        <f t="shared" si="3"/>
        <v>0</v>
      </c>
      <c r="J25" s="41">
        <f t="shared" si="3"/>
        <v>0</v>
      </c>
      <c r="K25" s="41">
        <f t="shared" si="3"/>
        <v>0</v>
      </c>
      <c r="L25" s="41">
        <f t="shared" si="3"/>
        <v>0</v>
      </c>
      <c r="M25" s="48"/>
      <c r="N25" s="49"/>
      <c r="O25" s="692"/>
      <c r="P25" s="692"/>
      <c r="Q25" s="6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15.75" customHeight="1">
      <c r="A26" s="1"/>
      <c r="B26" s="1"/>
      <c r="C26" s="1"/>
      <c r="D26" s="59"/>
      <c r="E26" s="1"/>
      <c r="F26" s="1"/>
      <c r="G26" s="1"/>
      <c r="H26" s="60"/>
      <c r="I26" s="61"/>
      <c r="J26" s="32"/>
      <c r="K26" s="32"/>
      <c r="L26" s="2"/>
      <c r="M26" s="3"/>
      <c r="N26" s="3"/>
      <c r="O26" s="61"/>
      <c r="P26" s="62"/>
      <c r="Q26" s="63"/>
      <c r="R26" s="62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5.75" customHeight="1">
      <c r="A27" s="1"/>
      <c r="B27" s="726" t="s">
        <v>58</v>
      </c>
      <c r="C27" s="727"/>
      <c r="D27" s="765" t="s">
        <v>59</v>
      </c>
      <c r="E27" s="730"/>
      <c r="F27" s="730"/>
      <c r="G27" s="730"/>
      <c r="H27" s="730"/>
      <c r="I27" s="727"/>
      <c r="J27" s="72" t="s">
        <v>60</v>
      </c>
      <c r="K27" s="765" t="s">
        <v>61</v>
      </c>
      <c r="L27" s="727"/>
      <c r="M27" s="729" t="s">
        <v>62</v>
      </c>
      <c r="N27" s="730"/>
      <c r="O27" s="730"/>
      <c r="P27" s="730"/>
      <c r="Q27" s="727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26.25" customHeight="1">
      <c r="A28" s="1"/>
      <c r="B28" s="766" t="s">
        <v>86</v>
      </c>
      <c r="C28" s="695"/>
      <c r="D28" s="764" t="s">
        <v>87</v>
      </c>
      <c r="E28" s="694"/>
      <c r="F28" s="694"/>
      <c r="G28" s="694"/>
      <c r="H28" s="694"/>
      <c r="I28" s="695"/>
      <c r="J28" s="691" t="s">
        <v>65</v>
      </c>
      <c r="K28" s="73" t="s">
        <v>47</v>
      </c>
      <c r="L28" s="74">
        <v>3400</v>
      </c>
      <c r="M28" s="693" t="s">
        <v>364</v>
      </c>
      <c r="N28" s="694"/>
      <c r="O28" s="694"/>
      <c r="P28" s="694"/>
      <c r="Q28" s="69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9" ht="18" customHeight="1">
      <c r="A29" s="1"/>
      <c r="B29" s="717"/>
      <c r="C29" s="741"/>
      <c r="D29" s="696"/>
      <c r="E29" s="697"/>
      <c r="F29" s="697"/>
      <c r="G29" s="697"/>
      <c r="H29" s="697"/>
      <c r="I29" s="698"/>
      <c r="J29" s="692"/>
      <c r="K29" s="73" t="s">
        <v>49</v>
      </c>
      <c r="L29" s="74">
        <f>F25</f>
        <v>2</v>
      </c>
      <c r="M29" s="696"/>
      <c r="N29" s="697"/>
      <c r="O29" s="697"/>
      <c r="P29" s="697"/>
      <c r="Q29" s="698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9" ht="15" customHeight="1">
      <c r="A30" s="1"/>
      <c r="B30" s="700" t="s">
        <v>357</v>
      </c>
      <c r="C30" s="701"/>
      <c r="D30" s="701"/>
      <c r="E30" s="701"/>
      <c r="F30" s="701"/>
      <c r="G30" s="701"/>
      <c r="H30" s="701"/>
      <c r="I30" s="701"/>
      <c r="J30" s="701"/>
      <c r="K30" s="701"/>
      <c r="L30" s="702"/>
      <c r="M30" s="699" t="s">
        <v>66</v>
      </c>
      <c r="N30" s="694"/>
      <c r="O30" s="694"/>
      <c r="P30" s="694"/>
      <c r="Q30" s="69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29.25" customHeight="1">
      <c r="A31" s="1"/>
      <c r="B31" s="703"/>
      <c r="C31" s="704"/>
      <c r="D31" s="704"/>
      <c r="E31" s="704"/>
      <c r="F31" s="704"/>
      <c r="G31" s="704"/>
      <c r="H31" s="704"/>
      <c r="I31" s="704"/>
      <c r="J31" s="704"/>
      <c r="K31" s="704"/>
      <c r="L31" s="705"/>
      <c r="M31" s="697"/>
      <c r="N31" s="697"/>
      <c r="O31" s="697"/>
      <c r="P31" s="697"/>
      <c r="Q31" s="698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</row>
    <row r="32" spans="1:39" ht="15.75" customHeight="1">
      <c r="A32" s="1"/>
      <c r="B32" s="703"/>
      <c r="C32" s="704"/>
      <c r="D32" s="704"/>
      <c r="E32" s="704"/>
      <c r="F32" s="704"/>
      <c r="G32" s="704"/>
      <c r="H32" s="704"/>
      <c r="I32" s="704"/>
      <c r="J32" s="704"/>
      <c r="K32" s="704"/>
      <c r="L32" s="705"/>
      <c r="M32" s="709" t="s">
        <v>365</v>
      </c>
      <c r="N32" s="709"/>
      <c r="O32" s="709"/>
      <c r="P32" s="709"/>
      <c r="Q32" s="710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17" ht="15.75" customHeight="1">
      <c r="A33" s="1"/>
      <c r="B33" s="703"/>
      <c r="C33" s="704"/>
      <c r="D33" s="704"/>
      <c r="E33" s="704"/>
      <c r="F33" s="704"/>
      <c r="G33" s="704"/>
      <c r="H33" s="704"/>
      <c r="I33" s="704"/>
      <c r="J33" s="704"/>
      <c r="K33" s="704"/>
      <c r="L33" s="705"/>
      <c r="M33" s="711"/>
      <c r="N33" s="711"/>
      <c r="O33" s="711"/>
      <c r="P33" s="711"/>
      <c r="Q33" s="712"/>
    </row>
    <row r="34" spans="1:17" ht="15.75" customHeight="1">
      <c r="A34" s="1"/>
      <c r="B34" s="703"/>
      <c r="C34" s="704"/>
      <c r="D34" s="704"/>
      <c r="E34" s="704"/>
      <c r="F34" s="704"/>
      <c r="G34" s="704"/>
      <c r="H34" s="704"/>
      <c r="I34" s="704"/>
      <c r="J34" s="704"/>
      <c r="K34" s="704"/>
      <c r="L34" s="705"/>
      <c r="M34" s="699" t="s">
        <v>66</v>
      </c>
      <c r="N34" s="699"/>
      <c r="O34" s="699"/>
      <c r="P34" s="699"/>
      <c r="Q34" s="713"/>
    </row>
    <row r="35" spans="1:17" ht="30.6" customHeight="1">
      <c r="A35" s="1"/>
      <c r="B35" s="706"/>
      <c r="C35" s="707"/>
      <c r="D35" s="707"/>
      <c r="E35" s="707"/>
      <c r="F35" s="707"/>
      <c r="G35" s="707"/>
      <c r="H35" s="707"/>
      <c r="I35" s="707"/>
      <c r="J35" s="707"/>
      <c r="K35" s="707"/>
      <c r="L35" s="708"/>
      <c r="M35" s="714"/>
      <c r="N35" s="714"/>
      <c r="O35" s="714"/>
      <c r="P35" s="714"/>
      <c r="Q35" s="715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84">
    <mergeCell ref="T9:X9"/>
    <mergeCell ref="B10:C10"/>
    <mergeCell ref="D10:I10"/>
    <mergeCell ref="B9:C9"/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D9:I9"/>
    <mergeCell ref="U11:W11"/>
    <mergeCell ref="D12:I12"/>
    <mergeCell ref="N12:P12"/>
    <mergeCell ref="U12:W12"/>
    <mergeCell ref="D13:I13"/>
    <mergeCell ref="N13:P13"/>
    <mergeCell ref="U13:W13"/>
    <mergeCell ref="N11:P11"/>
    <mergeCell ref="U14:V14"/>
    <mergeCell ref="U15:V15"/>
    <mergeCell ref="U16:V16"/>
    <mergeCell ref="U17:V17"/>
    <mergeCell ref="P24:P25"/>
    <mergeCell ref="Q24:Q25"/>
    <mergeCell ref="I15:L16"/>
    <mergeCell ref="M15:N16"/>
    <mergeCell ref="D14:I14"/>
    <mergeCell ref="N14:P14"/>
    <mergeCell ref="O15:Q15"/>
    <mergeCell ref="O16:O17"/>
    <mergeCell ref="P16:P17"/>
    <mergeCell ref="Q16:Q17"/>
    <mergeCell ref="J9:L14"/>
    <mergeCell ref="D11:I11"/>
    <mergeCell ref="G15:G17"/>
    <mergeCell ref="H15:H17"/>
    <mergeCell ref="B11:C11"/>
    <mergeCell ref="B12:C12"/>
    <mergeCell ref="B13:C13"/>
    <mergeCell ref="N10:P10"/>
    <mergeCell ref="M9:Q9"/>
    <mergeCell ref="O18:O19"/>
    <mergeCell ref="P18:P19"/>
    <mergeCell ref="Q18:Q19"/>
    <mergeCell ref="E20:E21"/>
    <mergeCell ref="E22:E23"/>
    <mergeCell ref="O20:O21"/>
    <mergeCell ref="P20:P21"/>
    <mergeCell ref="Q20:Q21"/>
    <mergeCell ref="O22:O23"/>
    <mergeCell ref="P22:P23"/>
    <mergeCell ref="Q22:Q23"/>
    <mergeCell ref="B18:B23"/>
    <mergeCell ref="C18:C19"/>
    <mergeCell ref="E18:E19"/>
    <mergeCell ref="C20:C21"/>
    <mergeCell ref="C22:C23"/>
    <mergeCell ref="B15:B17"/>
    <mergeCell ref="C15:C17"/>
    <mergeCell ref="D15:D17"/>
    <mergeCell ref="E15:E17"/>
    <mergeCell ref="F15:F17"/>
    <mergeCell ref="D28:I29"/>
    <mergeCell ref="J28:J29"/>
    <mergeCell ref="M30:Q31"/>
    <mergeCell ref="B24:B25"/>
    <mergeCell ref="C24:C25"/>
    <mergeCell ref="B27:C27"/>
    <mergeCell ref="D27:I27"/>
    <mergeCell ref="K27:L27"/>
    <mergeCell ref="M27:Q27"/>
    <mergeCell ref="B28:C29"/>
    <mergeCell ref="M28:Q29"/>
    <mergeCell ref="B30:L35"/>
    <mergeCell ref="M32:Q33"/>
    <mergeCell ref="M34:Q35"/>
    <mergeCell ref="E24:E25"/>
    <mergeCell ref="O24:O25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0"/>
  <sheetViews>
    <sheetView topLeftCell="B29" zoomScale="69" zoomScaleNormal="69" workbookViewId="0">
      <selection activeCell="B52" sqref="B52:L57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style="117" customWidth="1"/>
    <col min="9" max="9" width="19" style="117" customWidth="1"/>
    <col min="10" max="12" width="14.7109375" customWidth="1"/>
    <col min="13" max="13" width="14.85546875" customWidth="1"/>
    <col min="14" max="14" width="21.140625" customWidth="1"/>
    <col min="15" max="16" width="16.85546875" customWidth="1"/>
    <col min="17" max="17" width="17.7109375" bestFit="1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10"/>
      <c r="I1" s="110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88</v>
      </c>
      <c r="E2" s="694"/>
      <c r="F2" s="694"/>
      <c r="G2" s="694"/>
      <c r="H2" s="694"/>
      <c r="I2" s="694"/>
      <c r="J2" s="694"/>
      <c r="K2" s="695"/>
      <c r="L2" s="750" t="s">
        <v>89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90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91</v>
      </c>
      <c r="E4" s="694"/>
      <c r="F4" s="694"/>
      <c r="G4" s="694"/>
      <c r="H4" s="694"/>
      <c r="I4" s="694"/>
      <c r="J4" s="694"/>
      <c r="K4" s="695"/>
      <c r="L4" s="750" t="s">
        <v>92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93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94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95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96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37">
        <v>-2024730010013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25</v>
      </c>
      <c r="D14" s="773" t="s">
        <v>26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97</v>
      </c>
      <c r="E15" s="691" t="s">
        <v>30</v>
      </c>
      <c r="F15" s="691" t="s">
        <v>31</v>
      </c>
      <c r="G15" s="759" t="s">
        <v>98</v>
      </c>
      <c r="H15" s="760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6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39.75" customHeight="1">
      <c r="A17" s="1"/>
      <c r="B17" s="692"/>
      <c r="C17" s="692"/>
      <c r="D17" s="692"/>
      <c r="E17" s="692"/>
      <c r="F17" s="692"/>
      <c r="G17" s="692"/>
      <c r="H17" s="762"/>
      <c r="I17" s="124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3.25" customHeight="1">
      <c r="A18" s="1"/>
      <c r="B18" s="769" t="s">
        <v>358</v>
      </c>
      <c r="C18" s="767" t="s">
        <v>99</v>
      </c>
      <c r="D18" s="38" t="s">
        <v>47</v>
      </c>
      <c r="E18" s="723" t="s">
        <v>100</v>
      </c>
      <c r="F18" s="55">
        <v>1</v>
      </c>
      <c r="G18" s="38" t="s">
        <v>47</v>
      </c>
      <c r="H18" s="125">
        <f t="shared" ref="H18:H45" si="0">I18+J18+K18+L18</f>
        <v>67382519</v>
      </c>
      <c r="I18" s="126">
        <v>67382519</v>
      </c>
      <c r="J18" s="97"/>
      <c r="K18" s="48"/>
      <c r="L18" s="75"/>
      <c r="M18" s="56"/>
      <c r="N18" s="56"/>
      <c r="O18" s="731">
        <f>+F19/F18</f>
        <v>0</v>
      </c>
      <c r="P18" s="731">
        <f>+H19/H18</f>
        <v>0</v>
      </c>
      <c r="Q18" s="731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3.25" customHeight="1">
      <c r="A19" s="1"/>
      <c r="B19" s="717"/>
      <c r="C19" s="692"/>
      <c r="D19" s="38" t="s">
        <v>49</v>
      </c>
      <c r="E19" s="692"/>
      <c r="F19" s="57">
        <v>0</v>
      </c>
      <c r="G19" s="38" t="s">
        <v>50</v>
      </c>
      <c r="H19" s="125">
        <f t="shared" si="0"/>
        <v>0</v>
      </c>
      <c r="I19" s="126"/>
      <c r="J19" s="97"/>
      <c r="K19" s="48"/>
      <c r="L19" s="75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8" customHeight="1">
      <c r="A20" s="1"/>
      <c r="B20" s="717"/>
      <c r="C20" s="720" t="s">
        <v>101</v>
      </c>
      <c r="D20" s="38" t="s">
        <v>47</v>
      </c>
      <c r="E20" s="723" t="s">
        <v>100</v>
      </c>
      <c r="F20" s="55">
        <v>1</v>
      </c>
      <c r="G20" s="38" t="s">
        <v>47</v>
      </c>
      <c r="H20" s="125">
        <f t="shared" ref="H20:H25" si="1">I20+J20+K20+L20</f>
        <v>50000000</v>
      </c>
      <c r="I20" s="126">
        <v>50000000</v>
      </c>
      <c r="J20" s="97"/>
      <c r="K20" s="48"/>
      <c r="L20" s="75"/>
      <c r="M20" s="58"/>
      <c r="N20" s="58"/>
      <c r="O20" s="731">
        <f>+F21/F20</f>
        <v>0</v>
      </c>
      <c r="P20" s="731">
        <f>+H21/H20</f>
        <v>0</v>
      </c>
      <c r="Q20" s="731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1.75" customHeight="1">
      <c r="A21" s="1"/>
      <c r="B21" s="717"/>
      <c r="C21" s="692"/>
      <c r="D21" s="38" t="s">
        <v>49</v>
      </c>
      <c r="E21" s="692"/>
      <c r="F21" s="57">
        <v>0</v>
      </c>
      <c r="G21" s="38" t="s">
        <v>50</v>
      </c>
      <c r="H21" s="125">
        <f t="shared" si="1"/>
        <v>0</v>
      </c>
      <c r="I21" s="126"/>
      <c r="J21" s="97"/>
      <c r="K21" s="48"/>
      <c r="L21" s="75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18" customHeight="1">
      <c r="A22" s="1"/>
      <c r="B22" s="717"/>
      <c r="C22" s="720" t="s">
        <v>102</v>
      </c>
      <c r="D22" s="38" t="s">
        <v>47</v>
      </c>
      <c r="E22" s="723" t="s">
        <v>100</v>
      </c>
      <c r="F22" s="55">
        <v>1</v>
      </c>
      <c r="G22" s="38" t="s">
        <v>47</v>
      </c>
      <c r="H22" s="125">
        <f t="shared" si="1"/>
        <v>40000000</v>
      </c>
      <c r="I22" s="126">
        <v>40000000</v>
      </c>
      <c r="J22" s="97"/>
      <c r="K22" s="48"/>
      <c r="L22" s="75"/>
      <c r="M22" s="58"/>
      <c r="N22" s="58"/>
      <c r="O22" s="731">
        <f>+F23/F22</f>
        <v>0</v>
      </c>
      <c r="P22" s="731">
        <f>+H23/H22</f>
        <v>0</v>
      </c>
      <c r="Q22" s="731" t="e">
        <f>+(O22*O22)/P22</f>
        <v>#DIV/0!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1.75" customHeight="1">
      <c r="A23" s="1"/>
      <c r="B23" s="717"/>
      <c r="C23" s="692"/>
      <c r="D23" s="38" t="s">
        <v>49</v>
      </c>
      <c r="E23" s="692"/>
      <c r="F23" s="57">
        <v>0</v>
      </c>
      <c r="G23" s="38" t="s">
        <v>50</v>
      </c>
      <c r="H23" s="125">
        <f>I23+J23+K23+L23</f>
        <v>0</v>
      </c>
      <c r="I23" s="126"/>
      <c r="J23" s="97"/>
      <c r="K23" s="48"/>
      <c r="L23" s="75"/>
      <c r="M23" s="48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9.5" customHeight="1">
      <c r="A24" s="1"/>
      <c r="B24" s="717"/>
      <c r="C24" s="770" t="s">
        <v>371</v>
      </c>
      <c r="D24" s="38" t="s">
        <v>47</v>
      </c>
      <c r="E24" s="723" t="s">
        <v>406</v>
      </c>
      <c r="F24" s="39">
        <v>6</v>
      </c>
      <c r="G24" s="38" t="s">
        <v>47</v>
      </c>
      <c r="H24" s="125">
        <f>I24+J24+K24+L24</f>
        <v>95000000</v>
      </c>
      <c r="I24" s="126">
        <v>95000000</v>
      </c>
      <c r="J24" s="97"/>
      <c r="K24" s="48"/>
      <c r="L24" s="75"/>
      <c r="M24" s="58"/>
      <c r="N24" s="58"/>
      <c r="O24" s="731">
        <f>+F25/F24</f>
        <v>0</v>
      </c>
      <c r="P24" s="731">
        <f>+H25/H24</f>
        <v>0</v>
      </c>
      <c r="Q24" s="731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19.5" customHeight="1">
      <c r="A25" s="1"/>
      <c r="B25" s="717"/>
      <c r="C25" s="692"/>
      <c r="D25" s="38" t="s">
        <v>49</v>
      </c>
      <c r="E25" s="692"/>
      <c r="F25" s="57">
        <v>0</v>
      </c>
      <c r="G25" s="38" t="s">
        <v>50</v>
      </c>
      <c r="H25" s="125">
        <f t="shared" si="1"/>
        <v>0</v>
      </c>
      <c r="I25" s="126"/>
      <c r="J25" s="97"/>
      <c r="K25" s="48"/>
      <c r="L25" s="75"/>
      <c r="M25" s="48"/>
      <c r="N25" s="49"/>
      <c r="O25" s="692"/>
      <c r="P25" s="692"/>
      <c r="Q25" s="6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8" customHeight="1">
      <c r="A26" s="1"/>
      <c r="B26" s="717"/>
      <c r="C26" s="770" t="s">
        <v>372</v>
      </c>
      <c r="D26" s="38" t="s">
        <v>47</v>
      </c>
      <c r="E26" s="723" t="s">
        <v>100</v>
      </c>
      <c r="F26" s="55">
        <v>1</v>
      </c>
      <c r="G26" s="38" t="s">
        <v>47</v>
      </c>
      <c r="H26" s="125">
        <f t="shared" si="0"/>
        <v>60000000</v>
      </c>
      <c r="I26" s="126">
        <v>60000000</v>
      </c>
      <c r="J26" s="97"/>
      <c r="K26" s="48"/>
      <c r="L26" s="75"/>
      <c r="M26" s="58"/>
      <c r="N26" s="58"/>
      <c r="O26" s="731">
        <f>+F27/F26</f>
        <v>0</v>
      </c>
      <c r="P26" s="731">
        <f>+H27/H26</f>
        <v>0</v>
      </c>
      <c r="Q26" s="731" t="e">
        <f>+(O26*O26)/P26</f>
        <v>#DIV/0!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31.15" customHeight="1">
      <c r="A27" s="1"/>
      <c r="B27" s="717"/>
      <c r="C27" s="692"/>
      <c r="D27" s="38" t="s">
        <v>49</v>
      </c>
      <c r="E27" s="692"/>
      <c r="F27" s="57">
        <v>0</v>
      </c>
      <c r="G27" s="38" t="s">
        <v>50</v>
      </c>
      <c r="H27" s="125">
        <f t="shared" si="0"/>
        <v>0</v>
      </c>
      <c r="I27" s="126"/>
      <c r="J27" s="97"/>
      <c r="K27" s="48"/>
      <c r="L27" s="75"/>
      <c r="M27" s="48"/>
      <c r="N27" s="49"/>
      <c r="O27" s="692"/>
      <c r="P27" s="692"/>
      <c r="Q27" s="69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8" customHeight="1">
      <c r="A28" s="1"/>
      <c r="B28" s="717"/>
      <c r="C28" s="770" t="s">
        <v>382</v>
      </c>
      <c r="D28" s="38" t="s">
        <v>47</v>
      </c>
      <c r="E28" s="723" t="s">
        <v>381</v>
      </c>
      <c r="F28" s="40">
        <v>1</v>
      </c>
      <c r="G28" s="38" t="s">
        <v>47</v>
      </c>
      <c r="H28" s="125">
        <f t="shared" ref="H28:H31" si="2">I28+J28+K28+L28</f>
        <v>35000000</v>
      </c>
      <c r="I28" s="126">
        <v>35000000</v>
      </c>
      <c r="J28" s="97"/>
      <c r="K28" s="48"/>
      <c r="L28" s="75"/>
      <c r="M28" s="58"/>
      <c r="N28" s="58"/>
      <c r="O28" s="731">
        <f>+F29/F28</f>
        <v>0</v>
      </c>
      <c r="P28" s="731">
        <f>+H29/H28</f>
        <v>0</v>
      </c>
      <c r="Q28" s="731" t="e">
        <f>+(O28*O28)/P28</f>
        <v>#DIV/0!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9.45" customHeight="1">
      <c r="A29" s="1"/>
      <c r="B29" s="717"/>
      <c r="C29" s="692"/>
      <c r="D29" s="38" t="s">
        <v>49</v>
      </c>
      <c r="E29" s="692"/>
      <c r="F29" s="57">
        <v>0</v>
      </c>
      <c r="G29" s="38" t="s">
        <v>50</v>
      </c>
      <c r="H29" s="125">
        <f t="shared" si="2"/>
        <v>0</v>
      </c>
      <c r="I29" s="126"/>
      <c r="J29" s="97"/>
      <c r="K29" s="48"/>
      <c r="L29" s="75"/>
      <c r="M29" s="48"/>
      <c r="N29" s="49"/>
      <c r="O29" s="692"/>
      <c r="P29" s="692"/>
      <c r="Q29" s="69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9.5" customHeight="1">
      <c r="A30" s="1"/>
      <c r="B30" s="717"/>
      <c r="C30" s="770" t="s">
        <v>373</v>
      </c>
      <c r="D30" s="38" t="s">
        <v>47</v>
      </c>
      <c r="E30" s="724" t="s">
        <v>374</v>
      </c>
      <c r="F30" s="39">
        <v>1</v>
      </c>
      <c r="G30" s="38" t="s">
        <v>47</v>
      </c>
      <c r="H30" s="125">
        <f t="shared" si="2"/>
        <v>40000000</v>
      </c>
      <c r="I30" s="126">
        <v>40000000</v>
      </c>
      <c r="J30" s="97"/>
      <c r="K30" s="48"/>
      <c r="L30" s="75"/>
      <c r="M30" s="58"/>
      <c r="N30" s="58"/>
      <c r="O30" s="731">
        <f>+F31/F30</f>
        <v>0</v>
      </c>
      <c r="P30" s="731">
        <f>+H31/H30</f>
        <v>0</v>
      </c>
      <c r="Q30" s="731" t="e">
        <f>+(O30*O30)/P30</f>
        <v>#DIV/0!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9.5" customHeight="1">
      <c r="A31" s="1"/>
      <c r="B31" s="717"/>
      <c r="C31" s="692"/>
      <c r="D31" s="38" t="s">
        <v>49</v>
      </c>
      <c r="E31" s="692"/>
      <c r="F31" s="57">
        <v>0</v>
      </c>
      <c r="G31" s="38" t="s">
        <v>50</v>
      </c>
      <c r="H31" s="125">
        <f t="shared" si="2"/>
        <v>0</v>
      </c>
      <c r="I31" s="126"/>
      <c r="J31" s="97"/>
      <c r="K31" s="48"/>
      <c r="L31" s="75"/>
      <c r="M31" s="48"/>
      <c r="N31" s="49"/>
      <c r="O31" s="692"/>
      <c r="P31" s="692"/>
      <c r="Q31" s="69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9.5" customHeight="1">
      <c r="A32" s="1"/>
      <c r="B32" s="717"/>
      <c r="C32" s="770" t="s">
        <v>103</v>
      </c>
      <c r="D32" s="38" t="s">
        <v>47</v>
      </c>
      <c r="E32" s="723" t="s">
        <v>104</v>
      </c>
      <c r="F32" s="39">
        <v>1</v>
      </c>
      <c r="G32" s="38" t="s">
        <v>47</v>
      </c>
      <c r="H32" s="125">
        <f t="shared" si="0"/>
        <v>60000000</v>
      </c>
      <c r="I32" s="126">
        <v>60000000</v>
      </c>
      <c r="J32" s="97"/>
      <c r="K32" s="48"/>
      <c r="L32" s="75"/>
      <c r="M32" s="58"/>
      <c r="N32" s="58"/>
      <c r="O32" s="731">
        <f>+F33/F32</f>
        <v>0</v>
      </c>
      <c r="P32" s="731">
        <f>+H33/H32</f>
        <v>0</v>
      </c>
      <c r="Q32" s="731" t="e">
        <f>+(O32*O32)/P32</f>
        <v>#DIV/0!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9.5" customHeight="1">
      <c r="A33" s="1"/>
      <c r="B33" s="696"/>
      <c r="C33" s="692"/>
      <c r="D33" s="38" t="s">
        <v>49</v>
      </c>
      <c r="E33" s="692"/>
      <c r="F33" s="57">
        <v>0</v>
      </c>
      <c r="G33" s="38" t="s">
        <v>50</v>
      </c>
      <c r="H33" s="125">
        <f t="shared" si="0"/>
        <v>0</v>
      </c>
      <c r="I33" s="126"/>
      <c r="J33" s="97"/>
      <c r="K33" s="48"/>
      <c r="L33" s="75"/>
      <c r="M33" s="48"/>
      <c r="N33" s="49"/>
      <c r="O33" s="692"/>
      <c r="P33" s="692"/>
      <c r="Q33" s="69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24" customHeight="1">
      <c r="A34" s="1"/>
      <c r="B34" s="767" t="s">
        <v>105</v>
      </c>
      <c r="C34" s="720" t="s">
        <v>106</v>
      </c>
      <c r="D34" s="38" t="s">
        <v>107</v>
      </c>
      <c r="E34" s="723" t="s">
        <v>54</v>
      </c>
      <c r="F34" s="40">
        <v>1</v>
      </c>
      <c r="G34" s="38" t="s">
        <v>107</v>
      </c>
      <c r="H34" s="125">
        <f t="shared" si="0"/>
        <v>6000000</v>
      </c>
      <c r="I34" s="126">
        <v>6000000</v>
      </c>
      <c r="J34" s="97"/>
      <c r="K34" s="48"/>
      <c r="L34" s="76"/>
      <c r="M34" s="77"/>
      <c r="N34" s="77"/>
      <c r="O34" s="731">
        <f>+F35/F34</f>
        <v>0</v>
      </c>
      <c r="P34" s="731">
        <f>+H35/H34</f>
        <v>0</v>
      </c>
      <c r="Q34" s="731" t="e">
        <f>+(O34*O34)/P34</f>
        <v>#DIV/0!</v>
      </c>
      <c r="R34" s="1"/>
      <c r="S34" s="1"/>
      <c r="T34" s="35"/>
      <c r="U34" s="733"/>
      <c r="V34" s="718"/>
      <c r="W34" s="1"/>
      <c r="X34" s="31"/>
      <c r="Y34" s="1"/>
      <c r="Z34" s="32"/>
      <c r="AA34" s="33"/>
      <c r="AB34" s="34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24" customHeight="1">
      <c r="A35" s="1"/>
      <c r="B35" s="721"/>
      <c r="C35" s="692"/>
      <c r="D35" s="38" t="s">
        <v>49</v>
      </c>
      <c r="E35" s="692"/>
      <c r="F35" s="40">
        <v>0</v>
      </c>
      <c r="G35" s="38" t="s">
        <v>50</v>
      </c>
      <c r="H35" s="125">
        <f t="shared" si="0"/>
        <v>0</v>
      </c>
      <c r="I35" s="126"/>
      <c r="J35" s="97"/>
      <c r="K35" s="48"/>
      <c r="L35" s="75"/>
      <c r="M35" s="77"/>
      <c r="N35" s="77"/>
      <c r="O35" s="692"/>
      <c r="P35" s="692"/>
      <c r="Q35" s="692"/>
      <c r="R35" s="1"/>
      <c r="S35" s="1"/>
      <c r="T35" s="35"/>
      <c r="U35" s="30"/>
      <c r="V35" s="30"/>
      <c r="W35" s="1"/>
      <c r="X35" s="31"/>
      <c r="Y35" s="1"/>
      <c r="Z35" s="32"/>
      <c r="AA35" s="33"/>
      <c r="AB35" s="34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24" customHeight="1">
      <c r="A36" s="1"/>
      <c r="B36" s="721"/>
      <c r="C36" s="720" t="s">
        <v>108</v>
      </c>
      <c r="D36" s="38" t="s">
        <v>47</v>
      </c>
      <c r="E36" s="723" t="s">
        <v>54</v>
      </c>
      <c r="F36" s="40">
        <v>1</v>
      </c>
      <c r="G36" s="38" t="s">
        <v>47</v>
      </c>
      <c r="H36" s="125">
        <f t="shared" si="0"/>
        <v>6000000</v>
      </c>
      <c r="I36" s="126">
        <v>6000000</v>
      </c>
      <c r="J36" s="97"/>
      <c r="K36" s="48"/>
      <c r="L36" s="75"/>
      <c r="M36" s="44"/>
      <c r="N36" s="44"/>
      <c r="O36" s="731">
        <f>+F37/F36</f>
        <v>0</v>
      </c>
      <c r="P36" s="731">
        <f>+H37/H36</f>
        <v>0</v>
      </c>
      <c r="Q36" s="731" t="e">
        <f>+(O36*O36)/P36</f>
        <v>#DIV/0!</v>
      </c>
      <c r="R36" s="1"/>
      <c r="S36" s="1"/>
      <c r="T36" s="1"/>
      <c r="U36" s="1"/>
      <c r="V36" s="1"/>
      <c r="W36" s="1"/>
      <c r="X36" s="33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24" customHeight="1">
      <c r="A37" s="1"/>
      <c r="B37" s="721"/>
      <c r="C37" s="692"/>
      <c r="D37" s="38" t="s">
        <v>49</v>
      </c>
      <c r="E37" s="692"/>
      <c r="F37" s="45">
        <v>0</v>
      </c>
      <c r="G37" s="38" t="s">
        <v>50</v>
      </c>
      <c r="H37" s="125">
        <f t="shared" si="0"/>
        <v>0</v>
      </c>
      <c r="I37" s="126"/>
      <c r="J37" s="97"/>
      <c r="K37" s="48"/>
      <c r="L37" s="75"/>
      <c r="M37" s="48"/>
      <c r="N37" s="49"/>
      <c r="O37" s="692"/>
      <c r="P37" s="692"/>
      <c r="Q37" s="692"/>
      <c r="R37" s="1"/>
      <c r="S37" s="1"/>
      <c r="T37" s="1"/>
      <c r="U37" s="1"/>
      <c r="V37" s="1"/>
      <c r="W37" s="1"/>
      <c r="X37" s="1"/>
      <c r="Y37" s="1"/>
      <c r="Z37" s="1"/>
      <c r="AA37" s="1"/>
      <c r="AB37" s="34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24" customHeight="1">
      <c r="A38" s="1"/>
      <c r="B38" s="721"/>
      <c r="C38" s="720" t="s">
        <v>109</v>
      </c>
      <c r="D38" s="38" t="s">
        <v>47</v>
      </c>
      <c r="E38" s="723" t="s">
        <v>54</v>
      </c>
      <c r="F38" s="40">
        <v>1</v>
      </c>
      <c r="G38" s="38" t="s">
        <v>47</v>
      </c>
      <c r="H38" s="125">
        <f t="shared" si="0"/>
        <v>4500000</v>
      </c>
      <c r="I38" s="126">
        <v>4500000</v>
      </c>
      <c r="J38" s="97"/>
      <c r="K38" s="48"/>
      <c r="L38" s="75"/>
      <c r="M38" s="44"/>
      <c r="N38" s="44"/>
      <c r="O38" s="731">
        <f>+F39/F38</f>
        <v>0</v>
      </c>
      <c r="P38" s="731">
        <f>+H39/H38</f>
        <v>0</v>
      </c>
      <c r="Q38" s="731" t="e">
        <f>+(O38*O38)/P38</f>
        <v>#DIV/0!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24" customHeight="1">
      <c r="A39" s="1"/>
      <c r="B39" s="721"/>
      <c r="C39" s="692"/>
      <c r="D39" s="38" t="s">
        <v>49</v>
      </c>
      <c r="E39" s="692"/>
      <c r="F39" s="57">
        <v>0</v>
      </c>
      <c r="G39" s="38" t="s">
        <v>50</v>
      </c>
      <c r="H39" s="125">
        <f t="shared" si="0"/>
        <v>0</v>
      </c>
      <c r="I39" s="126"/>
      <c r="J39" s="97"/>
      <c r="K39" s="48"/>
      <c r="L39" s="75"/>
      <c r="M39" s="48"/>
      <c r="N39" s="49"/>
      <c r="O39" s="692"/>
      <c r="P39" s="692"/>
      <c r="Q39" s="69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24" customHeight="1">
      <c r="A40" s="1"/>
      <c r="B40" s="721"/>
      <c r="C40" s="720" t="s">
        <v>110</v>
      </c>
      <c r="D40" s="38" t="s">
        <v>47</v>
      </c>
      <c r="E40" s="723" t="s">
        <v>54</v>
      </c>
      <c r="F40" s="40">
        <v>1</v>
      </c>
      <c r="G40" s="38" t="s">
        <v>47</v>
      </c>
      <c r="H40" s="125">
        <f t="shared" si="0"/>
        <v>4500000</v>
      </c>
      <c r="I40" s="126">
        <v>4500000</v>
      </c>
      <c r="J40" s="97"/>
      <c r="K40" s="48"/>
      <c r="L40" s="75"/>
      <c r="M40" s="44"/>
      <c r="N40" s="44"/>
      <c r="O40" s="731">
        <f>+F41/F40</f>
        <v>0</v>
      </c>
      <c r="P40" s="731">
        <f>+H41/H40</f>
        <v>0</v>
      </c>
      <c r="Q40" s="731" t="e">
        <f>+(O40*O40)/P40</f>
        <v>#DIV/0!</v>
      </c>
      <c r="R40" s="1"/>
      <c r="S40" s="1"/>
      <c r="T40" s="1"/>
      <c r="U40" s="1"/>
      <c r="V40" s="1"/>
      <c r="W40" s="1"/>
      <c r="X40" s="33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24" customHeight="1">
      <c r="A41" s="1"/>
      <c r="B41" s="721"/>
      <c r="C41" s="692"/>
      <c r="D41" s="38" t="s">
        <v>49</v>
      </c>
      <c r="E41" s="692"/>
      <c r="F41" s="45">
        <v>0</v>
      </c>
      <c r="G41" s="38" t="s">
        <v>50</v>
      </c>
      <c r="H41" s="125">
        <f t="shared" si="0"/>
        <v>0</v>
      </c>
      <c r="I41" s="126"/>
      <c r="J41" s="97"/>
      <c r="K41" s="48"/>
      <c r="L41" s="75"/>
      <c r="M41" s="48"/>
      <c r="N41" s="49"/>
      <c r="O41" s="692"/>
      <c r="P41" s="692"/>
      <c r="Q41" s="692"/>
      <c r="R41" s="1"/>
      <c r="S41" s="1"/>
      <c r="T41" s="1"/>
      <c r="U41" s="1"/>
      <c r="V41" s="1"/>
      <c r="W41" s="1"/>
      <c r="X41" s="1"/>
      <c r="Y41" s="1"/>
      <c r="Z41" s="1"/>
      <c r="AA41" s="1"/>
      <c r="AB41" s="34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24" customHeight="1">
      <c r="A42" s="1"/>
      <c r="B42" s="721"/>
      <c r="C42" s="720" t="s">
        <v>111</v>
      </c>
      <c r="D42" s="38" t="s">
        <v>47</v>
      </c>
      <c r="E42" s="723" t="s">
        <v>54</v>
      </c>
      <c r="F42" s="40">
        <v>1</v>
      </c>
      <c r="G42" s="38" t="s">
        <v>47</v>
      </c>
      <c r="H42" s="125">
        <f t="shared" si="0"/>
        <v>4500000</v>
      </c>
      <c r="I42" s="126">
        <v>4500000</v>
      </c>
      <c r="J42" s="97"/>
      <c r="K42" s="48"/>
      <c r="L42" s="75"/>
      <c r="M42" s="44"/>
      <c r="N42" s="44"/>
      <c r="O42" s="731">
        <f>+F43/F42</f>
        <v>0</v>
      </c>
      <c r="P42" s="731">
        <f>+H43/H42</f>
        <v>0</v>
      </c>
      <c r="Q42" s="731" t="e">
        <f>+(O42*O42)/P42</f>
        <v>#DIV/0!</v>
      </c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24" customHeight="1">
      <c r="A43" s="1"/>
      <c r="B43" s="721"/>
      <c r="C43" s="692"/>
      <c r="D43" s="38" t="s">
        <v>49</v>
      </c>
      <c r="E43" s="692"/>
      <c r="F43" s="57">
        <v>0</v>
      </c>
      <c r="G43" s="38" t="s">
        <v>50</v>
      </c>
      <c r="H43" s="125">
        <f t="shared" si="0"/>
        <v>0</v>
      </c>
      <c r="I43" s="126"/>
      <c r="J43" s="97"/>
      <c r="K43" s="48"/>
      <c r="L43" s="75"/>
      <c r="M43" s="48"/>
      <c r="N43" s="49"/>
      <c r="O43" s="692"/>
      <c r="P43" s="692"/>
      <c r="Q43" s="692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24" customHeight="1">
      <c r="A44" s="1"/>
      <c r="B44" s="721"/>
      <c r="C44" s="720" t="s">
        <v>112</v>
      </c>
      <c r="D44" s="38" t="s">
        <v>47</v>
      </c>
      <c r="E44" s="723" t="s">
        <v>54</v>
      </c>
      <c r="F44" s="40">
        <v>1</v>
      </c>
      <c r="G44" s="38" t="s">
        <v>47</v>
      </c>
      <c r="H44" s="125">
        <f t="shared" si="0"/>
        <v>4500000</v>
      </c>
      <c r="I44" s="126">
        <v>4500000</v>
      </c>
      <c r="J44" s="97"/>
      <c r="K44" s="48"/>
      <c r="L44" s="75"/>
      <c r="M44" s="44"/>
      <c r="N44" s="44"/>
      <c r="O44" s="731">
        <f>+F45/F44</f>
        <v>0</v>
      </c>
      <c r="P44" s="731">
        <f>+H45/H44</f>
        <v>0</v>
      </c>
      <c r="Q44" s="731" t="e">
        <f>+(O44*O44)/P44</f>
        <v>#DIV/0!</v>
      </c>
      <c r="R44" s="1"/>
      <c r="S44" s="1"/>
      <c r="T44" s="1"/>
      <c r="U44" s="1"/>
      <c r="V44" s="1"/>
      <c r="W44" s="1"/>
      <c r="X44" s="33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24" customHeight="1">
      <c r="A45" s="1"/>
      <c r="B45" s="692"/>
      <c r="C45" s="692"/>
      <c r="D45" s="38" t="s">
        <v>49</v>
      </c>
      <c r="E45" s="692"/>
      <c r="F45" s="45">
        <v>0</v>
      </c>
      <c r="G45" s="38" t="s">
        <v>50</v>
      </c>
      <c r="H45" s="125">
        <f t="shared" si="0"/>
        <v>0</v>
      </c>
      <c r="I45" s="126"/>
      <c r="J45" s="97"/>
      <c r="K45" s="48"/>
      <c r="L45" s="75"/>
      <c r="M45" s="48"/>
      <c r="N45" s="49"/>
      <c r="O45" s="692"/>
      <c r="P45" s="692"/>
      <c r="Q45" s="692"/>
      <c r="R45" s="1"/>
      <c r="S45" s="1"/>
      <c r="T45" s="1"/>
      <c r="U45" s="1"/>
      <c r="V45" s="1"/>
      <c r="W45" s="1"/>
      <c r="X45" s="1"/>
      <c r="Y45" s="1"/>
      <c r="Z45" s="1"/>
      <c r="AA45" s="1"/>
      <c r="AB45" s="34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8.75" customHeight="1">
      <c r="A46" s="1"/>
      <c r="B46" s="732"/>
      <c r="C46" s="725" t="s">
        <v>57</v>
      </c>
      <c r="D46" s="38" t="s">
        <v>47</v>
      </c>
      <c r="E46" s="723" t="s">
        <v>54</v>
      </c>
      <c r="F46" s="40">
        <f>F26+F18+F44+F34+F42+F40+F38+F36+F32+F30+F28+F24+F22+F20</f>
        <v>19</v>
      </c>
      <c r="G46" s="38" t="s">
        <v>47</v>
      </c>
      <c r="H46" s="127">
        <f>H18+H26+H32+H34+H36+H38+H40+H42+H44+H30+H28+H24+H22+H20</f>
        <v>477382519</v>
      </c>
      <c r="I46" s="127">
        <f>I18+I26+I32+I34+I36+I38+I40+I42+I44+I30+I28+I20+I22+I24</f>
        <v>477382519</v>
      </c>
      <c r="J46" s="107">
        <f t="shared" ref="J46:L46" si="3">J18+J26+J32+J34+J36+J38+J40+J42+J44+J30+J28+J20+J22+J24</f>
        <v>0</v>
      </c>
      <c r="K46" s="107">
        <f t="shared" si="3"/>
        <v>0</v>
      </c>
      <c r="L46" s="107">
        <f t="shared" si="3"/>
        <v>0</v>
      </c>
      <c r="M46" s="48"/>
      <c r="N46" s="49"/>
      <c r="O46" s="771"/>
      <c r="P46" s="771"/>
      <c r="Q46" s="772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8.75" customHeight="1">
      <c r="A47" s="1"/>
      <c r="B47" s="692"/>
      <c r="C47" s="696"/>
      <c r="D47" s="38" t="s">
        <v>49</v>
      </c>
      <c r="E47" s="692"/>
      <c r="F47" s="40">
        <f>F27+F19+F45+F35+F43+F41+F39+F37+F33</f>
        <v>0</v>
      </c>
      <c r="G47" s="38" t="s">
        <v>50</v>
      </c>
      <c r="H47" s="127">
        <f>H19+H27+H33+H35+H37+H39+H41+H43+H45+H31+H29+H25+H23+H21</f>
        <v>0</v>
      </c>
      <c r="I47" s="127">
        <f>I19+I27+I33+I35+I37+I39+I41+I43+I45+I31+I29+I21+I23+I25</f>
        <v>0</v>
      </c>
      <c r="J47" s="107">
        <f t="shared" ref="J47:L47" si="4">J19+J27+J33+J35+J37+J39+J41+J43+J45+J31+J29+J21+J23+J25</f>
        <v>0</v>
      </c>
      <c r="K47" s="107">
        <f t="shared" si="4"/>
        <v>0</v>
      </c>
      <c r="L47" s="107">
        <f t="shared" si="4"/>
        <v>0</v>
      </c>
      <c r="M47" s="48"/>
      <c r="N47" s="49"/>
      <c r="O47" s="692"/>
      <c r="P47" s="692"/>
      <c r="Q47" s="69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5.75" customHeight="1">
      <c r="A48" s="1"/>
      <c r="B48" s="1"/>
      <c r="C48" s="1"/>
      <c r="D48" s="59"/>
      <c r="E48" s="1"/>
      <c r="F48" s="1"/>
      <c r="G48" s="1"/>
      <c r="H48" s="116"/>
      <c r="I48" s="110"/>
      <c r="J48" s="32"/>
      <c r="K48" s="32"/>
      <c r="L48" s="2"/>
      <c r="M48" s="3"/>
      <c r="N48" s="3"/>
      <c r="O48" s="61"/>
      <c r="P48" s="62"/>
      <c r="Q48" s="63"/>
      <c r="R48" s="62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9" ht="15.75" customHeight="1">
      <c r="A49" s="1"/>
      <c r="B49" s="726" t="s">
        <v>58</v>
      </c>
      <c r="C49" s="727"/>
      <c r="D49" s="765" t="s">
        <v>59</v>
      </c>
      <c r="E49" s="730"/>
      <c r="F49" s="730"/>
      <c r="G49" s="730"/>
      <c r="H49" s="730"/>
      <c r="I49" s="727"/>
      <c r="J49" s="72" t="s">
        <v>60</v>
      </c>
      <c r="K49" s="765" t="s">
        <v>61</v>
      </c>
      <c r="L49" s="727"/>
      <c r="M49" s="729" t="s">
        <v>62</v>
      </c>
      <c r="N49" s="730"/>
      <c r="O49" s="730"/>
      <c r="P49" s="730"/>
      <c r="Q49" s="727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9" ht="21.75" customHeight="1">
      <c r="A50" s="1"/>
      <c r="B50" s="766" t="s">
        <v>113</v>
      </c>
      <c r="C50" s="695"/>
      <c r="D50" s="693" t="s">
        <v>114</v>
      </c>
      <c r="E50" s="694"/>
      <c r="F50" s="694"/>
      <c r="G50" s="694"/>
      <c r="H50" s="694"/>
      <c r="I50" s="695"/>
      <c r="J50" s="691" t="s">
        <v>65</v>
      </c>
      <c r="K50" s="73" t="s">
        <v>47</v>
      </c>
      <c r="L50" s="74">
        <v>14565</v>
      </c>
      <c r="M50" s="693" t="s">
        <v>364</v>
      </c>
      <c r="N50" s="694"/>
      <c r="O50" s="694"/>
      <c r="P50" s="694"/>
      <c r="Q50" s="695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9" ht="21.75" customHeight="1">
      <c r="A51" s="1"/>
      <c r="B51" s="717"/>
      <c r="C51" s="741"/>
      <c r="D51" s="696"/>
      <c r="E51" s="697"/>
      <c r="F51" s="697"/>
      <c r="G51" s="697"/>
      <c r="H51" s="697"/>
      <c r="I51" s="698"/>
      <c r="J51" s="692"/>
      <c r="K51" s="73" t="s">
        <v>49</v>
      </c>
      <c r="L51" s="74">
        <f>F47</f>
        <v>0</v>
      </c>
      <c r="M51" s="696"/>
      <c r="N51" s="697"/>
      <c r="O51" s="697"/>
      <c r="P51" s="697"/>
      <c r="Q51" s="698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9" ht="15" customHeight="1">
      <c r="A52" s="1"/>
      <c r="B52" s="700" t="s">
        <v>357</v>
      </c>
      <c r="C52" s="701"/>
      <c r="D52" s="701"/>
      <c r="E52" s="701"/>
      <c r="F52" s="701"/>
      <c r="G52" s="701"/>
      <c r="H52" s="701"/>
      <c r="I52" s="701"/>
      <c r="J52" s="701"/>
      <c r="K52" s="701"/>
      <c r="L52" s="702"/>
      <c r="M52" s="699" t="s">
        <v>66</v>
      </c>
      <c r="N52" s="694"/>
      <c r="O52" s="694"/>
      <c r="P52" s="694"/>
      <c r="Q52" s="695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</row>
    <row r="53" spans="1:39" ht="29.25" customHeight="1">
      <c r="A53" s="1"/>
      <c r="B53" s="703"/>
      <c r="C53" s="704"/>
      <c r="D53" s="704"/>
      <c r="E53" s="704"/>
      <c r="F53" s="704"/>
      <c r="G53" s="704"/>
      <c r="H53" s="704"/>
      <c r="I53" s="704"/>
      <c r="J53" s="704"/>
      <c r="K53" s="704"/>
      <c r="L53" s="705"/>
      <c r="M53" s="697"/>
      <c r="N53" s="697"/>
      <c r="O53" s="697"/>
      <c r="P53" s="697"/>
      <c r="Q53" s="698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</row>
    <row r="54" spans="1:39" ht="15.75" customHeight="1">
      <c r="A54" s="1"/>
      <c r="B54" s="703"/>
      <c r="C54" s="704"/>
      <c r="D54" s="704"/>
      <c r="E54" s="704"/>
      <c r="F54" s="704"/>
      <c r="G54" s="704"/>
      <c r="H54" s="704"/>
      <c r="I54" s="704"/>
      <c r="J54" s="704"/>
      <c r="K54" s="704"/>
      <c r="L54" s="705"/>
      <c r="M54" s="709" t="s">
        <v>365</v>
      </c>
      <c r="N54" s="709"/>
      <c r="O54" s="709"/>
      <c r="P54" s="709"/>
      <c r="Q54" s="710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</row>
    <row r="55" spans="1:39" ht="15.75" customHeight="1">
      <c r="A55" s="1"/>
      <c r="B55" s="703"/>
      <c r="C55" s="704"/>
      <c r="D55" s="704"/>
      <c r="E55" s="704"/>
      <c r="F55" s="704"/>
      <c r="G55" s="704"/>
      <c r="H55" s="704"/>
      <c r="I55" s="704"/>
      <c r="J55" s="704"/>
      <c r="K55" s="704"/>
      <c r="L55" s="705"/>
      <c r="M55" s="711"/>
      <c r="N55" s="711"/>
      <c r="O55" s="711"/>
      <c r="P55" s="711"/>
      <c r="Q55" s="712"/>
    </row>
    <row r="56" spans="1:39" ht="15.75" customHeight="1">
      <c r="A56" s="1"/>
      <c r="B56" s="703"/>
      <c r="C56" s="704"/>
      <c r="D56" s="704"/>
      <c r="E56" s="704"/>
      <c r="F56" s="704"/>
      <c r="G56" s="704"/>
      <c r="H56" s="704"/>
      <c r="I56" s="704"/>
      <c r="J56" s="704"/>
      <c r="K56" s="704"/>
      <c r="L56" s="705"/>
      <c r="M56" s="699" t="s">
        <v>66</v>
      </c>
      <c r="N56" s="699"/>
      <c r="O56" s="699"/>
      <c r="P56" s="699"/>
      <c r="Q56" s="713"/>
    </row>
    <row r="57" spans="1:39" ht="30.6" customHeight="1">
      <c r="A57" s="1"/>
      <c r="B57" s="706"/>
      <c r="C57" s="707"/>
      <c r="D57" s="707"/>
      <c r="E57" s="707"/>
      <c r="F57" s="707"/>
      <c r="G57" s="707"/>
      <c r="H57" s="707"/>
      <c r="I57" s="707"/>
      <c r="J57" s="707"/>
      <c r="K57" s="707"/>
      <c r="L57" s="708"/>
      <c r="M57" s="714"/>
      <c r="N57" s="714"/>
      <c r="O57" s="714"/>
      <c r="P57" s="714"/>
      <c r="Q57" s="715"/>
    </row>
    <row r="58" spans="1:39" ht="15.75" customHeight="1">
      <c r="A58" s="1"/>
      <c r="B58" s="1"/>
      <c r="C58" s="1"/>
      <c r="D58" s="1"/>
      <c r="E58" s="1"/>
      <c r="F58" s="1"/>
      <c r="G58" s="1"/>
      <c r="H58" s="110"/>
      <c r="I58" s="110"/>
      <c r="J58" s="1"/>
      <c r="K58" s="1"/>
      <c r="L58" s="2"/>
      <c r="M58" s="3"/>
      <c r="N58" s="3"/>
      <c r="O58" s="1"/>
      <c r="P58" s="1"/>
      <c r="Q58" s="1"/>
    </row>
    <row r="59" spans="1:39" ht="15.75" customHeight="1">
      <c r="A59" s="1"/>
      <c r="B59" s="1"/>
      <c r="C59" s="1"/>
      <c r="D59" s="1"/>
      <c r="E59" s="1"/>
      <c r="F59" s="1"/>
      <c r="G59" s="1"/>
      <c r="H59" s="110"/>
      <c r="I59" s="110"/>
      <c r="J59" s="1"/>
      <c r="K59" s="1"/>
      <c r="L59" s="2"/>
      <c r="M59" s="3"/>
      <c r="N59" s="3"/>
      <c r="O59" s="1"/>
      <c r="P59" s="1"/>
      <c r="Q59" s="1"/>
    </row>
    <row r="60" spans="1:39" ht="15.75" customHeight="1">
      <c r="A60" s="1"/>
      <c r="B60" s="1"/>
      <c r="C60" s="1"/>
      <c r="D60" s="1"/>
      <c r="E60" s="1"/>
      <c r="F60" s="1"/>
      <c r="G60" s="1"/>
      <c r="H60" s="110"/>
      <c r="I60" s="110"/>
      <c r="J60" s="1"/>
      <c r="K60" s="1"/>
      <c r="L60" s="2"/>
      <c r="M60" s="3"/>
      <c r="N60" s="3"/>
      <c r="O60" s="1"/>
      <c r="P60" s="1"/>
      <c r="Q60" s="1"/>
    </row>
    <row r="61" spans="1:39" ht="15.75" customHeight="1">
      <c r="A61" s="1"/>
      <c r="B61" s="1"/>
      <c r="C61" s="1"/>
      <c r="D61" s="1"/>
      <c r="E61" s="1"/>
      <c r="F61" s="1"/>
      <c r="G61" s="1"/>
      <c r="H61" s="110"/>
      <c r="I61" s="110"/>
      <c r="J61" s="1"/>
      <c r="K61" s="1"/>
      <c r="L61" s="2"/>
      <c r="M61" s="3"/>
      <c r="N61" s="3"/>
      <c r="O61" s="1"/>
      <c r="P61" s="1"/>
      <c r="Q61" s="1"/>
    </row>
    <row r="62" spans="1:39" ht="15.75" customHeight="1">
      <c r="A62" s="1"/>
      <c r="B62" s="1"/>
      <c r="C62" s="1"/>
      <c r="D62" s="1"/>
      <c r="E62" s="1"/>
      <c r="F62" s="1"/>
      <c r="G62" s="1"/>
      <c r="H62" s="110"/>
      <c r="I62" s="110"/>
      <c r="J62" s="1"/>
      <c r="K62" s="1"/>
      <c r="L62" s="2"/>
      <c r="M62" s="3"/>
      <c r="N62" s="3"/>
      <c r="O62" s="1"/>
      <c r="P62" s="1"/>
      <c r="Q62" s="1"/>
    </row>
    <row r="63" spans="1:39" ht="15.75" customHeight="1">
      <c r="A63" s="1"/>
      <c r="B63" s="1"/>
      <c r="C63" s="1"/>
      <c r="D63" s="1"/>
      <c r="E63" s="1"/>
      <c r="F63" s="1"/>
      <c r="G63" s="1"/>
      <c r="H63" s="110"/>
      <c r="I63" s="110"/>
      <c r="J63" s="1"/>
      <c r="K63" s="1"/>
      <c r="L63" s="2"/>
      <c r="M63" s="3"/>
      <c r="N63" s="3"/>
      <c r="O63" s="1"/>
      <c r="P63" s="1"/>
      <c r="Q63" s="1"/>
    </row>
    <row r="64" spans="1:39" ht="15.75" customHeight="1">
      <c r="A64" s="1"/>
      <c r="B64" s="1"/>
      <c r="C64" s="1"/>
      <c r="D64" s="1"/>
      <c r="E64" s="1"/>
      <c r="F64" s="1"/>
      <c r="G64" s="1"/>
      <c r="H64" s="110"/>
      <c r="I64" s="110"/>
      <c r="J64" s="1"/>
      <c r="K64" s="1"/>
      <c r="L64" s="2"/>
      <c r="M64" s="3"/>
      <c r="N64" s="3"/>
      <c r="O64" s="1"/>
      <c r="P64" s="1"/>
      <c r="Q64" s="1"/>
    </row>
    <row r="65" spans="1:17" ht="15.75" customHeight="1">
      <c r="A65" s="1"/>
      <c r="B65" s="1"/>
      <c r="C65" s="1"/>
      <c r="D65" s="1"/>
      <c r="E65" s="1"/>
      <c r="F65" s="1"/>
      <c r="G65" s="1"/>
      <c r="H65" s="110"/>
      <c r="I65" s="110"/>
      <c r="J65" s="1"/>
      <c r="K65" s="1"/>
      <c r="L65" s="2"/>
      <c r="M65" s="3"/>
      <c r="N65" s="3"/>
      <c r="O65" s="1"/>
      <c r="P65" s="1"/>
      <c r="Q65" s="1"/>
    </row>
    <row r="66" spans="1:17" ht="15.75" customHeight="1">
      <c r="A66" s="1"/>
      <c r="B66" s="1"/>
      <c r="C66" s="1"/>
      <c r="D66" s="1"/>
      <c r="E66" s="1"/>
      <c r="F66" s="1"/>
      <c r="G66" s="1"/>
      <c r="H66" s="110"/>
      <c r="I66" s="110"/>
      <c r="J66" s="1"/>
      <c r="K66" s="1"/>
      <c r="L66" s="2"/>
      <c r="M66" s="3"/>
      <c r="N66" s="3"/>
      <c r="O66" s="1"/>
      <c r="P66" s="1"/>
      <c r="Q66" s="1"/>
    </row>
    <row r="67" spans="1:17" ht="15.75" customHeight="1">
      <c r="A67" s="1"/>
      <c r="B67" s="1"/>
      <c r="C67" s="1"/>
      <c r="D67" s="1"/>
      <c r="E67" s="1"/>
      <c r="F67" s="1"/>
      <c r="G67" s="1"/>
      <c r="H67" s="110"/>
      <c r="I67" s="110"/>
      <c r="J67" s="1"/>
      <c r="K67" s="1"/>
      <c r="L67" s="2"/>
      <c r="M67" s="3"/>
      <c r="N67" s="3"/>
      <c r="O67" s="1"/>
      <c r="P67" s="1"/>
      <c r="Q67" s="1"/>
    </row>
    <row r="68" spans="1:17" ht="15.75" customHeight="1">
      <c r="A68" s="1"/>
      <c r="B68" s="1"/>
      <c r="C68" s="1"/>
      <c r="D68" s="1"/>
      <c r="E68" s="1"/>
      <c r="F68" s="1"/>
      <c r="G68" s="1"/>
      <c r="H68" s="110"/>
      <c r="I68" s="110"/>
      <c r="J68" s="1"/>
      <c r="K68" s="1"/>
      <c r="L68" s="2"/>
      <c r="M68" s="3"/>
      <c r="N68" s="3"/>
      <c r="O68" s="1"/>
      <c r="P68" s="1"/>
      <c r="Q68" s="1"/>
    </row>
    <row r="69" spans="1:17" ht="15.75" customHeight="1">
      <c r="A69" s="1"/>
      <c r="B69" s="1"/>
      <c r="C69" s="1"/>
      <c r="D69" s="1"/>
      <c r="E69" s="1"/>
      <c r="F69" s="1"/>
      <c r="G69" s="1"/>
      <c r="H69" s="110"/>
      <c r="I69" s="110"/>
      <c r="J69" s="1"/>
      <c r="K69" s="1"/>
      <c r="L69" s="2"/>
      <c r="M69" s="3"/>
      <c r="N69" s="3"/>
      <c r="O69" s="1"/>
      <c r="P69" s="1"/>
      <c r="Q69" s="1"/>
    </row>
    <row r="70" spans="1:17" ht="15.75" customHeight="1">
      <c r="A70" s="1"/>
      <c r="B70" s="1"/>
      <c r="C70" s="1"/>
      <c r="D70" s="1"/>
      <c r="E70" s="1"/>
      <c r="F70" s="1"/>
      <c r="G70" s="1"/>
      <c r="H70" s="110"/>
      <c r="I70" s="110"/>
      <c r="J70" s="1"/>
      <c r="K70" s="1"/>
      <c r="L70" s="2"/>
      <c r="M70" s="3"/>
      <c r="N70" s="3"/>
      <c r="O70" s="1"/>
      <c r="P70" s="1"/>
      <c r="Q70" s="1"/>
    </row>
    <row r="71" spans="1:17" ht="15.75" customHeight="1">
      <c r="A71" s="1"/>
      <c r="B71" s="1"/>
      <c r="C71" s="1"/>
      <c r="D71" s="1"/>
      <c r="E71" s="1"/>
      <c r="F71" s="1"/>
      <c r="G71" s="1"/>
      <c r="H71" s="110"/>
      <c r="I71" s="110"/>
      <c r="J71" s="1"/>
      <c r="K71" s="1"/>
      <c r="L71" s="2"/>
      <c r="M71" s="3"/>
      <c r="N71" s="3"/>
      <c r="O71" s="1"/>
      <c r="P71" s="1"/>
      <c r="Q71" s="1"/>
    </row>
    <row r="72" spans="1:17" ht="15.75" customHeight="1">
      <c r="A72" s="1"/>
      <c r="B72" s="1"/>
      <c r="C72" s="1"/>
      <c r="D72" s="1"/>
      <c r="E72" s="1"/>
      <c r="F72" s="1"/>
      <c r="G72" s="1"/>
      <c r="H72" s="110"/>
      <c r="I72" s="110"/>
      <c r="J72" s="1"/>
      <c r="K72" s="1"/>
      <c r="L72" s="2"/>
      <c r="M72" s="3"/>
      <c r="N72" s="3"/>
      <c r="O72" s="1"/>
      <c r="P72" s="1"/>
      <c r="Q72" s="1"/>
    </row>
    <row r="73" spans="1:17" ht="15.75" customHeight="1">
      <c r="A73" s="1"/>
      <c r="B73" s="1"/>
      <c r="C73" s="1"/>
      <c r="D73" s="1"/>
      <c r="E73" s="1"/>
      <c r="F73" s="1"/>
      <c r="G73" s="1"/>
      <c r="H73" s="110"/>
      <c r="I73" s="110"/>
      <c r="J73" s="1"/>
      <c r="K73" s="1"/>
      <c r="L73" s="2"/>
      <c r="M73" s="3"/>
      <c r="N73" s="3"/>
      <c r="O73" s="1"/>
      <c r="P73" s="1"/>
      <c r="Q73" s="1"/>
    </row>
    <row r="74" spans="1:17" ht="15.75" customHeight="1">
      <c r="A74" s="1"/>
      <c r="B74" s="1"/>
      <c r="C74" s="1"/>
      <c r="D74" s="1"/>
      <c r="E74" s="1"/>
      <c r="F74" s="1"/>
      <c r="G74" s="1"/>
      <c r="H74" s="110"/>
      <c r="I74" s="110"/>
      <c r="J74" s="1"/>
      <c r="K74" s="1"/>
      <c r="L74" s="2"/>
      <c r="M74" s="3"/>
      <c r="N74" s="3"/>
      <c r="O74" s="1"/>
      <c r="P74" s="1"/>
      <c r="Q74" s="1"/>
    </row>
    <row r="75" spans="1:17" ht="15.75" customHeight="1">
      <c r="A75" s="1"/>
      <c r="B75" s="1"/>
      <c r="C75" s="1"/>
      <c r="D75" s="1"/>
      <c r="E75" s="1"/>
      <c r="F75" s="1"/>
      <c r="G75" s="1"/>
      <c r="H75" s="110"/>
      <c r="I75" s="110"/>
      <c r="J75" s="1"/>
      <c r="K75" s="1"/>
      <c r="L75" s="2"/>
      <c r="M75" s="3"/>
      <c r="N75" s="3"/>
      <c r="O75" s="1"/>
      <c r="P75" s="1"/>
      <c r="Q75" s="1"/>
    </row>
    <row r="76" spans="1:17" ht="15.75" customHeight="1">
      <c r="A76" s="1"/>
      <c r="B76" s="1"/>
      <c r="C76" s="1"/>
      <c r="D76" s="1"/>
      <c r="E76" s="1"/>
      <c r="F76" s="1"/>
      <c r="G76" s="1"/>
      <c r="H76" s="110"/>
      <c r="I76" s="110"/>
      <c r="J76" s="1"/>
      <c r="K76" s="1"/>
      <c r="L76" s="2"/>
      <c r="M76" s="3"/>
      <c r="N76" s="3"/>
      <c r="O76" s="1"/>
      <c r="P76" s="1"/>
      <c r="Q76" s="1"/>
    </row>
    <row r="77" spans="1:17" ht="15.75" customHeight="1">
      <c r="A77" s="1"/>
      <c r="B77" s="1"/>
      <c r="C77" s="1"/>
      <c r="D77" s="1"/>
      <c r="E77" s="1"/>
      <c r="F77" s="1"/>
      <c r="G77" s="1"/>
      <c r="H77" s="110"/>
      <c r="I77" s="110"/>
      <c r="J77" s="1"/>
      <c r="K77" s="1"/>
      <c r="L77" s="2"/>
      <c r="M77" s="3"/>
      <c r="N77" s="3"/>
      <c r="O77" s="1"/>
      <c r="P77" s="1"/>
      <c r="Q77" s="1"/>
    </row>
    <row r="78" spans="1:17" ht="15.75" customHeight="1">
      <c r="A78" s="1"/>
      <c r="B78" s="1"/>
      <c r="C78" s="1"/>
      <c r="D78" s="1"/>
      <c r="E78" s="1"/>
      <c r="F78" s="1"/>
      <c r="G78" s="1"/>
      <c r="H78" s="110"/>
      <c r="I78" s="110"/>
      <c r="J78" s="1"/>
      <c r="K78" s="1"/>
      <c r="L78" s="2"/>
      <c r="M78" s="3"/>
      <c r="N78" s="3"/>
      <c r="O78" s="1"/>
      <c r="P78" s="1"/>
      <c r="Q78" s="1"/>
    </row>
    <row r="79" spans="1:17" ht="15.75" customHeight="1">
      <c r="A79" s="1"/>
      <c r="B79" s="1"/>
      <c r="C79" s="1"/>
      <c r="D79" s="1"/>
      <c r="E79" s="1"/>
      <c r="F79" s="1"/>
      <c r="G79" s="1"/>
      <c r="H79" s="110"/>
      <c r="I79" s="110"/>
      <c r="J79" s="1"/>
      <c r="K79" s="1"/>
      <c r="L79" s="2"/>
      <c r="M79" s="3"/>
      <c r="N79" s="3"/>
      <c r="O79" s="1"/>
      <c r="P79" s="1"/>
      <c r="Q79" s="1"/>
    </row>
    <row r="80" spans="1:17" ht="15.75" customHeight="1">
      <c r="A80" s="1"/>
      <c r="B80" s="1"/>
      <c r="C80" s="1"/>
      <c r="D80" s="1"/>
      <c r="E80" s="1"/>
      <c r="F80" s="1"/>
      <c r="G80" s="1"/>
      <c r="H80" s="110"/>
      <c r="I80" s="110"/>
      <c r="J80" s="1"/>
      <c r="K80" s="1"/>
      <c r="L80" s="2"/>
      <c r="M80" s="3"/>
      <c r="N80" s="3"/>
      <c r="O80" s="1"/>
      <c r="P80" s="1"/>
      <c r="Q80" s="1"/>
    </row>
    <row r="81" spans="1:37" ht="15.75" customHeight="1">
      <c r="A81" s="1"/>
      <c r="B81" s="1"/>
      <c r="C81" s="1"/>
      <c r="D81" s="1"/>
      <c r="E81" s="1"/>
      <c r="F81" s="1"/>
      <c r="G81" s="1"/>
      <c r="H81" s="110"/>
      <c r="I81" s="110"/>
      <c r="J81" s="1"/>
      <c r="K81" s="1"/>
      <c r="L81" s="2"/>
      <c r="M81" s="3"/>
      <c r="N81" s="3"/>
      <c r="O81" s="1"/>
      <c r="P81" s="1"/>
      <c r="Q81" s="1"/>
    </row>
    <row r="82" spans="1:37" ht="15.75" customHeight="1">
      <c r="A82" s="1"/>
      <c r="B82" s="1"/>
      <c r="C82" s="1"/>
      <c r="D82" s="1"/>
      <c r="E82" s="1"/>
      <c r="F82" s="1"/>
      <c r="G82" s="1"/>
      <c r="H82" s="110"/>
      <c r="I82" s="110"/>
      <c r="J82" s="1"/>
      <c r="K82" s="1"/>
      <c r="L82" s="2"/>
      <c r="M82" s="3"/>
      <c r="N82" s="3"/>
      <c r="O82" s="1"/>
      <c r="P82" s="1"/>
      <c r="Q82" s="1"/>
    </row>
    <row r="83" spans="1:37" ht="15.75" customHeight="1">
      <c r="A83" s="1"/>
      <c r="B83" s="1"/>
      <c r="C83" s="1"/>
      <c r="D83" s="1"/>
      <c r="E83" s="1"/>
      <c r="F83" s="1"/>
      <c r="G83" s="1"/>
      <c r="H83" s="110"/>
      <c r="I83" s="110"/>
      <c r="J83" s="1"/>
      <c r="K83" s="1"/>
      <c r="L83" s="2"/>
      <c r="M83" s="3"/>
      <c r="N83" s="3"/>
      <c r="O83" s="1"/>
      <c r="P83" s="1"/>
      <c r="Q83" s="1"/>
    </row>
    <row r="84" spans="1:37" ht="15.75" customHeight="1">
      <c r="A84" s="1"/>
      <c r="B84" s="1"/>
      <c r="C84" s="1"/>
      <c r="D84" s="1"/>
      <c r="E84" s="1"/>
      <c r="F84" s="1"/>
      <c r="G84" s="1"/>
      <c r="H84" s="110"/>
      <c r="I84" s="110"/>
      <c r="J84" s="1"/>
      <c r="K84" s="1"/>
      <c r="L84" s="2"/>
      <c r="M84" s="3"/>
      <c r="N84" s="3"/>
      <c r="O84" s="1"/>
      <c r="P84" s="1"/>
      <c r="Q84" s="1"/>
    </row>
    <row r="85" spans="1:37" ht="15.75" customHeight="1">
      <c r="A85" s="1"/>
      <c r="B85" s="1"/>
      <c r="C85" s="1"/>
      <c r="D85" s="1"/>
      <c r="E85" s="1"/>
      <c r="F85" s="1"/>
      <c r="G85" s="1"/>
      <c r="H85" s="110"/>
      <c r="I85" s="110"/>
      <c r="J85" s="1"/>
      <c r="K85" s="1"/>
      <c r="L85" s="2"/>
      <c r="M85" s="3"/>
      <c r="N85" s="3"/>
      <c r="O85" s="1"/>
      <c r="P85" s="1"/>
      <c r="Q85" s="1"/>
    </row>
    <row r="86" spans="1:37" ht="15.75" customHeight="1">
      <c r="A86" s="1"/>
      <c r="B86" s="1"/>
      <c r="C86" s="1"/>
      <c r="D86" s="1"/>
      <c r="E86" s="1"/>
      <c r="F86" s="1"/>
      <c r="G86" s="1"/>
      <c r="H86" s="110"/>
      <c r="I86" s="110"/>
      <c r="J86" s="1"/>
      <c r="K86" s="1"/>
      <c r="L86" s="2"/>
      <c r="M86" s="3"/>
      <c r="N86" s="3"/>
      <c r="O86" s="1"/>
      <c r="P86" s="1"/>
      <c r="Q86" s="1"/>
    </row>
    <row r="87" spans="1:37" ht="15.75" customHeight="1">
      <c r="A87" s="1"/>
      <c r="B87" s="1"/>
      <c r="C87" s="1"/>
      <c r="D87" s="1"/>
      <c r="E87" s="1"/>
      <c r="F87" s="1"/>
      <c r="G87" s="1"/>
      <c r="H87" s="110"/>
      <c r="I87" s="110"/>
      <c r="J87" s="1"/>
      <c r="K87" s="1"/>
      <c r="L87" s="2"/>
      <c r="M87" s="3"/>
      <c r="N87" s="3"/>
      <c r="O87" s="1"/>
      <c r="P87" s="1"/>
      <c r="Q87" s="1"/>
    </row>
    <row r="88" spans="1:37" ht="15.75" customHeight="1">
      <c r="A88" s="1"/>
      <c r="B88" s="1"/>
      <c r="C88" s="1"/>
      <c r="D88" s="1"/>
      <c r="E88" s="1"/>
      <c r="F88" s="1"/>
      <c r="G88" s="1"/>
      <c r="H88" s="110"/>
      <c r="I88" s="110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10"/>
      <c r="I89" s="110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10"/>
      <c r="I90" s="110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10"/>
      <c r="I91" s="110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10"/>
      <c r="I92" s="110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10"/>
      <c r="I93" s="110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10"/>
      <c r="I94" s="110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10"/>
      <c r="I95" s="110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10"/>
      <c r="I96" s="110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10"/>
      <c r="I97" s="110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10"/>
      <c r="I98" s="110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10"/>
      <c r="I99" s="110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10"/>
      <c r="I100" s="110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10"/>
      <c r="I101" s="110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10"/>
      <c r="I102" s="110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10"/>
      <c r="I103" s="110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10"/>
      <c r="I104" s="110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10"/>
      <c r="I105" s="110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10"/>
      <c r="I106" s="110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10"/>
      <c r="I107" s="110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10"/>
      <c r="I108" s="110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10"/>
      <c r="I109" s="110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10"/>
      <c r="I110" s="110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10"/>
      <c r="I111" s="110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10"/>
      <c r="I112" s="110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10"/>
      <c r="I113" s="110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10"/>
      <c r="I114" s="110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10"/>
      <c r="I115" s="110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10"/>
      <c r="I116" s="110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10"/>
      <c r="I117" s="110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10"/>
      <c r="I118" s="110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10"/>
      <c r="I119" s="110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10"/>
      <c r="I120" s="110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10"/>
      <c r="I121" s="110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10"/>
      <c r="I122" s="110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10"/>
      <c r="I123" s="110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10"/>
      <c r="I124" s="110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10"/>
      <c r="I125" s="110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10"/>
      <c r="I126" s="110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10"/>
      <c r="I127" s="110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10"/>
      <c r="I128" s="110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10"/>
      <c r="I129" s="110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10"/>
      <c r="I130" s="110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10"/>
      <c r="I131" s="110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10"/>
      <c r="I132" s="110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10"/>
      <c r="I133" s="110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10"/>
      <c r="I134" s="110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10"/>
      <c r="I135" s="110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10"/>
      <c r="I136" s="110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10"/>
      <c r="I137" s="110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10"/>
      <c r="I138" s="110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10"/>
      <c r="I139" s="110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10"/>
      <c r="I140" s="110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10"/>
      <c r="I141" s="110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10"/>
      <c r="I142" s="110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10"/>
      <c r="I143" s="110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10"/>
      <c r="I144" s="110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10"/>
      <c r="I145" s="110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10"/>
      <c r="I146" s="110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10"/>
      <c r="I147" s="110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10"/>
      <c r="I148" s="110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10"/>
      <c r="I149" s="110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10"/>
      <c r="I150" s="110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10"/>
      <c r="I151" s="110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10"/>
      <c r="I152" s="110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10"/>
      <c r="I153" s="110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10"/>
      <c r="I154" s="110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10"/>
      <c r="I155" s="110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10"/>
      <c r="I156" s="110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10"/>
      <c r="I157" s="110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10"/>
      <c r="I158" s="110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10"/>
      <c r="I159" s="110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10"/>
      <c r="I160" s="110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10"/>
      <c r="I161" s="110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10"/>
      <c r="I162" s="110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10"/>
      <c r="I163" s="110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10"/>
      <c r="I164" s="110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10"/>
      <c r="I165" s="110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10"/>
      <c r="I166" s="110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10"/>
      <c r="I167" s="110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10"/>
      <c r="I168" s="110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10"/>
      <c r="I169" s="110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10"/>
      <c r="I170" s="110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10"/>
      <c r="I171" s="110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10"/>
      <c r="I172" s="110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10"/>
      <c r="I173" s="110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10"/>
      <c r="I174" s="110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10"/>
      <c r="I175" s="110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10"/>
      <c r="I176" s="110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10"/>
      <c r="I177" s="110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10"/>
      <c r="I178" s="110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10"/>
      <c r="I179" s="110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10"/>
      <c r="I180" s="110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10"/>
      <c r="I181" s="110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10"/>
      <c r="I182" s="110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10"/>
      <c r="I183" s="110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10"/>
      <c r="I184" s="110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10"/>
      <c r="I185" s="110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10"/>
      <c r="I186" s="110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10"/>
      <c r="I187" s="110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10"/>
      <c r="I188" s="110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10"/>
      <c r="I189" s="110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10"/>
      <c r="I190" s="110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10"/>
      <c r="I191" s="110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10"/>
      <c r="I192" s="110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10"/>
      <c r="I193" s="110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10"/>
      <c r="I194" s="110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10"/>
      <c r="I195" s="110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10"/>
      <c r="I196" s="110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10"/>
      <c r="I197" s="110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10"/>
      <c r="I198" s="110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10"/>
      <c r="I199" s="110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10"/>
      <c r="I200" s="110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10"/>
      <c r="I201" s="110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10"/>
      <c r="I202" s="110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10"/>
      <c r="I203" s="110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10"/>
      <c r="I204" s="110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10"/>
      <c r="I205" s="110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10"/>
      <c r="I206" s="110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10"/>
      <c r="I207" s="110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10"/>
      <c r="I208" s="110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10"/>
      <c r="I209" s="110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10"/>
      <c r="I210" s="110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10"/>
      <c r="I211" s="110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10"/>
      <c r="I212" s="110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10"/>
      <c r="I213" s="110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10"/>
      <c r="I214" s="110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10"/>
      <c r="I215" s="110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10"/>
      <c r="I216" s="110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10"/>
      <c r="I217" s="110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10"/>
      <c r="I218" s="110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10"/>
      <c r="I219" s="110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10"/>
      <c r="I220" s="110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10"/>
      <c r="I221" s="110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10"/>
      <c r="I222" s="110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10"/>
      <c r="I223" s="110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10"/>
      <c r="I224" s="110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10"/>
      <c r="I225" s="110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10"/>
      <c r="I226" s="110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10"/>
      <c r="I227" s="110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10"/>
      <c r="I228" s="110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10"/>
      <c r="I229" s="110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10"/>
      <c r="I230" s="110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10"/>
      <c r="I231" s="110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10"/>
      <c r="I232" s="110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10"/>
      <c r="I233" s="110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10"/>
      <c r="I234" s="110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10"/>
      <c r="I235" s="110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10"/>
      <c r="I236" s="110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10"/>
      <c r="I237" s="110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10"/>
      <c r="I238" s="110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10"/>
      <c r="I239" s="110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10"/>
      <c r="I240" s="110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10"/>
      <c r="I241" s="110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10"/>
      <c r="I242" s="110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10"/>
      <c r="I243" s="110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10"/>
      <c r="I244" s="110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10"/>
      <c r="I245" s="110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10"/>
      <c r="I246" s="110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10"/>
      <c r="I247" s="110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10"/>
      <c r="I248" s="110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10"/>
      <c r="I249" s="110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10"/>
      <c r="I250" s="110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10"/>
      <c r="I251" s="110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10"/>
      <c r="I252" s="110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10"/>
      <c r="I253" s="110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10"/>
      <c r="I254" s="110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10"/>
      <c r="I255" s="110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10"/>
      <c r="I256" s="110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10"/>
      <c r="I257" s="110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10"/>
      <c r="I258" s="110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10"/>
      <c r="I259" s="110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10"/>
      <c r="I260" s="110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10"/>
      <c r="I261" s="110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10"/>
      <c r="I262" s="110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10"/>
      <c r="I263" s="110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10"/>
      <c r="I264" s="110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10"/>
      <c r="I265" s="110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10"/>
      <c r="I266" s="110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10"/>
      <c r="I267" s="110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10"/>
      <c r="I268" s="110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10"/>
      <c r="I269" s="110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10"/>
      <c r="I270" s="110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10"/>
      <c r="I271" s="110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10"/>
      <c r="I272" s="110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10"/>
      <c r="I273" s="110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10"/>
      <c r="I274" s="110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10"/>
      <c r="I275" s="110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10"/>
      <c r="I276" s="110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10"/>
      <c r="I277" s="110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10"/>
      <c r="I278" s="110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10"/>
      <c r="I279" s="110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10"/>
      <c r="I280" s="110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10"/>
      <c r="I281" s="110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10"/>
      <c r="I282" s="110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10"/>
      <c r="I283" s="110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10"/>
      <c r="I284" s="110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10"/>
      <c r="I285" s="110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10"/>
      <c r="I286" s="110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10"/>
      <c r="I287" s="110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10"/>
      <c r="I288" s="110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10"/>
      <c r="I289" s="110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10"/>
      <c r="I290" s="110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10"/>
      <c r="I291" s="110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10"/>
      <c r="I292" s="110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10"/>
      <c r="I293" s="110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10"/>
      <c r="I294" s="110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10"/>
      <c r="I295" s="110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10"/>
      <c r="I296" s="110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10"/>
      <c r="I297" s="110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10"/>
      <c r="I298" s="110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10"/>
      <c r="I299" s="110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10"/>
      <c r="I300" s="110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10"/>
      <c r="I301" s="110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10"/>
      <c r="I302" s="110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10"/>
      <c r="I303" s="110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10"/>
      <c r="I304" s="110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10"/>
      <c r="I305" s="110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10"/>
      <c r="I306" s="110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10"/>
      <c r="I307" s="110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10"/>
      <c r="I308" s="110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10"/>
      <c r="I309" s="110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10"/>
      <c r="I310" s="110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10"/>
      <c r="I311" s="110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10"/>
      <c r="I312" s="110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10"/>
      <c r="I313" s="110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10"/>
      <c r="I314" s="110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10"/>
      <c r="I315" s="110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10"/>
      <c r="I316" s="110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10"/>
      <c r="I317" s="110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10"/>
      <c r="I318" s="110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10"/>
      <c r="I319" s="110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10"/>
      <c r="I320" s="110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10"/>
      <c r="I321" s="110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10"/>
      <c r="I322" s="110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10"/>
      <c r="I323" s="110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10"/>
      <c r="I324" s="110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10"/>
      <c r="I325" s="110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10"/>
      <c r="I326" s="110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10"/>
      <c r="I327" s="110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10"/>
      <c r="I328" s="110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10"/>
      <c r="I329" s="110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10"/>
      <c r="I330" s="110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10"/>
      <c r="I331" s="110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10"/>
      <c r="I332" s="110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10"/>
      <c r="I333" s="110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10"/>
      <c r="I334" s="110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10"/>
      <c r="I335" s="110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10"/>
      <c r="I336" s="110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10"/>
      <c r="I337" s="110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10"/>
      <c r="I338" s="110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10"/>
      <c r="I339" s="110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10"/>
      <c r="I340" s="110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10"/>
      <c r="I341" s="110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10"/>
      <c r="I342" s="110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10"/>
      <c r="I343" s="110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10"/>
      <c r="I344" s="110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10"/>
      <c r="I345" s="110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10"/>
      <c r="I346" s="110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10"/>
      <c r="I347" s="110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10"/>
      <c r="I348" s="110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10"/>
      <c r="I349" s="110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10"/>
      <c r="I350" s="110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10"/>
      <c r="I351" s="110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10"/>
      <c r="I352" s="110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10"/>
      <c r="I353" s="110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10"/>
      <c r="I354" s="110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10"/>
      <c r="I355" s="110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10"/>
      <c r="I356" s="110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10"/>
      <c r="I357" s="110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10"/>
      <c r="I358" s="110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10"/>
      <c r="I359" s="110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10"/>
      <c r="I360" s="110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10"/>
      <c r="I361" s="110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10"/>
      <c r="I362" s="110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10"/>
      <c r="I363" s="110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10"/>
      <c r="I364" s="110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10"/>
      <c r="I365" s="110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10"/>
      <c r="I366" s="110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10"/>
      <c r="I367" s="110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10"/>
      <c r="I368" s="110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10"/>
      <c r="I369" s="110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10"/>
      <c r="I370" s="110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10"/>
      <c r="I371" s="110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10"/>
      <c r="I372" s="110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10"/>
      <c r="I373" s="110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10"/>
      <c r="I374" s="110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10"/>
      <c r="I375" s="110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10"/>
      <c r="I376" s="110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10"/>
      <c r="I377" s="110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10"/>
      <c r="I378" s="110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10"/>
      <c r="I379" s="110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10"/>
      <c r="I380" s="110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10"/>
      <c r="I381" s="110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10"/>
      <c r="I382" s="110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10"/>
      <c r="I383" s="110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10"/>
      <c r="I384" s="110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10"/>
      <c r="I385" s="110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10"/>
      <c r="I386" s="110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10"/>
      <c r="I387" s="110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10"/>
      <c r="I388" s="110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10"/>
      <c r="I389" s="110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10"/>
      <c r="I390" s="110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10"/>
      <c r="I391" s="110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10"/>
      <c r="I392" s="110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10"/>
      <c r="I393" s="110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10"/>
      <c r="I394" s="110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10"/>
      <c r="I395" s="110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10"/>
      <c r="I396" s="110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10"/>
      <c r="I397" s="110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10"/>
      <c r="I398" s="110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10"/>
      <c r="I399" s="110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10"/>
      <c r="I400" s="110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10"/>
      <c r="I401" s="110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10"/>
      <c r="I402" s="110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10"/>
      <c r="I403" s="110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10"/>
      <c r="I404" s="110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10"/>
      <c r="I405" s="110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10"/>
      <c r="I406" s="110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10"/>
      <c r="I407" s="110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10"/>
      <c r="I408" s="110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10"/>
      <c r="I409" s="110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10"/>
      <c r="I410" s="110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10"/>
      <c r="I411" s="110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10"/>
      <c r="I412" s="110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10"/>
      <c r="I413" s="110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10"/>
      <c r="I414" s="110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10"/>
      <c r="I415" s="110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10"/>
      <c r="I416" s="110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10"/>
      <c r="I417" s="110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10"/>
      <c r="I418" s="110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10"/>
      <c r="I419" s="110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10"/>
      <c r="I420" s="110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10"/>
      <c r="I421" s="110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10"/>
      <c r="I422" s="110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10"/>
      <c r="I423" s="110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10"/>
      <c r="I424" s="110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10"/>
      <c r="I425" s="110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10"/>
      <c r="I426" s="110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10"/>
      <c r="I427" s="110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10"/>
      <c r="I428" s="110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10"/>
      <c r="I429" s="110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10"/>
      <c r="I430" s="110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10"/>
      <c r="I431" s="110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10"/>
      <c r="I432" s="110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10"/>
      <c r="I433" s="110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10"/>
      <c r="I434" s="110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10"/>
      <c r="I435" s="110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10"/>
      <c r="I436" s="110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10"/>
      <c r="I437" s="110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10"/>
      <c r="I438" s="110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10"/>
      <c r="I439" s="110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10"/>
      <c r="I440" s="110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10"/>
      <c r="I441" s="110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10"/>
      <c r="I442" s="110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10"/>
      <c r="I443" s="110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10"/>
      <c r="I444" s="110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10"/>
      <c r="I445" s="110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10"/>
      <c r="I446" s="110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10"/>
      <c r="I447" s="110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10"/>
      <c r="I448" s="110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10"/>
      <c r="I449" s="110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10"/>
      <c r="I450" s="110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10"/>
      <c r="I451" s="110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10"/>
      <c r="I452" s="110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10"/>
      <c r="I453" s="110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10"/>
      <c r="I454" s="110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10"/>
      <c r="I455" s="110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10"/>
      <c r="I456" s="110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10"/>
      <c r="I457" s="110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10"/>
      <c r="I458" s="110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10"/>
      <c r="I459" s="110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10"/>
      <c r="I460" s="110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10"/>
      <c r="I461" s="110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10"/>
      <c r="I462" s="110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10"/>
      <c r="I463" s="110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10"/>
      <c r="I464" s="110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10"/>
      <c r="I465" s="110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10"/>
      <c r="I466" s="110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10"/>
      <c r="I467" s="110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10"/>
      <c r="I468" s="110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10"/>
      <c r="I469" s="110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10"/>
      <c r="I470" s="110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10"/>
      <c r="I471" s="110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10"/>
      <c r="I472" s="110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10"/>
      <c r="I473" s="110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10"/>
      <c r="I474" s="110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10"/>
      <c r="I475" s="110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10"/>
      <c r="I476" s="110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10"/>
      <c r="I477" s="110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10"/>
      <c r="I478" s="110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10"/>
      <c r="I479" s="110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10"/>
      <c r="I480" s="110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10"/>
      <c r="I481" s="110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10"/>
      <c r="I482" s="110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10"/>
      <c r="I483" s="110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10"/>
      <c r="I484" s="110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10"/>
      <c r="I485" s="110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10"/>
      <c r="I486" s="110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10"/>
      <c r="I487" s="110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10"/>
      <c r="I488" s="110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10"/>
      <c r="I489" s="110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10"/>
      <c r="I490" s="110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10"/>
      <c r="I491" s="110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10"/>
      <c r="I492" s="110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10"/>
      <c r="I493" s="110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10"/>
      <c r="I494" s="110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10"/>
      <c r="I495" s="110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10"/>
      <c r="I496" s="110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10"/>
      <c r="I497" s="110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10"/>
      <c r="I498" s="110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10"/>
      <c r="I499" s="110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10"/>
      <c r="I500" s="110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10"/>
      <c r="I501" s="110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10"/>
      <c r="I502" s="110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10"/>
      <c r="I503" s="110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10"/>
      <c r="I504" s="110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10"/>
      <c r="I505" s="110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10"/>
      <c r="I506" s="110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10"/>
      <c r="I507" s="110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10"/>
      <c r="I508" s="110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10"/>
      <c r="I509" s="110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10"/>
      <c r="I510" s="110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10"/>
      <c r="I511" s="110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10"/>
      <c r="I512" s="110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10"/>
      <c r="I513" s="110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10"/>
      <c r="I514" s="110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10"/>
      <c r="I515" s="110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10"/>
      <c r="I516" s="110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10"/>
      <c r="I517" s="110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10"/>
      <c r="I518" s="110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10"/>
      <c r="I519" s="110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10"/>
      <c r="I520" s="110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10"/>
      <c r="I521" s="110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10"/>
      <c r="I522" s="110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10"/>
      <c r="I523" s="110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10"/>
      <c r="I524" s="110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10"/>
      <c r="I525" s="110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10"/>
      <c r="I526" s="110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10"/>
      <c r="I527" s="110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10"/>
      <c r="I528" s="110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10"/>
      <c r="I529" s="110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10"/>
      <c r="I530" s="110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10"/>
      <c r="I531" s="110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10"/>
      <c r="I532" s="110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10"/>
      <c r="I533" s="110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10"/>
      <c r="I534" s="110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10"/>
      <c r="I535" s="110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10"/>
      <c r="I536" s="110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10"/>
      <c r="I537" s="110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10"/>
      <c r="I538" s="110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10"/>
      <c r="I539" s="110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10"/>
      <c r="I540" s="110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10"/>
      <c r="I541" s="110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10"/>
      <c r="I542" s="110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10"/>
      <c r="I543" s="110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10"/>
      <c r="I544" s="110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10"/>
      <c r="I545" s="110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10"/>
      <c r="I546" s="110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10"/>
      <c r="I547" s="110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10"/>
      <c r="I548" s="110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10"/>
      <c r="I549" s="110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10"/>
      <c r="I550" s="110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10"/>
      <c r="I551" s="110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10"/>
      <c r="I552" s="110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10"/>
      <c r="I553" s="110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10"/>
      <c r="I554" s="110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10"/>
      <c r="I555" s="110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10"/>
      <c r="I556" s="110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10"/>
      <c r="I557" s="110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10"/>
      <c r="I558" s="110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10"/>
      <c r="I559" s="110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10"/>
      <c r="I560" s="110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10"/>
      <c r="I561" s="110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10"/>
      <c r="I562" s="110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10"/>
      <c r="I563" s="110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10"/>
      <c r="I564" s="110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10"/>
      <c r="I565" s="110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10"/>
      <c r="I566" s="110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10"/>
      <c r="I567" s="110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10"/>
      <c r="I568" s="110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10"/>
      <c r="I569" s="110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10"/>
      <c r="I570" s="110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10"/>
      <c r="I571" s="110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10"/>
      <c r="I572" s="110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10"/>
      <c r="I573" s="110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10"/>
      <c r="I574" s="110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10"/>
      <c r="I575" s="110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10"/>
      <c r="I576" s="110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10"/>
      <c r="I577" s="110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10"/>
      <c r="I578" s="110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10"/>
      <c r="I579" s="110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10"/>
      <c r="I580" s="110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10"/>
      <c r="I581" s="110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10"/>
      <c r="I582" s="110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10"/>
      <c r="I583" s="110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10"/>
      <c r="I584" s="110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10"/>
      <c r="I585" s="110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10"/>
      <c r="I586" s="110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10"/>
      <c r="I587" s="110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10"/>
      <c r="I588" s="110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10"/>
      <c r="I589" s="110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10"/>
      <c r="I590" s="110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10"/>
      <c r="I591" s="110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10"/>
      <c r="I592" s="110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10"/>
      <c r="I593" s="110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10"/>
      <c r="I594" s="110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10"/>
      <c r="I595" s="110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10"/>
      <c r="I596" s="110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10"/>
      <c r="I597" s="110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10"/>
      <c r="I598" s="110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10"/>
      <c r="I599" s="110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10"/>
      <c r="I600" s="110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10"/>
      <c r="I601" s="110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10"/>
      <c r="I602" s="110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10"/>
      <c r="I603" s="110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10"/>
      <c r="I604" s="110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10"/>
      <c r="I605" s="110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10"/>
      <c r="I606" s="110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10"/>
      <c r="I607" s="110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10"/>
      <c r="I608" s="110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10"/>
      <c r="I609" s="110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10"/>
      <c r="I610" s="110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10"/>
      <c r="I611" s="110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10"/>
      <c r="I612" s="110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10"/>
      <c r="I613" s="110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10"/>
      <c r="I614" s="110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10"/>
      <c r="I615" s="110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10"/>
      <c r="I616" s="110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10"/>
      <c r="I617" s="110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10"/>
      <c r="I618" s="110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10"/>
      <c r="I619" s="110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10"/>
      <c r="I620" s="110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10"/>
      <c r="I621" s="110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10"/>
      <c r="I622" s="110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10"/>
      <c r="I623" s="110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10"/>
      <c r="I624" s="110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10"/>
      <c r="I625" s="110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10"/>
      <c r="I626" s="110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10"/>
      <c r="I627" s="110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10"/>
      <c r="I628" s="110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10"/>
      <c r="I629" s="110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10"/>
      <c r="I630" s="110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10"/>
      <c r="I631" s="110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10"/>
      <c r="I632" s="110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10"/>
      <c r="I633" s="110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10"/>
      <c r="I634" s="110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10"/>
      <c r="I635" s="110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10"/>
      <c r="I636" s="110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10"/>
      <c r="I637" s="110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10"/>
      <c r="I638" s="110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10"/>
      <c r="I639" s="110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10"/>
      <c r="I640" s="110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10"/>
      <c r="I641" s="110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10"/>
      <c r="I642" s="110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10"/>
      <c r="I643" s="110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10"/>
      <c r="I644" s="110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10"/>
      <c r="I645" s="110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10"/>
      <c r="I646" s="110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10"/>
      <c r="I647" s="110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10"/>
      <c r="I648" s="110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10"/>
      <c r="I649" s="110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10"/>
      <c r="I650" s="110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10"/>
      <c r="I651" s="110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10"/>
      <c r="I652" s="110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10"/>
      <c r="I653" s="110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10"/>
      <c r="I654" s="110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10"/>
      <c r="I655" s="110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10"/>
      <c r="I656" s="110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10"/>
      <c r="I657" s="110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10"/>
      <c r="I658" s="110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10"/>
      <c r="I659" s="110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10"/>
      <c r="I660" s="110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10"/>
      <c r="I661" s="110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10"/>
      <c r="I662" s="110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10"/>
      <c r="I663" s="110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10"/>
      <c r="I664" s="110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10"/>
      <c r="I665" s="110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10"/>
      <c r="I666" s="110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10"/>
      <c r="I667" s="110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10"/>
      <c r="I668" s="110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10"/>
      <c r="I669" s="110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10"/>
      <c r="I670" s="110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10"/>
      <c r="I671" s="110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10"/>
      <c r="I672" s="110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10"/>
      <c r="I673" s="110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10"/>
      <c r="I674" s="110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10"/>
      <c r="I675" s="110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10"/>
      <c r="I676" s="110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10"/>
      <c r="I677" s="110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10"/>
      <c r="I678" s="110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10"/>
      <c r="I679" s="110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10"/>
      <c r="I680" s="110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10"/>
      <c r="I681" s="110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10"/>
      <c r="I682" s="110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10"/>
      <c r="I683" s="110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10"/>
      <c r="I684" s="110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10"/>
      <c r="I685" s="110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10"/>
      <c r="I686" s="110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10"/>
      <c r="I687" s="110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10"/>
      <c r="I688" s="110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10"/>
      <c r="I689" s="110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10"/>
      <c r="I690" s="110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10"/>
      <c r="I691" s="110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10"/>
      <c r="I692" s="110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10"/>
      <c r="I693" s="110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10"/>
      <c r="I694" s="110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10"/>
      <c r="I695" s="110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10"/>
      <c r="I696" s="110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10"/>
      <c r="I697" s="110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10"/>
      <c r="I698" s="110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10"/>
      <c r="I699" s="110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10"/>
      <c r="I700" s="110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10"/>
      <c r="I701" s="110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10"/>
      <c r="I702" s="110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10"/>
      <c r="I703" s="110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10"/>
      <c r="I704" s="110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10"/>
      <c r="I705" s="110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10"/>
      <c r="I706" s="110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10"/>
      <c r="I707" s="110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10"/>
      <c r="I708" s="110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10"/>
      <c r="I709" s="110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10"/>
      <c r="I710" s="110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10"/>
      <c r="I711" s="110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10"/>
      <c r="I712" s="110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10"/>
      <c r="I713" s="110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10"/>
      <c r="I714" s="110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10"/>
      <c r="I715" s="110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10"/>
      <c r="I716" s="110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10"/>
      <c r="I717" s="110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10"/>
      <c r="I718" s="110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10"/>
      <c r="I719" s="110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10"/>
      <c r="I720" s="110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10"/>
      <c r="I721" s="110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10"/>
      <c r="I722" s="110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10"/>
      <c r="I723" s="110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10"/>
      <c r="I724" s="110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10"/>
      <c r="I725" s="110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10"/>
      <c r="I726" s="110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10"/>
      <c r="I727" s="110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10"/>
      <c r="I728" s="110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10"/>
      <c r="I729" s="110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10"/>
      <c r="I730" s="110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10"/>
      <c r="I731" s="110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10"/>
      <c r="I732" s="110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10"/>
      <c r="I733" s="110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10"/>
      <c r="I734" s="110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10"/>
      <c r="I735" s="110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10"/>
      <c r="I736" s="110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10"/>
      <c r="I737" s="110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10"/>
      <c r="I738" s="110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10"/>
      <c r="I739" s="110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10"/>
      <c r="I740" s="110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10"/>
      <c r="I741" s="110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10"/>
      <c r="I742" s="110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10"/>
      <c r="I743" s="110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10"/>
      <c r="I744" s="110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10"/>
      <c r="I745" s="110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10"/>
      <c r="I746" s="110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10"/>
      <c r="I747" s="110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10"/>
      <c r="I748" s="110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10"/>
      <c r="I749" s="110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10"/>
      <c r="I750" s="110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10"/>
      <c r="I751" s="110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10"/>
      <c r="I752" s="110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10"/>
      <c r="I753" s="110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10"/>
      <c r="I754" s="110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10"/>
      <c r="I755" s="110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10"/>
      <c r="I756" s="110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10"/>
      <c r="I757" s="110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10"/>
      <c r="I758" s="110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10"/>
      <c r="I759" s="110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10"/>
      <c r="I760" s="110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10"/>
      <c r="I761" s="110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10"/>
      <c r="I762" s="110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10"/>
      <c r="I763" s="110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10"/>
      <c r="I764" s="110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10"/>
      <c r="I765" s="110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10"/>
      <c r="I766" s="110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10"/>
      <c r="I767" s="110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10"/>
      <c r="I768" s="110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10"/>
      <c r="I769" s="110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10"/>
      <c r="I770" s="110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10"/>
      <c r="I771" s="110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10"/>
      <c r="I772" s="110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10"/>
      <c r="I773" s="110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10"/>
      <c r="I774" s="110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10"/>
      <c r="I775" s="110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10"/>
      <c r="I776" s="110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10"/>
      <c r="I777" s="110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10"/>
      <c r="I778" s="110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10"/>
      <c r="I779" s="110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10"/>
      <c r="I780" s="110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10"/>
      <c r="I781" s="110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10"/>
      <c r="I782" s="110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10"/>
      <c r="I783" s="110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10"/>
      <c r="I784" s="110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10"/>
      <c r="I785" s="110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10"/>
      <c r="I786" s="110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10"/>
      <c r="I787" s="110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10"/>
      <c r="I788" s="110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10"/>
      <c r="I789" s="110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10"/>
      <c r="I790" s="110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10"/>
      <c r="I791" s="110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10"/>
      <c r="I792" s="110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10"/>
      <c r="I793" s="110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10"/>
      <c r="I794" s="110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10"/>
      <c r="I795" s="110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10"/>
      <c r="I796" s="110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10"/>
      <c r="I797" s="110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10"/>
      <c r="I798" s="110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10"/>
      <c r="I799" s="110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10"/>
      <c r="I800" s="110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10"/>
      <c r="I801" s="110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10"/>
      <c r="I802" s="110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10"/>
      <c r="I803" s="110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10"/>
      <c r="I804" s="110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10"/>
      <c r="I805" s="110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10"/>
      <c r="I806" s="110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10"/>
      <c r="I807" s="110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10"/>
      <c r="I808" s="110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10"/>
      <c r="I809" s="110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10"/>
      <c r="I810" s="110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10"/>
      <c r="I811" s="110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10"/>
      <c r="I812" s="110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10"/>
      <c r="I813" s="110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10"/>
      <c r="I814" s="110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10"/>
      <c r="I815" s="110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10"/>
      <c r="I816" s="110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10"/>
      <c r="I817" s="110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10"/>
      <c r="I818" s="110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10"/>
      <c r="I819" s="110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10"/>
      <c r="I820" s="110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10"/>
      <c r="I821" s="110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10"/>
      <c r="I822" s="110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10"/>
      <c r="I823" s="110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10"/>
      <c r="I824" s="110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10"/>
      <c r="I825" s="110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10"/>
      <c r="I826" s="110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10"/>
      <c r="I827" s="110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10"/>
      <c r="I828" s="110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10"/>
      <c r="I829" s="110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10"/>
      <c r="I830" s="110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10"/>
      <c r="I831" s="110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10"/>
      <c r="I832" s="110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10"/>
      <c r="I833" s="110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10"/>
      <c r="I834" s="110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10"/>
      <c r="I835" s="110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10"/>
      <c r="I836" s="110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10"/>
      <c r="I837" s="110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10"/>
      <c r="I838" s="110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10"/>
      <c r="I839" s="110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10"/>
      <c r="I840" s="110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10"/>
      <c r="I841" s="110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10"/>
      <c r="I842" s="110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10"/>
      <c r="I843" s="110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10"/>
      <c r="I844" s="110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10"/>
      <c r="I845" s="110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10"/>
      <c r="I846" s="110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10"/>
      <c r="I847" s="110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10"/>
      <c r="I848" s="110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10"/>
      <c r="I849" s="110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10"/>
      <c r="I850" s="110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10"/>
      <c r="I851" s="110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10"/>
      <c r="I852" s="110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10"/>
      <c r="I853" s="110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10"/>
      <c r="I854" s="110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10"/>
      <c r="I855" s="110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10"/>
      <c r="I856" s="110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10"/>
      <c r="I857" s="110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10"/>
      <c r="I858" s="110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10"/>
      <c r="I859" s="110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10"/>
      <c r="I860" s="110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10"/>
      <c r="I861" s="110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10"/>
      <c r="I862" s="110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10"/>
      <c r="I863" s="110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10"/>
      <c r="I864" s="110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10"/>
      <c r="I865" s="110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10"/>
      <c r="I866" s="110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10"/>
      <c r="I867" s="110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10"/>
      <c r="I868" s="110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10"/>
      <c r="I869" s="110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10"/>
      <c r="I870" s="110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10"/>
      <c r="I871" s="110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10"/>
      <c r="I872" s="110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10"/>
      <c r="I873" s="110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10"/>
      <c r="I874" s="110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10"/>
      <c r="I875" s="110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10"/>
      <c r="I876" s="110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10"/>
      <c r="I877" s="110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10"/>
      <c r="I878" s="110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10"/>
      <c r="I879" s="110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10"/>
      <c r="I880" s="110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10"/>
      <c r="I881" s="110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10"/>
      <c r="I882" s="110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10"/>
      <c r="I883" s="110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10"/>
      <c r="I884" s="110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10"/>
      <c r="I885" s="110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10"/>
      <c r="I886" s="110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10"/>
      <c r="I887" s="110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10"/>
      <c r="I888" s="110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10"/>
      <c r="I889" s="110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10"/>
      <c r="I890" s="110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10"/>
      <c r="I891" s="110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10"/>
      <c r="I892" s="110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10"/>
      <c r="I893" s="110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10"/>
      <c r="I894" s="110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10"/>
      <c r="I895" s="110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10"/>
      <c r="I896" s="110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10"/>
      <c r="I897" s="110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10"/>
      <c r="I898" s="110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10"/>
      <c r="I899" s="110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10"/>
      <c r="I900" s="110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10"/>
      <c r="I901" s="110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10"/>
      <c r="I902" s="110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10"/>
      <c r="I903" s="110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10"/>
      <c r="I904" s="110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10"/>
      <c r="I905" s="110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10"/>
      <c r="I906" s="110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10"/>
      <c r="I907" s="110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10"/>
      <c r="I908" s="110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10"/>
      <c r="I909" s="110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10"/>
      <c r="I910" s="110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10"/>
      <c r="I911" s="110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10"/>
      <c r="I912" s="110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10"/>
      <c r="I913" s="110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10"/>
      <c r="I914" s="110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10"/>
      <c r="I915" s="110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10"/>
      <c r="I916" s="110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10"/>
      <c r="I917" s="110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10"/>
      <c r="I918" s="110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10"/>
      <c r="I919" s="110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10"/>
      <c r="I920" s="110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10"/>
      <c r="I921" s="110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10"/>
      <c r="I922" s="110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10"/>
      <c r="I923" s="110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10"/>
      <c r="I924" s="110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10"/>
      <c r="I925" s="110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10"/>
      <c r="I926" s="110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10"/>
      <c r="I927" s="110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10"/>
      <c r="I928" s="110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10"/>
      <c r="I929" s="110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10"/>
      <c r="I930" s="110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10"/>
      <c r="I931" s="110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10"/>
      <c r="I932" s="110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10"/>
      <c r="I933" s="110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10"/>
      <c r="I934" s="110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10"/>
      <c r="I935" s="110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10"/>
      <c r="I936" s="110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10"/>
      <c r="I937" s="110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10"/>
      <c r="I938" s="110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10"/>
      <c r="I939" s="110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10"/>
      <c r="I940" s="110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10"/>
      <c r="I941" s="110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10"/>
      <c r="I942" s="110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10"/>
      <c r="I943" s="110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10"/>
      <c r="I944" s="110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10"/>
      <c r="I945" s="110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10"/>
      <c r="I946" s="110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10"/>
      <c r="I947" s="110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10"/>
      <c r="I948" s="110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10"/>
      <c r="I949" s="110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10"/>
      <c r="I950" s="110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10"/>
      <c r="I951" s="110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10"/>
      <c r="I952" s="110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10"/>
      <c r="I953" s="110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10"/>
      <c r="I954" s="110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10"/>
      <c r="I955" s="110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10"/>
      <c r="I956" s="110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10"/>
      <c r="I957" s="110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10"/>
      <c r="I958" s="110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10"/>
      <c r="I959" s="110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10"/>
      <c r="I960" s="110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10"/>
      <c r="I961" s="110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10"/>
      <c r="I962" s="110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10"/>
      <c r="I963" s="110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10"/>
      <c r="I964" s="110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10"/>
      <c r="I965" s="110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10"/>
      <c r="I966" s="110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10"/>
      <c r="I967" s="110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10"/>
      <c r="I968" s="110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10"/>
      <c r="I969" s="110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10"/>
      <c r="I970" s="110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10"/>
      <c r="I971" s="110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10"/>
      <c r="I972" s="110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10"/>
      <c r="I973" s="110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10"/>
      <c r="I974" s="110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10"/>
      <c r="I975" s="110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10"/>
      <c r="I976" s="110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10"/>
      <c r="I977" s="110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10"/>
      <c r="I978" s="110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10"/>
      <c r="I979" s="110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10"/>
      <c r="I980" s="110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10"/>
      <c r="I981" s="110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10"/>
      <c r="I982" s="110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10"/>
      <c r="I983" s="110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10"/>
      <c r="I984" s="110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10"/>
      <c r="I985" s="110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10"/>
      <c r="I986" s="110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10"/>
      <c r="I987" s="110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10"/>
      <c r="I988" s="110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10"/>
      <c r="I989" s="110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10"/>
      <c r="I990" s="110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10"/>
      <c r="I991" s="110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10"/>
      <c r="I992" s="110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10"/>
      <c r="I993" s="110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10"/>
      <c r="I994" s="110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10"/>
      <c r="I995" s="110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10"/>
      <c r="I996" s="110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10"/>
      <c r="I997" s="110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10"/>
      <c r="I998" s="110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10"/>
      <c r="I999" s="110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10"/>
      <c r="I1000" s="110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141">
    <mergeCell ref="P30:P31"/>
    <mergeCell ref="Q30:Q31"/>
    <mergeCell ref="O20:O21"/>
    <mergeCell ref="P20:P21"/>
    <mergeCell ref="Q20:Q21"/>
    <mergeCell ref="C22:C23"/>
    <mergeCell ref="E22:E23"/>
    <mergeCell ref="O22:O23"/>
    <mergeCell ref="P22:P23"/>
    <mergeCell ref="Q22:Q23"/>
    <mergeCell ref="C24:C25"/>
    <mergeCell ref="E24:E25"/>
    <mergeCell ref="O24:O25"/>
    <mergeCell ref="P24:P25"/>
    <mergeCell ref="Q24:Q25"/>
    <mergeCell ref="C20:C21"/>
    <mergeCell ref="E20:E21"/>
    <mergeCell ref="C28:C29"/>
    <mergeCell ref="E28:E29"/>
    <mergeCell ref="B2:C5"/>
    <mergeCell ref="D2:K3"/>
    <mergeCell ref="L2:O2"/>
    <mergeCell ref="P2:Q5"/>
    <mergeCell ref="L3:O3"/>
    <mergeCell ref="D4:K5"/>
    <mergeCell ref="L4:O4"/>
    <mergeCell ref="M9:Q9"/>
    <mergeCell ref="T9:X9"/>
    <mergeCell ref="L5:O5"/>
    <mergeCell ref="C6:Q6"/>
    <mergeCell ref="D7:Q7"/>
    <mergeCell ref="D8:Q8"/>
    <mergeCell ref="U11:W11"/>
    <mergeCell ref="D12:I12"/>
    <mergeCell ref="N12:P12"/>
    <mergeCell ref="U12:W12"/>
    <mergeCell ref="D13:I13"/>
    <mergeCell ref="N13:P13"/>
    <mergeCell ref="U13:W13"/>
    <mergeCell ref="D9:I9"/>
    <mergeCell ref="J9:L14"/>
    <mergeCell ref="D11:I11"/>
    <mergeCell ref="D14:I14"/>
    <mergeCell ref="N14:P14"/>
    <mergeCell ref="U14:V14"/>
    <mergeCell ref="B10:C10"/>
    <mergeCell ref="D10:I10"/>
    <mergeCell ref="B9:C9"/>
    <mergeCell ref="B11:C11"/>
    <mergeCell ref="B12:C12"/>
    <mergeCell ref="B13:C13"/>
    <mergeCell ref="N10:P10"/>
    <mergeCell ref="N11:P11"/>
    <mergeCell ref="B15:B17"/>
    <mergeCell ref="C15:C17"/>
    <mergeCell ref="D15:D17"/>
    <mergeCell ref="I15:L16"/>
    <mergeCell ref="M15:N16"/>
    <mergeCell ref="E15:E17"/>
    <mergeCell ref="F15:F17"/>
    <mergeCell ref="U15:V15"/>
    <mergeCell ref="U16:V16"/>
    <mergeCell ref="U17:V17"/>
    <mergeCell ref="P32:P33"/>
    <mergeCell ref="Q32:Q33"/>
    <mergeCell ref="U34:V34"/>
    <mergeCell ref="O26:O27"/>
    <mergeCell ref="P26:P27"/>
    <mergeCell ref="Q26:Q27"/>
    <mergeCell ref="O32:O33"/>
    <mergeCell ref="O18:O19"/>
    <mergeCell ref="P18:P19"/>
    <mergeCell ref="Q18:Q19"/>
    <mergeCell ref="O34:O35"/>
    <mergeCell ref="P34:P35"/>
    <mergeCell ref="Q34:Q35"/>
    <mergeCell ref="O16:O17"/>
    <mergeCell ref="P16:P17"/>
    <mergeCell ref="Q16:Q17"/>
    <mergeCell ref="O15:Q15"/>
    <mergeCell ref="O28:O29"/>
    <mergeCell ref="P28:P29"/>
    <mergeCell ref="Q28:Q29"/>
    <mergeCell ref="O30:O31"/>
    <mergeCell ref="O36:O37"/>
    <mergeCell ref="D50:I51"/>
    <mergeCell ref="J50:J51"/>
    <mergeCell ref="B46:B47"/>
    <mergeCell ref="C46:C47"/>
    <mergeCell ref="E46:E47"/>
    <mergeCell ref="B49:C49"/>
    <mergeCell ref="D49:I49"/>
    <mergeCell ref="E36:E37"/>
    <mergeCell ref="E38:E39"/>
    <mergeCell ref="C40:C41"/>
    <mergeCell ref="E40:E41"/>
    <mergeCell ref="C42:C43"/>
    <mergeCell ref="E42:E43"/>
    <mergeCell ref="C44:C45"/>
    <mergeCell ref="E44:E45"/>
    <mergeCell ref="M49:Q49"/>
    <mergeCell ref="Q44:Q45"/>
    <mergeCell ref="O46:O47"/>
    <mergeCell ref="O40:O41"/>
    <mergeCell ref="P40:P41"/>
    <mergeCell ref="Q40:Q41"/>
    <mergeCell ref="B34:B45"/>
    <mergeCell ref="C32:C33"/>
    <mergeCell ref="E32:E33"/>
    <mergeCell ref="C30:C31"/>
    <mergeCell ref="E30:E31"/>
    <mergeCell ref="E34:E35"/>
    <mergeCell ref="C36:C37"/>
    <mergeCell ref="C38:C39"/>
    <mergeCell ref="G15:G17"/>
    <mergeCell ref="H15:H17"/>
    <mergeCell ref="C34:C35"/>
    <mergeCell ref="B18:B33"/>
    <mergeCell ref="C18:C19"/>
    <mergeCell ref="E18:E19"/>
    <mergeCell ref="C26:C27"/>
    <mergeCell ref="P36:P37"/>
    <mergeCell ref="Q36:Q37"/>
    <mergeCell ref="B52:L57"/>
    <mergeCell ref="M54:Q55"/>
    <mergeCell ref="M56:Q57"/>
    <mergeCell ref="E26:E27"/>
    <mergeCell ref="K49:L49"/>
    <mergeCell ref="B50:C51"/>
    <mergeCell ref="P38:P39"/>
    <mergeCell ref="Q38:Q39"/>
    <mergeCell ref="O38:O39"/>
    <mergeCell ref="P46:P47"/>
    <mergeCell ref="Q46:Q47"/>
    <mergeCell ref="M50:Q51"/>
    <mergeCell ref="M52:Q53"/>
    <mergeCell ref="O42:O43"/>
    <mergeCell ref="P42:P43"/>
    <mergeCell ref="Q42:Q43"/>
    <mergeCell ref="O44:O45"/>
    <mergeCell ref="P44:P45"/>
  </mergeCells>
  <pageMargins left="0.62992125984251968" right="0.19685039370078741" top="0.23622047244094491" bottom="0.19685039370078741" header="0" footer="0"/>
  <pageSetup paperSize="9" scale="5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4"/>
  <sheetViews>
    <sheetView topLeftCell="B15" zoomScale="60" zoomScaleNormal="60" workbookViewId="0">
      <selection activeCell="L27" sqref="L27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style="117" customWidth="1"/>
    <col min="9" max="9" width="17.42578125" style="123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10"/>
      <c r="I1" s="122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115</v>
      </c>
      <c r="E2" s="694"/>
      <c r="F2" s="694"/>
      <c r="G2" s="694"/>
      <c r="H2" s="694"/>
      <c r="I2" s="694"/>
      <c r="J2" s="694"/>
      <c r="K2" s="695"/>
      <c r="L2" s="750" t="s">
        <v>116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117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118</v>
      </c>
      <c r="E4" s="694"/>
      <c r="F4" s="694"/>
      <c r="G4" s="694"/>
      <c r="H4" s="694"/>
      <c r="I4" s="694"/>
      <c r="J4" s="694"/>
      <c r="K4" s="695"/>
      <c r="L4" s="750" t="s">
        <v>119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120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121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20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122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37">
        <v>-2024730010014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25</v>
      </c>
      <c r="D14" s="773" t="s">
        <v>26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123</v>
      </c>
      <c r="E15" s="691" t="s">
        <v>30</v>
      </c>
      <c r="F15" s="691" t="s">
        <v>31</v>
      </c>
      <c r="G15" s="759" t="s">
        <v>124</v>
      </c>
      <c r="H15" s="760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6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39.75" customHeight="1">
      <c r="A17" s="1"/>
      <c r="B17" s="692"/>
      <c r="C17" s="692"/>
      <c r="D17" s="692"/>
      <c r="E17" s="692"/>
      <c r="F17" s="692"/>
      <c r="G17" s="692"/>
      <c r="H17" s="762"/>
      <c r="I17" s="111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31.5" customHeight="1">
      <c r="A18" s="1"/>
      <c r="B18" s="767" t="s">
        <v>125</v>
      </c>
      <c r="C18" s="720" t="s">
        <v>126</v>
      </c>
      <c r="D18" s="38" t="s">
        <v>47</v>
      </c>
      <c r="E18" s="723" t="s">
        <v>100</v>
      </c>
      <c r="F18" s="39">
        <v>1500</v>
      </c>
      <c r="G18" s="38" t="s">
        <v>47</v>
      </c>
      <c r="H18" s="112">
        <f t="shared" ref="H18:H21" si="0">I18+J18+K18+L18</f>
        <v>57345004</v>
      </c>
      <c r="I18" s="119">
        <v>57345004</v>
      </c>
      <c r="J18" s="78"/>
      <c r="K18" s="78"/>
      <c r="L18" s="78"/>
      <c r="M18" s="56"/>
      <c r="N18" s="56"/>
      <c r="O18" s="731">
        <f>+F19/F18</f>
        <v>0</v>
      </c>
      <c r="P18" s="731">
        <f>+H19/H18</f>
        <v>0</v>
      </c>
      <c r="Q18" s="731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1"/>
      <c r="B19" s="776"/>
      <c r="C19" s="692"/>
      <c r="D19" s="38" t="s">
        <v>49</v>
      </c>
      <c r="E19" s="692"/>
      <c r="F19" s="57">
        <v>0</v>
      </c>
      <c r="G19" s="38" t="s">
        <v>50</v>
      </c>
      <c r="H19" s="112">
        <f t="shared" si="0"/>
        <v>0</v>
      </c>
      <c r="I19" s="120"/>
      <c r="J19" s="78"/>
      <c r="K19" s="78"/>
      <c r="L19" s="78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8" customHeight="1">
      <c r="A20" s="1"/>
      <c r="B20" s="776"/>
      <c r="C20" s="720" t="s">
        <v>127</v>
      </c>
      <c r="D20" s="38" t="s">
        <v>47</v>
      </c>
      <c r="E20" s="723" t="s">
        <v>100</v>
      </c>
      <c r="F20" s="55">
        <v>1</v>
      </c>
      <c r="G20" s="38" t="s">
        <v>47</v>
      </c>
      <c r="H20" s="112">
        <f t="shared" si="0"/>
        <v>25000000</v>
      </c>
      <c r="I20" s="120">
        <v>25000000</v>
      </c>
      <c r="J20" s="78"/>
      <c r="K20" s="78"/>
      <c r="L20" s="78"/>
      <c r="M20" s="58"/>
      <c r="N20" s="58"/>
      <c r="O20" s="731">
        <f>+F21/F20</f>
        <v>0</v>
      </c>
      <c r="P20" s="731">
        <f>+H21/H20</f>
        <v>0</v>
      </c>
      <c r="Q20" s="731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1.75" customHeight="1">
      <c r="A21" s="1"/>
      <c r="B21" s="776"/>
      <c r="C21" s="692"/>
      <c r="D21" s="38" t="s">
        <v>49</v>
      </c>
      <c r="E21" s="692"/>
      <c r="F21" s="57">
        <v>0</v>
      </c>
      <c r="G21" s="38" t="s">
        <v>50</v>
      </c>
      <c r="H21" s="112">
        <f t="shared" si="0"/>
        <v>0</v>
      </c>
      <c r="I21" s="120"/>
      <c r="J21" s="78"/>
      <c r="K21" s="78"/>
      <c r="L21" s="78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31.5" customHeight="1">
      <c r="A22" s="1"/>
      <c r="B22" s="776"/>
      <c r="C22" s="775" t="s">
        <v>375</v>
      </c>
      <c r="D22" s="38" t="s">
        <v>47</v>
      </c>
      <c r="E22" s="723" t="s">
        <v>384</v>
      </c>
      <c r="F22" s="39">
        <v>1</v>
      </c>
      <c r="G22" s="38" t="s">
        <v>47</v>
      </c>
      <c r="H22" s="112">
        <f t="shared" ref="H22:H29" si="1">I22+J22+K22+L22</f>
        <v>18000000</v>
      </c>
      <c r="I22" s="119">
        <v>18000000</v>
      </c>
      <c r="J22" s="78"/>
      <c r="K22" s="78"/>
      <c r="L22" s="78"/>
      <c r="M22" s="56"/>
      <c r="N22" s="56"/>
      <c r="O22" s="731">
        <f>+F23/F22</f>
        <v>1</v>
      </c>
      <c r="P22" s="731">
        <f>+H23/H22</f>
        <v>0</v>
      </c>
      <c r="Q22" s="731" t="e">
        <f>+(O22*O22)/P22</f>
        <v>#DIV/0!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7.75" customHeight="1">
      <c r="A23" s="1"/>
      <c r="B23" s="776"/>
      <c r="C23" s="692"/>
      <c r="D23" s="38" t="s">
        <v>49</v>
      </c>
      <c r="E23" s="692"/>
      <c r="F23" s="57">
        <v>1</v>
      </c>
      <c r="G23" s="38" t="s">
        <v>50</v>
      </c>
      <c r="H23" s="112">
        <f t="shared" si="1"/>
        <v>0</v>
      </c>
      <c r="I23" s="120"/>
      <c r="J23" s="78"/>
      <c r="K23" s="78"/>
      <c r="L23" s="78"/>
      <c r="M23" s="48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8" customHeight="1">
      <c r="A24" s="1"/>
      <c r="B24" s="776"/>
      <c r="C24" s="775" t="s">
        <v>376</v>
      </c>
      <c r="D24" s="38" t="s">
        <v>47</v>
      </c>
      <c r="E24" s="723" t="s">
        <v>383</v>
      </c>
      <c r="F24" s="39">
        <v>6</v>
      </c>
      <c r="G24" s="38" t="s">
        <v>47</v>
      </c>
      <c r="H24" s="112">
        <f t="shared" si="1"/>
        <v>5000000</v>
      </c>
      <c r="I24" s="120">
        <v>5000000</v>
      </c>
      <c r="J24" s="78"/>
      <c r="K24" s="78"/>
      <c r="L24" s="78"/>
      <c r="M24" s="58"/>
      <c r="N24" s="58"/>
      <c r="O24" s="731">
        <f>+F25/F24</f>
        <v>0</v>
      </c>
      <c r="P24" s="731">
        <f>+H25/H24</f>
        <v>0</v>
      </c>
      <c r="Q24" s="731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21.75" customHeight="1">
      <c r="A25" s="1"/>
      <c r="B25" s="777"/>
      <c r="C25" s="692"/>
      <c r="D25" s="38" t="s">
        <v>49</v>
      </c>
      <c r="E25" s="692"/>
      <c r="F25" s="57">
        <v>0</v>
      </c>
      <c r="G25" s="38" t="s">
        <v>50</v>
      </c>
      <c r="H25" s="112">
        <f t="shared" si="1"/>
        <v>0</v>
      </c>
      <c r="I25" s="120"/>
      <c r="J25" s="78"/>
      <c r="K25" s="78"/>
      <c r="L25" s="78"/>
      <c r="M25" s="48"/>
      <c r="N25" s="49"/>
      <c r="O25" s="692"/>
      <c r="P25" s="692"/>
      <c r="Q25" s="6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31.5" customHeight="1">
      <c r="A26" s="1"/>
      <c r="B26" s="767" t="s">
        <v>128</v>
      </c>
      <c r="C26" s="774" t="s">
        <v>129</v>
      </c>
      <c r="D26" s="38" t="s">
        <v>107</v>
      </c>
      <c r="E26" s="723" t="s">
        <v>130</v>
      </c>
      <c r="F26" s="40">
        <v>1</v>
      </c>
      <c r="G26" s="38" t="s">
        <v>107</v>
      </c>
      <c r="H26" s="112">
        <f t="shared" si="1"/>
        <v>35000000</v>
      </c>
      <c r="I26" s="120">
        <v>35000000</v>
      </c>
      <c r="J26" s="78"/>
      <c r="K26" s="78"/>
      <c r="L26" s="79"/>
      <c r="M26" s="77"/>
      <c r="N26" s="77"/>
      <c r="O26" s="731">
        <f>+F27/F26</f>
        <v>0</v>
      </c>
      <c r="P26" s="731">
        <f>+H27/H26</f>
        <v>0</v>
      </c>
      <c r="Q26" s="731" t="e">
        <f>+(O26*O26)/P26</f>
        <v>#DIV/0!</v>
      </c>
      <c r="R26" s="1"/>
      <c r="S26" s="1"/>
      <c r="T26" s="35"/>
      <c r="U26" s="733"/>
      <c r="V26" s="718"/>
      <c r="W26" s="1"/>
      <c r="X26" s="31"/>
      <c r="Y26" s="1"/>
      <c r="Z26" s="32"/>
      <c r="AA26" s="33"/>
      <c r="AB26" s="34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31.5" customHeight="1">
      <c r="A27" s="1"/>
      <c r="B27" s="721"/>
      <c r="C27" s="692"/>
      <c r="D27" s="38" t="s">
        <v>49</v>
      </c>
      <c r="E27" s="692"/>
      <c r="F27" s="40">
        <v>0</v>
      </c>
      <c r="G27" s="38" t="s">
        <v>50</v>
      </c>
      <c r="H27" s="112">
        <f t="shared" si="1"/>
        <v>0</v>
      </c>
      <c r="I27" s="120"/>
      <c r="J27" s="78"/>
      <c r="K27" s="78"/>
      <c r="L27" s="78"/>
      <c r="M27" s="77"/>
      <c r="N27" s="77"/>
      <c r="O27" s="692"/>
      <c r="P27" s="692"/>
      <c r="Q27" s="692"/>
      <c r="R27" s="1"/>
      <c r="S27" s="1"/>
      <c r="T27" s="35"/>
      <c r="U27" s="30"/>
      <c r="V27" s="30"/>
      <c r="W27" s="1"/>
      <c r="X27" s="31"/>
      <c r="Y27" s="1"/>
      <c r="Z27" s="32"/>
      <c r="AA27" s="33"/>
      <c r="AB27" s="34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0.25" customHeight="1">
      <c r="A28" s="1"/>
      <c r="B28" s="721"/>
      <c r="C28" s="778" t="s">
        <v>131</v>
      </c>
      <c r="D28" s="38" t="s">
        <v>47</v>
      </c>
      <c r="E28" s="723" t="s">
        <v>48</v>
      </c>
      <c r="F28" s="40">
        <v>1</v>
      </c>
      <c r="G28" s="38" t="s">
        <v>47</v>
      </c>
      <c r="H28" s="112">
        <f t="shared" si="1"/>
        <v>222000000</v>
      </c>
      <c r="I28" s="120">
        <v>222000000</v>
      </c>
      <c r="J28" s="78"/>
      <c r="K28" s="78"/>
      <c r="L28" s="78"/>
      <c r="M28" s="44"/>
      <c r="N28" s="44"/>
      <c r="O28" s="731">
        <f>+F29/F28</f>
        <v>0</v>
      </c>
      <c r="P28" s="731">
        <f>+H29/H28</f>
        <v>0</v>
      </c>
      <c r="Q28" s="731" t="e">
        <f>+(O28*O28)/P28</f>
        <v>#DIV/0!</v>
      </c>
      <c r="R28" s="1"/>
      <c r="S28" s="1"/>
      <c r="T28" s="1"/>
      <c r="U28" s="1"/>
      <c r="V28" s="1"/>
      <c r="W28" s="1"/>
      <c r="X28" s="33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0.25" customHeight="1">
      <c r="A29" s="1"/>
      <c r="B29" s="721"/>
      <c r="C29" s="692"/>
      <c r="D29" s="38" t="s">
        <v>49</v>
      </c>
      <c r="E29" s="692"/>
      <c r="F29" s="45">
        <v>0</v>
      </c>
      <c r="G29" s="38" t="s">
        <v>50</v>
      </c>
      <c r="H29" s="112">
        <f t="shared" si="1"/>
        <v>0</v>
      </c>
      <c r="I29" s="120"/>
      <c r="J29" s="78"/>
      <c r="K29" s="78"/>
      <c r="L29" s="78"/>
      <c r="M29" s="48"/>
      <c r="N29" s="49"/>
      <c r="O29" s="692"/>
      <c r="P29" s="692"/>
      <c r="Q29" s="692"/>
      <c r="R29" s="1"/>
      <c r="S29" s="1"/>
      <c r="T29" s="1"/>
      <c r="U29" s="1"/>
      <c r="V29" s="1"/>
      <c r="W29" s="1"/>
      <c r="X29" s="1"/>
      <c r="Y29" s="1"/>
      <c r="Z29" s="1"/>
      <c r="AA29" s="1"/>
      <c r="AB29" s="34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8.75" customHeight="1">
      <c r="A30" s="1"/>
      <c r="B30" s="732"/>
      <c r="C30" s="725" t="s">
        <v>57</v>
      </c>
      <c r="D30" s="38" t="s">
        <v>47</v>
      </c>
      <c r="E30" s="723" t="s">
        <v>54</v>
      </c>
      <c r="F30" s="40">
        <f>F24+F22+F26+F28</f>
        <v>9</v>
      </c>
      <c r="G30" s="38" t="s">
        <v>47</v>
      </c>
      <c r="H30" s="121">
        <f>H22+H24+H26+H28+H18+H20</f>
        <v>362345004</v>
      </c>
      <c r="I30" s="121">
        <f>I22+I24+I26+I28+I18+I20</f>
        <v>362345004</v>
      </c>
      <c r="J30" s="80">
        <f t="shared" ref="J30:L30" si="2">J22+J24+J26+J28</f>
        <v>0</v>
      </c>
      <c r="K30" s="80">
        <f t="shared" si="2"/>
        <v>0</v>
      </c>
      <c r="L30" s="80">
        <f t="shared" si="2"/>
        <v>0</v>
      </c>
      <c r="M30" s="48"/>
      <c r="N30" s="49"/>
      <c r="O30" s="771"/>
      <c r="P30" s="771"/>
      <c r="Q30" s="772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8.75" customHeight="1">
      <c r="A31" s="1"/>
      <c r="B31" s="692"/>
      <c r="C31" s="696"/>
      <c r="D31" s="38" t="s">
        <v>49</v>
      </c>
      <c r="E31" s="692"/>
      <c r="F31" s="71">
        <f>F25+F23+F27</f>
        <v>1</v>
      </c>
      <c r="G31" s="38" t="s">
        <v>50</v>
      </c>
      <c r="H31" s="121">
        <f>H23+H25+H27+H29+H19+H21</f>
        <v>0</v>
      </c>
      <c r="I31" s="115">
        <f t="shared" ref="I31:L31" si="3">I23+I25+I27+I29</f>
        <v>0</v>
      </c>
      <c r="J31" s="80">
        <f t="shared" si="3"/>
        <v>0</v>
      </c>
      <c r="K31" s="80">
        <f t="shared" si="3"/>
        <v>0</v>
      </c>
      <c r="L31" s="80">
        <f t="shared" si="3"/>
        <v>0</v>
      </c>
      <c r="M31" s="48"/>
      <c r="N31" s="49"/>
      <c r="O31" s="692"/>
      <c r="P31" s="692"/>
      <c r="Q31" s="69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5.75" customHeight="1">
      <c r="A32" s="1"/>
      <c r="B32" s="1"/>
      <c r="C32" s="1"/>
      <c r="D32" s="59"/>
      <c r="E32" s="1"/>
      <c r="F32" s="1"/>
      <c r="G32" s="1"/>
      <c r="H32" s="116"/>
      <c r="I32" s="122"/>
      <c r="J32" s="32"/>
      <c r="K32" s="32"/>
      <c r="L32" s="2"/>
      <c r="M32" s="3"/>
      <c r="N32" s="3"/>
      <c r="O32" s="61"/>
      <c r="P32" s="62"/>
      <c r="Q32" s="63"/>
      <c r="R32" s="62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9" ht="15.75" customHeight="1">
      <c r="A33" s="1"/>
      <c r="B33" s="726" t="s">
        <v>58</v>
      </c>
      <c r="C33" s="727"/>
      <c r="D33" s="765" t="s">
        <v>59</v>
      </c>
      <c r="E33" s="730"/>
      <c r="F33" s="730"/>
      <c r="G33" s="730"/>
      <c r="H33" s="730"/>
      <c r="I33" s="727"/>
      <c r="J33" s="72" t="s">
        <v>60</v>
      </c>
      <c r="K33" s="765" t="s">
        <v>61</v>
      </c>
      <c r="L33" s="727"/>
      <c r="M33" s="729" t="s">
        <v>62</v>
      </c>
      <c r="N33" s="730"/>
      <c r="O33" s="730"/>
      <c r="P33" s="730"/>
      <c r="Q33" s="727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9" ht="26.25" customHeight="1">
      <c r="A34" s="1"/>
      <c r="B34" s="766" t="s">
        <v>132</v>
      </c>
      <c r="C34" s="695"/>
      <c r="D34" s="693" t="s">
        <v>133</v>
      </c>
      <c r="E34" s="694"/>
      <c r="F34" s="694"/>
      <c r="G34" s="694"/>
      <c r="H34" s="694"/>
      <c r="I34" s="695"/>
      <c r="J34" s="691" t="s">
        <v>65</v>
      </c>
      <c r="K34" s="73" t="s">
        <v>47</v>
      </c>
      <c r="L34" s="74">
        <v>1500</v>
      </c>
      <c r="M34" s="693" t="s">
        <v>364</v>
      </c>
      <c r="N34" s="694"/>
      <c r="O34" s="694"/>
      <c r="P34" s="694"/>
      <c r="Q34" s="69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9" ht="18" customHeight="1">
      <c r="A35" s="1"/>
      <c r="B35" s="717"/>
      <c r="C35" s="741"/>
      <c r="D35" s="696"/>
      <c r="E35" s="697"/>
      <c r="F35" s="697"/>
      <c r="G35" s="697"/>
      <c r="H35" s="697"/>
      <c r="I35" s="698"/>
      <c r="J35" s="692"/>
      <c r="K35" s="73" t="s">
        <v>49</v>
      </c>
      <c r="L35" s="74">
        <v>1440</v>
      </c>
      <c r="M35" s="696"/>
      <c r="N35" s="697"/>
      <c r="O35" s="697"/>
      <c r="P35" s="697"/>
      <c r="Q35" s="698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9" ht="15" customHeight="1">
      <c r="A36" s="1"/>
      <c r="B36" s="700" t="s">
        <v>357</v>
      </c>
      <c r="C36" s="701"/>
      <c r="D36" s="701"/>
      <c r="E36" s="701"/>
      <c r="F36" s="701"/>
      <c r="G36" s="701"/>
      <c r="H36" s="701"/>
      <c r="I36" s="701"/>
      <c r="J36" s="701"/>
      <c r="K36" s="701"/>
      <c r="L36" s="702"/>
      <c r="M36" s="699" t="s">
        <v>66</v>
      </c>
      <c r="N36" s="694"/>
      <c r="O36" s="694"/>
      <c r="P36" s="694"/>
      <c r="Q36" s="69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29.25" customHeight="1">
      <c r="A37" s="1"/>
      <c r="B37" s="703"/>
      <c r="C37" s="704"/>
      <c r="D37" s="704"/>
      <c r="E37" s="704"/>
      <c r="F37" s="704"/>
      <c r="G37" s="704"/>
      <c r="H37" s="704"/>
      <c r="I37" s="704"/>
      <c r="J37" s="704"/>
      <c r="K37" s="704"/>
      <c r="L37" s="705"/>
      <c r="M37" s="697"/>
      <c r="N37" s="697"/>
      <c r="O37" s="697"/>
      <c r="P37" s="697"/>
      <c r="Q37" s="698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</row>
    <row r="38" spans="1:39" ht="15.75" customHeight="1">
      <c r="A38" s="1"/>
      <c r="B38" s="703"/>
      <c r="C38" s="704"/>
      <c r="D38" s="704"/>
      <c r="E38" s="704"/>
      <c r="F38" s="704"/>
      <c r="G38" s="704"/>
      <c r="H38" s="704"/>
      <c r="I38" s="704"/>
      <c r="J38" s="704"/>
      <c r="K38" s="704"/>
      <c r="L38" s="705"/>
      <c r="M38" s="709" t="s">
        <v>365</v>
      </c>
      <c r="N38" s="709"/>
      <c r="O38" s="709"/>
      <c r="P38" s="709"/>
      <c r="Q38" s="710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5.75" customHeight="1">
      <c r="A39" s="1"/>
      <c r="B39" s="703"/>
      <c r="C39" s="704"/>
      <c r="D39" s="704"/>
      <c r="E39" s="704"/>
      <c r="F39" s="704"/>
      <c r="G39" s="704"/>
      <c r="H39" s="704"/>
      <c r="I39" s="704"/>
      <c r="J39" s="704"/>
      <c r="K39" s="704"/>
      <c r="L39" s="705"/>
      <c r="M39" s="711"/>
      <c r="N39" s="711"/>
      <c r="O39" s="711"/>
      <c r="P39" s="711"/>
      <c r="Q39" s="712"/>
    </row>
    <row r="40" spans="1:39" ht="15.75" customHeight="1">
      <c r="A40" s="1"/>
      <c r="B40" s="703"/>
      <c r="C40" s="704"/>
      <c r="D40" s="704"/>
      <c r="E40" s="704"/>
      <c r="F40" s="704"/>
      <c r="G40" s="704"/>
      <c r="H40" s="704"/>
      <c r="I40" s="704"/>
      <c r="J40" s="704"/>
      <c r="K40" s="704"/>
      <c r="L40" s="705"/>
      <c r="M40" s="699" t="s">
        <v>66</v>
      </c>
      <c r="N40" s="699"/>
      <c r="O40" s="699"/>
      <c r="P40" s="699"/>
      <c r="Q40" s="713"/>
    </row>
    <row r="41" spans="1:39" ht="30.6" customHeight="1">
      <c r="A41" s="1"/>
      <c r="B41" s="706"/>
      <c r="C41" s="707"/>
      <c r="D41" s="707"/>
      <c r="E41" s="707"/>
      <c r="F41" s="707"/>
      <c r="G41" s="707"/>
      <c r="H41" s="707"/>
      <c r="I41" s="707"/>
      <c r="J41" s="707"/>
      <c r="K41" s="707"/>
      <c r="L41" s="708"/>
      <c r="M41" s="714"/>
      <c r="N41" s="714"/>
      <c r="O41" s="714"/>
      <c r="P41" s="714"/>
      <c r="Q41" s="715"/>
    </row>
    <row r="42" spans="1:39" ht="15.75" customHeight="1">
      <c r="A42" s="1"/>
      <c r="B42" s="1"/>
      <c r="C42" s="1"/>
      <c r="D42" s="1"/>
      <c r="E42" s="1"/>
      <c r="F42" s="1"/>
      <c r="G42" s="1"/>
      <c r="H42" s="110"/>
      <c r="I42" s="122"/>
      <c r="J42" s="1"/>
      <c r="K42" s="1"/>
      <c r="L42" s="2"/>
      <c r="M42" s="3"/>
      <c r="N42" s="3"/>
      <c r="O42" s="1"/>
      <c r="P42" s="1"/>
      <c r="Q42" s="1"/>
    </row>
    <row r="43" spans="1:39" ht="15.75" customHeight="1">
      <c r="A43" s="1"/>
      <c r="B43" s="1"/>
      <c r="C43" s="1"/>
      <c r="D43" s="1"/>
      <c r="E43" s="1"/>
      <c r="F43" s="1"/>
      <c r="G43" s="1"/>
      <c r="H43" s="110"/>
      <c r="I43" s="122"/>
      <c r="J43" s="1"/>
      <c r="K43" s="1"/>
      <c r="L43" s="2"/>
      <c r="M43" s="3"/>
      <c r="N43" s="3"/>
      <c r="O43" s="1"/>
      <c r="P43" s="1"/>
      <c r="Q43" s="1"/>
    </row>
    <row r="44" spans="1:39" ht="15.75" customHeight="1">
      <c r="A44" s="1"/>
      <c r="B44" s="1"/>
      <c r="C44" s="1"/>
      <c r="D44" s="1"/>
      <c r="E44" s="1"/>
      <c r="F44" s="1"/>
      <c r="G44" s="1"/>
      <c r="H44" s="110"/>
      <c r="I44" s="122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10"/>
      <c r="I45" s="122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10"/>
      <c r="I46" s="122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10"/>
      <c r="I47" s="122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10"/>
      <c r="I48" s="122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10"/>
      <c r="I49" s="122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10"/>
      <c r="I50" s="122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10"/>
      <c r="I51" s="122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10"/>
      <c r="I52" s="122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10"/>
      <c r="I53" s="122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10"/>
      <c r="I54" s="122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10"/>
      <c r="I55" s="122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10"/>
      <c r="I56" s="122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10"/>
      <c r="I57" s="122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10"/>
      <c r="I58" s="122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10"/>
      <c r="I59" s="122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10"/>
      <c r="I60" s="122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10"/>
      <c r="I61" s="122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10"/>
      <c r="I62" s="122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10"/>
      <c r="I63" s="122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10"/>
      <c r="I64" s="122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10"/>
      <c r="I65" s="122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10"/>
      <c r="I66" s="122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10"/>
      <c r="I67" s="122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10"/>
      <c r="I68" s="122"/>
      <c r="J68" s="1"/>
      <c r="K68" s="1"/>
      <c r="L68" s="2"/>
      <c r="M68" s="3"/>
      <c r="N68" s="3"/>
      <c r="O68" s="1"/>
      <c r="P68" s="1"/>
      <c r="Q68" s="1"/>
    </row>
    <row r="69" spans="1:37" ht="15.75" customHeight="1">
      <c r="A69" s="1"/>
      <c r="B69" s="1"/>
      <c r="C69" s="1"/>
      <c r="D69" s="1"/>
      <c r="E69" s="1"/>
      <c r="F69" s="1"/>
      <c r="G69" s="1"/>
      <c r="H69" s="110"/>
      <c r="I69" s="122"/>
      <c r="J69" s="1"/>
      <c r="K69" s="1"/>
      <c r="L69" s="2"/>
      <c r="M69" s="3"/>
      <c r="N69" s="3"/>
      <c r="O69" s="1"/>
      <c r="P69" s="1"/>
      <c r="Q69" s="1"/>
    </row>
    <row r="70" spans="1:37" ht="15.75" customHeight="1">
      <c r="A70" s="1"/>
      <c r="B70" s="1"/>
      <c r="C70" s="1"/>
      <c r="D70" s="1"/>
      <c r="E70" s="1"/>
      <c r="F70" s="1"/>
      <c r="G70" s="1"/>
      <c r="H70" s="110"/>
      <c r="I70" s="122"/>
      <c r="J70" s="1"/>
      <c r="K70" s="1"/>
      <c r="L70" s="2"/>
      <c r="M70" s="3"/>
      <c r="N70" s="3"/>
      <c r="O70" s="1"/>
      <c r="P70" s="1"/>
      <c r="Q70" s="1"/>
    </row>
    <row r="71" spans="1:37" ht="15.75" customHeight="1">
      <c r="A71" s="1"/>
      <c r="B71" s="1"/>
      <c r="C71" s="1"/>
      <c r="D71" s="1"/>
      <c r="E71" s="1"/>
      <c r="F71" s="1"/>
      <c r="G71" s="1"/>
      <c r="H71" s="110"/>
      <c r="I71" s="122"/>
      <c r="J71" s="1"/>
      <c r="K71" s="1"/>
      <c r="L71" s="2"/>
      <c r="M71" s="3"/>
      <c r="N71" s="3"/>
      <c r="O71" s="1"/>
      <c r="P71" s="1"/>
      <c r="Q71" s="1"/>
    </row>
    <row r="72" spans="1:37" ht="15.75" customHeight="1">
      <c r="A72" s="1"/>
      <c r="B72" s="1"/>
      <c r="C72" s="1"/>
      <c r="D72" s="1"/>
      <c r="E72" s="1"/>
      <c r="F72" s="1"/>
      <c r="G72" s="1"/>
      <c r="H72" s="110"/>
      <c r="I72" s="122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10"/>
      <c r="I73" s="122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10"/>
      <c r="I74" s="122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10"/>
      <c r="I75" s="122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10"/>
      <c r="I76" s="122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10"/>
      <c r="I77" s="122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10"/>
      <c r="I78" s="122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10"/>
      <c r="I79" s="122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10"/>
      <c r="I80" s="122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10"/>
      <c r="I81" s="122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10"/>
      <c r="I82" s="122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10"/>
      <c r="I83" s="122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10"/>
      <c r="I84" s="122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10"/>
      <c r="I85" s="122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10"/>
      <c r="I86" s="122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10"/>
      <c r="I87" s="122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10"/>
      <c r="I88" s="122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10"/>
      <c r="I89" s="122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10"/>
      <c r="I90" s="122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10"/>
      <c r="I91" s="122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10"/>
      <c r="I92" s="122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10"/>
      <c r="I93" s="122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10"/>
      <c r="I94" s="122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10"/>
      <c r="I95" s="122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10"/>
      <c r="I96" s="122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10"/>
      <c r="I97" s="122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10"/>
      <c r="I98" s="122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10"/>
      <c r="I99" s="122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10"/>
      <c r="I100" s="122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10"/>
      <c r="I101" s="122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10"/>
      <c r="I102" s="122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10"/>
      <c r="I103" s="122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10"/>
      <c r="I104" s="122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10"/>
      <c r="I105" s="122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10"/>
      <c r="I106" s="122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10"/>
      <c r="I107" s="122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10"/>
      <c r="I108" s="122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10"/>
      <c r="I109" s="122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10"/>
      <c r="I110" s="122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10"/>
      <c r="I111" s="122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10"/>
      <c r="I112" s="122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10"/>
      <c r="I113" s="122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10"/>
      <c r="I114" s="122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10"/>
      <c r="I115" s="122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10"/>
      <c r="I116" s="122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10"/>
      <c r="I117" s="122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10"/>
      <c r="I118" s="122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10"/>
      <c r="I119" s="122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10"/>
      <c r="I120" s="122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10"/>
      <c r="I121" s="122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10"/>
      <c r="I122" s="122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10"/>
      <c r="I123" s="122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10"/>
      <c r="I124" s="122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10"/>
      <c r="I125" s="122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10"/>
      <c r="I126" s="122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10"/>
      <c r="I127" s="122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10"/>
      <c r="I128" s="122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10"/>
      <c r="I129" s="122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10"/>
      <c r="I130" s="122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10"/>
      <c r="I131" s="122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10"/>
      <c r="I132" s="122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10"/>
      <c r="I133" s="122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10"/>
      <c r="I134" s="122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10"/>
      <c r="I135" s="122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10"/>
      <c r="I136" s="122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10"/>
      <c r="I137" s="122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10"/>
      <c r="I138" s="122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10"/>
      <c r="I139" s="122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10"/>
      <c r="I140" s="122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10"/>
      <c r="I141" s="122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10"/>
      <c r="I142" s="122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10"/>
      <c r="I143" s="122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10"/>
      <c r="I144" s="122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10"/>
      <c r="I145" s="122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10"/>
      <c r="I146" s="122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10"/>
      <c r="I147" s="122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10"/>
      <c r="I148" s="122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10"/>
      <c r="I149" s="122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10"/>
      <c r="I150" s="122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10"/>
      <c r="I151" s="122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10"/>
      <c r="I152" s="122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10"/>
      <c r="I153" s="122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10"/>
      <c r="I154" s="122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10"/>
      <c r="I155" s="122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10"/>
      <c r="I156" s="122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10"/>
      <c r="I157" s="122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10"/>
      <c r="I158" s="122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10"/>
      <c r="I159" s="122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10"/>
      <c r="I160" s="122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10"/>
      <c r="I161" s="122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10"/>
      <c r="I162" s="122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10"/>
      <c r="I163" s="122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10"/>
      <c r="I164" s="122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10"/>
      <c r="I165" s="122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10"/>
      <c r="I166" s="122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10"/>
      <c r="I167" s="122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10"/>
      <c r="I168" s="122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10"/>
      <c r="I169" s="122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10"/>
      <c r="I170" s="122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10"/>
      <c r="I171" s="122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10"/>
      <c r="I172" s="122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10"/>
      <c r="I173" s="122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10"/>
      <c r="I174" s="122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10"/>
      <c r="I175" s="122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10"/>
      <c r="I176" s="122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10"/>
      <c r="I177" s="122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10"/>
      <c r="I178" s="122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10"/>
      <c r="I179" s="122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10"/>
      <c r="I180" s="122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10"/>
      <c r="I181" s="122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10"/>
      <c r="I182" s="122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10"/>
      <c r="I183" s="122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10"/>
      <c r="I184" s="122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10"/>
      <c r="I185" s="122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10"/>
      <c r="I186" s="122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10"/>
      <c r="I187" s="122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10"/>
      <c r="I188" s="122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10"/>
      <c r="I189" s="122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10"/>
      <c r="I190" s="122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10"/>
      <c r="I191" s="122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10"/>
      <c r="I192" s="122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10"/>
      <c r="I193" s="122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10"/>
      <c r="I194" s="122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10"/>
      <c r="I195" s="122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10"/>
      <c r="I196" s="122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10"/>
      <c r="I197" s="122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10"/>
      <c r="I198" s="122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10"/>
      <c r="I199" s="122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10"/>
      <c r="I200" s="122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10"/>
      <c r="I201" s="122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10"/>
      <c r="I202" s="122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10"/>
      <c r="I203" s="122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10"/>
      <c r="I204" s="122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10"/>
      <c r="I205" s="122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10"/>
      <c r="I206" s="122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10"/>
      <c r="I207" s="122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10"/>
      <c r="I208" s="122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10"/>
      <c r="I209" s="122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10"/>
      <c r="I210" s="122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10"/>
      <c r="I211" s="122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10"/>
      <c r="I212" s="122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10"/>
      <c r="I213" s="122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10"/>
      <c r="I214" s="122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10"/>
      <c r="I215" s="122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10"/>
      <c r="I216" s="122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10"/>
      <c r="I217" s="122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10"/>
      <c r="I218" s="122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10"/>
      <c r="I219" s="122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10"/>
      <c r="I220" s="122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10"/>
      <c r="I221" s="122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10"/>
      <c r="I222" s="122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10"/>
      <c r="I223" s="122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10"/>
      <c r="I224" s="122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10"/>
      <c r="I225" s="122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10"/>
      <c r="I226" s="122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10"/>
      <c r="I227" s="122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10"/>
      <c r="I228" s="122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10"/>
      <c r="I229" s="122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10"/>
      <c r="I230" s="122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10"/>
      <c r="I231" s="122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10"/>
      <c r="I232" s="122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10"/>
      <c r="I233" s="122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10"/>
      <c r="I234" s="122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10"/>
      <c r="I235" s="122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10"/>
      <c r="I236" s="122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10"/>
      <c r="I237" s="122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10"/>
      <c r="I238" s="122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10"/>
      <c r="I239" s="122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10"/>
      <c r="I240" s="122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10"/>
      <c r="I241" s="122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10"/>
      <c r="I242" s="122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10"/>
      <c r="I243" s="122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10"/>
      <c r="I244" s="122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10"/>
      <c r="I245" s="122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10"/>
      <c r="I246" s="122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10"/>
      <c r="I247" s="122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10"/>
      <c r="I248" s="122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10"/>
      <c r="I249" s="122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10"/>
      <c r="I250" s="122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10"/>
      <c r="I251" s="122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10"/>
      <c r="I252" s="122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10"/>
      <c r="I253" s="122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10"/>
      <c r="I254" s="122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10"/>
      <c r="I255" s="122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10"/>
      <c r="I256" s="122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10"/>
      <c r="I257" s="122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10"/>
      <c r="I258" s="122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10"/>
      <c r="I259" s="122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10"/>
      <c r="I260" s="122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10"/>
      <c r="I261" s="122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10"/>
      <c r="I262" s="122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10"/>
      <c r="I263" s="122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10"/>
      <c r="I264" s="122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10"/>
      <c r="I265" s="122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10"/>
      <c r="I266" s="122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10"/>
      <c r="I267" s="122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10"/>
      <c r="I268" s="122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10"/>
      <c r="I269" s="122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10"/>
      <c r="I270" s="122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10"/>
      <c r="I271" s="122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10"/>
      <c r="I272" s="122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10"/>
      <c r="I273" s="122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10"/>
      <c r="I274" s="122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10"/>
      <c r="I275" s="122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10"/>
      <c r="I276" s="122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10"/>
      <c r="I277" s="122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10"/>
      <c r="I278" s="122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10"/>
      <c r="I279" s="122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10"/>
      <c r="I280" s="122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10"/>
      <c r="I281" s="122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10"/>
      <c r="I282" s="122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10"/>
      <c r="I283" s="122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10"/>
      <c r="I284" s="122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10"/>
      <c r="I285" s="122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10"/>
      <c r="I286" s="122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10"/>
      <c r="I287" s="122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10"/>
      <c r="I288" s="122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10"/>
      <c r="I289" s="122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10"/>
      <c r="I290" s="122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10"/>
      <c r="I291" s="122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10"/>
      <c r="I292" s="122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10"/>
      <c r="I293" s="122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10"/>
      <c r="I294" s="122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10"/>
      <c r="I295" s="122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10"/>
      <c r="I296" s="122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10"/>
      <c r="I297" s="122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10"/>
      <c r="I298" s="122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10"/>
      <c r="I299" s="122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10"/>
      <c r="I300" s="122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10"/>
      <c r="I301" s="122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10"/>
      <c r="I302" s="122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10"/>
      <c r="I303" s="122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10"/>
      <c r="I304" s="122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10"/>
      <c r="I305" s="122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10"/>
      <c r="I306" s="122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10"/>
      <c r="I307" s="122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10"/>
      <c r="I308" s="122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10"/>
      <c r="I309" s="122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10"/>
      <c r="I310" s="122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10"/>
      <c r="I311" s="122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10"/>
      <c r="I312" s="122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10"/>
      <c r="I313" s="122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10"/>
      <c r="I314" s="122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10"/>
      <c r="I315" s="122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10"/>
      <c r="I316" s="122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10"/>
      <c r="I317" s="122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10"/>
      <c r="I318" s="122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10"/>
      <c r="I319" s="122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10"/>
      <c r="I320" s="122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10"/>
      <c r="I321" s="122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10"/>
      <c r="I322" s="122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10"/>
      <c r="I323" s="122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10"/>
      <c r="I324" s="122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10"/>
      <c r="I325" s="122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10"/>
      <c r="I326" s="122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10"/>
      <c r="I327" s="122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10"/>
      <c r="I328" s="122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10"/>
      <c r="I329" s="122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10"/>
      <c r="I330" s="122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10"/>
      <c r="I331" s="122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10"/>
      <c r="I332" s="122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10"/>
      <c r="I333" s="122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10"/>
      <c r="I334" s="122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10"/>
      <c r="I335" s="122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10"/>
      <c r="I336" s="122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10"/>
      <c r="I337" s="122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10"/>
      <c r="I338" s="122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10"/>
      <c r="I339" s="122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10"/>
      <c r="I340" s="122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10"/>
      <c r="I341" s="122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10"/>
      <c r="I342" s="122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10"/>
      <c r="I343" s="122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10"/>
      <c r="I344" s="122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10"/>
      <c r="I345" s="122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10"/>
      <c r="I346" s="122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10"/>
      <c r="I347" s="122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10"/>
      <c r="I348" s="122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10"/>
      <c r="I349" s="122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10"/>
      <c r="I350" s="122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10"/>
      <c r="I351" s="122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10"/>
      <c r="I352" s="122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10"/>
      <c r="I353" s="122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10"/>
      <c r="I354" s="122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10"/>
      <c r="I355" s="122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10"/>
      <c r="I356" s="122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10"/>
      <c r="I357" s="122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10"/>
      <c r="I358" s="122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10"/>
      <c r="I359" s="122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10"/>
      <c r="I360" s="122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10"/>
      <c r="I361" s="122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10"/>
      <c r="I362" s="122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10"/>
      <c r="I363" s="122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10"/>
      <c r="I364" s="122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10"/>
      <c r="I365" s="122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10"/>
      <c r="I366" s="122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10"/>
      <c r="I367" s="122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10"/>
      <c r="I368" s="122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10"/>
      <c r="I369" s="122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10"/>
      <c r="I370" s="122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10"/>
      <c r="I371" s="122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10"/>
      <c r="I372" s="122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10"/>
      <c r="I373" s="122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10"/>
      <c r="I374" s="122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10"/>
      <c r="I375" s="122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10"/>
      <c r="I376" s="122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10"/>
      <c r="I377" s="122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10"/>
      <c r="I378" s="122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10"/>
      <c r="I379" s="122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10"/>
      <c r="I380" s="122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10"/>
      <c r="I381" s="122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10"/>
      <c r="I382" s="122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10"/>
      <c r="I383" s="122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10"/>
      <c r="I384" s="122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10"/>
      <c r="I385" s="122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10"/>
      <c r="I386" s="122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10"/>
      <c r="I387" s="122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10"/>
      <c r="I388" s="122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10"/>
      <c r="I389" s="122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10"/>
      <c r="I390" s="122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10"/>
      <c r="I391" s="122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10"/>
      <c r="I392" s="122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10"/>
      <c r="I393" s="122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10"/>
      <c r="I394" s="122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10"/>
      <c r="I395" s="122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10"/>
      <c r="I396" s="122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10"/>
      <c r="I397" s="122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10"/>
      <c r="I398" s="122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10"/>
      <c r="I399" s="122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10"/>
      <c r="I400" s="122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10"/>
      <c r="I401" s="122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10"/>
      <c r="I402" s="122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10"/>
      <c r="I403" s="122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10"/>
      <c r="I404" s="122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10"/>
      <c r="I405" s="122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10"/>
      <c r="I406" s="122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10"/>
      <c r="I407" s="122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10"/>
      <c r="I408" s="122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10"/>
      <c r="I409" s="122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10"/>
      <c r="I410" s="122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10"/>
      <c r="I411" s="122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10"/>
      <c r="I412" s="122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10"/>
      <c r="I413" s="122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10"/>
      <c r="I414" s="122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10"/>
      <c r="I415" s="122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10"/>
      <c r="I416" s="122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10"/>
      <c r="I417" s="122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10"/>
      <c r="I418" s="122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10"/>
      <c r="I419" s="122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10"/>
      <c r="I420" s="122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10"/>
      <c r="I421" s="122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10"/>
      <c r="I422" s="122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10"/>
      <c r="I423" s="122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10"/>
      <c r="I424" s="122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10"/>
      <c r="I425" s="122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10"/>
      <c r="I426" s="122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10"/>
      <c r="I427" s="122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10"/>
      <c r="I428" s="122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10"/>
      <c r="I429" s="122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10"/>
      <c r="I430" s="122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10"/>
      <c r="I431" s="122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10"/>
      <c r="I432" s="122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10"/>
      <c r="I433" s="122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10"/>
      <c r="I434" s="122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10"/>
      <c r="I435" s="122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10"/>
      <c r="I436" s="122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10"/>
      <c r="I437" s="122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10"/>
      <c r="I438" s="122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10"/>
      <c r="I439" s="122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10"/>
      <c r="I440" s="122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10"/>
      <c r="I441" s="122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10"/>
      <c r="I442" s="122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10"/>
      <c r="I443" s="122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10"/>
      <c r="I444" s="122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10"/>
      <c r="I445" s="122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10"/>
      <c r="I446" s="122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10"/>
      <c r="I447" s="122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10"/>
      <c r="I448" s="122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10"/>
      <c r="I449" s="122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10"/>
      <c r="I450" s="122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10"/>
      <c r="I451" s="122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10"/>
      <c r="I452" s="122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10"/>
      <c r="I453" s="122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10"/>
      <c r="I454" s="122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10"/>
      <c r="I455" s="122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10"/>
      <c r="I456" s="122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10"/>
      <c r="I457" s="122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10"/>
      <c r="I458" s="122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10"/>
      <c r="I459" s="122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10"/>
      <c r="I460" s="122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10"/>
      <c r="I461" s="122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10"/>
      <c r="I462" s="122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10"/>
      <c r="I463" s="122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10"/>
      <c r="I464" s="122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10"/>
      <c r="I465" s="122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10"/>
      <c r="I466" s="122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10"/>
      <c r="I467" s="122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10"/>
      <c r="I468" s="122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10"/>
      <c r="I469" s="122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10"/>
      <c r="I470" s="122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10"/>
      <c r="I471" s="122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10"/>
      <c r="I472" s="122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10"/>
      <c r="I473" s="122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10"/>
      <c r="I474" s="122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10"/>
      <c r="I475" s="122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10"/>
      <c r="I476" s="122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10"/>
      <c r="I477" s="122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10"/>
      <c r="I478" s="122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10"/>
      <c r="I479" s="122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10"/>
      <c r="I480" s="122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10"/>
      <c r="I481" s="122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10"/>
      <c r="I482" s="122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10"/>
      <c r="I483" s="122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10"/>
      <c r="I484" s="122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10"/>
      <c r="I485" s="122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10"/>
      <c r="I486" s="122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10"/>
      <c r="I487" s="122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10"/>
      <c r="I488" s="122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10"/>
      <c r="I489" s="122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10"/>
      <c r="I490" s="122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10"/>
      <c r="I491" s="122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10"/>
      <c r="I492" s="122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10"/>
      <c r="I493" s="122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10"/>
      <c r="I494" s="122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10"/>
      <c r="I495" s="122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10"/>
      <c r="I496" s="122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10"/>
      <c r="I497" s="122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10"/>
      <c r="I498" s="122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10"/>
      <c r="I499" s="122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10"/>
      <c r="I500" s="122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10"/>
      <c r="I501" s="122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10"/>
      <c r="I502" s="122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10"/>
      <c r="I503" s="122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10"/>
      <c r="I504" s="122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10"/>
      <c r="I505" s="122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10"/>
      <c r="I506" s="122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10"/>
      <c r="I507" s="122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10"/>
      <c r="I508" s="122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10"/>
      <c r="I509" s="122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10"/>
      <c r="I510" s="122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10"/>
      <c r="I511" s="122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10"/>
      <c r="I512" s="122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10"/>
      <c r="I513" s="122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10"/>
      <c r="I514" s="122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10"/>
      <c r="I515" s="122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10"/>
      <c r="I516" s="122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10"/>
      <c r="I517" s="122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10"/>
      <c r="I518" s="122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10"/>
      <c r="I519" s="122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10"/>
      <c r="I520" s="122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10"/>
      <c r="I521" s="122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10"/>
      <c r="I522" s="122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10"/>
      <c r="I523" s="122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10"/>
      <c r="I524" s="122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10"/>
      <c r="I525" s="122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10"/>
      <c r="I526" s="122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10"/>
      <c r="I527" s="122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10"/>
      <c r="I528" s="122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10"/>
      <c r="I529" s="122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10"/>
      <c r="I530" s="122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10"/>
      <c r="I531" s="122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10"/>
      <c r="I532" s="122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10"/>
      <c r="I533" s="122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10"/>
      <c r="I534" s="122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10"/>
      <c r="I535" s="122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10"/>
      <c r="I536" s="122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10"/>
      <c r="I537" s="122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10"/>
      <c r="I538" s="122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10"/>
      <c r="I539" s="122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10"/>
      <c r="I540" s="122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10"/>
      <c r="I541" s="122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10"/>
      <c r="I542" s="122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10"/>
      <c r="I543" s="122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10"/>
      <c r="I544" s="122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10"/>
      <c r="I545" s="122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10"/>
      <c r="I546" s="122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10"/>
      <c r="I547" s="122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10"/>
      <c r="I548" s="122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10"/>
      <c r="I549" s="122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10"/>
      <c r="I550" s="122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10"/>
      <c r="I551" s="122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10"/>
      <c r="I552" s="122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10"/>
      <c r="I553" s="122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10"/>
      <c r="I554" s="122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10"/>
      <c r="I555" s="122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10"/>
      <c r="I556" s="122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10"/>
      <c r="I557" s="122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10"/>
      <c r="I558" s="122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10"/>
      <c r="I559" s="122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10"/>
      <c r="I560" s="122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10"/>
      <c r="I561" s="122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10"/>
      <c r="I562" s="122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10"/>
      <c r="I563" s="122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10"/>
      <c r="I564" s="122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10"/>
      <c r="I565" s="122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10"/>
      <c r="I566" s="122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10"/>
      <c r="I567" s="122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10"/>
      <c r="I568" s="122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10"/>
      <c r="I569" s="122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10"/>
      <c r="I570" s="122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10"/>
      <c r="I571" s="122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10"/>
      <c r="I572" s="122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10"/>
      <c r="I573" s="122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10"/>
      <c r="I574" s="122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10"/>
      <c r="I575" s="122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10"/>
      <c r="I576" s="122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10"/>
      <c r="I577" s="122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10"/>
      <c r="I578" s="122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10"/>
      <c r="I579" s="122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10"/>
      <c r="I580" s="122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10"/>
      <c r="I581" s="122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10"/>
      <c r="I582" s="122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10"/>
      <c r="I583" s="122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10"/>
      <c r="I584" s="122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10"/>
      <c r="I585" s="122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10"/>
      <c r="I586" s="122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10"/>
      <c r="I587" s="122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10"/>
      <c r="I588" s="122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10"/>
      <c r="I589" s="122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10"/>
      <c r="I590" s="122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10"/>
      <c r="I591" s="122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10"/>
      <c r="I592" s="122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10"/>
      <c r="I593" s="122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10"/>
      <c r="I594" s="122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10"/>
      <c r="I595" s="122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10"/>
      <c r="I596" s="122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10"/>
      <c r="I597" s="122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10"/>
      <c r="I598" s="122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10"/>
      <c r="I599" s="122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10"/>
      <c r="I600" s="122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10"/>
      <c r="I601" s="122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10"/>
      <c r="I602" s="122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10"/>
      <c r="I603" s="122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10"/>
      <c r="I604" s="122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10"/>
      <c r="I605" s="122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10"/>
      <c r="I606" s="122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10"/>
      <c r="I607" s="122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10"/>
      <c r="I608" s="122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10"/>
      <c r="I609" s="122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10"/>
      <c r="I610" s="122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10"/>
      <c r="I611" s="122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10"/>
      <c r="I612" s="122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10"/>
      <c r="I613" s="122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10"/>
      <c r="I614" s="122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10"/>
      <c r="I615" s="122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10"/>
      <c r="I616" s="122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10"/>
      <c r="I617" s="122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10"/>
      <c r="I618" s="122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10"/>
      <c r="I619" s="122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10"/>
      <c r="I620" s="122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10"/>
      <c r="I621" s="122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10"/>
      <c r="I622" s="122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10"/>
      <c r="I623" s="122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10"/>
      <c r="I624" s="122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10"/>
      <c r="I625" s="122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10"/>
      <c r="I626" s="122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10"/>
      <c r="I627" s="122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10"/>
      <c r="I628" s="122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10"/>
      <c r="I629" s="122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10"/>
      <c r="I630" s="122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10"/>
      <c r="I631" s="122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10"/>
      <c r="I632" s="122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10"/>
      <c r="I633" s="122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10"/>
      <c r="I634" s="122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10"/>
      <c r="I635" s="122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10"/>
      <c r="I636" s="122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10"/>
      <c r="I637" s="122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10"/>
      <c r="I638" s="122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10"/>
      <c r="I639" s="122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10"/>
      <c r="I640" s="122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10"/>
      <c r="I641" s="122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10"/>
      <c r="I642" s="122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10"/>
      <c r="I643" s="122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10"/>
      <c r="I644" s="122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10"/>
      <c r="I645" s="122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10"/>
      <c r="I646" s="122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10"/>
      <c r="I647" s="122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10"/>
      <c r="I648" s="122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10"/>
      <c r="I649" s="122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10"/>
      <c r="I650" s="122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10"/>
      <c r="I651" s="122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10"/>
      <c r="I652" s="122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10"/>
      <c r="I653" s="122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10"/>
      <c r="I654" s="122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10"/>
      <c r="I655" s="122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10"/>
      <c r="I656" s="122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10"/>
      <c r="I657" s="122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10"/>
      <c r="I658" s="122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10"/>
      <c r="I659" s="122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10"/>
      <c r="I660" s="122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10"/>
      <c r="I661" s="122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10"/>
      <c r="I662" s="122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10"/>
      <c r="I663" s="122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10"/>
      <c r="I664" s="122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10"/>
      <c r="I665" s="122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10"/>
      <c r="I666" s="122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10"/>
      <c r="I667" s="122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10"/>
      <c r="I668" s="122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10"/>
      <c r="I669" s="122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10"/>
      <c r="I670" s="122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10"/>
      <c r="I671" s="122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10"/>
      <c r="I672" s="122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10"/>
      <c r="I673" s="122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10"/>
      <c r="I674" s="122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10"/>
      <c r="I675" s="122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10"/>
      <c r="I676" s="122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10"/>
      <c r="I677" s="122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10"/>
      <c r="I678" s="122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10"/>
      <c r="I679" s="122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10"/>
      <c r="I680" s="122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10"/>
      <c r="I681" s="122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10"/>
      <c r="I682" s="122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10"/>
      <c r="I683" s="122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10"/>
      <c r="I684" s="122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10"/>
      <c r="I685" s="122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10"/>
      <c r="I686" s="122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10"/>
      <c r="I687" s="122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10"/>
      <c r="I688" s="122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10"/>
      <c r="I689" s="122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10"/>
      <c r="I690" s="122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10"/>
      <c r="I691" s="122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10"/>
      <c r="I692" s="122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10"/>
      <c r="I693" s="122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10"/>
      <c r="I694" s="122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10"/>
      <c r="I695" s="122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10"/>
      <c r="I696" s="122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10"/>
      <c r="I697" s="122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10"/>
      <c r="I698" s="122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10"/>
      <c r="I699" s="122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10"/>
      <c r="I700" s="122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10"/>
      <c r="I701" s="122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10"/>
      <c r="I702" s="122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10"/>
      <c r="I703" s="122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10"/>
      <c r="I704" s="122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10"/>
      <c r="I705" s="122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10"/>
      <c r="I706" s="122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10"/>
      <c r="I707" s="122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10"/>
      <c r="I708" s="122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10"/>
      <c r="I709" s="122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10"/>
      <c r="I710" s="122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10"/>
      <c r="I711" s="122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10"/>
      <c r="I712" s="122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10"/>
      <c r="I713" s="122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10"/>
      <c r="I714" s="122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10"/>
      <c r="I715" s="122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10"/>
      <c r="I716" s="122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10"/>
      <c r="I717" s="122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10"/>
      <c r="I718" s="122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10"/>
      <c r="I719" s="122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10"/>
      <c r="I720" s="122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10"/>
      <c r="I721" s="122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10"/>
      <c r="I722" s="122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10"/>
      <c r="I723" s="122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10"/>
      <c r="I724" s="122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10"/>
      <c r="I725" s="122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10"/>
      <c r="I726" s="122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10"/>
      <c r="I727" s="122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10"/>
      <c r="I728" s="122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10"/>
      <c r="I729" s="122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10"/>
      <c r="I730" s="122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10"/>
      <c r="I731" s="122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10"/>
      <c r="I732" s="122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10"/>
      <c r="I733" s="122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10"/>
      <c r="I734" s="122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10"/>
      <c r="I735" s="122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10"/>
      <c r="I736" s="122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10"/>
      <c r="I737" s="122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10"/>
      <c r="I738" s="122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10"/>
      <c r="I739" s="122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10"/>
      <c r="I740" s="122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10"/>
      <c r="I741" s="122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10"/>
      <c r="I742" s="122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10"/>
      <c r="I743" s="122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10"/>
      <c r="I744" s="122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10"/>
      <c r="I745" s="122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10"/>
      <c r="I746" s="122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10"/>
      <c r="I747" s="122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10"/>
      <c r="I748" s="122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10"/>
      <c r="I749" s="122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10"/>
      <c r="I750" s="122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10"/>
      <c r="I751" s="122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10"/>
      <c r="I752" s="122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10"/>
      <c r="I753" s="122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10"/>
      <c r="I754" s="122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10"/>
      <c r="I755" s="122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10"/>
      <c r="I756" s="122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10"/>
      <c r="I757" s="122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10"/>
      <c r="I758" s="122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10"/>
      <c r="I759" s="122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10"/>
      <c r="I760" s="122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10"/>
      <c r="I761" s="122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10"/>
      <c r="I762" s="122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10"/>
      <c r="I763" s="122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10"/>
      <c r="I764" s="122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10"/>
      <c r="I765" s="122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10"/>
      <c r="I766" s="122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10"/>
      <c r="I767" s="122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10"/>
      <c r="I768" s="122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10"/>
      <c r="I769" s="122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10"/>
      <c r="I770" s="122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10"/>
      <c r="I771" s="122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10"/>
      <c r="I772" s="122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10"/>
      <c r="I773" s="122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10"/>
      <c r="I774" s="122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10"/>
      <c r="I775" s="122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10"/>
      <c r="I776" s="122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10"/>
      <c r="I777" s="122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10"/>
      <c r="I778" s="122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10"/>
      <c r="I779" s="122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10"/>
      <c r="I780" s="122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10"/>
      <c r="I781" s="122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10"/>
      <c r="I782" s="122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10"/>
      <c r="I783" s="122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10"/>
      <c r="I784" s="122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10"/>
      <c r="I785" s="122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10"/>
      <c r="I786" s="122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10"/>
      <c r="I787" s="122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10"/>
      <c r="I788" s="122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10"/>
      <c r="I789" s="122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10"/>
      <c r="I790" s="122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10"/>
      <c r="I791" s="122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10"/>
      <c r="I792" s="122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10"/>
      <c r="I793" s="122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10"/>
      <c r="I794" s="122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10"/>
      <c r="I795" s="122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10"/>
      <c r="I796" s="122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10"/>
      <c r="I797" s="122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10"/>
      <c r="I798" s="122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10"/>
      <c r="I799" s="122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10"/>
      <c r="I800" s="122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10"/>
      <c r="I801" s="122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10"/>
      <c r="I802" s="122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10"/>
      <c r="I803" s="122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10"/>
      <c r="I804" s="122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10"/>
      <c r="I805" s="122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10"/>
      <c r="I806" s="122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10"/>
      <c r="I807" s="122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10"/>
      <c r="I808" s="122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10"/>
      <c r="I809" s="122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10"/>
      <c r="I810" s="122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10"/>
      <c r="I811" s="122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10"/>
      <c r="I812" s="122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10"/>
      <c r="I813" s="122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10"/>
      <c r="I814" s="122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10"/>
      <c r="I815" s="122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10"/>
      <c r="I816" s="122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10"/>
      <c r="I817" s="122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10"/>
      <c r="I818" s="122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10"/>
      <c r="I819" s="122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10"/>
      <c r="I820" s="122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10"/>
      <c r="I821" s="122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10"/>
      <c r="I822" s="122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10"/>
      <c r="I823" s="122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10"/>
      <c r="I824" s="122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10"/>
      <c r="I825" s="122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10"/>
      <c r="I826" s="122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10"/>
      <c r="I827" s="122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10"/>
      <c r="I828" s="122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10"/>
      <c r="I829" s="122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10"/>
      <c r="I830" s="122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10"/>
      <c r="I831" s="122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10"/>
      <c r="I832" s="122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10"/>
      <c r="I833" s="122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10"/>
      <c r="I834" s="122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10"/>
      <c r="I835" s="122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10"/>
      <c r="I836" s="122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10"/>
      <c r="I837" s="122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10"/>
      <c r="I838" s="122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10"/>
      <c r="I839" s="122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10"/>
      <c r="I840" s="122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10"/>
      <c r="I841" s="122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10"/>
      <c r="I842" s="122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10"/>
      <c r="I843" s="122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10"/>
      <c r="I844" s="122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10"/>
      <c r="I845" s="122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10"/>
      <c r="I846" s="122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10"/>
      <c r="I847" s="122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10"/>
      <c r="I848" s="122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10"/>
      <c r="I849" s="122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10"/>
      <c r="I850" s="122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10"/>
      <c r="I851" s="122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10"/>
      <c r="I852" s="122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10"/>
      <c r="I853" s="122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10"/>
      <c r="I854" s="122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10"/>
      <c r="I855" s="122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10"/>
      <c r="I856" s="122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10"/>
      <c r="I857" s="122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10"/>
      <c r="I858" s="122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10"/>
      <c r="I859" s="122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10"/>
      <c r="I860" s="122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10"/>
      <c r="I861" s="122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10"/>
      <c r="I862" s="122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10"/>
      <c r="I863" s="122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10"/>
      <c r="I864" s="122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10"/>
      <c r="I865" s="122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10"/>
      <c r="I866" s="122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10"/>
      <c r="I867" s="122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10"/>
      <c r="I868" s="122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10"/>
      <c r="I869" s="122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10"/>
      <c r="I870" s="122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10"/>
      <c r="I871" s="122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10"/>
      <c r="I872" s="122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10"/>
      <c r="I873" s="122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10"/>
      <c r="I874" s="122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10"/>
      <c r="I875" s="122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10"/>
      <c r="I876" s="122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10"/>
      <c r="I877" s="122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10"/>
      <c r="I878" s="122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10"/>
      <c r="I879" s="122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10"/>
      <c r="I880" s="122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10"/>
      <c r="I881" s="122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10"/>
      <c r="I882" s="122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10"/>
      <c r="I883" s="122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10"/>
      <c r="I884" s="122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10"/>
      <c r="I885" s="122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10"/>
      <c r="I886" s="122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10"/>
      <c r="I887" s="122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10"/>
      <c r="I888" s="122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10"/>
      <c r="I889" s="122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10"/>
      <c r="I890" s="122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10"/>
      <c r="I891" s="122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10"/>
      <c r="I892" s="122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10"/>
      <c r="I893" s="122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10"/>
      <c r="I894" s="122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10"/>
      <c r="I895" s="122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10"/>
      <c r="I896" s="122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10"/>
      <c r="I897" s="122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10"/>
      <c r="I898" s="122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10"/>
      <c r="I899" s="122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10"/>
      <c r="I900" s="122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10"/>
      <c r="I901" s="122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10"/>
      <c r="I902" s="122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10"/>
      <c r="I903" s="122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10"/>
      <c r="I904" s="122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10"/>
      <c r="I905" s="122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10"/>
      <c r="I906" s="122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10"/>
      <c r="I907" s="122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10"/>
      <c r="I908" s="122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10"/>
      <c r="I909" s="122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10"/>
      <c r="I910" s="122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10"/>
      <c r="I911" s="122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10"/>
      <c r="I912" s="122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10"/>
      <c r="I913" s="122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10"/>
      <c r="I914" s="122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10"/>
      <c r="I915" s="122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10"/>
      <c r="I916" s="122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10"/>
      <c r="I917" s="122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10"/>
      <c r="I918" s="122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10"/>
      <c r="I919" s="122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10"/>
      <c r="I920" s="122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10"/>
      <c r="I921" s="122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10"/>
      <c r="I922" s="122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10"/>
      <c r="I923" s="122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10"/>
      <c r="I924" s="122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10"/>
      <c r="I925" s="122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10"/>
      <c r="I926" s="122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10"/>
      <c r="I927" s="122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10"/>
      <c r="I928" s="122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10"/>
      <c r="I929" s="122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10"/>
      <c r="I930" s="122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10"/>
      <c r="I931" s="122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10"/>
      <c r="I932" s="122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10"/>
      <c r="I933" s="122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10"/>
      <c r="I934" s="122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10"/>
      <c r="I935" s="122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10"/>
      <c r="I936" s="122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10"/>
      <c r="I937" s="122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10"/>
      <c r="I938" s="122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10"/>
      <c r="I939" s="122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10"/>
      <c r="I940" s="122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10"/>
      <c r="I941" s="122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10"/>
      <c r="I942" s="122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10"/>
      <c r="I943" s="122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10"/>
      <c r="I944" s="122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10"/>
      <c r="I945" s="122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10"/>
      <c r="I946" s="122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10"/>
      <c r="I947" s="122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10"/>
      <c r="I948" s="122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10"/>
      <c r="I949" s="122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10"/>
      <c r="I950" s="122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10"/>
      <c r="I951" s="122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10"/>
      <c r="I952" s="122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10"/>
      <c r="I953" s="122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10"/>
      <c r="I954" s="122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10"/>
      <c r="I955" s="122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10"/>
      <c r="I956" s="122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10"/>
      <c r="I957" s="122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10"/>
      <c r="I958" s="122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10"/>
      <c r="I959" s="122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10"/>
      <c r="I960" s="122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10"/>
      <c r="I961" s="122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10"/>
      <c r="I962" s="122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10"/>
      <c r="I963" s="122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10"/>
      <c r="I964" s="122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10"/>
      <c r="I965" s="122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10"/>
      <c r="I966" s="122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10"/>
      <c r="I967" s="122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10"/>
      <c r="I968" s="122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10"/>
      <c r="I969" s="122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10"/>
      <c r="I970" s="122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10"/>
      <c r="I971" s="122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10"/>
      <c r="I972" s="122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10"/>
      <c r="I973" s="122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10"/>
      <c r="I974" s="122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10"/>
      <c r="I975" s="122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10"/>
      <c r="I976" s="122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10"/>
      <c r="I977" s="122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10"/>
      <c r="I978" s="122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10"/>
      <c r="I979" s="122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10"/>
      <c r="I980" s="122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10"/>
      <c r="I981" s="122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10"/>
      <c r="I982" s="122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10"/>
      <c r="I983" s="122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10"/>
      <c r="I984" s="122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10"/>
      <c r="I985" s="122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10"/>
      <c r="I986" s="122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10"/>
      <c r="I987" s="122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10"/>
      <c r="I988" s="122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10"/>
      <c r="I989" s="122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10"/>
      <c r="I990" s="122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10"/>
      <c r="I991" s="122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10"/>
      <c r="I992" s="122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10"/>
      <c r="I993" s="122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10"/>
      <c r="I994" s="122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10"/>
      <c r="I995" s="122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10"/>
      <c r="I996" s="122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10"/>
      <c r="I997" s="122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10"/>
      <c r="I998" s="122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10"/>
      <c r="I999" s="122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10"/>
      <c r="I1000" s="122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10"/>
      <c r="I1001" s="122"/>
      <c r="J1001" s="1"/>
      <c r="K1001" s="1"/>
      <c r="L1001" s="2"/>
      <c r="M1001" s="3"/>
      <c r="N1001" s="3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10"/>
      <c r="I1002" s="122"/>
      <c r="J1002" s="1"/>
      <c r="K1002" s="1"/>
      <c r="L1002" s="2"/>
      <c r="M1002" s="3"/>
      <c r="N1002" s="3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10"/>
      <c r="I1003" s="122"/>
      <c r="J1003" s="1"/>
      <c r="K1003" s="1"/>
      <c r="L1003" s="2"/>
      <c r="M1003" s="3"/>
      <c r="N1003" s="3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10"/>
      <c r="I1004" s="122"/>
      <c r="J1004" s="1"/>
      <c r="K1004" s="1"/>
      <c r="L1004" s="2"/>
      <c r="M1004" s="3"/>
      <c r="N1004" s="3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</sheetData>
  <mergeCells count="101">
    <mergeCell ref="B10:C10"/>
    <mergeCell ref="D10:I10"/>
    <mergeCell ref="B9:C9"/>
    <mergeCell ref="U14:V14"/>
    <mergeCell ref="U15:V15"/>
    <mergeCell ref="U16:V16"/>
    <mergeCell ref="U17:V17"/>
    <mergeCell ref="B11:C11"/>
    <mergeCell ref="B12:C12"/>
    <mergeCell ref="B13:C13"/>
    <mergeCell ref="B15:B17"/>
    <mergeCell ref="C15:C17"/>
    <mergeCell ref="F15:F17"/>
    <mergeCell ref="G15:G17"/>
    <mergeCell ref="H15:H17"/>
    <mergeCell ref="I15:L16"/>
    <mergeCell ref="M15:N16"/>
    <mergeCell ref="O16:O17"/>
    <mergeCell ref="D15:D17"/>
    <mergeCell ref="E15:E17"/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D9:I9"/>
    <mergeCell ref="U11:W11"/>
    <mergeCell ref="D12:I12"/>
    <mergeCell ref="N12:P12"/>
    <mergeCell ref="U12:W12"/>
    <mergeCell ref="D13:I13"/>
    <mergeCell ref="N13:P13"/>
    <mergeCell ref="U13:W13"/>
    <mergeCell ref="N11:P11"/>
    <mergeCell ref="N10:P10"/>
    <mergeCell ref="M9:Q9"/>
    <mergeCell ref="J9:L14"/>
    <mergeCell ref="D11:I11"/>
    <mergeCell ref="D14:I14"/>
    <mergeCell ref="T9:X9"/>
    <mergeCell ref="B18:B25"/>
    <mergeCell ref="E26:E27"/>
    <mergeCell ref="B26:B29"/>
    <mergeCell ref="C28:C29"/>
    <mergeCell ref="E28:E29"/>
    <mergeCell ref="C18:C19"/>
    <mergeCell ref="E18:E19"/>
    <mergeCell ref="C20:C21"/>
    <mergeCell ref="E20:E21"/>
    <mergeCell ref="U26:V26"/>
    <mergeCell ref="N14:P14"/>
    <mergeCell ref="O15:Q15"/>
    <mergeCell ref="P22:P23"/>
    <mergeCell ref="Q22:Q23"/>
    <mergeCell ref="O28:O29"/>
    <mergeCell ref="P28:P29"/>
    <mergeCell ref="Q28:Q29"/>
    <mergeCell ref="O24:O25"/>
    <mergeCell ref="P24:P25"/>
    <mergeCell ref="Q24:Q25"/>
    <mergeCell ref="O26:O27"/>
    <mergeCell ref="P26:P27"/>
    <mergeCell ref="Q26:Q27"/>
    <mergeCell ref="O18:O19"/>
    <mergeCell ref="P18:P19"/>
    <mergeCell ref="Q18:Q19"/>
    <mergeCell ref="P16:P17"/>
    <mergeCell ref="Q16:Q17"/>
    <mergeCell ref="O20:O21"/>
    <mergeCell ref="P20:P21"/>
    <mergeCell ref="Q20:Q21"/>
    <mergeCell ref="O30:O31"/>
    <mergeCell ref="P30:P31"/>
    <mergeCell ref="Q30:Q31"/>
    <mergeCell ref="O22:O23"/>
    <mergeCell ref="M38:Q39"/>
    <mergeCell ref="M40:Q41"/>
    <mergeCell ref="B33:C33"/>
    <mergeCell ref="B34:C35"/>
    <mergeCell ref="D34:I35"/>
    <mergeCell ref="J34:J35"/>
    <mergeCell ref="B36:L41"/>
    <mergeCell ref="M34:Q35"/>
    <mergeCell ref="M36:Q37"/>
    <mergeCell ref="D33:I33"/>
    <mergeCell ref="K33:L33"/>
    <mergeCell ref="M33:Q33"/>
    <mergeCell ref="B30:B31"/>
    <mergeCell ref="C30:C31"/>
    <mergeCell ref="E30:E31"/>
    <mergeCell ref="C26:C27"/>
    <mergeCell ref="C22:C23"/>
    <mergeCell ref="E22:E23"/>
    <mergeCell ref="E24:E25"/>
    <mergeCell ref="C24:C25"/>
  </mergeCells>
  <pageMargins left="0.62992125984251968" right="0.19685039370078741" top="0.23622047244094491" bottom="0.19685039370078741" header="0" footer="0"/>
  <pageSetup paperSize="9" scale="5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4"/>
  <sheetViews>
    <sheetView topLeftCell="A13" zoomScale="60" zoomScaleNormal="60" workbookViewId="0">
      <selection activeCell="B18" sqref="B18:B25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style="117" customWidth="1"/>
    <col min="9" max="9" width="19.28515625" style="117" bestFit="1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10"/>
      <c r="I1" s="110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134</v>
      </c>
      <c r="E2" s="694"/>
      <c r="F2" s="694"/>
      <c r="G2" s="694"/>
      <c r="H2" s="694"/>
      <c r="I2" s="694"/>
      <c r="J2" s="694"/>
      <c r="K2" s="695"/>
      <c r="L2" s="750" t="s">
        <v>135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136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137</v>
      </c>
      <c r="E4" s="694"/>
      <c r="F4" s="694"/>
      <c r="G4" s="694"/>
      <c r="H4" s="694"/>
      <c r="I4" s="694"/>
      <c r="J4" s="694"/>
      <c r="K4" s="695"/>
      <c r="L4" s="750" t="s">
        <v>138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139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140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20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141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37">
        <v>-2024730010055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25</v>
      </c>
      <c r="D14" s="773" t="s">
        <v>26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142</v>
      </c>
      <c r="E15" s="691" t="s">
        <v>30</v>
      </c>
      <c r="F15" s="691" t="s">
        <v>31</v>
      </c>
      <c r="G15" s="759" t="s">
        <v>143</v>
      </c>
      <c r="H15" s="760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6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692"/>
      <c r="C17" s="692"/>
      <c r="D17" s="692"/>
      <c r="E17" s="692"/>
      <c r="F17" s="692"/>
      <c r="G17" s="692"/>
      <c r="H17" s="762"/>
      <c r="I17" s="111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767" t="s">
        <v>144</v>
      </c>
      <c r="C18" s="720" t="s">
        <v>145</v>
      </c>
      <c r="D18" s="38" t="s">
        <v>47</v>
      </c>
      <c r="E18" s="723" t="s">
        <v>100</v>
      </c>
      <c r="F18" s="39">
        <v>100</v>
      </c>
      <c r="G18" s="38" t="s">
        <v>47</v>
      </c>
      <c r="H18" s="112">
        <f t="shared" ref="H18:H21" si="0">I18+J18+K18+L18</f>
        <v>555000000</v>
      </c>
      <c r="I18" s="113">
        <v>555000000</v>
      </c>
      <c r="J18" s="41"/>
      <c r="K18" s="41"/>
      <c r="L18" s="41"/>
      <c r="M18" s="56"/>
      <c r="N18" s="56"/>
      <c r="O18" s="771">
        <f>+F19/F18</f>
        <v>0</v>
      </c>
      <c r="P18" s="771">
        <f>+H19/H18</f>
        <v>0</v>
      </c>
      <c r="Q18" s="772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776"/>
      <c r="C19" s="692"/>
      <c r="D19" s="38" t="s">
        <v>49</v>
      </c>
      <c r="E19" s="692"/>
      <c r="F19" s="57"/>
      <c r="G19" s="38" t="s">
        <v>50</v>
      </c>
      <c r="H19" s="112">
        <f t="shared" si="0"/>
        <v>0</v>
      </c>
      <c r="I19" s="113"/>
      <c r="J19" s="41"/>
      <c r="K19" s="41"/>
      <c r="L19" s="41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18" customHeight="1">
      <c r="A20" s="1"/>
      <c r="B20" s="776"/>
      <c r="C20" s="770" t="s">
        <v>377</v>
      </c>
      <c r="D20" s="38" t="s">
        <v>47</v>
      </c>
      <c r="E20" s="723" t="s">
        <v>147</v>
      </c>
      <c r="F20" s="55">
        <v>1</v>
      </c>
      <c r="G20" s="38" t="s">
        <v>47</v>
      </c>
      <c r="H20" s="112">
        <f t="shared" si="0"/>
        <v>20000000</v>
      </c>
      <c r="I20" s="114">
        <v>20000000</v>
      </c>
      <c r="J20" s="41"/>
      <c r="K20" s="41"/>
      <c r="L20" s="41"/>
      <c r="M20" s="58"/>
      <c r="N20" s="58"/>
      <c r="O20" s="771" t="e">
        <f>+F21/#REF!</f>
        <v>#REF!</v>
      </c>
      <c r="P20" s="771">
        <f>+H21/H20</f>
        <v>0</v>
      </c>
      <c r="Q20" s="772" t="e">
        <f>+(O20*O20)/P20</f>
        <v>#REF!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21.75" customHeight="1">
      <c r="A21" s="1"/>
      <c r="B21" s="776"/>
      <c r="C21" s="692"/>
      <c r="D21" s="38" t="s">
        <v>49</v>
      </c>
      <c r="E21" s="692"/>
      <c r="F21" s="108"/>
      <c r="G21" s="38" t="s">
        <v>50</v>
      </c>
      <c r="H21" s="112">
        <f t="shared" si="0"/>
        <v>0</v>
      </c>
      <c r="I21" s="114"/>
      <c r="J21" s="41"/>
      <c r="K21" s="41"/>
      <c r="L21" s="41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23.25" customHeight="1">
      <c r="A22" s="1"/>
      <c r="B22" s="776"/>
      <c r="C22" s="770" t="s">
        <v>146</v>
      </c>
      <c r="D22" s="38" t="s">
        <v>47</v>
      </c>
      <c r="E22" s="723" t="s">
        <v>100</v>
      </c>
      <c r="F22" s="55">
        <v>1</v>
      </c>
      <c r="G22" s="38" t="s">
        <v>47</v>
      </c>
      <c r="H22" s="112">
        <f t="shared" ref="H22:H25" si="1">I22+J22+K22+L22</f>
        <v>60000000</v>
      </c>
      <c r="I22" s="113">
        <v>60000000</v>
      </c>
      <c r="J22" s="41"/>
      <c r="K22" s="41"/>
      <c r="L22" s="41"/>
      <c r="M22" s="56"/>
      <c r="N22" s="56"/>
      <c r="O22" s="771">
        <f>+F23/F20</f>
        <v>0</v>
      </c>
      <c r="P22" s="771">
        <f>+H23/H22</f>
        <v>0</v>
      </c>
      <c r="Q22" s="772" t="e">
        <f>+(O22*O22)/P22</f>
        <v>#DIV/0!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23.25" customHeight="1">
      <c r="A23" s="1"/>
      <c r="B23" s="776"/>
      <c r="C23" s="692"/>
      <c r="D23" s="38" t="s">
        <v>49</v>
      </c>
      <c r="E23" s="692"/>
      <c r="F23" s="57">
        <v>0</v>
      </c>
      <c r="G23" s="38" t="s">
        <v>50</v>
      </c>
      <c r="H23" s="112">
        <f t="shared" si="1"/>
        <v>0</v>
      </c>
      <c r="I23" s="113"/>
      <c r="J23" s="41"/>
      <c r="K23" s="41"/>
      <c r="L23" s="41"/>
      <c r="M23" s="48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18" customHeight="1">
      <c r="A24" s="1"/>
      <c r="B24" s="776"/>
      <c r="C24" s="770" t="s">
        <v>378</v>
      </c>
      <c r="D24" s="38" t="s">
        <v>47</v>
      </c>
      <c r="E24" s="723" t="s">
        <v>379</v>
      </c>
      <c r="F24" s="39">
        <v>1</v>
      </c>
      <c r="G24" s="38" t="s">
        <v>47</v>
      </c>
      <c r="H24" s="112">
        <f t="shared" si="1"/>
        <v>135000000</v>
      </c>
      <c r="I24" s="114">
        <v>135000000</v>
      </c>
      <c r="J24" s="41"/>
      <c r="K24" s="41"/>
      <c r="L24" s="41"/>
      <c r="M24" s="58"/>
      <c r="N24" s="58"/>
      <c r="O24" s="771">
        <f>+F25/F24</f>
        <v>0</v>
      </c>
      <c r="P24" s="771">
        <f>+H25/H24</f>
        <v>0</v>
      </c>
      <c r="Q24" s="772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45.6" customHeight="1">
      <c r="A25" s="1"/>
      <c r="B25" s="777"/>
      <c r="C25" s="692"/>
      <c r="D25" s="38" t="s">
        <v>49</v>
      </c>
      <c r="E25" s="692"/>
      <c r="F25" s="108"/>
      <c r="G25" s="38" t="s">
        <v>50</v>
      </c>
      <c r="H25" s="112">
        <f t="shared" si="1"/>
        <v>0</v>
      </c>
      <c r="I25" s="114"/>
      <c r="J25" s="41"/>
      <c r="K25" s="41"/>
      <c r="L25" s="41"/>
      <c r="M25" s="48"/>
      <c r="N25" s="49"/>
      <c r="O25" s="692"/>
      <c r="P25" s="692"/>
      <c r="Q25" s="6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18.75" customHeight="1">
      <c r="A26" s="1"/>
      <c r="B26" s="732"/>
      <c r="C26" s="725" t="s">
        <v>57</v>
      </c>
      <c r="D26" s="38" t="s">
        <v>47</v>
      </c>
      <c r="E26" s="723" t="s">
        <v>54</v>
      </c>
      <c r="F26" s="40">
        <f>F20+F24</f>
        <v>2</v>
      </c>
      <c r="G26" s="38" t="s">
        <v>47</v>
      </c>
      <c r="H26" s="112">
        <f>H22+H24+H18+H20</f>
        <v>770000000</v>
      </c>
      <c r="I26" s="112">
        <f>I22+I24+I18+I20</f>
        <v>770000000</v>
      </c>
      <c r="J26" s="41">
        <f t="shared" ref="J26:L26" si="2">J22+J24</f>
        <v>0</v>
      </c>
      <c r="K26" s="41">
        <f t="shared" si="2"/>
        <v>0</v>
      </c>
      <c r="L26" s="41">
        <f t="shared" si="2"/>
        <v>0</v>
      </c>
      <c r="M26" s="48"/>
      <c r="N26" s="49"/>
      <c r="O26" s="771">
        <f>+F27/F26</f>
        <v>0</v>
      </c>
      <c r="P26" s="771">
        <f>+H27/H26</f>
        <v>0</v>
      </c>
      <c r="Q26" s="772" t="e">
        <f>+(O26*O26)/P26</f>
        <v>#DIV/0!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8.75" customHeight="1">
      <c r="A27" s="1"/>
      <c r="B27" s="692"/>
      <c r="C27" s="696"/>
      <c r="D27" s="38" t="s">
        <v>49</v>
      </c>
      <c r="E27" s="692"/>
      <c r="F27" s="71">
        <f t="shared" ref="F27" si="3">F23+F25</f>
        <v>0</v>
      </c>
      <c r="G27" s="38" t="s">
        <v>50</v>
      </c>
      <c r="H27" s="112">
        <f>H23+H25+H19+H21</f>
        <v>0</v>
      </c>
      <c r="I27" s="112"/>
      <c r="J27" s="41">
        <f t="shared" ref="J27:L27" si="4">J23+J25</f>
        <v>0</v>
      </c>
      <c r="K27" s="41">
        <f t="shared" si="4"/>
        <v>0</v>
      </c>
      <c r="L27" s="41">
        <f t="shared" si="4"/>
        <v>0</v>
      </c>
      <c r="M27" s="48"/>
      <c r="N27" s="49"/>
      <c r="O27" s="692"/>
      <c r="P27" s="692"/>
      <c r="Q27" s="69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15.75" customHeight="1">
      <c r="A28" s="1"/>
      <c r="B28" s="1"/>
      <c r="C28" s="1"/>
      <c r="D28" s="59"/>
      <c r="E28" s="1"/>
      <c r="F28" s="1"/>
      <c r="G28" s="1"/>
      <c r="H28" s="116"/>
      <c r="I28" s="110"/>
      <c r="J28" s="32"/>
      <c r="K28" s="32"/>
      <c r="L28" s="2"/>
      <c r="M28" s="3"/>
      <c r="N28" s="3"/>
      <c r="O28" s="61"/>
      <c r="P28" s="62"/>
      <c r="Q28" s="63"/>
      <c r="R28" s="62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9" ht="15.75" customHeight="1">
      <c r="A29" s="1"/>
      <c r="B29" s="726" t="s">
        <v>58</v>
      </c>
      <c r="C29" s="727"/>
      <c r="D29" s="765" t="s">
        <v>59</v>
      </c>
      <c r="E29" s="730"/>
      <c r="F29" s="730"/>
      <c r="G29" s="730"/>
      <c r="H29" s="730"/>
      <c r="I29" s="727"/>
      <c r="J29" s="72" t="s">
        <v>60</v>
      </c>
      <c r="K29" s="765" t="s">
        <v>61</v>
      </c>
      <c r="L29" s="727"/>
      <c r="M29" s="729" t="s">
        <v>62</v>
      </c>
      <c r="N29" s="730"/>
      <c r="O29" s="730"/>
      <c r="P29" s="730"/>
      <c r="Q29" s="72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9" ht="26.25" customHeight="1">
      <c r="A30" s="1"/>
      <c r="B30" s="766" t="s">
        <v>148</v>
      </c>
      <c r="C30" s="695"/>
      <c r="D30" s="764" t="s">
        <v>149</v>
      </c>
      <c r="E30" s="694"/>
      <c r="F30" s="694"/>
      <c r="G30" s="694"/>
      <c r="H30" s="694"/>
      <c r="I30" s="695"/>
      <c r="J30" s="691" t="s">
        <v>65</v>
      </c>
      <c r="K30" s="73" t="s">
        <v>47</v>
      </c>
      <c r="L30" s="74">
        <v>87</v>
      </c>
      <c r="M30" s="693" t="s">
        <v>364</v>
      </c>
      <c r="N30" s="694"/>
      <c r="O30" s="694"/>
      <c r="P30" s="694"/>
      <c r="Q30" s="695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9" ht="18" customHeight="1">
      <c r="A31" s="1"/>
      <c r="B31" s="717"/>
      <c r="C31" s="741"/>
      <c r="D31" s="696"/>
      <c r="E31" s="697"/>
      <c r="F31" s="697"/>
      <c r="G31" s="697"/>
      <c r="H31" s="697"/>
      <c r="I31" s="698"/>
      <c r="J31" s="692"/>
      <c r="K31" s="73" t="s">
        <v>49</v>
      </c>
      <c r="L31" s="74">
        <v>262</v>
      </c>
      <c r="M31" s="696"/>
      <c r="N31" s="697"/>
      <c r="O31" s="697"/>
      <c r="P31" s="697"/>
      <c r="Q31" s="698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9" ht="15" customHeight="1">
      <c r="A32" s="1"/>
      <c r="B32" s="700" t="s">
        <v>357</v>
      </c>
      <c r="C32" s="701"/>
      <c r="D32" s="701"/>
      <c r="E32" s="701"/>
      <c r="F32" s="701"/>
      <c r="G32" s="701"/>
      <c r="H32" s="701"/>
      <c r="I32" s="701"/>
      <c r="J32" s="701"/>
      <c r="K32" s="701"/>
      <c r="L32" s="702"/>
      <c r="M32" s="699" t="s">
        <v>66</v>
      </c>
      <c r="N32" s="694"/>
      <c r="O32" s="694"/>
      <c r="P32" s="694"/>
      <c r="Q32" s="69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</row>
    <row r="33" spans="1:39" ht="29.25" customHeight="1">
      <c r="A33" s="1"/>
      <c r="B33" s="703"/>
      <c r="C33" s="704"/>
      <c r="D33" s="704"/>
      <c r="E33" s="704"/>
      <c r="F33" s="704"/>
      <c r="G33" s="704"/>
      <c r="H33" s="704"/>
      <c r="I33" s="704"/>
      <c r="J33" s="704"/>
      <c r="K33" s="704"/>
      <c r="L33" s="705"/>
      <c r="M33" s="697"/>
      <c r="N33" s="697"/>
      <c r="O33" s="697"/>
      <c r="P33" s="697"/>
      <c r="Q33" s="698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</row>
    <row r="34" spans="1:39" ht="15.75" customHeight="1">
      <c r="A34" s="1"/>
      <c r="B34" s="703"/>
      <c r="C34" s="704"/>
      <c r="D34" s="704"/>
      <c r="E34" s="704"/>
      <c r="F34" s="704"/>
      <c r="G34" s="704"/>
      <c r="H34" s="704"/>
      <c r="I34" s="704"/>
      <c r="J34" s="704"/>
      <c r="K34" s="704"/>
      <c r="L34" s="705"/>
      <c r="M34" s="709" t="s">
        <v>365</v>
      </c>
      <c r="N34" s="709"/>
      <c r="O34" s="709"/>
      <c r="P34" s="709"/>
      <c r="Q34" s="710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15.75" customHeight="1">
      <c r="A35" s="1"/>
      <c r="B35" s="703"/>
      <c r="C35" s="704"/>
      <c r="D35" s="704"/>
      <c r="E35" s="704"/>
      <c r="F35" s="704"/>
      <c r="G35" s="704"/>
      <c r="H35" s="704"/>
      <c r="I35" s="704"/>
      <c r="J35" s="704"/>
      <c r="K35" s="704"/>
      <c r="L35" s="705"/>
      <c r="M35" s="711"/>
      <c r="N35" s="711"/>
      <c r="O35" s="711"/>
      <c r="P35" s="711"/>
      <c r="Q35" s="712"/>
    </row>
    <row r="36" spans="1:39" ht="15.75" customHeight="1">
      <c r="A36" s="1"/>
      <c r="B36" s="703"/>
      <c r="C36" s="704"/>
      <c r="D36" s="704"/>
      <c r="E36" s="704"/>
      <c r="F36" s="704"/>
      <c r="G36" s="704"/>
      <c r="H36" s="704"/>
      <c r="I36" s="704"/>
      <c r="J36" s="704"/>
      <c r="K36" s="704"/>
      <c r="L36" s="705"/>
      <c r="M36" s="699" t="s">
        <v>66</v>
      </c>
      <c r="N36" s="699"/>
      <c r="O36" s="699"/>
      <c r="P36" s="699"/>
      <c r="Q36" s="713"/>
    </row>
    <row r="37" spans="1:39" ht="30.6" customHeight="1">
      <c r="A37" s="1"/>
      <c r="B37" s="706"/>
      <c r="C37" s="707"/>
      <c r="D37" s="707"/>
      <c r="E37" s="707"/>
      <c r="F37" s="707"/>
      <c r="G37" s="707"/>
      <c r="H37" s="707"/>
      <c r="I37" s="707"/>
      <c r="J37" s="707"/>
      <c r="K37" s="707"/>
      <c r="L37" s="708"/>
      <c r="M37" s="714"/>
      <c r="N37" s="714"/>
      <c r="O37" s="714"/>
      <c r="P37" s="714"/>
      <c r="Q37" s="715"/>
    </row>
    <row r="38" spans="1:39" ht="15.75" customHeight="1">
      <c r="A38" s="1"/>
      <c r="B38" s="1"/>
      <c r="C38" s="1"/>
      <c r="D38" s="1"/>
      <c r="E38" s="1"/>
      <c r="F38" s="1"/>
      <c r="G38" s="1"/>
      <c r="H38" s="110"/>
      <c r="I38" s="110"/>
      <c r="J38" s="1"/>
      <c r="K38" s="1"/>
      <c r="L38" s="2"/>
      <c r="M38" s="3"/>
      <c r="N38" s="3"/>
      <c r="O38" s="1"/>
      <c r="P38" s="1"/>
      <c r="Q38" s="1"/>
    </row>
    <row r="39" spans="1:39" ht="15.75" customHeight="1">
      <c r="A39" s="1"/>
      <c r="B39" s="1"/>
      <c r="C39" s="1"/>
      <c r="D39" s="1"/>
      <c r="E39" s="1"/>
      <c r="F39" s="1"/>
      <c r="G39" s="1"/>
      <c r="H39" s="110"/>
      <c r="I39" s="110"/>
      <c r="J39" s="1"/>
      <c r="K39" s="1"/>
      <c r="L39" s="2"/>
      <c r="M39" s="3"/>
      <c r="N39" s="3"/>
      <c r="O39" s="1"/>
      <c r="P39" s="1"/>
      <c r="Q39" s="1"/>
    </row>
    <row r="40" spans="1:39" ht="15.75" customHeight="1">
      <c r="A40" s="1"/>
      <c r="B40" s="1"/>
      <c r="C40" s="1"/>
      <c r="D40" s="1"/>
      <c r="E40" s="1"/>
      <c r="F40" s="1"/>
      <c r="G40" s="1"/>
      <c r="H40" s="110"/>
      <c r="I40" s="110"/>
      <c r="J40" s="1"/>
      <c r="K40" s="1"/>
      <c r="L40" s="2"/>
      <c r="M40" s="3"/>
      <c r="N40" s="3"/>
      <c r="O40" s="1"/>
      <c r="P40" s="1"/>
      <c r="Q40" s="1"/>
    </row>
    <row r="41" spans="1:39" ht="15.75" customHeight="1">
      <c r="A41" s="1"/>
      <c r="B41" s="1"/>
      <c r="C41" s="1"/>
      <c r="D41" s="1"/>
      <c r="E41" s="1"/>
      <c r="F41" s="1"/>
      <c r="G41" s="1"/>
      <c r="H41" s="110"/>
      <c r="I41" s="110"/>
      <c r="J41" s="1"/>
      <c r="K41" s="1"/>
      <c r="L41" s="2"/>
      <c r="M41" s="3"/>
      <c r="N41" s="3"/>
      <c r="O41" s="1"/>
      <c r="P41" s="1"/>
      <c r="Q41" s="1"/>
    </row>
    <row r="42" spans="1:39" ht="15.75" customHeight="1">
      <c r="A42" s="1"/>
      <c r="B42" s="1"/>
      <c r="C42" s="1"/>
      <c r="D42" s="1"/>
      <c r="E42" s="1"/>
      <c r="F42" s="1"/>
      <c r="G42" s="1"/>
      <c r="H42" s="110"/>
      <c r="I42" s="110"/>
      <c r="J42" s="1"/>
      <c r="K42" s="1"/>
      <c r="L42" s="2"/>
      <c r="M42" s="3"/>
      <c r="N42" s="3"/>
      <c r="O42" s="1"/>
      <c r="P42" s="1"/>
      <c r="Q42" s="1"/>
    </row>
    <row r="43" spans="1:39" ht="15.75" customHeight="1">
      <c r="A43" s="1"/>
      <c r="B43" s="1"/>
      <c r="C43" s="1"/>
      <c r="D43" s="1"/>
      <c r="E43" s="1"/>
      <c r="F43" s="1"/>
      <c r="G43" s="1"/>
      <c r="H43" s="110"/>
      <c r="I43" s="110"/>
      <c r="J43" s="1"/>
      <c r="K43" s="1"/>
      <c r="L43" s="2"/>
      <c r="M43" s="3"/>
      <c r="N43" s="3"/>
      <c r="O43" s="1"/>
      <c r="P43" s="1"/>
      <c r="Q43" s="1"/>
    </row>
    <row r="44" spans="1:39" ht="15.75" customHeight="1">
      <c r="A44" s="1"/>
      <c r="B44" s="1"/>
      <c r="C44" s="1"/>
      <c r="D44" s="1"/>
      <c r="E44" s="1"/>
      <c r="F44" s="1"/>
      <c r="G44" s="1"/>
      <c r="H44" s="110"/>
      <c r="I44" s="110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10"/>
      <c r="I45" s="110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10"/>
      <c r="I46" s="110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10"/>
      <c r="I47" s="110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10"/>
      <c r="I48" s="110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10"/>
      <c r="I49" s="110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10"/>
      <c r="I50" s="110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10"/>
      <c r="I51" s="110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10"/>
      <c r="I52" s="110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10"/>
      <c r="I53" s="110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10"/>
      <c r="I54" s="110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10"/>
      <c r="I55" s="110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10"/>
      <c r="I56" s="110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10"/>
      <c r="I57" s="110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10"/>
      <c r="I58" s="110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10"/>
      <c r="I59" s="110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10"/>
      <c r="I60" s="110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10"/>
      <c r="I61" s="110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10"/>
      <c r="I62" s="110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10"/>
      <c r="I63" s="110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10"/>
      <c r="I64" s="110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10"/>
      <c r="I65" s="110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10"/>
      <c r="I66" s="110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10"/>
      <c r="I67" s="110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10"/>
      <c r="I68" s="110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10"/>
      <c r="I69" s="110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10"/>
      <c r="I70" s="110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10"/>
      <c r="I71" s="110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10"/>
      <c r="I72" s="110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10"/>
      <c r="I73" s="110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10"/>
      <c r="I74" s="110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10"/>
      <c r="I75" s="110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10"/>
      <c r="I76" s="110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10"/>
      <c r="I77" s="110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10"/>
      <c r="I78" s="110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10"/>
      <c r="I79" s="110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10"/>
      <c r="I80" s="110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10"/>
      <c r="I81" s="110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10"/>
      <c r="I82" s="110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10"/>
      <c r="I83" s="110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10"/>
      <c r="I84" s="110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10"/>
      <c r="I85" s="110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10"/>
      <c r="I86" s="110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10"/>
      <c r="I87" s="110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10"/>
      <c r="I88" s="110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10"/>
      <c r="I89" s="110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10"/>
      <c r="I90" s="110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10"/>
      <c r="I91" s="110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10"/>
      <c r="I92" s="110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10"/>
      <c r="I93" s="110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10"/>
      <c r="I94" s="110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10"/>
      <c r="I95" s="110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10"/>
      <c r="I96" s="110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10"/>
      <c r="I97" s="110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10"/>
      <c r="I98" s="110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10"/>
      <c r="I99" s="110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10"/>
      <c r="I100" s="110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10"/>
      <c r="I101" s="110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10"/>
      <c r="I102" s="110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10"/>
      <c r="I103" s="110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10"/>
      <c r="I104" s="110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10"/>
      <c r="I105" s="110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10"/>
      <c r="I106" s="110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10"/>
      <c r="I107" s="110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10"/>
      <c r="I108" s="110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10"/>
      <c r="I109" s="110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10"/>
      <c r="I110" s="110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10"/>
      <c r="I111" s="110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10"/>
      <c r="I112" s="110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10"/>
      <c r="I113" s="110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10"/>
      <c r="I114" s="110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10"/>
      <c r="I115" s="110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10"/>
      <c r="I116" s="110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10"/>
      <c r="I117" s="110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10"/>
      <c r="I118" s="110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10"/>
      <c r="I119" s="110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10"/>
      <c r="I120" s="110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10"/>
      <c r="I121" s="110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10"/>
      <c r="I122" s="110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10"/>
      <c r="I123" s="110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10"/>
      <c r="I124" s="110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10"/>
      <c r="I125" s="110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10"/>
      <c r="I126" s="110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10"/>
      <c r="I127" s="110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10"/>
      <c r="I128" s="110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10"/>
      <c r="I129" s="110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10"/>
      <c r="I130" s="110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10"/>
      <c r="I131" s="110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10"/>
      <c r="I132" s="110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10"/>
      <c r="I133" s="110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10"/>
      <c r="I134" s="110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10"/>
      <c r="I135" s="110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10"/>
      <c r="I136" s="110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10"/>
      <c r="I137" s="110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10"/>
      <c r="I138" s="110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10"/>
      <c r="I139" s="110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10"/>
      <c r="I140" s="110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10"/>
      <c r="I141" s="110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10"/>
      <c r="I142" s="110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10"/>
      <c r="I143" s="110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10"/>
      <c r="I144" s="110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10"/>
      <c r="I145" s="110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10"/>
      <c r="I146" s="110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10"/>
      <c r="I147" s="110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10"/>
      <c r="I148" s="110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10"/>
      <c r="I149" s="110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10"/>
      <c r="I150" s="110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10"/>
      <c r="I151" s="110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10"/>
      <c r="I152" s="110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10"/>
      <c r="I153" s="110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10"/>
      <c r="I154" s="110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10"/>
      <c r="I155" s="110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10"/>
      <c r="I156" s="110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10"/>
      <c r="I157" s="110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10"/>
      <c r="I158" s="110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10"/>
      <c r="I159" s="110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10"/>
      <c r="I160" s="110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10"/>
      <c r="I161" s="110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10"/>
      <c r="I162" s="110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10"/>
      <c r="I163" s="110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10"/>
      <c r="I164" s="110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10"/>
      <c r="I165" s="110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10"/>
      <c r="I166" s="110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10"/>
      <c r="I167" s="110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10"/>
      <c r="I168" s="110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10"/>
      <c r="I169" s="110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10"/>
      <c r="I170" s="110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10"/>
      <c r="I171" s="110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10"/>
      <c r="I172" s="110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10"/>
      <c r="I173" s="110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10"/>
      <c r="I174" s="110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10"/>
      <c r="I175" s="110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10"/>
      <c r="I176" s="110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10"/>
      <c r="I177" s="110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10"/>
      <c r="I178" s="110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10"/>
      <c r="I179" s="110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10"/>
      <c r="I180" s="110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10"/>
      <c r="I181" s="110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10"/>
      <c r="I182" s="110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10"/>
      <c r="I183" s="110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10"/>
      <c r="I184" s="110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10"/>
      <c r="I185" s="110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10"/>
      <c r="I186" s="110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10"/>
      <c r="I187" s="110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10"/>
      <c r="I188" s="110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10"/>
      <c r="I189" s="110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10"/>
      <c r="I190" s="110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10"/>
      <c r="I191" s="110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10"/>
      <c r="I192" s="110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10"/>
      <c r="I193" s="110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10"/>
      <c r="I194" s="110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10"/>
      <c r="I195" s="110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10"/>
      <c r="I196" s="110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10"/>
      <c r="I197" s="110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10"/>
      <c r="I198" s="110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10"/>
      <c r="I199" s="110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10"/>
      <c r="I200" s="110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10"/>
      <c r="I201" s="110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10"/>
      <c r="I202" s="110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10"/>
      <c r="I203" s="110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10"/>
      <c r="I204" s="110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10"/>
      <c r="I205" s="110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10"/>
      <c r="I206" s="110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10"/>
      <c r="I207" s="110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10"/>
      <c r="I208" s="110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10"/>
      <c r="I209" s="110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10"/>
      <c r="I210" s="110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10"/>
      <c r="I211" s="110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10"/>
      <c r="I212" s="110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10"/>
      <c r="I213" s="110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10"/>
      <c r="I214" s="110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10"/>
      <c r="I215" s="110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10"/>
      <c r="I216" s="110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10"/>
      <c r="I217" s="110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10"/>
      <c r="I218" s="110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10"/>
      <c r="I219" s="110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10"/>
      <c r="I220" s="110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10"/>
      <c r="I221" s="110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10"/>
      <c r="I222" s="110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10"/>
      <c r="I223" s="110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10"/>
      <c r="I224" s="110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10"/>
      <c r="I225" s="110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10"/>
      <c r="I226" s="110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10"/>
      <c r="I227" s="110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10"/>
      <c r="I228" s="110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10"/>
      <c r="I229" s="110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10"/>
      <c r="I230" s="110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10"/>
      <c r="I231" s="110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10"/>
      <c r="I232" s="110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10"/>
      <c r="I233" s="110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10"/>
      <c r="I234" s="110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10"/>
      <c r="I235" s="110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10"/>
      <c r="I236" s="110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10"/>
      <c r="I237" s="110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10"/>
      <c r="I238" s="110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10"/>
      <c r="I239" s="110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10"/>
      <c r="I240" s="110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10"/>
      <c r="I241" s="110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10"/>
      <c r="I242" s="110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10"/>
      <c r="I243" s="110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10"/>
      <c r="I244" s="110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10"/>
      <c r="I245" s="110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10"/>
      <c r="I246" s="110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10"/>
      <c r="I247" s="110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10"/>
      <c r="I248" s="110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10"/>
      <c r="I249" s="110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10"/>
      <c r="I250" s="110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10"/>
      <c r="I251" s="110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10"/>
      <c r="I252" s="110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10"/>
      <c r="I253" s="110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10"/>
      <c r="I254" s="110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10"/>
      <c r="I255" s="110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10"/>
      <c r="I256" s="110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10"/>
      <c r="I257" s="110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10"/>
      <c r="I258" s="110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10"/>
      <c r="I259" s="110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10"/>
      <c r="I260" s="110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10"/>
      <c r="I261" s="110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10"/>
      <c r="I262" s="110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10"/>
      <c r="I263" s="110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10"/>
      <c r="I264" s="110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10"/>
      <c r="I265" s="110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10"/>
      <c r="I266" s="110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10"/>
      <c r="I267" s="110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10"/>
      <c r="I268" s="110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10"/>
      <c r="I269" s="110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10"/>
      <c r="I270" s="110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10"/>
      <c r="I271" s="110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10"/>
      <c r="I272" s="110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10"/>
      <c r="I273" s="110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10"/>
      <c r="I274" s="110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10"/>
      <c r="I275" s="110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10"/>
      <c r="I276" s="110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10"/>
      <c r="I277" s="110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10"/>
      <c r="I278" s="110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10"/>
      <c r="I279" s="110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10"/>
      <c r="I280" s="110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10"/>
      <c r="I281" s="110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10"/>
      <c r="I282" s="110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10"/>
      <c r="I283" s="110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10"/>
      <c r="I284" s="110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10"/>
      <c r="I285" s="110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10"/>
      <c r="I286" s="110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10"/>
      <c r="I287" s="110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10"/>
      <c r="I288" s="110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10"/>
      <c r="I289" s="110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10"/>
      <c r="I290" s="110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10"/>
      <c r="I291" s="110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10"/>
      <c r="I292" s="110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10"/>
      <c r="I293" s="110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10"/>
      <c r="I294" s="110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10"/>
      <c r="I295" s="110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10"/>
      <c r="I296" s="110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10"/>
      <c r="I297" s="110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10"/>
      <c r="I298" s="110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10"/>
      <c r="I299" s="110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10"/>
      <c r="I300" s="110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10"/>
      <c r="I301" s="110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10"/>
      <c r="I302" s="110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10"/>
      <c r="I303" s="110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10"/>
      <c r="I304" s="110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10"/>
      <c r="I305" s="110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10"/>
      <c r="I306" s="110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10"/>
      <c r="I307" s="110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10"/>
      <c r="I308" s="110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10"/>
      <c r="I309" s="110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10"/>
      <c r="I310" s="110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10"/>
      <c r="I311" s="110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10"/>
      <c r="I312" s="110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10"/>
      <c r="I313" s="110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10"/>
      <c r="I314" s="110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10"/>
      <c r="I315" s="110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10"/>
      <c r="I316" s="110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10"/>
      <c r="I317" s="110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10"/>
      <c r="I318" s="110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10"/>
      <c r="I319" s="110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10"/>
      <c r="I320" s="110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10"/>
      <c r="I321" s="110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10"/>
      <c r="I322" s="110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10"/>
      <c r="I323" s="110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10"/>
      <c r="I324" s="110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10"/>
      <c r="I325" s="110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10"/>
      <c r="I326" s="110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10"/>
      <c r="I327" s="110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10"/>
      <c r="I328" s="110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10"/>
      <c r="I329" s="110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10"/>
      <c r="I330" s="110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10"/>
      <c r="I331" s="110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10"/>
      <c r="I332" s="110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10"/>
      <c r="I333" s="110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10"/>
      <c r="I334" s="110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10"/>
      <c r="I335" s="110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10"/>
      <c r="I336" s="110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10"/>
      <c r="I337" s="110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10"/>
      <c r="I338" s="110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10"/>
      <c r="I339" s="110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10"/>
      <c r="I340" s="110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10"/>
      <c r="I341" s="110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10"/>
      <c r="I342" s="110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10"/>
      <c r="I343" s="110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10"/>
      <c r="I344" s="110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10"/>
      <c r="I345" s="110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10"/>
      <c r="I346" s="110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10"/>
      <c r="I347" s="110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10"/>
      <c r="I348" s="110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10"/>
      <c r="I349" s="110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10"/>
      <c r="I350" s="110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10"/>
      <c r="I351" s="110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10"/>
      <c r="I352" s="110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10"/>
      <c r="I353" s="110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10"/>
      <c r="I354" s="110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10"/>
      <c r="I355" s="110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10"/>
      <c r="I356" s="110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10"/>
      <c r="I357" s="110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10"/>
      <c r="I358" s="110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10"/>
      <c r="I359" s="110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10"/>
      <c r="I360" s="110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10"/>
      <c r="I361" s="110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10"/>
      <c r="I362" s="110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10"/>
      <c r="I363" s="110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10"/>
      <c r="I364" s="110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10"/>
      <c r="I365" s="110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10"/>
      <c r="I366" s="110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10"/>
      <c r="I367" s="110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10"/>
      <c r="I368" s="110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10"/>
      <c r="I369" s="110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10"/>
      <c r="I370" s="110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10"/>
      <c r="I371" s="110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10"/>
      <c r="I372" s="110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10"/>
      <c r="I373" s="110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10"/>
      <c r="I374" s="110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10"/>
      <c r="I375" s="110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10"/>
      <c r="I376" s="110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10"/>
      <c r="I377" s="110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10"/>
      <c r="I378" s="110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10"/>
      <c r="I379" s="110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10"/>
      <c r="I380" s="110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10"/>
      <c r="I381" s="110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10"/>
      <c r="I382" s="110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10"/>
      <c r="I383" s="110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10"/>
      <c r="I384" s="110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10"/>
      <c r="I385" s="110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10"/>
      <c r="I386" s="110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10"/>
      <c r="I387" s="110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10"/>
      <c r="I388" s="110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10"/>
      <c r="I389" s="110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10"/>
      <c r="I390" s="110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10"/>
      <c r="I391" s="110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10"/>
      <c r="I392" s="110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10"/>
      <c r="I393" s="110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10"/>
      <c r="I394" s="110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10"/>
      <c r="I395" s="110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10"/>
      <c r="I396" s="110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10"/>
      <c r="I397" s="110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10"/>
      <c r="I398" s="110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10"/>
      <c r="I399" s="110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10"/>
      <c r="I400" s="110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10"/>
      <c r="I401" s="110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10"/>
      <c r="I402" s="110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10"/>
      <c r="I403" s="110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10"/>
      <c r="I404" s="110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10"/>
      <c r="I405" s="110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10"/>
      <c r="I406" s="110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10"/>
      <c r="I407" s="110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10"/>
      <c r="I408" s="110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10"/>
      <c r="I409" s="110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10"/>
      <c r="I410" s="110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10"/>
      <c r="I411" s="110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10"/>
      <c r="I412" s="110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10"/>
      <c r="I413" s="110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10"/>
      <c r="I414" s="110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10"/>
      <c r="I415" s="110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10"/>
      <c r="I416" s="110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10"/>
      <c r="I417" s="110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10"/>
      <c r="I418" s="110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10"/>
      <c r="I419" s="110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10"/>
      <c r="I420" s="110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10"/>
      <c r="I421" s="110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10"/>
      <c r="I422" s="110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10"/>
      <c r="I423" s="110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10"/>
      <c r="I424" s="110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10"/>
      <c r="I425" s="110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10"/>
      <c r="I426" s="110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10"/>
      <c r="I427" s="110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10"/>
      <c r="I428" s="110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10"/>
      <c r="I429" s="110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10"/>
      <c r="I430" s="110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10"/>
      <c r="I431" s="110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10"/>
      <c r="I432" s="110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10"/>
      <c r="I433" s="110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10"/>
      <c r="I434" s="110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10"/>
      <c r="I435" s="110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10"/>
      <c r="I436" s="110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10"/>
      <c r="I437" s="110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10"/>
      <c r="I438" s="110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10"/>
      <c r="I439" s="110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10"/>
      <c r="I440" s="110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10"/>
      <c r="I441" s="110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10"/>
      <c r="I442" s="110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10"/>
      <c r="I443" s="110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10"/>
      <c r="I444" s="110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10"/>
      <c r="I445" s="110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10"/>
      <c r="I446" s="110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10"/>
      <c r="I447" s="110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10"/>
      <c r="I448" s="110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10"/>
      <c r="I449" s="110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10"/>
      <c r="I450" s="110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10"/>
      <c r="I451" s="110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10"/>
      <c r="I452" s="110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10"/>
      <c r="I453" s="110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10"/>
      <c r="I454" s="110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10"/>
      <c r="I455" s="110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10"/>
      <c r="I456" s="110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10"/>
      <c r="I457" s="110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10"/>
      <c r="I458" s="110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10"/>
      <c r="I459" s="110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10"/>
      <c r="I460" s="110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10"/>
      <c r="I461" s="110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10"/>
      <c r="I462" s="110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10"/>
      <c r="I463" s="110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10"/>
      <c r="I464" s="110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10"/>
      <c r="I465" s="110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10"/>
      <c r="I466" s="110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10"/>
      <c r="I467" s="110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10"/>
      <c r="I468" s="110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10"/>
      <c r="I469" s="110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10"/>
      <c r="I470" s="110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10"/>
      <c r="I471" s="110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10"/>
      <c r="I472" s="110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10"/>
      <c r="I473" s="110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10"/>
      <c r="I474" s="110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10"/>
      <c r="I475" s="110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10"/>
      <c r="I476" s="110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10"/>
      <c r="I477" s="110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10"/>
      <c r="I478" s="110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10"/>
      <c r="I479" s="110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10"/>
      <c r="I480" s="110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10"/>
      <c r="I481" s="110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10"/>
      <c r="I482" s="110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10"/>
      <c r="I483" s="110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10"/>
      <c r="I484" s="110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10"/>
      <c r="I485" s="110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10"/>
      <c r="I486" s="110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10"/>
      <c r="I487" s="110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10"/>
      <c r="I488" s="110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10"/>
      <c r="I489" s="110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10"/>
      <c r="I490" s="110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10"/>
      <c r="I491" s="110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10"/>
      <c r="I492" s="110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10"/>
      <c r="I493" s="110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10"/>
      <c r="I494" s="110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10"/>
      <c r="I495" s="110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10"/>
      <c r="I496" s="110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10"/>
      <c r="I497" s="110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10"/>
      <c r="I498" s="110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10"/>
      <c r="I499" s="110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10"/>
      <c r="I500" s="110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10"/>
      <c r="I501" s="110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10"/>
      <c r="I502" s="110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10"/>
      <c r="I503" s="110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10"/>
      <c r="I504" s="110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10"/>
      <c r="I505" s="110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10"/>
      <c r="I506" s="110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10"/>
      <c r="I507" s="110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10"/>
      <c r="I508" s="110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10"/>
      <c r="I509" s="110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10"/>
      <c r="I510" s="110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10"/>
      <c r="I511" s="110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10"/>
      <c r="I512" s="110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10"/>
      <c r="I513" s="110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10"/>
      <c r="I514" s="110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10"/>
      <c r="I515" s="110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10"/>
      <c r="I516" s="110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10"/>
      <c r="I517" s="110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10"/>
      <c r="I518" s="110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10"/>
      <c r="I519" s="110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10"/>
      <c r="I520" s="110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10"/>
      <c r="I521" s="110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10"/>
      <c r="I522" s="110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10"/>
      <c r="I523" s="110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10"/>
      <c r="I524" s="110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10"/>
      <c r="I525" s="110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10"/>
      <c r="I526" s="110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10"/>
      <c r="I527" s="110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10"/>
      <c r="I528" s="110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10"/>
      <c r="I529" s="110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10"/>
      <c r="I530" s="110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10"/>
      <c r="I531" s="110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10"/>
      <c r="I532" s="110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10"/>
      <c r="I533" s="110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10"/>
      <c r="I534" s="110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10"/>
      <c r="I535" s="110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10"/>
      <c r="I536" s="110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10"/>
      <c r="I537" s="110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10"/>
      <c r="I538" s="110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10"/>
      <c r="I539" s="110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10"/>
      <c r="I540" s="110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10"/>
      <c r="I541" s="110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10"/>
      <c r="I542" s="110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10"/>
      <c r="I543" s="110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10"/>
      <c r="I544" s="110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10"/>
      <c r="I545" s="110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10"/>
      <c r="I546" s="110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10"/>
      <c r="I547" s="110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10"/>
      <c r="I548" s="110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10"/>
      <c r="I549" s="110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10"/>
      <c r="I550" s="110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10"/>
      <c r="I551" s="110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10"/>
      <c r="I552" s="110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10"/>
      <c r="I553" s="110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10"/>
      <c r="I554" s="110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10"/>
      <c r="I555" s="110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10"/>
      <c r="I556" s="110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10"/>
      <c r="I557" s="110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10"/>
      <c r="I558" s="110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10"/>
      <c r="I559" s="110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10"/>
      <c r="I560" s="110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10"/>
      <c r="I561" s="110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10"/>
      <c r="I562" s="110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10"/>
      <c r="I563" s="110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10"/>
      <c r="I564" s="110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10"/>
      <c r="I565" s="110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10"/>
      <c r="I566" s="110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10"/>
      <c r="I567" s="110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10"/>
      <c r="I568" s="110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10"/>
      <c r="I569" s="110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10"/>
      <c r="I570" s="110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10"/>
      <c r="I571" s="110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10"/>
      <c r="I572" s="110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10"/>
      <c r="I573" s="110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10"/>
      <c r="I574" s="110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10"/>
      <c r="I575" s="110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10"/>
      <c r="I576" s="110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10"/>
      <c r="I577" s="110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10"/>
      <c r="I578" s="110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10"/>
      <c r="I579" s="110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10"/>
      <c r="I580" s="110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10"/>
      <c r="I581" s="110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10"/>
      <c r="I582" s="110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10"/>
      <c r="I583" s="110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10"/>
      <c r="I584" s="110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10"/>
      <c r="I585" s="110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10"/>
      <c r="I586" s="110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10"/>
      <c r="I587" s="110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10"/>
      <c r="I588" s="110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10"/>
      <c r="I589" s="110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10"/>
      <c r="I590" s="110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10"/>
      <c r="I591" s="110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10"/>
      <c r="I592" s="110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10"/>
      <c r="I593" s="110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10"/>
      <c r="I594" s="110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10"/>
      <c r="I595" s="110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10"/>
      <c r="I596" s="110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10"/>
      <c r="I597" s="110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10"/>
      <c r="I598" s="110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10"/>
      <c r="I599" s="110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10"/>
      <c r="I600" s="110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10"/>
      <c r="I601" s="110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10"/>
      <c r="I602" s="110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10"/>
      <c r="I603" s="110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10"/>
      <c r="I604" s="110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10"/>
      <c r="I605" s="110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10"/>
      <c r="I606" s="110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10"/>
      <c r="I607" s="110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10"/>
      <c r="I608" s="110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10"/>
      <c r="I609" s="110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10"/>
      <c r="I610" s="110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10"/>
      <c r="I611" s="110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10"/>
      <c r="I612" s="110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10"/>
      <c r="I613" s="110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10"/>
      <c r="I614" s="110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10"/>
      <c r="I615" s="110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10"/>
      <c r="I616" s="110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10"/>
      <c r="I617" s="110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10"/>
      <c r="I618" s="110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10"/>
      <c r="I619" s="110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10"/>
      <c r="I620" s="110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10"/>
      <c r="I621" s="110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10"/>
      <c r="I622" s="110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10"/>
      <c r="I623" s="110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10"/>
      <c r="I624" s="110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10"/>
      <c r="I625" s="110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10"/>
      <c r="I626" s="110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10"/>
      <c r="I627" s="110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10"/>
      <c r="I628" s="110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10"/>
      <c r="I629" s="110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10"/>
      <c r="I630" s="110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10"/>
      <c r="I631" s="110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10"/>
      <c r="I632" s="110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10"/>
      <c r="I633" s="110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10"/>
      <c r="I634" s="110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10"/>
      <c r="I635" s="110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10"/>
      <c r="I636" s="110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10"/>
      <c r="I637" s="110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10"/>
      <c r="I638" s="110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10"/>
      <c r="I639" s="110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10"/>
      <c r="I640" s="110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10"/>
      <c r="I641" s="110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10"/>
      <c r="I642" s="110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10"/>
      <c r="I643" s="110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10"/>
      <c r="I644" s="110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10"/>
      <c r="I645" s="110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10"/>
      <c r="I646" s="110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10"/>
      <c r="I647" s="110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10"/>
      <c r="I648" s="110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10"/>
      <c r="I649" s="110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10"/>
      <c r="I650" s="110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10"/>
      <c r="I651" s="110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10"/>
      <c r="I652" s="110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10"/>
      <c r="I653" s="110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10"/>
      <c r="I654" s="110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10"/>
      <c r="I655" s="110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10"/>
      <c r="I656" s="110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10"/>
      <c r="I657" s="110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10"/>
      <c r="I658" s="110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10"/>
      <c r="I659" s="110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10"/>
      <c r="I660" s="110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10"/>
      <c r="I661" s="110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10"/>
      <c r="I662" s="110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10"/>
      <c r="I663" s="110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10"/>
      <c r="I664" s="110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10"/>
      <c r="I665" s="110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10"/>
      <c r="I666" s="110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10"/>
      <c r="I667" s="110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10"/>
      <c r="I668" s="110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10"/>
      <c r="I669" s="110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10"/>
      <c r="I670" s="110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10"/>
      <c r="I671" s="110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10"/>
      <c r="I672" s="110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10"/>
      <c r="I673" s="110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10"/>
      <c r="I674" s="110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10"/>
      <c r="I675" s="110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10"/>
      <c r="I676" s="110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10"/>
      <c r="I677" s="110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10"/>
      <c r="I678" s="110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10"/>
      <c r="I679" s="110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10"/>
      <c r="I680" s="110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10"/>
      <c r="I681" s="110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10"/>
      <c r="I682" s="110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10"/>
      <c r="I683" s="110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10"/>
      <c r="I684" s="110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10"/>
      <c r="I685" s="110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10"/>
      <c r="I686" s="110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10"/>
      <c r="I687" s="110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10"/>
      <c r="I688" s="110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10"/>
      <c r="I689" s="110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10"/>
      <c r="I690" s="110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10"/>
      <c r="I691" s="110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10"/>
      <c r="I692" s="110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10"/>
      <c r="I693" s="110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10"/>
      <c r="I694" s="110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10"/>
      <c r="I695" s="110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10"/>
      <c r="I696" s="110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10"/>
      <c r="I697" s="110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10"/>
      <c r="I698" s="110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10"/>
      <c r="I699" s="110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10"/>
      <c r="I700" s="110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10"/>
      <c r="I701" s="110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10"/>
      <c r="I702" s="110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10"/>
      <c r="I703" s="110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10"/>
      <c r="I704" s="110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10"/>
      <c r="I705" s="110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10"/>
      <c r="I706" s="110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10"/>
      <c r="I707" s="110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10"/>
      <c r="I708" s="110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10"/>
      <c r="I709" s="110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10"/>
      <c r="I710" s="110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10"/>
      <c r="I711" s="110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10"/>
      <c r="I712" s="110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10"/>
      <c r="I713" s="110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10"/>
      <c r="I714" s="110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10"/>
      <c r="I715" s="110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10"/>
      <c r="I716" s="110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10"/>
      <c r="I717" s="110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10"/>
      <c r="I718" s="110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10"/>
      <c r="I719" s="110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10"/>
      <c r="I720" s="110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10"/>
      <c r="I721" s="110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10"/>
      <c r="I722" s="110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10"/>
      <c r="I723" s="110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10"/>
      <c r="I724" s="110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10"/>
      <c r="I725" s="110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10"/>
      <c r="I726" s="110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10"/>
      <c r="I727" s="110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10"/>
      <c r="I728" s="110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10"/>
      <c r="I729" s="110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10"/>
      <c r="I730" s="110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10"/>
      <c r="I731" s="110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10"/>
      <c r="I732" s="110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10"/>
      <c r="I733" s="110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10"/>
      <c r="I734" s="110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10"/>
      <c r="I735" s="110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10"/>
      <c r="I736" s="110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10"/>
      <c r="I737" s="110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10"/>
      <c r="I738" s="110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10"/>
      <c r="I739" s="110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10"/>
      <c r="I740" s="110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10"/>
      <c r="I741" s="110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10"/>
      <c r="I742" s="110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10"/>
      <c r="I743" s="110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10"/>
      <c r="I744" s="110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10"/>
      <c r="I745" s="110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10"/>
      <c r="I746" s="110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10"/>
      <c r="I747" s="110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10"/>
      <c r="I748" s="110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10"/>
      <c r="I749" s="110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10"/>
      <c r="I750" s="110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10"/>
      <c r="I751" s="110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10"/>
      <c r="I752" s="110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10"/>
      <c r="I753" s="110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10"/>
      <c r="I754" s="110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10"/>
      <c r="I755" s="110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10"/>
      <c r="I756" s="110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10"/>
      <c r="I757" s="110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10"/>
      <c r="I758" s="110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10"/>
      <c r="I759" s="110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10"/>
      <c r="I760" s="110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10"/>
      <c r="I761" s="110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10"/>
      <c r="I762" s="110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10"/>
      <c r="I763" s="110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10"/>
      <c r="I764" s="110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10"/>
      <c r="I765" s="110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10"/>
      <c r="I766" s="110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10"/>
      <c r="I767" s="110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10"/>
      <c r="I768" s="110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10"/>
      <c r="I769" s="110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10"/>
      <c r="I770" s="110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10"/>
      <c r="I771" s="110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10"/>
      <c r="I772" s="110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10"/>
      <c r="I773" s="110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10"/>
      <c r="I774" s="110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10"/>
      <c r="I775" s="110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10"/>
      <c r="I776" s="110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10"/>
      <c r="I777" s="110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10"/>
      <c r="I778" s="110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10"/>
      <c r="I779" s="110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10"/>
      <c r="I780" s="110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10"/>
      <c r="I781" s="110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10"/>
      <c r="I782" s="110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10"/>
      <c r="I783" s="110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10"/>
      <c r="I784" s="110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10"/>
      <c r="I785" s="110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10"/>
      <c r="I786" s="110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10"/>
      <c r="I787" s="110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10"/>
      <c r="I788" s="110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10"/>
      <c r="I789" s="110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10"/>
      <c r="I790" s="110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10"/>
      <c r="I791" s="110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10"/>
      <c r="I792" s="110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10"/>
      <c r="I793" s="110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10"/>
      <c r="I794" s="110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10"/>
      <c r="I795" s="110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10"/>
      <c r="I796" s="110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10"/>
      <c r="I797" s="110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10"/>
      <c r="I798" s="110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10"/>
      <c r="I799" s="110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10"/>
      <c r="I800" s="110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10"/>
      <c r="I801" s="110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10"/>
      <c r="I802" s="110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10"/>
      <c r="I803" s="110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10"/>
      <c r="I804" s="110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10"/>
      <c r="I805" s="110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10"/>
      <c r="I806" s="110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10"/>
      <c r="I807" s="110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10"/>
      <c r="I808" s="110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10"/>
      <c r="I809" s="110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10"/>
      <c r="I810" s="110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10"/>
      <c r="I811" s="110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10"/>
      <c r="I812" s="110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10"/>
      <c r="I813" s="110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10"/>
      <c r="I814" s="110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10"/>
      <c r="I815" s="110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10"/>
      <c r="I816" s="110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10"/>
      <c r="I817" s="110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10"/>
      <c r="I818" s="110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10"/>
      <c r="I819" s="110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10"/>
      <c r="I820" s="110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10"/>
      <c r="I821" s="110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10"/>
      <c r="I822" s="110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10"/>
      <c r="I823" s="110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10"/>
      <c r="I824" s="110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10"/>
      <c r="I825" s="110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10"/>
      <c r="I826" s="110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10"/>
      <c r="I827" s="110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10"/>
      <c r="I828" s="110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10"/>
      <c r="I829" s="110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10"/>
      <c r="I830" s="110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10"/>
      <c r="I831" s="110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10"/>
      <c r="I832" s="110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10"/>
      <c r="I833" s="110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10"/>
      <c r="I834" s="110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10"/>
      <c r="I835" s="110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10"/>
      <c r="I836" s="110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10"/>
      <c r="I837" s="110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10"/>
      <c r="I838" s="110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10"/>
      <c r="I839" s="110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10"/>
      <c r="I840" s="110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10"/>
      <c r="I841" s="110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10"/>
      <c r="I842" s="110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10"/>
      <c r="I843" s="110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10"/>
      <c r="I844" s="110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10"/>
      <c r="I845" s="110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10"/>
      <c r="I846" s="110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10"/>
      <c r="I847" s="110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10"/>
      <c r="I848" s="110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10"/>
      <c r="I849" s="110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10"/>
      <c r="I850" s="110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10"/>
      <c r="I851" s="110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10"/>
      <c r="I852" s="110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10"/>
      <c r="I853" s="110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10"/>
      <c r="I854" s="110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10"/>
      <c r="I855" s="110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10"/>
      <c r="I856" s="110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10"/>
      <c r="I857" s="110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10"/>
      <c r="I858" s="110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10"/>
      <c r="I859" s="110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10"/>
      <c r="I860" s="110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10"/>
      <c r="I861" s="110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10"/>
      <c r="I862" s="110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10"/>
      <c r="I863" s="110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10"/>
      <c r="I864" s="110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10"/>
      <c r="I865" s="110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10"/>
      <c r="I866" s="110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10"/>
      <c r="I867" s="110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10"/>
      <c r="I868" s="110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10"/>
      <c r="I869" s="110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10"/>
      <c r="I870" s="110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10"/>
      <c r="I871" s="110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10"/>
      <c r="I872" s="110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10"/>
      <c r="I873" s="110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10"/>
      <c r="I874" s="110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10"/>
      <c r="I875" s="110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10"/>
      <c r="I876" s="110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10"/>
      <c r="I877" s="110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10"/>
      <c r="I878" s="110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10"/>
      <c r="I879" s="110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10"/>
      <c r="I880" s="110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10"/>
      <c r="I881" s="110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10"/>
      <c r="I882" s="110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10"/>
      <c r="I883" s="110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10"/>
      <c r="I884" s="110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10"/>
      <c r="I885" s="110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10"/>
      <c r="I886" s="110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10"/>
      <c r="I887" s="110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10"/>
      <c r="I888" s="110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10"/>
      <c r="I889" s="110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10"/>
      <c r="I890" s="110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10"/>
      <c r="I891" s="110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10"/>
      <c r="I892" s="110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10"/>
      <c r="I893" s="110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10"/>
      <c r="I894" s="110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10"/>
      <c r="I895" s="110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10"/>
      <c r="I896" s="110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10"/>
      <c r="I897" s="110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10"/>
      <c r="I898" s="110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10"/>
      <c r="I899" s="110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10"/>
      <c r="I900" s="110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10"/>
      <c r="I901" s="110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10"/>
      <c r="I902" s="110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10"/>
      <c r="I903" s="110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10"/>
      <c r="I904" s="110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10"/>
      <c r="I905" s="110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10"/>
      <c r="I906" s="110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10"/>
      <c r="I907" s="110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10"/>
      <c r="I908" s="110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10"/>
      <c r="I909" s="110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10"/>
      <c r="I910" s="110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10"/>
      <c r="I911" s="110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10"/>
      <c r="I912" s="110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10"/>
      <c r="I913" s="110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10"/>
      <c r="I914" s="110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10"/>
      <c r="I915" s="110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10"/>
      <c r="I916" s="110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10"/>
      <c r="I917" s="110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10"/>
      <c r="I918" s="110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10"/>
      <c r="I919" s="110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10"/>
      <c r="I920" s="110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10"/>
      <c r="I921" s="110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10"/>
      <c r="I922" s="110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10"/>
      <c r="I923" s="110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10"/>
      <c r="I924" s="110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10"/>
      <c r="I925" s="110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10"/>
      <c r="I926" s="110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10"/>
      <c r="I927" s="110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10"/>
      <c r="I928" s="110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10"/>
      <c r="I929" s="110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10"/>
      <c r="I930" s="110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10"/>
      <c r="I931" s="110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10"/>
      <c r="I932" s="110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10"/>
      <c r="I933" s="110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10"/>
      <c r="I934" s="110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10"/>
      <c r="I935" s="110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10"/>
      <c r="I936" s="110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10"/>
      <c r="I937" s="110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10"/>
      <c r="I938" s="110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10"/>
      <c r="I939" s="110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10"/>
      <c r="I940" s="110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10"/>
      <c r="I941" s="110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10"/>
      <c r="I942" s="110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10"/>
      <c r="I943" s="110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10"/>
      <c r="I944" s="110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10"/>
      <c r="I945" s="110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10"/>
      <c r="I946" s="110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10"/>
      <c r="I947" s="110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10"/>
      <c r="I948" s="110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10"/>
      <c r="I949" s="110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10"/>
      <c r="I950" s="110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10"/>
      <c r="I951" s="110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10"/>
      <c r="I952" s="110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10"/>
      <c r="I953" s="110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10"/>
      <c r="I954" s="110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10"/>
      <c r="I955" s="110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10"/>
      <c r="I956" s="110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10"/>
      <c r="I957" s="110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10"/>
      <c r="I958" s="110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10"/>
      <c r="I959" s="110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10"/>
      <c r="I960" s="110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10"/>
      <c r="I961" s="110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10"/>
      <c r="I962" s="110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10"/>
      <c r="I963" s="110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10"/>
      <c r="I964" s="110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10"/>
      <c r="I965" s="110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10"/>
      <c r="I966" s="110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10"/>
      <c r="I967" s="110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10"/>
      <c r="I968" s="110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10"/>
      <c r="I969" s="110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10"/>
      <c r="I970" s="110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10"/>
      <c r="I971" s="110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10"/>
      <c r="I972" s="110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10"/>
      <c r="I973" s="110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10"/>
      <c r="I974" s="110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10"/>
      <c r="I975" s="110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10"/>
      <c r="I976" s="110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10"/>
      <c r="I977" s="110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10"/>
      <c r="I978" s="110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10"/>
      <c r="I979" s="110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10"/>
      <c r="I980" s="110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10"/>
      <c r="I981" s="110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10"/>
      <c r="I982" s="110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10"/>
      <c r="I983" s="110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10"/>
      <c r="I984" s="110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10"/>
      <c r="I985" s="110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10"/>
      <c r="I986" s="110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10"/>
      <c r="I987" s="110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10"/>
      <c r="I988" s="110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10"/>
      <c r="I989" s="110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10"/>
      <c r="I990" s="110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10"/>
      <c r="I991" s="110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10"/>
      <c r="I992" s="110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10"/>
      <c r="I993" s="110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10"/>
      <c r="I994" s="110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10"/>
      <c r="I995" s="110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10"/>
      <c r="I996" s="110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10"/>
      <c r="I997" s="110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10"/>
      <c r="I998" s="110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10"/>
      <c r="I999" s="110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10"/>
      <c r="I1000" s="110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10"/>
      <c r="I1001" s="110"/>
      <c r="J1001" s="1"/>
      <c r="K1001" s="1"/>
      <c r="L1001" s="2"/>
      <c r="M1001" s="3"/>
      <c r="N1001" s="3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10"/>
      <c r="I1002" s="110"/>
      <c r="J1002" s="1"/>
      <c r="K1002" s="1"/>
      <c r="L1002" s="2"/>
      <c r="M1002" s="3"/>
      <c r="N1002" s="3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10"/>
      <c r="I1003" s="110"/>
      <c r="J1003" s="1"/>
      <c r="K1003" s="1"/>
      <c r="L1003" s="2"/>
      <c r="M1003" s="3"/>
      <c r="N1003" s="3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10"/>
      <c r="I1004" s="110"/>
      <c r="J1004" s="1"/>
      <c r="K1004" s="1"/>
      <c r="L1004" s="2"/>
      <c r="M1004" s="3"/>
      <c r="N1004" s="3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</sheetData>
  <mergeCells count="89">
    <mergeCell ref="O18:O19"/>
    <mergeCell ref="P18:P19"/>
    <mergeCell ref="C20:C21"/>
    <mergeCell ref="E20:E21"/>
    <mergeCell ref="O20:O21"/>
    <mergeCell ref="P20:P21"/>
    <mergeCell ref="N14:P14"/>
    <mergeCell ref="B15:B17"/>
    <mergeCell ref="C15:C17"/>
    <mergeCell ref="D15:D17"/>
    <mergeCell ref="E15:E17"/>
    <mergeCell ref="O15:Q15"/>
    <mergeCell ref="O16:O17"/>
    <mergeCell ref="P16:P17"/>
    <mergeCell ref="Q16:Q17"/>
    <mergeCell ref="B12:C12"/>
    <mergeCell ref="B13:C13"/>
    <mergeCell ref="B10:C10"/>
    <mergeCell ref="B9:C9"/>
    <mergeCell ref="I15:L16"/>
    <mergeCell ref="F15:F17"/>
    <mergeCell ref="G15:G17"/>
    <mergeCell ref="H15:H17"/>
    <mergeCell ref="C6:Q6"/>
    <mergeCell ref="D7:Q7"/>
    <mergeCell ref="D8:Q8"/>
    <mergeCell ref="D9:I9"/>
    <mergeCell ref="B11:C11"/>
    <mergeCell ref="B2:C5"/>
    <mergeCell ref="D2:K3"/>
    <mergeCell ref="L2:O2"/>
    <mergeCell ref="P2:Q5"/>
    <mergeCell ref="L3:O3"/>
    <mergeCell ref="D4:K5"/>
    <mergeCell ref="L4:O4"/>
    <mergeCell ref="L5:O5"/>
    <mergeCell ref="U11:W11"/>
    <mergeCell ref="D12:I12"/>
    <mergeCell ref="N12:P12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U14:V14"/>
    <mergeCell ref="N10:P10"/>
    <mergeCell ref="M9:Q9"/>
    <mergeCell ref="D14:I14"/>
    <mergeCell ref="U15:V15"/>
    <mergeCell ref="U16:V16"/>
    <mergeCell ref="U17:V17"/>
    <mergeCell ref="M30:Q31"/>
    <mergeCell ref="O22:O23"/>
    <mergeCell ref="P22:P23"/>
    <mergeCell ref="Q22:Q23"/>
    <mergeCell ref="O24:O25"/>
    <mergeCell ref="P24:P25"/>
    <mergeCell ref="Q24:Q25"/>
    <mergeCell ref="O26:O27"/>
    <mergeCell ref="P26:P27"/>
    <mergeCell ref="Q26:Q27"/>
    <mergeCell ref="Q18:Q19"/>
    <mergeCell ref="Q20:Q21"/>
    <mergeCell ref="M15:N16"/>
    <mergeCell ref="C22:C23"/>
    <mergeCell ref="E22:E23"/>
    <mergeCell ref="C24:C25"/>
    <mergeCell ref="E24:E25"/>
    <mergeCell ref="B26:B27"/>
    <mergeCell ref="C26:C27"/>
    <mergeCell ref="E26:E27"/>
    <mergeCell ref="B18:B25"/>
    <mergeCell ref="C18:C19"/>
    <mergeCell ref="E18:E19"/>
    <mergeCell ref="B29:C29"/>
    <mergeCell ref="D29:I29"/>
    <mergeCell ref="K29:L29"/>
    <mergeCell ref="B30:C31"/>
    <mergeCell ref="B32:L37"/>
    <mergeCell ref="M29:Q29"/>
    <mergeCell ref="M34:Q35"/>
    <mergeCell ref="M36:Q37"/>
    <mergeCell ref="D30:I31"/>
    <mergeCell ref="J30:J31"/>
    <mergeCell ref="M32:Q33"/>
  </mergeCells>
  <pageMargins left="0.62992125984251968" right="0.19685039370078741" top="0.23622047244094491" bottom="0.19685039370078741" header="0" footer="0"/>
  <pageSetup paperSize="9" scale="5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2"/>
  <sheetViews>
    <sheetView topLeftCell="A13" zoomScale="60" zoomScaleNormal="60" workbookViewId="0">
      <selection activeCell="D11" sqref="D11:I11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150</v>
      </c>
      <c r="E2" s="694"/>
      <c r="F2" s="694"/>
      <c r="G2" s="694"/>
      <c r="H2" s="694"/>
      <c r="I2" s="694"/>
      <c r="J2" s="694"/>
      <c r="K2" s="695"/>
      <c r="L2" s="750" t="s">
        <v>151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152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153</v>
      </c>
      <c r="E4" s="694"/>
      <c r="F4" s="694"/>
      <c r="G4" s="694"/>
      <c r="H4" s="694"/>
      <c r="I4" s="694"/>
      <c r="J4" s="694"/>
      <c r="K4" s="695"/>
      <c r="L4" s="750" t="s">
        <v>154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155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156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95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157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79">
        <v>-2024730010056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25</v>
      </c>
      <c r="D14" s="773" t="s">
        <v>26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158</v>
      </c>
      <c r="E15" s="691" t="s">
        <v>30</v>
      </c>
      <c r="F15" s="691" t="s">
        <v>31</v>
      </c>
      <c r="G15" s="759" t="s">
        <v>159</v>
      </c>
      <c r="H15" s="691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2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692"/>
      <c r="C17" s="692"/>
      <c r="D17" s="692"/>
      <c r="E17" s="692"/>
      <c r="F17" s="692"/>
      <c r="G17" s="692"/>
      <c r="H17" s="692"/>
      <c r="I17" s="36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39" customHeight="1">
      <c r="A18" s="1"/>
      <c r="B18" s="767" t="s">
        <v>160</v>
      </c>
      <c r="C18" s="720" t="s">
        <v>161</v>
      </c>
      <c r="D18" s="38" t="s">
        <v>47</v>
      </c>
      <c r="E18" s="724" t="s">
        <v>387</v>
      </c>
      <c r="F18" s="39">
        <v>10</v>
      </c>
      <c r="G18" s="38" t="s">
        <v>47</v>
      </c>
      <c r="H18" s="41">
        <f t="shared" ref="H18:H19" si="0">I18+J18+K18+L18</f>
        <v>53000000</v>
      </c>
      <c r="I18" s="42">
        <v>53000000</v>
      </c>
      <c r="J18" s="41"/>
      <c r="K18" s="41"/>
      <c r="L18" s="41"/>
      <c r="M18" s="56"/>
      <c r="N18" s="56"/>
      <c r="O18" s="771">
        <f>+F19/F18</f>
        <v>0</v>
      </c>
      <c r="P18" s="771">
        <f>+H19/H18</f>
        <v>0</v>
      </c>
      <c r="Q18" s="772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39" customHeight="1">
      <c r="A19" s="1"/>
      <c r="B19" s="780"/>
      <c r="C19" s="692"/>
      <c r="D19" s="38" t="s">
        <v>49</v>
      </c>
      <c r="E19" s="692"/>
      <c r="F19" s="57"/>
      <c r="G19" s="38" t="s">
        <v>50</v>
      </c>
      <c r="H19" s="41">
        <f t="shared" si="0"/>
        <v>0</v>
      </c>
      <c r="I19" s="46"/>
      <c r="J19" s="41"/>
      <c r="K19" s="41"/>
      <c r="L19" s="41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39" customHeight="1">
      <c r="A20" s="1"/>
      <c r="B20" s="780"/>
      <c r="C20" s="720" t="s">
        <v>385</v>
      </c>
      <c r="D20" s="38" t="s">
        <v>47</v>
      </c>
      <c r="E20" s="723" t="s">
        <v>386</v>
      </c>
      <c r="F20" s="39">
        <v>4</v>
      </c>
      <c r="G20" s="38" t="s">
        <v>47</v>
      </c>
      <c r="H20" s="41">
        <f t="shared" ref="H20:H21" si="1">I20+J20+K20+L20</f>
        <v>45000000</v>
      </c>
      <c r="I20" s="42">
        <v>45000000</v>
      </c>
      <c r="J20" s="41"/>
      <c r="K20" s="41"/>
      <c r="L20" s="41"/>
      <c r="M20" s="56"/>
      <c r="N20" s="56"/>
      <c r="O20" s="771">
        <f>+F21/F20</f>
        <v>0</v>
      </c>
      <c r="P20" s="771">
        <f>+H21/H20</f>
        <v>0</v>
      </c>
      <c r="Q20" s="772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39" customHeight="1">
      <c r="A21" s="1"/>
      <c r="B21" s="781"/>
      <c r="C21" s="692"/>
      <c r="D21" s="38" t="s">
        <v>49</v>
      </c>
      <c r="E21" s="692"/>
      <c r="F21" s="57"/>
      <c r="G21" s="38" t="s">
        <v>50</v>
      </c>
      <c r="H21" s="41">
        <f t="shared" si="1"/>
        <v>0</v>
      </c>
      <c r="I21" s="46"/>
      <c r="J21" s="41"/>
      <c r="K21" s="41"/>
      <c r="L21" s="41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18.75" customHeight="1">
      <c r="A22" s="1"/>
      <c r="B22" s="732"/>
      <c r="C22" s="725" t="s">
        <v>57</v>
      </c>
      <c r="D22" s="38" t="s">
        <v>47</v>
      </c>
      <c r="E22" s="723" t="s">
        <v>54</v>
      </c>
      <c r="F22" s="40">
        <f t="shared" ref="F22:F23" si="2">F20</f>
        <v>4</v>
      </c>
      <c r="G22" s="38" t="s">
        <v>47</v>
      </c>
      <c r="H22" s="41">
        <f>H20+H18</f>
        <v>98000000</v>
      </c>
      <c r="I22" s="41">
        <f>I20+I18</f>
        <v>98000000</v>
      </c>
      <c r="J22" s="41"/>
      <c r="K22" s="41"/>
      <c r="L22" s="41"/>
      <c r="M22" s="48"/>
      <c r="N22" s="49"/>
      <c r="O22" s="771">
        <f>+F23/F22</f>
        <v>0</v>
      </c>
      <c r="P22" s="771">
        <f>+H23/H22</f>
        <v>0</v>
      </c>
      <c r="Q22" s="772" t="e">
        <f>+(O22*O22)/P22</f>
        <v>#DIV/0!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18.75" customHeight="1">
      <c r="A23" s="1"/>
      <c r="B23" s="692"/>
      <c r="C23" s="696"/>
      <c r="D23" s="38" t="s">
        <v>49</v>
      </c>
      <c r="E23" s="692"/>
      <c r="F23" s="71">
        <f t="shared" si="2"/>
        <v>0</v>
      </c>
      <c r="G23" s="38" t="s">
        <v>50</v>
      </c>
      <c r="H23" s="41">
        <f t="shared" ref="H23" si="3">H21</f>
        <v>0</v>
      </c>
      <c r="I23" s="41"/>
      <c r="J23" s="41"/>
      <c r="K23" s="41"/>
      <c r="L23" s="41"/>
      <c r="M23" s="48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15.75" customHeight="1">
      <c r="A24" s="1"/>
      <c r="B24" s="1"/>
      <c r="C24" s="1"/>
      <c r="D24" s="59"/>
      <c r="E24" s="1"/>
      <c r="F24" s="1"/>
      <c r="G24" s="1"/>
      <c r="H24" s="60"/>
      <c r="I24" s="61"/>
      <c r="J24" s="32"/>
      <c r="K24" s="32"/>
      <c r="L24" s="2"/>
      <c r="M24" s="3"/>
      <c r="N24" s="3"/>
      <c r="O24" s="61"/>
      <c r="P24" s="62"/>
      <c r="Q24" s="63"/>
      <c r="R24" s="62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15.75" customHeight="1">
      <c r="A25" s="1"/>
      <c r="B25" s="726" t="s">
        <v>58</v>
      </c>
      <c r="C25" s="727"/>
      <c r="D25" s="765" t="s">
        <v>59</v>
      </c>
      <c r="E25" s="730"/>
      <c r="F25" s="730"/>
      <c r="G25" s="730"/>
      <c r="H25" s="730"/>
      <c r="I25" s="727"/>
      <c r="J25" s="72" t="s">
        <v>60</v>
      </c>
      <c r="K25" s="765" t="s">
        <v>61</v>
      </c>
      <c r="L25" s="727"/>
      <c r="M25" s="729" t="s">
        <v>62</v>
      </c>
      <c r="N25" s="730"/>
      <c r="O25" s="730"/>
      <c r="P25" s="730"/>
      <c r="Q25" s="727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26.25" customHeight="1">
      <c r="A26" s="1"/>
      <c r="B26" s="766" t="s">
        <v>148</v>
      </c>
      <c r="C26" s="695"/>
      <c r="D26" s="764" t="s">
        <v>162</v>
      </c>
      <c r="E26" s="694"/>
      <c r="F26" s="694"/>
      <c r="G26" s="694"/>
      <c r="H26" s="694"/>
      <c r="I26" s="695"/>
      <c r="J26" s="691" t="s">
        <v>65</v>
      </c>
      <c r="K26" s="73" t="s">
        <v>47</v>
      </c>
      <c r="L26" s="74">
        <v>87</v>
      </c>
      <c r="M26" s="693" t="s">
        <v>364</v>
      </c>
      <c r="N26" s="694"/>
      <c r="O26" s="694"/>
      <c r="P26" s="694"/>
      <c r="Q26" s="69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9" ht="18" customHeight="1">
      <c r="A27" s="1"/>
      <c r="B27" s="717"/>
      <c r="C27" s="741"/>
      <c r="D27" s="696"/>
      <c r="E27" s="697"/>
      <c r="F27" s="697"/>
      <c r="G27" s="697"/>
      <c r="H27" s="697"/>
      <c r="I27" s="698"/>
      <c r="J27" s="692"/>
      <c r="K27" s="73" t="s">
        <v>49</v>
      </c>
      <c r="L27" s="74">
        <v>400</v>
      </c>
      <c r="M27" s="696"/>
      <c r="N27" s="697"/>
      <c r="O27" s="697"/>
      <c r="P27" s="697"/>
      <c r="Q27" s="698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9" ht="15" customHeight="1">
      <c r="A28" s="1"/>
      <c r="B28" s="700" t="s">
        <v>357</v>
      </c>
      <c r="C28" s="701"/>
      <c r="D28" s="701"/>
      <c r="E28" s="701"/>
      <c r="F28" s="701"/>
      <c r="G28" s="701"/>
      <c r="H28" s="701"/>
      <c r="I28" s="701"/>
      <c r="J28" s="701"/>
      <c r="K28" s="701"/>
      <c r="L28" s="702"/>
      <c r="M28" s="699" t="s">
        <v>66</v>
      </c>
      <c r="N28" s="694"/>
      <c r="O28" s="694"/>
      <c r="P28" s="694"/>
      <c r="Q28" s="695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29.25" customHeight="1">
      <c r="A29" s="1"/>
      <c r="B29" s="703"/>
      <c r="C29" s="704"/>
      <c r="D29" s="704"/>
      <c r="E29" s="704"/>
      <c r="F29" s="704"/>
      <c r="G29" s="704"/>
      <c r="H29" s="704"/>
      <c r="I29" s="704"/>
      <c r="J29" s="704"/>
      <c r="K29" s="704"/>
      <c r="L29" s="705"/>
      <c r="M29" s="697"/>
      <c r="N29" s="697"/>
      <c r="O29" s="697"/>
      <c r="P29" s="697"/>
      <c r="Q29" s="698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</row>
    <row r="30" spans="1:39" ht="15.75" customHeight="1">
      <c r="A30" s="1"/>
      <c r="B30" s="703"/>
      <c r="C30" s="704"/>
      <c r="D30" s="704"/>
      <c r="E30" s="704"/>
      <c r="F30" s="704"/>
      <c r="G30" s="704"/>
      <c r="H30" s="704"/>
      <c r="I30" s="704"/>
      <c r="J30" s="704"/>
      <c r="K30" s="704"/>
      <c r="L30" s="705"/>
      <c r="M30" s="709" t="s">
        <v>365</v>
      </c>
      <c r="N30" s="709"/>
      <c r="O30" s="709"/>
      <c r="P30" s="709"/>
      <c r="Q30" s="710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</row>
    <row r="31" spans="1:39" ht="15.75" customHeight="1">
      <c r="A31" s="1"/>
      <c r="B31" s="703"/>
      <c r="C31" s="704"/>
      <c r="D31" s="704"/>
      <c r="E31" s="704"/>
      <c r="F31" s="704"/>
      <c r="G31" s="704"/>
      <c r="H31" s="704"/>
      <c r="I31" s="704"/>
      <c r="J31" s="704"/>
      <c r="K31" s="704"/>
      <c r="L31" s="705"/>
      <c r="M31" s="711"/>
      <c r="N31" s="711"/>
      <c r="O31" s="711"/>
      <c r="P31" s="711"/>
      <c r="Q31" s="712"/>
    </row>
    <row r="32" spans="1:39" ht="15.75" customHeight="1">
      <c r="A32" s="1"/>
      <c r="B32" s="703"/>
      <c r="C32" s="704"/>
      <c r="D32" s="704"/>
      <c r="E32" s="704"/>
      <c r="F32" s="704"/>
      <c r="G32" s="704"/>
      <c r="H32" s="704"/>
      <c r="I32" s="704"/>
      <c r="J32" s="704"/>
      <c r="K32" s="704"/>
      <c r="L32" s="705"/>
      <c r="M32" s="699" t="s">
        <v>66</v>
      </c>
      <c r="N32" s="699"/>
      <c r="O32" s="699"/>
      <c r="P32" s="699"/>
      <c r="Q32" s="713"/>
    </row>
    <row r="33" spans="1:17" ht="30.6" customHeight="1">
      <c r="A33" s="1"/>
      <c r="B33" s="706"/>
      <c r="C33" s="707"/>
      <c r="D33" s="707"/>
      <c r="E33" s="707"/>
      <c r="F33" s="707"/>
      <c r="G33" s="707"/>
      <c r="H33" s="707"/>
      <c r="I33" s="707"/>
      <c r="J33" s="707"/>
      <c r="K33" s="707"/>
      <c r="L33" s="708"/>
      <c r="M33" s="714"/>
      <c r="N33" s="714"/>
      <c r="O33" s="714"/>
      <c r="P33" s="714"/>
      <c r="Q33" s="715"/>
    </row>
    <row r="34" spans="1:1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3"/>
      <c r="N34" s="3"/>
      <c r="O34" s="1"/>
      <c r="P34" s="1"/>
      <c r="Q34" s="1"/>
    </row>
    <row r="35" spans="1:1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3"/>
      <c r="N35" s="3"/>
      <c r="O35" s="1"/>
      <c r="P35" s="1"/>
      <c r="Q35" s="1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3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3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3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3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3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3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3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3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3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3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3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3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3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3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3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3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2"/>
      <c r="M1001" s="3"/>
      <c r="N1001" s="3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2"/>
      <c r="M1002" s="3"/>
      <c r="N1002" s="3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</sheetData>
  <mergeCells count="79">
    <mergeCell ref="C18:C19"/>
    <mergeCell ref="E18:E19"/>
    <mergeCell ref="O18:O19"/>
    <mergeCell ref="P18:P19"/>
    <mergeCell ref="B18:B21"/>
    <mergeCell ref="L5:O5"/>
    <mergeCell ref="C6:Q6"/>
    <mergeCell ref="D7:Q7"/>
    <mergeCell ref="D8:Q8"/>
    <mergeCell ref="D9:I9"/>
    <mergeCell ref="J9:L14"/>
    <mergeCell ref="D11:I11"/>
    <mergeCell ref="B2:C5"/>
    <mergeCell ref="D2:K3"/>
    <mergeCell ref="L2:O2"/>
    <mergeCell ref="P2:Q5"/>
    <mergeCell ref="L3:O3"/>
    <mergeCell ref="D4:K5"/>
    <mergeCell ref="L4:O4"/>
    <mergeCell ref="M9:Q9"/>
    <mergeCell ref="B12:C12"/>
    <mergeCell ref="I15:L16"/>
    <mergeCell ref="M15:N16"/>
    <mergeCell ref="D14:I14"/>
    <mergeCell ref="N14:P14"/>
    <mergeCell ref="B15:B17"/>
    <mergeCell ref="C15:C17"/>
    <mergeCell ref="D15:D17"/>
    <mergeCell ref="E15:E17"/>
    <mergeCell ref="F15:F17"/>
    <mergeCell ref="M28:Q29"/>
    <mergeCell ref="O15:Q15"/>
    <mergeCell ref="O16:O17"/>
    <mergeCell ref="P16:P17"/>
    <mergeCell ref="Q16:Q17"/>
    <mergeCell ref="O20:O21"/>
    <mergeCell ref="P20:P21"/>
    <mergeCell ref="Q20:Q21"/>
    <mergeCell ref="O22:O23"/>
    <mergeCell ref="P22:P23"/>
    <mergeCell ref="Q22:Q23"/>
    <mergeCell ref="M25:Q25"/>
    <mergeCell ref="Q18:Q19"/>
    <mergeCell ref="B26:C27"/>
    <mergeCell ref="D25:I25"/>
    <mergeCell ref="D26:I27"/>
    <mergeCell ref="M26:Q27"/>
    <mergeCell ref="K25:L25"/>
    <mergeCell ref="T9:X9"/>
    <mergeCell ref="B10:C10"/>
    <mergeCell ref="D10:I10"/>
    <mergeCell ref="B9:C9"/>
    <mergeCell ref="B11:C11"/>
    <mergeCell ref="B13:C13"/>
    <mergeCell ref="N10:P10"/>
    <mergeCell ref="N11:P11"/>
    <mergeCell ref="U11:W11"/>
    <mergeCell ref="D12:I12"/>
    <mergeCell ref="N12:P12"/>
    <mergeCell ref="U12:W12"/>
    <mergeCell ref="D13:I13"/>
    <mergeCell ref="N13:P13"/>
    <mergeCell ref="U13:W13"/>
    <mergeCell ref="U14:V14"/>
    <mergeCell ref="U15:V15"/>
    <mergeCell ref="U16:V16"/>
    <mergeCell ref="U17:V17"/>
    <mergeCell ref="B28:L33"/>
    <mergeCell ref="M30:Q31"/>
    <mergeCell ref="M32:Q33"/>
    <mergeCell ref="J26:J27"/>
    <mergeCell ref="G15:G17"/>
    <mergeCell ref="H15:H17"/>
    <mergeCell ref="C20:C21"/>
    <mergeCell ref="E20:E21"/>
    <mergeCell ref="B22:B23"/>
    <mergeCell ref="E22:E23"/>
    <mergeCell ref="C22:C23"/>
    <mergeCell ref="B25:C25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6"/>
  <sheetViews>
    <sheetView topLeftCell="B15" zoomScale="70" zoomScaleNormal="70" workbookViewId="0">
      <selection activeCell="B32" sqref="B32:C33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163</v>
      </c>
      <c r="E2" s="694"/>
      <c r="F2" s="694"/>
      <c r="G2" s="694"/>
      <c r="H2" s="694"/>
      <c r="I2" s="694"/>
      <c r="J2" s="694"/>
      <c r="K2" s="695"/>
      <c r="L2" s="750" t="s">
        <v>164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165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166</v>
      </c>
      <c r="E4" s="694"/>
      <c r="F4" s="694"/>
      <c r="G4" s="694"/>
      <c r="H4" s="694"/>
      <c r="I4" s="694"/>
      <c r="J4" s="694"/>
      <c r="K4" s="695"/>
      <c r="L4" s="750" t="s">
        <v>167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168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169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95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619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79">
        <v>2024730010061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25</v>
      </c>
      <c r="D14" s="773" t="s">
        <v>26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170</v>
      </c>
      <c r="E15" s="691" t="s">
        <v>30</v>
      </c>
      <c r="F15" s="691" t="s">
        <v>31</v>
      </c>
      <c r="G15" s="759" t="s">
        <v>171</v>
      </c>
      <c r="H15" s="691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2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39.75" customHeight="1">
      <c r="A17" s="1"/>
      <c r="B17" s="692"/>
      <c r="C17" s="692"/>
      <c r="D17" s="692"/>
      <c r="E17" s="692"/>
      <c r="F17" s="692"/>
      <c r="G17" s="692"/>
      <c r="H17" s="692"/>
      <c r="I17" s="36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3.25" customHeight="1">
      <c r="A18" s="1"/>
      <c r="B18" s="767" t="s">
        <v>361</v>
      </c>
      <c r="C18" s="778" t="s">
        <v>388</v>
      </c>
      <c r="D18" s="38" t="s">
        <v>47</v>
      </c>
      <c r="E18" s="723" t="s">
        <v>390</v>
      </c>
      <c r="F18" s="39">
        <v>20</v>
      </c>
      <c r="G18" s="38" t="s">
        <v>47</v>
      </c>
      <c r="H18" s="41">
        <f t="shared" ref="H18:H19" si="0">I18+J18+K18+L18</f>
        <v>15000000</v>
      </c>
      <c r="I18" s="41">
        <v>15000000</v>
      </c>
      <c r="J18" s="41"/>
      <c r="K18" s="41"/>
      <c r="L18" s="41"/>
      <c r="M18" s="56"/>
      <c r="N18" s="56"/>
      <c r="O18" s="771">
        <f>+F19/F18</f>
        <v>0</v>
      </c>
      <c r="P18" s="771">
        <f>+H19/H18</f>
        <v>0</v>
      </c>
      <c r="Q18" s="772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3.25" customHeight="1">
      <c r="A19" s="1"/>
      <c r="B19" s="780"/>
      <c r="C19" s="782"/>
      <c r="D19" s="38" t="s">
        <v>49</v>
      </c>
      <c r="E19" s="783"/>
      <c r="F19" s="57"/>
      <c r="G19" s="38" t="s">
        <v>50</v>
      </c>
      <c r="H19" s="41">
        <f t="shared" si="0"/>
        <v>0</v>
      </c>
      <c r="I19" s="41"/>
      <c r="J19" s="41"/>
      <c r="K19" s="41"/>
      <c r="L19" s="41"/>
      <c r="M19" s="48"/>
      <c r="N19" s="49"/>
      <c r="O19" s="784"/>
      <c r="P19" s="784"/>
      <c r="Q19" s="785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3.25" customHeight="1">
      <c r="A20" s="1"/>
      <c r="B20" s="780"/>
      <c r="C20" s="778" t="s">
        <v>172</v>
      </c>
      <c r="D20" s="38" t="s">
        <v>47</v>
      </c>
      <c r="E20" s="723" t="s">
        <v>389</v>
      </c>
      <c r="F20" s="39">
        <v>4</v>
      </c>
      <c r="G20" s="38" t="s">
        <v>47</v>
      </c>
      <c r="H20" s="41">
        <f t="shared" ref="H20:H27" si="1">I20+J20+K20+L20</f>
        <v>15000000</v>
      </c>
      <c r="I20" s="41">
        <v>15000000</v>
      </c>
      <c r="J20" s="41"/>
      <c r="K20" s="41"/>
      <c r="L20" s="41"/>
      <c r="M20" s="56"/>
      <c r="N20" s="56"/>
      <c r="O20" s="771">
        <f>+F21/F20</f>
        <v>0</v>
      </c>
      <c r="P20" s="771">
        <f>+H21/H20</f>
        <v>0</v>
      </c>
      <c r="Q20" s="772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3.25" customHeight="1">
      <c r="A21" s="1"/>
      <c r="B21" s="781"/>
      <c r="C21" s="782"/>
      <c r="D21" s="38" t="s">
        <v>49</v>
      </c>
      <c r="E21" s="783"/>
      <c r="F21" s="57"/>
      <c r="G21" s="38" t="s">
        <v>50</v>
      </c>
      <c r="H21" s="41">
        <f t="shared" si="1"/>
        <v>0</v>
      </c>
      <c r="I21" s="41"/>
      <c r="J21" s="41"/>
      <c r="K21" s="41"/>
      <c r="L21" s="41"/>
      <c r="M21" s="48"/>
      <c r="N21" s="49"/>
      <c r="O21" s="784"/>
      <c r="P21" s="784"/>
      <c r="Q21" s="785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15.75">
      <c r="A22" s="1"/>
      <c r="B22" s="767" t="s">
        <v>173</v>
      </c>
      <c r="C22" s="778" t="s">
        <v>404</v>
      </c>
      <c r="D22" s="38" t="s">
        <v>47</v>
      </c>
      <c r="E22" s="723" t="s">
        <v>405</v>
      </c>
      <c r="F22" s="39">
        <v>1</v>
      </c>
      <c r="G22" s="38" t="s">
        <v>47</v>
      </c>
      <c r="H22" s="41">
        <f t="shared" si="1"/>
        <v>10931808</v>
      </c>
      <c r="I22" s="41">
        <v>10931808</v>
      </c>
      <c r="J22" s="41"/>
      <c r="K22" s="41"/>
      <c r="L22" s="41"/>
      <c r="M22" s="56"/>
      <c r="N22" s="56"/>
      <c r="O22" s="771">
        <f>+F23/F22</f>
        <v>0</v>
      </c>
      <c r="P22" s="771">
        <f>+H23/H22</f>
        <v>0</v>
      </c>
      <c r="Q22" s="772" t="e">
        <f>+(O22*O22)/P22</f>
        <v>#DIV/0!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37.5" customHeight="1">
      <c r="A23" s="1"/>
      <c r="B23" s="780"/>
      <c r="C23" s="692"/>
      <c r="D23" s="38" t="s">
        <v>49</v>
      </c>
      <c r="E23" s="783"/>
      <c r="F23" s="57"/>
      <c r="G23" s="38" t="s">
        <v>50</v>
      </c>
      <c r="H23" s="41">
        <f t="shared" si="1"/>
        <v>0</v>
      </c>
      <c r="I23" s="41"/>
      <c r="J23" s="41"/>
      <c r="K23" s="41"/>
      <c r="L23" s="41"/>
      <c r="M23" s="48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15.75">
      <c r="A24" s="1"/>
      <c r="B24" s="780"/>
      <c r="C24" s="778" t="s">
        <v>403</v>
      </c>
      <c r="D24" s="38" t="s">
        <v>47</v>
      </c>
      <c r="E24" s="723" t="s">
        <v>390</v>
      </c>
      <c r="F24" s="39">
        <v>1</v>
      </c>
      <c r="G24" s="38" t="s">
        <v>47</v>
      </c>
      <c r="H24" s="41">
        <f t="shared" ref="H24:H25" si="2">I24+J24+K24+L24</f>
        <v>10000000</v>
      </c>
      <c r="I24" s="41">
        <v>10000000</v>
      </c>
      <c r="J24" s="41"/>
      <c r="K24" s="41"/>
      <c r="L24" s="41"/>
      <c r="M24" s="56"/>
      <c r="N24" s="56"/>
      <c r="O24" s="771">
        <f>+F25/F24</f>
        <v>0</v>
      </c>
      <c r="P24" s="771">
        <f>+H25/H24</f>
        <v>0</v>
      </c>
      <c r="Q24" s="772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37.5" customHeight="1">
      <c r="A25" s="1"/>
      <c r="B25" s="780"/>
      <c r="C25" s="692"/>
      <c r="D25" s="38" t="s">
        <v>49</v>
      </c>
      <c r="E25" s="783"/>
      <c r="F25" s="57"/>
      <c r="G25" s="38" t="s">
        <v>50</v>
      </c>
      <c r="H25" s="41">
        <f t="shared" si="2"/>
        <v>0</v>
      </c>
      <c r="I25" s="41"/>
      <c r="J25" s="41"/>
      <c r="K25" s="41"/>
      <c r="L25" s="41"/>
      <c r="M25" s="48"/>
      <c r="N25" s="49"/>
      <c r="O25" s="692"/>
      <c r="P25" s="692"/>
      <c r="Q25" s="6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5.75">
      <c r="A26" s="1"/>
      <c r="B26" s="780"/>
      <c r="C26" s="778" t="s">
        <v>174</v>
      </c>
      <c r="D26" s="38" t="s">
        <v>47</v>
      </c>
      <c r="E26" s="723" t="s">
        <v>390</v>
      </c>
      <c r="F26" s="39">
        <v>4</v>
      </c>
      <c r="G26" s="38" t="s">
        <v>47</v>
      </c>
      <c r="H26" s="41">
        <f t="shared" si="1"/>
        <v>10000000</v>
      </c>
      <c r="I26" s="41">
        <v>10000000</v>
      </c>
      <c r="J26" s="41"/>
      <c r="K26" s="41"/>
      <c r="L26" s="41"/>
      <c r="M26" s="56"/>
      <c r="N26" s="56"/>
      <c r="O26" s="771">
        <f>+F27/F26</f>
        <v>0</v>
      </c>
      <c r="P26" s="771">
        <f>+H27/H26</f>
        <v>0</v>
      </c>
      <c r="Q26" s="772" t="e">
        <f>+(O26*O26)/P26</f>
        <v>#DIV/0!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37.5" customHeight="1">
      <c r="A27" s="1"/>
      <c r="B27" s="781"/>
      <c r="C27" s="692"/>
      <c r="D27" s="38" t="s">
        <v>49</v>
      </c>
      <c r="E27" s="783"/>
      <c r="F27" s="57"/>
      <c r="G27" s="38" t="s">
        <v>50</v>
      </c>
      <c r="H27" s="41">
        <f t="shared" si="1"/>
        <v>0</v>
      </c>
      <c r="I27" s="41"/>
      <c r="J27" s="41"/>
      <c r="K27" s="41"/>
      <c r="L27" s="41"/>
      <c r="M27" s="48"/>
      <c r="N27" s="49"/>
      <c r="O27" s="692"/>
      <c r="P27" s="692"/>
      <c r="Q27" s="69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8.75" customHeight="1">
      <c r="A28" s="1"/>
      <c r="B28" s="732"/>
      <c r="C28" s="725" t="s">
        <v>57</v>
      </c>
      <c r="D28" s="38" t="s">
        <v>47</v>
      </c>
      <c r="E28" s="723" t="s">
        <v>54</v>
      </c>
      <c r="F28" s="40">
        <f>F26+F20+F24+F22+F18</f>
        <v>30</v>
      </c>
      <c r="G28" s="38" t="s">
        <v>47</v>
      </c>
      <c r="H28" s="41">
        <f>H20+H26+H18+H22+H24</f>
        <v>60931808</v>
      </c>
      <c r="I28" s="41">
        <f>I20+I26+I18+I22+I24</f>
        <v>60931808</v>
      </c>
      <c r="J28" s="41">
        <f t="shared" ref="J28:L29" si="3">J20+J26</f>
        <v>0</v>
      </c>
      <c r="K28" s="41">
        <f t="shared" si="3"/>
        <v>0</v>
      </c>
      <c r="L28" s="41">
        <f t="shared" si="3"/>
        <v>0</v>
      </c>
      <c r="M28" s="48"/>
      <c r="N28" s="49"/>
      <c r="O28" s="771">
        <f>+F29/F28</f>
        <v>0</v>
      </c>
      <c r="P28" s="771">
        <f>+H29/H28</f>
        <v>0</v>
      </c>
      <c r="Q28" s="772" t="e">
        <f>+(O28*O28)/P28</f>
        <v>#DIV/0!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8.75" customHeight="1">
      <c r="A29" s="1"/>
      <c r="B29" s="692"/>
      <c r="C29" s="696"/>
      <c r="D29" s="38" t="s">
        <v>49</v>
      </c>
      <c r="E29" s="692"/>
      <c r="F29" s="71">
        <f>F27</f>
        <v>0</v>
      </c>
      <c r="G29" s="38" t="s">
        <v>50</v>
      </c>
      <c r="H29" s="41">
        <f>H21+H27</f>
        <v>0</v>
      </c>
      <c r="I29" s="41"/>
      <c r="J29" s="41">
        <f t="shared" si="3"/>
        <v>0</v>
      </c>
      <c r="K29" s="41">
        <f t="shared" si="3"/>
        <v>0</v>
      </c>
      <c r="L29" s="41">
        <f t="shared" si="3"/>
        <v>0</v>
      </c>
      <c r="M29" s="48"/>
      <c r="N29" s="49"/>
      <c r="O29" s="692"/>
      <c r="P29" s="692"/>
      <c r="Q29" s="69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5.75" customHeight="1">
      <c r="A30" s="1"/>
      <c r="B30" s="1"/>
      <c r="C30" s="1"/>
      <c r="D30" s="59"/>
      <c r="E30" s="1"/>
      <c r="F30" s="1"/>
      <c r="G30" s="1"/>
      <c r="H30" s="60"/>
      <c r="I30" s="61"/>
      <c r="J30" s="32"/>
      <c r="K30" s="32"/>
      <c r="L30" s="2"/>
      <c r="M30" s="3"/>
      <c r="N30" s="3"/>
      <c r="O30" s="61"/>
      <c r="P30" s="62"/>
      <c r="Q30" s="63"/>
      <c r="R30" s="62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5.75" customHeight="1">
      <c r="A31" s="1"/>
      <c r="B31" s="726" t="s">
        <v>58</v>
      </c>
      <c r="C31" s="727"/>
      <c r="D31" s="765" t="s">
        <v>59</v>
      </c>
      <c r="E31" s="730"/>
      <c r="F31" s="730"/>
      <c r="G31" s="730"/>
      <c r="H31" s="730"/>
      <c r="I31" s="727"/>
      <c r="J31" s="72" t="s">
        <v>60</v>
      </c>
      <c r="K31" s="765" t="s">
        <v>61</v>
      </c>
      <c r="L31" s="727"/>
      <c r="M31" s="729" t="s">
        <v>62</v>
      </c>
      <c r="N31" s="730"/>
      <c r="O31" s="730"/>
      <c r="P31" s="730"/>
      <c r="Q31" s="72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26.25" customHeight="1">
      <c r="A32" s="1"/>
      <c r="B32" s="766" t="s">
        <v>148</v>
      </c>
      <c r="C32" s="695"/>
      <c r="D32" s="764" t="s">
        <v>175</v>
      </c>
      <c r="E32" s="694"/>
      <c r="F32" s="694"/>
      <c r="G32" s="694"/>
      <c r="H32" s="694"/>
      <c r="I32" s="695"/>
      <c r="J32" s="691" t="s">
        <v>65</v>
      </c>
      <c r="K32" s="73" t="s">
        <v>47</v>
      </c>
      <c r="L32" s="74">
        <v>600</v>
      </c>
      <c r="M32" s="693" t="s">
        <v>364</v>
      </c>
      <c r="N32" s="694"/>
      <c r="O32" s="694"/>
      <c r="P32" s="694"/>
      <c r="Q32" s="695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9" ht="18" customHeight="1">
      <c r="A33" s="1"/>
      <c r="B33" s="717"/>
      <c r="C33" s="741"/>
      <c r="D33" s="696"/>
      <c r="E33" s="697"/>
      <c r="F33" s="697"/>
      <c r="G33" s="697"/>
      <c r="H33" s="697"/>
      <c r="I33" s="698"/>
      <c r="J33" s="692"/>
      <c r="K33" s="73" t="s">
        <v>49</v>
      </c>
      <c r="L33" s="74">
        <v>318</v>
      </c>
      <c r="M33" s="696"/>
      <c r="N33" s="697"/>
      <c r="O33" s="697"/>
      <c r="P33" s="697"/>
      <c r="Q33" s="698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9" ht="15" customHeight="1">
      <c r="A34" s="1"/>
      <c r="B34" s="700" t="s">
        <v>357</v>
      </c>
      <c r="C34" s="701"/>
      <c r="D34" s="701"/>
      <c r="E34" s="701"/>
      <c r="F34" s="701"/>
      <c r="G34" s="701"/>
      <c r="H34" s="701"/>
      <c r="I34" s="701"/>
      <c r="J34" s="701"/>
      <c r="K34" s="701"/>
      <c r="L34" s="702"/>
      <c r="M34" s="699" t="s">
        <v>66</v>
      </c>
      <c r="N34" s="694"/>
      <c r="O34" s="694"/>
      <c r="P34" s="694"/>
      <c r="Q34" s="695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</row>
    <row r="35" spans="1:39" ht="29.25" customHeight="1">
      <c r="A35" s="1"/>
      <c r="B35" s="703"/>
      <c r="C35" s="704"/>
      <c r="D35" s="704"/>
      <c r="E35" s="704"/>
      <c r="F35" s="704"/>
      <c r="G35" s="704"/>
      <c r="H35" s="704"/>
      <c r="I35" s="704"/>
      <c r="J35" s="704"/>
      <c r="K35" s="704"/>
      <c r="L35" s="705"/>
      <c r="M35" s="697"/>
      <c r="N35" s="697"/>
      <c r="O35" s="697"/>
      <c r="P35" s="697"/>
      <c r="Q35" s="698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</row>
    <row r="36" spans="1:39" ht="15.75" customHeight="1">
      <c r="A36" s="1"/>
      <c r="B36" s="703"/>
      <c r="C36" s="704"/>
      <c r="D36" s="704"/>
      <c r="E36" s="704"/>
      <c r="F36" s="704"/>
      <c r="G36" s="704"/>
      <c r="H36" s="704"/>
      <c r="I36" s="704"/>
      <c r="J36" s="704"/>
      <c r="K36" s="704"/>
      <c r="L36" s="705"/>
      <c r="M36" s="709" t="s">
        <v>365</v>
      </c>
      <c r="N36" s="709"/>
      <c r="O36" s="709"/>
      <c r="P36" s="709"/>
      <c r="Q36" s="710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</row>
    <row r="37" spans="1:39" ht="15.75" customHeight="1">
      <c r="A37" s="1"/>
      <c r="B37" s="703"/>
      <c r="C37" s="704"/>
      <c r="D37" s="704"/>
      <c r="E37" s="704"/>
      <c r="F37" s="704"/>
      <c r="G37" s="704"/>
      <c r="H37" s="704"/>
      <c r="I37" s="704"/>
      <c r="J37" s="704"/>
      <c r="K37" s="704"/>
      <c r="L37" s="705"/>
      <c r="M37" s="711"/>
      <c r="N37" s="711"/>
      <c r="O37" s="711"/>
      <c r="P37" s="711"/>
      <c r="Q37" s="712"/>
    </row>
    <row r="38" spans="1:39" ht="15.75" customHeight="1">
      <c r="A38" s="1"/>
      <c r="B38" s="703"/>
      <c r="C38" s="704"/>
      <c r="D38" s="704"/>
      <c r="E38" s="704"/>
      <c r="F38" s="704"/>
      <c r="G38" s="704"/>
      <c r="H38" s="704"/>
      <c r="I38" s="704"/>
      <c r="J38" s="704"/>
      <c r="K38" s="704"/>
      <c r="L38" s="705"/>
      <c r="M38" s="699" t="s">
        <v>66</v>
      </c>
      <c r="N38" s="699"/>
      <c r="O38" s="699"/>
      <c r="P38" s="699"/>
      <c r="Q38" s="713"/>
    </row>
    <row r="39" spans="1:39" ht="30.6" customHeight="1">
      <c r="A39" s="1"/>
      <c r="B39" s="706"/>
      <c r="C39" s="707"/>
      <c r="D39" s="707"/>
      <c r="E39" s="707"/>
      <c r="F39" s="707"/>
      <c r="G39" s="707"/>
      <c r="H39" s="707"/>
      <c r="I39" s="707"/>
      <c r="J39" s="707"/>
      <c r="K39" s="707"/>
      <c r="L39" s="708"/>
      <c r="M39" s="714"/>
      <c r="N39" s="714"/>
      <c r="O39" s="714"/>
      <c r="P39" s="714"/>
      <c r="Q39" s="715"/>
    </row>
    <row r="40" spans="1:3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3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3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3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3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2"/>
      <c r="M1001" s="3"/>
      <c r="N1001" s="3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2"/>
      <c r="M1002" s="3"/>
      <c r="N1002" s="3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2"/>
      <c r="M1003" s="3"/>
      <c r="N1003" s="3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2"/>
      <c r="M1004" s="3"/>
      <c r="N1004" s="3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2"/>
      <c r="M1005" s="3"/>
      <c r="N1005" s="3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2"/>
      <c r="M1006" s="3"/>
      <c r="N1006" s="3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</sheetData>
  <mergeCells count="95">
    <mergeCell ref="P24:P25"/>
    <mergeCell ref="Q24:Q25"/>
    <mergeCell ref="C22:C23"/>
    <mergeCell ref="E22:E23"/>
    <mergeCell ref="O22:O23"/>
    <mergeCell ref="P22:P23"/>
    <mergeCell ref="Q22:Q23"/>
    <mergeCell ref="C18:C19"/>
    <mergeCell ref="E18:E19"/>
    <mergeCell ref="O18:O19"/>
    <mergeCell ref="P18:P19"/>
    <mergeCell ref="B18:B21"/>
    <mergeCell ref="C6:Q6"/>
    <mergeCell ref="D7:Q7"/>
    <mergeCell ref="D8:Q8"/>
    <mergeCell ref="D9:I9"/>
    <mergeCell ref="B2:C5"/>
    <mergeCell ref="D2:K3"/>
    <mergeCell ref="L2:O2"/>
    <mergeCell ref="P2:Q5"/>
    <mergeCell ref="L3:O3"/>
    <mergeCell ref="D4:K5"/>
    <mergeCell ref="L4:O4"/>
    <mergeCell ref="L5:O5"/>
    <mergeCell ref="U11:W11"/>
    <mergeCell ref="D12:I12"/>
    <mergeCell ref="N12:P12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M31:Q31"/>
    <mergeCell ref="U14:V14"/>
    <mergeCell ref="U15:V15"/>
    <mergeCell ref="U16:V16"/>
    <mergeCell ref="U17:V17"/>
    <mergeCell ref="O20:O21"/>
    <mergeCell ref="P20:P21"/>
    <mergeCell ref="Q20:Q21"/>
    <mergeCell ref="O26:O27"/>
    <mergeCell ref="P26:P27"/>
    <mergeCell ref="Q26:Q27"/>
    <mergeCell ref="O28:O29"/>
    <mergeCell ref="P28:P29"/>
    <mergeCell ref="Q28:Q29"/>
    <mergeCell ref="Q18:Q19"/>
    <mergeCell ref="O24:O25"/>
    <mergeCell ref="B11:C11"/>
    <mergeCell ref="B12:C12"/>
    <mergeCell ref="B13:C13"/>
    <mergeCell ref="N10:P10"/>
    <mergeCell ref="M9:Q9"/>
    <mergeCell ref="B10:C10"/>
    <mergeCell ref="B9:C9"/>
    <mergeCell ref="I15:L16"/>
    <mergeCell ref="M15:N16"/>
    <mergeCell ref="D14:I14"/>
    <mergeCell ref="N14:P14"/>
    <mergeCell ref="B15:B17"/>
    <mergeCell ref="C15:C17"/>
    <mergeCell ref="D15:D17"/>
    <mergeCell ref="E15:E17"/>
    <mergeCell ref="F15:F17"/>
    <mergeCell ref="O15:Q15"/>
    <mergeCell ref="O16:O17"/>
    <mergeCell ref="P16:P17"/>
    <mergeCell ref="Q16:Q17"/>
    <mergeCell ref="G15:G17"/>
    <mergeCell ref="H15:H17"/>
    <mergeCell ref="K31:L31"/>
    <mergeCell ref="B34:L39"/>
    <mergeCell ref="C20:C21"/>
    <mergeCell ref="E20:E21"/>
    <mergeCell ref="C26:C27"/>
    <mergeCell ref="E26:E27"/>
    <mergeCell ref="B28:B29"/>
    <mergeCell ref="C28:C29"/>
    <mergeCell ref="E28:E29"/>
    <mergeCell ref="B31:C31"/>
    <mergeCell ref="D31:I31"/>
    <mergeCell ref="C24:C25"/>
    <mergeCell ref="E24:E25"/>
    <mergeCell ref="B22:B27"/>
    <mergeCell ref="M36:Q37"/>
    <mergeCell ref="M38:Q39"/>
    <mergeCell ref="B32:C33"/>
    <mergeCell ref="D32:I33"/>
    <mergeCell ref="J32:J33"/>
    <mergeCell ref="M34:Q35"/>
    <mergeCell ref="M32:Q33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6"/>
  <sheetViews>
    <sheetView topLeftCell="A14" zoomScale="70" zoomScaleNormal="70" workbookViewId="0">
      <selection activeCell="B24" sqref="B24:B25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style="117" customWidth="1"/>
    <col min="9" max="9" width="22.28515625" style="117" bestFit="1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10"/>
      <c r="I1" s="110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176</v>
      </c>
      <c r="E2" s="694"/>
      <c r="F2" s="694"/>
      <c r="G2" s="694"/>
      <c r="H2" s="694"/>
      <c r="I2" s="694"/>
      <c r="J2" s="694"/>
      <c r="K2" s="695"/>
      <c r="L2" s="750" t="s">
        <v>177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178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179</v>
      </c>
      <c r="E4" s="694"/>
      <c r="F4" s="694"/>
      <c r="G4" s="694"/>
      <c r="H4" s="694"/>
      <c r="I4" s="694"/>
      <c r="J4" s="694"/>
      <c r="K4" s="695"/>
      <c r="L4" s="750" t="s">
        <v>180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181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40" t="s">
        <v>182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183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184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37">
        <v>-2024730010063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185</v>
      </c>
      <c r="D14" s="773" t="s">
        <v>186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187</v>
      </c>
      <c r="E15" s="691" t="s">
        <v>30</v>
      </c>
      <c r="F15" s="691" t="s">
        <v>31</v>
      </c>
      <c r="G15" s="759" t="s">
        <v>188</v>
      </c>
      <c r="H15" s="760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6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39.75" customHeight="1">
      <c r="A17" s="1"/>
      <c r="B17" s="692"/>
      <c r="C17" s="692"/>
      <c r="D17" s="692"/>
      <c r="E17" s="692"/>
      <c r="F17" s="692"/>
      <c r="G17" s="692"/>
      <c r="H17" s="762"/>
      <c r="I17" s="111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3.25" customHeight="1">
      <c r="A18" s="1"/>
      <c r="B18" s="767" t="s">
        <v>189</v>
      </c>
      <c r="C18" s="720" t="s">
        <v>190</v>
      </c>
      <c r="D18" s="38" t="s">
        <v>47</v>
      </c>
      <c r="E18" s="723" t="s">
        <v>191</v>
      </c>
      <c r="F18" s="55">
        <v>1</v>
      </c>
      <c r="G18" s="38" t="s">
        <v>47</v>
      </c>
      <c r="H18" s="112">
        <f t="shared" ref="H18:H36" si="0">I18+J18+K18+L18</f>
        <v>300000000</v>
      </c>
      <c r="I18" s="119">
        <v>300000000</v>
      </c>
      <c r="J18" s="48"/>
      <c r="K18" s="48"/>
      <c r="L18" s="75"/>
      <c r="M18" s="56"/>
      <c r="N18" s="56"/>
      <c r="O18" s="771">
        <f>+F19/F18</f>
        <v>0</v>
      </c>
      <c r="P18" s="771">
        <f>+H19/H18</f>
        <v>0</v>
      </c>
      <c r="Q18" s="772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3.25" customHeight="1">
      <c r="A19" s="1"/>
      <c r="B19" s="776"/>
      <c r="C19" s="692"/>
      <c r="D19" s="38" t="s">
        <v>49</v>
      </c>
      <c r="E19" s="692"/>
      <c r="F19" s="57"/>
      <c r="G19" s="38" t="s">
        <v>50</v>
      </c>
      <c r="H19" s="112">
        <f t="shared" si="0"/>
        <v>0</v>
      </c>
      <c r="I19" s="120"/>
      <c r="J19" s="48"/>
      <c r="K19" s="48"/>
      <c r="L19" s="75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3.25" customHeight="1">
      <c r="A20" s="1"/>
      <c r="B20" s="776"/>
      <c r="C20" s="720" t="s">
        <v>192</v>
      </c>
      <c r="D20" s="38" t="s">
        <v>47</v>
      </c>
      <c r="E20" s="723" t="s">
        <v>193</v>
      </c>
      <c r="F20" s="55">
        <v>1</v>
      </c>
      <c r="G20" s="38" t="s">
        <v>47</v>
      </c>
      <c r="H20" s="112">
        <f t="shared" si="0"/>
        <v>458598347</v>
      </c>
      <c r="I20" s="120">
        <v>458598347</v>
      </c>
      <c r="J20" s="48"/>
      <c r="K20" s="48"/>
      <c r="L20" s="75"/>
      <c r="M20" s="56"/>
      <c r="N20" s="56"/>
      <c r="O20" s="771">
        <f>+F21/F20</f>
        <v>0</v>
      </c>
      <c r="P20" s="771">
        <f>+H21/H20</f>
        <v>0</v>
      </c>
      <c r="Q20" s="772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3.25" customHeight="1">
      <c r="A21" s="1"/>
      <c r="B21" s="776"/>
      <c r="C21" s="692"/>
      <c r="D21" s="38" t="s">
        <v>49</v>
      </c>
      <c r="E21" s="692"/>
      <c r="F21" s="57"/>
      <c r="G21" s="38" t="s">
        <v>50</v>
      </c>
      <c r="H21" s="112">
        <f t="shared" si="0"/>
        <v>0</v>
      </c>
      <c r="I21" s="120"/>
      <c r="J21" s="48"/>
      <c r="K21" s="48"/>
      <c r="L21" s="75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3.25" customHeight="1">
      <c r="A22" s="1"/>
      <c r="B22" s="776"/>
      <c r="C22" s="720" t="s">
        <v>194</v>
      </c>
      <c r="D22" s="38" t="s">
        <v>47</v>
      </c>
      <c r="E22" s="723" t="s">
        <v>54</v>
      </c>
      <c r="F22" s="55">
        <v>1</v>
      </c>
      <c r="G22" s="38" t="s">
        <v>47</v>
      </c>
      <c r="H22" s="112">
        <f t="shared" si="0"/>
        <v>100000000</v>
      </c>
      <c r="I22" s="120">
        <v>100000000</v>
      </c>
      <c r="J22" s="48"/>
      <c r="K22" s="48"/>
      <c r="L22" s="75"/>
      <c r="M22" s="56"/>
      <c r="N22" s="56"/>
      <c r="O22" s="771">
        <f>+F23/F22</f>
        <v>0</v>
      </c>
      <c r="P22" s="771">
        <f>+H23/H22</f>
        <v>0</v>
      </c>
      <c r="Q22" s="772" t="e">
        <f>+(O22*O22)/P22</f>
        <v>#DIV/0!</v>
      </c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3.25" customHeight="1">
      <c r="A23" s="1"/>
      <c r="B23" s="777"/>
      <c r="C23" s="692"/>
      <c r="D23" s="38" t="s">
        <v>49</v>
      </c>
      <c r="E23" s="692"/>
      <c r="F23" s="57">
        <v>0</v>
      </c>
      <c r="G23" s="38" t="s">
        <v>50</v>
      </c>
      <c r="H23" s="112">
        <f t="shared" si="0"/>
        <v>0</v>
      </c>
      <c r="I23" s="120"/>
      <c r="J23" s="48"/>
      <c r="K23" s="48"/>
      <c r="L23" s="75"/>
      <c r="M23" s="48"/>
      <c r="N23" s="49"/>
      <c r="O23" s="692"/>
      <c r="P23" s="692"/>
      <c r="Q23" s="692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23.25" customHeight="1">
      <c r="A24" s="1"/>
      <c r="B24" s="767" t="s">
        <v>195</v>
      </c>
      <c r="C24" s="778" t="s">
        <v>196</v>
      </c>
      <c r="D24" s="38" t="s">
        <v>47</v>
      </c>
      <c r="E24" s="723" t="s">
        <v>197</v>
      </c>
      <c r="F24" s="109">
        <v>1</v>
      </c>
      <c r="G24" s="38" t="s">
        <v>47</v>
      </c>
      <c r="H24" s="112">
        <f t="shared" si="0"/>
        <v>100000000</v>
      </c>
      <c r="I24" s="120">
        <v>100000000</v>
      </c>
      <c r="J24" s="48"/>
      <c r="K24" s="48"/>
      <c r="L24" s="75"/>
      <c r="M24" s="56"/>
      <c r="N24" s="56"/>
      <c r="O24" s="771">
        <f>+F25/F24</f>
        <v>0</v>
      </c>
      <c r="P24" s="771">
        <f>+H25/H24</f>
        <v>0</v>
      </c>
      <c r="Q24" s="772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23.25" customHeight="1">
      <c r="A25" s="1"/>
      <c r="B25" s="721"/>
      <c r="C25" s="692"/>
      <c r="D25" s="38" t="s">
        <v>49</v>
      </c>
      <c r="E25" s="692"/>
      <c r="F25" s="82"/>
      <c r="G25" s="38" t="s">
        <v>50</v>
      </c>
      <c r="H25" s="112">
        <f t="shared" si="0"/>
        <v>0</v>
      </c>
      <c r="I25" s="120"/>
      <c r="J25" s="48"/>
      <c r="K25" s="48"/>
      <c r="L25" s="75"/>
      <c r="M25" s="48"/>
      <c r="N25" s="49"/>
      <c r="O25" s="692"/>
      <c r="P25" s="692"/>
      <c r="Q25" s="6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31.5" customHeight="1">
      <c r="A26" s="1"/>
      <c r="B26" s="789" t="s">
        <v>359</v>
      </c>
      <c r="C26" s="778" t="s">
        <v>198</v>
      </c>
      <c r="D26" s="38" t="s">
        <v>47</v>
      </c>
      <c r="E26" s="723" t="s">
        <v>100</v>
      </c>
      <c r="F26" s="109">
        <v>1</v>
      </c>
      <c r="G26" s="38" t="s">
        <v>47</v>
      </c>
      <c r="H26" s="112">
        <f t="shared" ref="H26:H27" si="1">I26+J26+K26+L26</f>
        <v>5000000</v>
      </c>
      <c r="I26" s="120">
        <v>5000000</v>
      </c>
      <c r="J26" s="48"/>
      <c r="K26" s="48"/>
      <c r="L26" s="75"/>
      <c r="M26" s="56"/>
      <c r="N26" s="56"/>
      <c r="O26" s="771">
        <f>+F27/F26</f>
        <v>0</v>
      </c>
      <c r="P26" s="771">
        <f>+H27/H26</f>
        <v>0</v>
      </c>
      <c r="Q26" s="772" t="e">
        <f>+(O26*O26)/P26</f>
        <v>#DIV/0!</v>
      </c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31.5" customHeight="1">
      <c r="A27" s="1"/>
      <c r="B27" s="790"/>
      <c r="C27" s="692"/>
      <c r="D27" s="38" t="s">
        <v>49</v>
      </c>
      <c r="E27" s="692"/>
      <c r="F27" s="57"/>
      <c r="G27" s="38" t="s">
        <v>50</v>
      </c>
      <c r="H27" s="112">
        <f t="shared" si="1"/>
        <v>0</v>
      </c>
      <c r="I27" s="120"/>
      <c r="J27" s="48"/>
      <c r="K27" s="48"/>
      <c r="L27" s="75"/>
      <c r="M27" s="48"/>
      <c r="N27" s="49"/>
      <c r="O27" s="692"/>
      <c r="P27" s="692"/>
      <c r="Q27" s="692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31.5" customHeight="1">
      <c r="A28" s="1"/>
      <c r="B28" s="790"/>
      <c r="C28" s="778" t="s">
        <v>401</v>
      </c>
      <c r="D28" s="38" t="s">
        <v>47</v>
      </c>
      <c r="E28" s="723" t="s">
        <v>100</v>
      </c>
      <c r="F28" s="109">
        <v>1</v>
      </c>
      <c r="G28" s="38" t="s">
        <v>47</v>
      </c>
      <c r="H28" s="112">
        <f t="shared" ref="H28:H29" si="2">I28+J28+K28+L28</f>
        <v>25000000</v>
      </c>
      <c r="I28" s="120">
        <v>25000000</v>
      </c>
      <c r="J28" s="48"/>
      <c r="K28" s="48"/>
      <c r="L28" s="75"/>
      <c r="M28" s="56"/>
      <c r="N28" s="56"/>
      <c r="O28" s="771">
        <f>+F29/F28</f>
        <v>0</v>
      </c>
      <c r="P28" s="771">
        <f>+H29/H28</f>
        <v>0</v>
      </c>
      <c r="Q28" s="772" t="e">
        <f>+(O28*O28)/P28</f>
        <v>#DIV/0!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31.5" customHeight="1">
      <c r="A29" s="1"/>
      <c r="B29" s="790"/>
      <c r="C29" s="692"/>
      <c r="D29" s="38" t="s">
        <v>49</v>
      </c>
      <c r="E29" s="692"/>
      <c r="F29" s="57"/>
      <c r="G29" s="38" t="s">
        <v>50</v>
      </c>
      <c r="H29" s="112">
        <f t="shared" si="2"/>
        <v>0</v>
      </c>
      <c r="I29" s="120"/>
      <c r="J29" s="48"/>
      <c r="K29" s="48"/>
      <c r="L29" s="75"/>
      <c r="M29" s="48"/>
      <c r="N29" s="49"/>
      <c r="O29" s="692"/>
      <c r="P29" s="692"/>
      <c r="Q29" s="69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31.5" customHeight="1">
      <c r="A30" s="1"/>
      <c r="B30" s="790"/>
      <c r="C30" s="778" t="s">
        <v>402</v>
      </c>
      <c r="D30" s="38" t="s">
        <v>47</v>
      </c>
      <c r="E30" s="723" t="s">
        <v>100</v>
      </c>
      <c r="F30" s="109">
        <v>1</v>
      </c>
      <c r="G30" s="38" t="s">
        <v>47</v>
      </c>
      <c r="H30" s="112">
        <f t="shared" si="0"/>
        <v>20000000</v>
      </c>
      <c r="I30" s="120">
        <v>20000000</v>
      </c>
      <c r="J30" s="48"/>
      <c r="K30" s="48"/>
      <c r="L30" s="75"/>
      <c r="M30" s="56"/>
      <c r="N30" s="56"/>
      <c r="O30" s="771">
        <f>+F31/F30</f>
        <v>0</v>
      </c>
      <c r="P30" s="771">
        <f>+H31/H30</f>
        <v>0</v>
      </c>
      <c r="Q30" s="772" t="e">
        <f>+(O30*O30)/P30</f>
        <v>#DIV/0!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31.5" customHeight="1">
      <c r="A31" s="1"/>
      <c r="B31" s="791"/>
      <c r="C31" s="692"/>
      <c r="D31" s="38" t="s">
        <v>49</v>
      </c>
      <c r="E31" s="692"/>
      <c r="F31" s="57"/>
      <c r="G31" s="38" t="s">
        <v>50</v>
      </c>
      <c r="H31" s="112">
        <f t="shared" si="0"/>
        <v>0</v>
      </c>
      <c r="I31" s="120"/>
      <c r="J31" s="48"/>
      <c r="K31" s="48"/>
      <c r="L31" s="75"/>
      <c r="M31" s="48"/>
      <c r="N31" s="49"/>
      <c r="O31" s="692"/>
      <c r="P31" s="692"/>
      <c r="Q31" s="69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23.25" customHeight="1">
      <c r="A32" s="1"/>
      <c r="B32" s="767" t="s">
        <v>199</v>
      </c>
      <c r="C32" s="778" t="s">
        <v>200</v>
      </c>
      <c r="D32" s="38" t="s">
        <v>47</v>
      </c>
      <c r="E32" s="723" t="s">
        <v>380</v>
      </c>
      <c r="F32" s="39">
        <v>2</v>
      </c>
      <c r="G32" s="38" t="s">
        <v>47</v>
      </c>
      <c r="H32" s="112">
        <f t="shared" si="0"/>
        <v>50000000</v>
      </c>
      <c r="I32" s="120">
        <v>50000000</v>
      </c>
      <c r="J32" s="48"/>
      <c r="K32" s="48"/>
      <c r="L32" s="75"/>
      <c r="M32" s="56"/>
      <c r="N32" s="56"/>
      <c r="O32" s="771">
        <f>+F33/F32</f>
        <v>0</v>
      </c>
      <c r="P32" s="771">
        <f>+H33/H32</f>
        <v>0</v>
      </c>
      <c r="Q32" s="772" t="e">
        <f>+(O32*O32)/P32</f>
        <v>#DIV/0!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9" ht="23.25" customHeight="1">
      <c r="A33" s="1"/>
      <c r="B33" s="721"/>
      <c r="C33" s="692"/>
      <c r="D33" s="38" t="s">
        <v>49</v>
      </c>
      <c r="E33" s="692"/>
      <c r="F33" s="57"/>
      <c r="G33" s="38" t="s">
        <v>50</v>
      </c>
      <c r="H33" s="112">
        <f t="shared" si="0"/>
        <v>0</v>
      </c>
      <c r="I33" s="120"/>
      <c r="J33" s="48"/>
      <c r="K33" s="48"/>
      <c r="L33" s="75"/>
      <c r="M33" s="48"/>
      <c r="N33" s="49"/>
      <c r="O33" s="692"/>
      <c r="P33" s="692"/>
      <c r="Q33" s="69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9" ht="31.5" customHeight="1">
      <c r="A34" s="1"/>
      <c r="B34" s="767" t="s">
        <v>201</v>
      </c>
      <c r="C34" s="778" t="s">
        <v>202</v>
      </c>
      <c r="D34" s="38" t="s">
        <v>47</v>
      </c>
      <c r="E34" s="723" t="s">
        <v>393</v>
      </c>
      <c r="F34" s="39">
        <v>1</v>
      </c>
      <c r="G34" s="38" t="s">
        <v>47</v>
      </c>
      <c r="H34" s="112">
        <f t="shared" si="0"/>
        <v>120000000</v>
      </c>
      <c r="I34" s="120">
        <v>120000000</v>
      </c>
      <c r="J34" s="48"/>
      <c r="K34" s="48"/>
      <c r="L34" s="75"/>
      <c r="M34" s="56"/>
      <c r="N34" s="56"/>
      <c r="O34" s="771">
        <f>+F35/F34</f>
        <v>0</v>
      </c>
      <c r="P34" s="771">
        <f>+H35/H34</f>
        <v>0</v>
      </c>
      <c r="Q34" s="772" t="e">
        <f>+(O34*O34)/P34</f>
        <v>#DIV/0!</v>
      </c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9" ht="31.5" customHeight="1">
      <c r="A35" s="1"/>
      <c r="B35" s="721"/>
      <c r="C35" s="692"/>
      <c r="D35" s="38" t="s">
        <v>49</v>
      </c>
      <c r="E35" s="692"/>
      <c r="F35" s="57"/>
      <c r="G35" s="38" t="s">
        <v>50</v>
      </c>
      <c r="H35" s="112">
        <f t="shared" si="0"/>
        <v>0</v>
      </c>
      <c r="I35" s="120"/>
      <c r="J35" s="48"/>
      <c r="K35" s="48"/>
      <c r="L35" s="75"/>
      <c r="M35" s="48"/>
      <c r="N35" s="49"/>
      <c r="O35" s="692"/>
      <c r="P35" s="692"/>
      <c r="Q35" s="69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9" ht="23.25" customHeight="1">
      <c r="A36" s="1"/>
      <c r="B36" s="767" t="s">
        <v>203</v>
      </c>
      <c r="C36" s="778" t="s">
        <v>204</v>
      </c>
      <c r="D36" s="38" t="s">
        <v>47</v>
      </c>
      <c r="E36" s="723" t="s">
        <v>205</v>
      </c>
      <c r="F36" s="39">
        <v>1</v>
      </c>
      <c r="G36" s="38" t="s">
        <v>47</v>
      </c>
      <c r="H36" s="112">
        <f t="shared" si="0"/>
        <v>50000000</v>
      </c>
      <c r="I36" s="120">
        <v>50000000</v>
      </c>
      <c r="J36" s="48"/>
      <c r="K36" s="48"/>
      <c r="L36" s="75"/>
      <c r="M36" s="56"/>
      <c r="N36" s="56"/>
      <c r="O36" s="771">
        <f>+F37/F36</f>
        <v>0</v>
      </c>
      <c r="P36" s="771">
        <f>+H37/H36</f>
        <v>0</v>
      </c>
      <c r="Q36" s="772" t="e">
        <f>+(O36*O36)/P36</f>
        <v>#DIV/0!</v>
      </c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9" ht="53.45" customHeight="1">
      <c r="A37" s="1"/>
      <c r="B37" s="777"/>
      <c r="C37" s="782"/>
      <c r="D37" s="38" t="s">
        <v>49</v>
      </c>
      <c r="E37" s="783"/>
      <c r="F37" s="57"/>
      <c r="G37" s="38" t="s">
        <v>50</v>
      </c>
      <c r="H37" s="112">
        <v>0</v>
      </c>
      <c r="I37" s="120"/>
      <c r="J37" s="48"/>
      <c r="K37" s="48"/>
      <c r="L37" s="75"/>
      <c r="M37" s="48"/>
      <c r="N37" s="49"/>
      <c r="O37" s="784"/>
      <c r="P37" s="784"/>
      <c r="Q37" s="785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9" ht="23.25" customHeight="1">
      <c r="A38" s="1"/>
      <c r="B38" s="767" t="s">
        <v>394</v>
      </c>
      <c r="C38" s="770" t="s">
        <v>391</v>
      </c>
      <c r="D38" s="38" t="s">
        <v>47</v>
      </c>
      <c r="E38" s="723" t="s">
        <v>392</v>
      </c>
      <c r="F38" s="39">
        <v>1</v>
      </c>
      <c r="G38" s="38" t="s">
        <v>47</v>
      </c>
      <c r="H38" s="112">
        <f>I38+J38+K38+L38</f>
        <v>100000000</v>
      </c>
      <c r="I38" s="119">
        <v>100000000</v>
      </c>
      <c r="J38" s="48"/>
      <c r="K38" s="48"/>
      <c r="L38" s="75"/>
      <c r="M38" s="56"/>
      <c r="N38" s="56"/>
      <c r="O38" s="771">
        <f>+F39/F38</f>
        <v>0</v>
      </c>
      <c r="P38" s="771">
        <f>+H39/H38</f>
        <v>0</v>
      </c>
      <c r="Q38" s="772" t="e">
        <f>+(O38*O38)/P38</f>
        <v>#DIV/0!</v>
      </c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9" ht="70.900000000000006" customHeight="1">
      <c r="A39" s="1"/>
      <c r="B39" s="776"/>
      <c r="C39" s="692"/>
      <c r="D39" s="38" t="s">
        <v>49</v>
      </c>
      <c r="E39" s="692"/>
      <c r="F39" s="57"/>
      <c r="G39" s="38" t="s">
        <v>50</v>
      </c>
      <c r="H39" s="112">
        <f>I39+J39+K39+L39</f>
        <v>0</v>
      </c>
      <c r="I39" s="120"/>
      <c r="J39" s="48"/>
      <c r="K39" s="48"/>
      <c r="L39" s="75"/>
      <c r="M39" s="48"/>
      <c r="N39" s="49"/>
      <c r="O39" s="692"/>
      <c r="P39" s="692"/>
      <c r="Q39" s="692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9" ht="18.75" customHeight="1">
      <c r="A40" s="1"/>
      <c r="B40" s="732"/>
      <c r="C40" s="735" t="s">
        <v>57</v>
      </c>
      <c r="D40" s="38" t="s">
        <v>47</v>
      </c>
      <c r="E40" s="723" t="s">
        <v>54</v>
      </c>
      <c r="F40" s="40">
        <f>F18+F20+F22+F24+F30+F32+F34+F36</f>
        <v>9</v>
      </c>
      <c r="G40" s="38" t="s">
        <v>47</v>
      </c>
      <c r="H40" s="118">
        <f>H38+H36+H34+H32+H30+H28+H26+H24+H22+H20+H18</f>
        <v>1328598347</v>
      </c>
      <c r="I40" s="115">
        <f>I18+I20+I22+I24+I30+I32+I34+I36+I38+I28+I26</f>
        <v>1328598347</v>
      </c>
      <c r="J40" s="83">
        <f t="shared" ref="I40:L41" si="3">J18+J20+J22+J24+J30+J32+J34+J36</f>
        <v>0</v>
      </c>
      <c r="K40" s="83">
        <f t="shared" si="3"/>
        <v>0</v>
      </c>
      <c r="L40" s="83">
        <f t="shared" si="3"/>
        <v>0</v>
      </c>
      <c r="M40" s="84"/>
      <c r="N40" s="49"/>
      <c r="O40" s="771">
        <f>+F41/F40</f>
        <v>0</v>
      </c>
      <c r="P40" s="771">
        <f>+H41/H40</f>
        <v>0</v>
      </c>
      <c r="Q40" s="772" t="e">
        <f>+(O40*O40)/P40</f>
        <v>#DIV/0!</v>
      </c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9" ht="18.75" customHeight="1">
      <c r="A41" s="1"/>
      <c r="B41" s="787"/>
      <c r="C41" s="786"/>
      <c r="D41" s="38" t="s">
        <v>49</v>
      </c>
      <c r="E41" s="783"/>
      <c r="F41" s="40">
        <f>F19+F21+F23+F25+F31+F33+F35+F37</f>
        <v>0</v>
      </c>
      <c r="G41" s="38" t="s">
        <v>50</v>
      </c>
      <c r="H41" s="118">
        <f t="shared" ref="H41" si="4">I41+J41+K41+L41</f>
        <v>0</v>
      </c>
      <c r="I41" s="115">
        <f t="shared" si="3"/>
        <v>0</v>
      </c>
      <c r="J41" s="83">
        <f t="shared" si="3"/>
        <v>0</v>
      </c>
      <c r="K41" s="83">
        <f t="shared" si="3"/>
        <v>0</v>
      </c>
      <c r="L41" s="83">
        <f t="shared" si="3"/>
        <v>0</v>
      </c>
      <c r="M41" s="84"/>
      <c r="N41" s="49"/>
      <c r="O41" s="784"/>
      <c r="P41" s="784"/>
      <c r="Q41" s="785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9" ht="15.75" customHeight="1">
      <c r="A42" s="1"/>
      <c r="B42" s="1"/>
      <c r="C42" s="1"/>
      <c r="D42" s="59"/>
      <c r="E42" s="1"/>
      <c r="F42" s="1"/>
      <c r="G42" s="1"/>
      <c r="H42" s="116"/>
      <c r="I42" s="110"/>
      <c r="J42" s="32"/>
      <c r="K42" s="32"/>
      <c r="L42" s="2"/>
      <c r="M42" s="3"/>
      <c r="N42" s="3"/>
      <c r="O42" s="788"/>
      <c r="P42" s="62"/>
      <c r="Q42" s="63"/>
      <c r="R42" s="62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9" ht="15.75" customHeight="1">
      <c r="A43" s="1"/>
      <c r="B43" s="726" t="s">
        <v>58</v>
      </c>
      <c r="C43" s="727"/>
      <c r="D43" s="765" t="s">
        <v>59</v>
      </c>
      <c r="E43" s="730"/>
      <c r="F43" s="730"/>
      <c r="G43" s="730"/>
      <c r="H43" s="730"/>
      <c r="I43" s="727"/>
      <c r="J43" s="72" t="s">
        <v>60</v>
      </c>
      <c r="K43" s="765" t="s">
        <v>61</v>
      </c>
      <c r="L43" s="727"/>
      <c r="M43" s="85" t="s">
        <v>62</v>
      </c>
      <c r="O43" s="718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9" ht="26.25" customHeight="1">
      <c r="A44" s="1"/>
      <c r="B44" s="766" t="s">
        <v>206</v>
      </c>
      <c r="C44" s="695"/>
      <c r="D44" s="764" t="s">
        <v>207</v>
      </c>
      <c r="E44" s="694"/>
      <c r="F44" s="694"/>
      <c r="G44" s="694"/>
      <c r="H44" s="694"/>
      <c r="I44" s="695"/>
      <c r="J44" s="691" t="s">
        <v>65</v>
      </c>
      <c r="K44" s="73" t="s">
        <v>47</v>
      </c>
      <c r="L44" s="74">
        <v>13750</v>
      </c>
      <c r="M44" s="693" t="s">
        <v>364</v>
      </c>
      <c r="N44" s="694"/>
      <c r="O44" s="694"/>
      <c r="P44" s="694"/>
      <c r="Q44" s="695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9" ht="18" customHeight="1">
      <c r="A45" s="1"/>
      <c r="B45" s="717"/>
      <c r="C45" s="741"/>
      <c r="D45" s="696"/>
      <c r="E45" s="697"/>
      <c r="F45" s="697"/>
      <c r="G45" s="697"/>
      <c r="H45" s="697"/>
      <c r="I45" s="698"/>
      <c r="J45" s="692"/>
      <c r="K45" s="73" t="s">
        <v>49</v>
      </c>
      <c r="L45" s="74">
        <v>1552</v>
      </c>
      <c r="M45" s="696"/>
      <c r="N45" s="697"/>
      <c r="O45" s="697"/>
      <c r="P45" s="697"/>
      <c r="Q45" s="698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9" ht="15" customHeight="1">
      <c r="A46" s="1"/>
      <c r="B46" s="700" t="s">
        <v>357</v>
      </c>
      <c r="C46" s="701"/>
      <c r="D46" s="701"/>
      <c r="E46" s="701"/>
      <c r="F46" s="701"/>
      <c r="G46" s="701"/>
      <c r="H46" s="701"/>
      <c r="I46" s="701"/>
      <c r="J46" s="701"/>
      <c r="K46" s="701"/>
      <c r="L46" s="702"/>
      <c r="M46" s="699" t="s">
        <v>66</v>
      </c>
      <c r="N46" s="694"/>
      <c r="O46" s="694"/>
      <c r="P46" s="694"/>
      <c r="Q46" s="695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</row>
    <row r="47" spans="1:39" ht="29.25" customHeight="1">
      <c r="A47" s="1"/>
      <c r="B47" s="703"/>
      <c r="C47" s="704"/>
      <c r="D47" s="704"/>
      <c r="E47" s="704"/>
      <c r="F47" s="704"/>
      <c r="G47" s="704"/>
      <c r="H47" s="704"/>
      <c r="I47" s="704"/>
      <c r="J47" s="704"/>
      <c r="K47" s="704"/>
      <c r="L47" s="705"/>
      <c r="M47" s="697"/>
      <c r="N47" s="697"/>
      <c r="O47" s="697"/>
      <c r="P47" s="697"/>
      <c r="Q47" s="698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</row>
    <row r="48" spans="1:39" ht="15.75" customHeight="1">
      <c r="A48" s="1"/>
      <c r="B48" s="703"/>
      <c r="C48" s="704"/>
      <c r="D48" s="704"/>
      <c r="E48" s="704"/>
      <c r="F48" s="704"/>
      <c r="G48" s="704"/>
      <c r="H48" s="704"/>
      <c r="I48" s="704"/>
      <c r="J48" s="704"/>
      <c r="K48" s="704"/>
      <c r="L48" s="705"/>
      <c r="M48" s="709" t="s">
        <v>365</v>
      </c>
      <c r="N48" s="709"/>
      <c r="O48" s="709"/>
      <c r="P48" s="709"/>
      <c r="Q48" s="710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</row>
    <row r="49" spans="1:17" ht="15.75" customHeight="1">
      <c r="A49" s="1"/>
      <c r="B49" s="703"/>
      <c r="C49" s="704"/>
      <c r="D49" s="704"/>
      <c r="E49" s="704"/>
      <c r="F49" s="704"/>
      <c r="G49" s="704"/>
      <c r="H49" s="704"/>
      <c r="I49" s="704"/>
      <c r="J49" s="704"/>
      <c r="K49" s="704"/>
      <c r="L49" s="705"/>
      <c r="M49" s="711"/>
      <c r="N49" s="711"/>
      <c r="O49" s="711"/>
      <c r="P49" s="711"/>
      <c r="Q49" s="712"/>
    </row>
    <row r="50" spans="1:17" ht="15.75" customHeight="1">
      <c r="A50" s="1"/>
      <c r="B50" s="703"/>
      <c r="C50" s="704"/>
      <c r="D50" s="704"/>
      <c r="E50" s="704"/>
      <c r="F50" s="704"/>
      <c r="G50" s="704"/>
      <c r="H50" s="704"/>
      <c r="I50" s="704"/>
      <c r="J50" s="704"/>
      <c r="K50" s="704"/>
      <c r="L50" s="705"/>
      <c r="M50" s="699" t="s">
        <v>66</v>
      </c>
      <c r="N50" s="699"/>
      <c r="O50" s="699"/>
      <c r="P50" s="699"/>
      <c r="Q50" s="713"/>
    </row>
    <row r="51" spans="1:17" ht="30.6" customHeight="1">
      <c r="A51" s="1"/>
      <c r="B51" s="706"/>
      <c r="C51" s="707"/>
      <c r="D51" s="707"/>
      <c r="E51" s="707"/>
      <c r="F51" s="707"/>
      <c r="G51" s="707"/>
      <c r="H51" s="707"/>
      <c r="I51" s="707"/>
      <c r="J51" s="707"/>
      <c r="K51" s="707"/>
      <c r="L51" s="708"/>
      <c r="M51" s="714"/>
      <c r="N51" s="714"/>
      <c r="O51" s="714"/>
      <c r="P51" s="714"/>
      <c r="Q51" s="715"/>
    </row>
    <row r="52" spans="1:17" ht="15.75" customHeight="1">
      <c r="A52" s="1"/>
      <c r="B52" s="1"/>
      <c r="C52" s="1"/>
      <c r="D52" s="1"/>
      <c r="E52" s="1"/>
      <c r="F52" s="1"/>
      <c r="G52" s="1"/>
      <c r="H52" s="110"/>
      <c r="I52" s="110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10"/>
      <c r="I53" s="110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10"/>
      <c r="I54" s="110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10"/>
      <c r="I55" s="110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10"/>
      <c r="I56" s="110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10"/>
      <c r="I57" s="110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10"/>
      <c r="I58" s="110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10"/>
      <c r="I59" s="110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10"/>
      <c r="I60" s="110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10"/>
      <c r="I61" s="110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10"/>
      <c r="I62" s="110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10"/>
      <c r="I63" s="110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10"/>
      <c r="I64" s="110"/>
      <c r="J64" s="1"/>
      <c r="K64" s="1"/>
      <c r="L64" s="2"/>
      <c r="M64" s="3"/>
      <c r="N64" s="3"/>
      <c r="O64" s="1"/>
      <c r="P64" s="1"/>
      <c r="Q64" s="1"/>
    </row>
    <row r="65" spans="1:17" ht="15.75" customHeight="1">
      <c r="A65" s="1"/>
      <c r="B65" s="1"/>
      <c r="C65" s="1"/>
      <c r="D65" s="1"/>
      <c r="E65" s="1"/>
      <c r="F65" s="1"/>
      <c r="G65" s="1"/>
      <c r="H65" s="110"/>
      <c r="I65" s="110"/>
      <c r="J65" s="1"/>
      <c r="K65" s="1"/>
      <c r="L65" s="2"/>
      <c r="M65" s="3"/>
      <c r="N65" s="3"/>
      <c r="O65" s="1"/>
      <c r="P65" s="1"/>
      <c r="Q65" s="1"/>
    </row>
    <row r="66" spans="1:17" ht="15.75" customHeight="1">
      <c r="A66" s="1"/>
      <c r="B66" s="1"/>
      <c r="C66" s="1"/>
      <c r="D66" s="1"/>
      <c r="E66" s="1"/>
      <c r="F66" s="1"/>
      <c r="G66" s="1"/>
      <c r="H66" s="110"/>
      <c r="I66" s="110"/>
      <c r="J66" s="1"/>
      <c r="K66" s="1"/>
      <c r="L66" s="2"/>
      <c r="M66" s="3"/>
      <c r="N66" s="3"/>
      <c r="O66" s="1"/>
      <c r="P66" s="1"/>
      <c r="Q66" s="1"/>
    </row>
    <row r="67" spans="1:17" ht="15.75" customHeight="1">
      <c r="A67" s="1"/>
      <c r="B67" s="1"/>
      <c r="C67" s="1"/>
      <c r="D67" s="1"/>
      <c r="E67" s="1"/>
      <c r="F67" s="1"/>
      <c r="G67" s="1"/>
      <c r="H67" s="110"/>
      <c r="I67" s="110"/>
      <c r="J67" s="1"/>
      <c r="K67" s="1"/>
      <c r="L67" s="2"/>
      <c r="M67" s="3"/>
      <c r="N67" s="3"/>
      <c r="O67" s="1"/>
      <c r="P67" s="1"/>
      <c r="Q67" s="1"/>
    </row>
    <row r="68" spans="1:17" ht="15.75" customHeight="1">
      <c r="A68" s="1"/>
      <c r="B68" s="1"/>
      <c r="C68" s="1"/>
      <c r="D68" s="1"/>
      <c r="E68" s="1"/>
      <c r="F68" s="1"/>
      <c r="G68" s="1"/>
      <c r="H68" s="110"/>
      <c r="I68" s="110"/>
      <c r="J68" s="1"/>
      <c r="K68" s="1"/>
      <c r="L68" s="2"/>
      <c r="M68" s="3"/>
      <c r="N68" s="3"/>
      <c r="O68" s="1"/>
      <c r="P68" s="1"/>
      <c r="Q68" s="1"/>
    </row>
    <row r="69" spans="1:17" ht="15.75" customHeight="1">
      <c r="A69" s="1"/>
      <c r="B69" s="1"/>
      <c r="C69" s="1"/>
      <c r="D69" s="1"/>
      <c r="E69" s="1"/>
      <c r="F69" s="1"/>
      <c r="G69" s="1"/>
      <c r="H69" s="110"/>
      <c r="I69" s="110"/>
      <c r="J69" s="1"/>
      <c r="K69" s="1"/>
      <c r="L69" s="2"/>
      <c r="M69" s="3"/>
      <c r="N69" s="3"/>
      <c r="O69" s="1"/>
      <c r="P69" s="1"/>
      <c r="Q69" s="1"/>
    </row>
    <row r="70" spans="1:17" ht="15.75" customHeight="1">
      <c r="A70" s="1"/>
      <c r="B70" s="1"/>
      <c r="C70" s="1"/>
      <c r="D70" s="1"/>
      <c r="E70" s="1"/>
      <c r="F70" s="1"/>
      <c r="G70" s="1"/>
      <c r="H70" s="110"/>
      <c r="I70" s="110"/>
      <c r="J70" s="1"/>
      <c r="K70" s="1"/>
      <c r="L70" s="2"/>
      <c r="M70" s="3"/>
      <c r="N70" s="3"/>
      <c r="O70" s="1"/>
      <c r="P70" s="1"/>
      <c r="Q70" s="1"/>
    </row>
    <row r="71" spans="1:17" ht="15.75" customHeight="1">
      <c r="A71" s="1"/>
      <c r="B71" s="1"/>
      <c r="C71" s="1"/>
      <c r="D71" s="1"/>
      <c r="E71" s="1"/>
      <c r="F71" s="1"/>
      <c r="G71" s="1"/>
      <c r="H71" s="110"/>
      <c r="I71" s="110"/>
      <c r="J71" s="1"/>
      <c r="K71" s="1"/>
      <c r="L71" s="2"/>
      <c r="M71" s="3"/>
      <c r="N71" s="3"/>
      <c r="O71" s="1"/>
      <c r="P71" s="1"/>
      <c r="Q71" s="1"/>
    </row>
    <row r="72" spans="1:17" ht="15.75" customHeight="1">
      <c r="A72" s="1"/>
      <c r="B72" s="1"/>
      <c r="C72" s="1"/>
      <c r="D72" s="1"/>
      <c r="E72" s="1"/>
      <c r="F72" s="1"/>
      <c r="G72" s="1"/>
      <c r="H72" s="110"/>
      <c r="I72" s="110"/>
      <c r="J72" s="1"/>
      <c r="K72" s="1"/>
      <c r="L72" s="2"/>
      <c r="M72" s="3"/>
      <c r="N72" s="3"/>
      <c r="O72" s="1"/>
      <c r="P72" s="1"/>
      <c r="Q72" s="1"/>
    </row>
    <row r="73" spans="1:17" ht="15.75" customHeight="1">
      <c r="A73" s="1"/>
      <c r="B73" s="1"/>
      <c r="C73" s="1"/>
      <c r="D73" s="1"/>
      <c r="E73" s="1"/>
      <c r="F73" s="1"/>
      <c r="G73" s="1"/>
      <c r="H73" s="110"/>
      <c r="I73" s="110"/>
      <c r="J73" s="1"/>
      <c r="K73" s="1"/>
      <c r="L73" s="2"/>
      <c r="M73" s="3"/>
      <c r="N73" s="3"/>
      <c r="O73" s="1"/>
      <c r="P73" s="1"/>
      <c r="Q73" s="1"/>
    </row>
    <row r="74" spans="1:17" ht="15.75" customHeight="1">
      <c r="A74" s="1"/>
      <c r="B74" s="1"/>
      <c r="C74" s="1"/>
      <c r="D74" s="1"/>
      <c r="E74" s="1"/>
      <c r="F74" s="1"/>
      <c r="G74" s="1"/>
      <c r="H74" s="110"/>
      <c r="I74" s="110"/>
      <c r="J74" s="1"/>
      <c r="K74" s="1"/>
      <c r="L74" s="2"/>
      <c r="M74" s="3"/>
      <c r="N74" s="3"/>
      <c r="O74" s="1"/>
      <c r="P74" s="1"/>
      <c r="Q74" s="1"/>
    </row>
    <row r="75" spans="1:17" ht="15.75" customHeight="1">
      <c r="A75" s="1"/>
      <c r="B75" s="1"/>
      <c r="C75" s="1"/>
      <c r="D75" s="1"/>
      <c r="E75" s="1"/>
      <c r="F75" s="1"/>
      <c r="G75" s="1"/>
      <c r="H75" s="110"/>
      <c r="I75" s="110"/>
      <c r="J75" s="1"/>
      <c r="K75" s="1"/>
      <c r="L75" s="2"/>
      <c r="M75" s="3"/>
      <c r="N75" s="3"/>
      <c r="O75" s="1"/>
      <c r="P75" s="1"/>
      <c r="Q75" s="1"/>
    </row>
    <row r="76" spans="1:17" ht="15.75" customHeight="1">
      <c r="A76" s="1"/>
      <c r="B76" s="1"/>
      <c r="C76" s="1"/>
      <c r="D76" s="1"/>
      <c r="E76" s="1"/>
      <c r="F76" s="1"/>
      <c r="G76" s="1"/>
      <c r="H76" s="110"/>
      <c r="I76" s="110"/>
      <c r="J76" s="1"/>
      <c r="K76" s="1"/>
      <c r="L76" s="2"/>
      <c r="M76" s="3"/>
      <c r="N76" s="3"/>
      <c r="O76" s="1"/>
      <c r="P76" s="1"/>
      <c r="Q76" s="1"/>
    </row>
    <row r="77" spans="1:17" ht="15.75" customHeight="1">
      <c r="A77" s="1"/>
      <c r="B77" s="1"/>
      <c r="C77" s="1"/>
      <c r="D77" s="1"/>
      <c r="E77" s="1"/>
      <c r="F77" s="1"/>
      <c r="G77" s="1"/>
      <c r="H77" s="110"/>
      <c r="I77" s="110"/>
      <c r="J77" s="1"/>
      <c r="K77" s="1"/>
      <c r="L77" s="2"/>
      <c r="M77" s="3"/>
      <c r="N77" s="3"/>
      <c r="O77" s="1"/>
      <c r="P77" s="1"/>
      <c r="Q77" s="1"/>
    </row>
    <row r="78" spans="1:17" ht="15.75" customHeight="1">
      <c r="A78" s="1"/>
      <c r="B78" s="1"/>
      <c r="C78" s="1"/>
      <c r="D78" s="1"/>
      <c r="E78" s="1"/>
      <c r="F78" s="1"/>
      <c r="G78" s="1"/>
      <c r="H78" s="110"/>
      <c r="I78" s="110"/>
      <c r="J78" s="1"/>
      <c r="K78" s="1"/>
      <c r="L78" s="2"/>
      <c r="M78" s="3"/>
      <c r="N78" s="3"/>
      <c r="O78" s="1"/>
      <c r="P78" s="1"/>
      <c r="Q78" s="1"/>
    </row>
    <row r="79" spans="1:17" ht="15.75" customHeight="1">
      <c r="A79" s="1"/>
      <c r="B79" s="1"/>
      <c r="C79" s="1"/>
      <c r="D79" s="1"/>
      <c r="E79" s="1"/>
      <c r="F79" s="1"/>
      <c r="G79" s="1"/>
      <c r="H79" s="110"/>
      <c r="I79" s="110"/>
      <c r="J79" s="1"/>
      <c r="K79" s="1"/>
      <c r="L79" s="2"/>
      <c r="M79" s="3"/>
      <c r="N79" s="3"/>
      <c r="O79" s="1"/>
      <c r="P79" s="1"/>
      <c r="Q79" s="1"/>
    </row>
    <row r="80" spans="1:17" ht="15.75" customHeight="1">
      <c r="A80" s="1"/>
      <c r="B80" s="1"/>
      <c r="C80" s="1"/>
      <c r="D80" s="1"/>
      <c r="E80" s="1"/>
      <c r="F80" s="1"/>
      <c r="G80" s="1"/>
      <c r="H80" s="110"/>
      <c r="I80" s="110"/>
      <c r="J80" s="1"/>
      <c r="K80" s="1"/>
      <c r="L80" s="2"/>
      <c r="M80" s="3"/>
      <c r="N80" s="3"/>
      <c r="O80" s="1"/>
      <c r="P80" s="1"/>
      <c r="Q80" s="1"/>
    </row>
    <row r="81" spans="1:37" ht="15.75" customHeight="1">
      <c r="A81" s="1"/>
      <c r="B81" s="1"/>
      <c r="C81" s="1"/>
      <c r="D81" s="1"/>
      <c r="E81" s="1"/>
      <c r="F81" s="1"/>
      <c r="G81" s="1"/>
      <c r="H81" s="110"/>
      <c r="I81" s="110"/>
      <c r="J81" s="1"/>
      <c r="K81" s="1"/>
      <c r="L81" s="2"/>
      <c r="M81" s="3"/>
      <c r="N81" s="3"/>
      <c r="O81" s="1"/>
      <c r="P81" s="1"/>
      <c r="Q81" s="1"/>
    </row>
    <row r="82" spans="1:37" ht="15.75" customHeight="1">
      <c r="A82" s="1"/>
      <c r="B82" s="1"/>
      <c r="C82" s="1"/>
      <c r="D82" s="1"/>
      <c r="E82" s="1"/>
      <c r="F82" s="1"/>
      <c r="G82" s="1"/>
      <c r="H82" s="110"/>
      <c r="I82" s="110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10"/>
      <c r="I83" s="110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10"/>
      <c r="I84" s="110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10"/>
      <c r="I85" s="110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10"/>
      <c r="I86" s="110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10"/>
      <c r="I87" s="110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10"/>
      <c r="I88" s="110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10"/>
      <c r="I89" s="110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10"/>
      <c r="I90" s="110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10"/>
      <c r="I91" s="110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10"/>
      <c r="I92" s="110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10"/>
      <c r="I93" s="110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10"/>
      <c r="I94" s="110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10"/>
      <c r="I95" s="110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10"/>
      <c r="I96" s="110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10"/>
      <c r="I97" s="110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10"/>
      <c r="I98" s="110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10"/>
      <c r="I99" s="110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10"/>
      <c r="I100" s="110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10"/>
      <c r="I101" s="110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10"/>
      <c r="I102" s="110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10"/>
      <c r="I103" s="110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10"/>
      <c r="I104" s="110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10"/>
      <c r="I105" s="110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10"/>
      <c r="I106" s="110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10"/>
      <c r="I107" s="110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10"/>
      <c r="I108" s="110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10"/>
      <c r="I109" s="110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10"/>
      <c r="I110" s="110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10"/>
      <c r="I111" s="110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10"/>
      <c r="I112" s="110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10"/>
      <c r="I113" s="110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10"/>
      <c r="I114" s="110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10"/>
      <c r="I115" s="110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10"/>
      <c r="I116" s="110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10"/>
      <c r="I117" s="110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10"/>
      <c r="I118" s="110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10"/>
      <c r="I119" s="110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10"/>
      <c r="I120" s="110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10"/>
      <c r="I121" s="110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10"/>
      <c r="I122" s="110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10"/>
      <c r="I123" s="110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10"/>
      <c r="I124" s="110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10"/>
      <c r="I125" s="110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10"/>
      <c r="I126" s="110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10"/>
      <c r="I127" s="110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10"/>
      <c r="I128" s="110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10"/>
      <c r="I129" s="110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10"/>
      <c r="I130" s="110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10"/>
      <c r="I131" s="110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10"/>
      <c r="I132" s="110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10"/>
      <c r="I133" s="110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10"/>
      <c r="I134" s="110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10"/>
      <c r="I135" s="110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10"/>
      <c r="I136" s="110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10"/>
      <c r="I137" s="110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10"/>
      <c r="I138" s="110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10"/>
      <c r="I139" s="110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10"/>
      <c r="I140" s="110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10"/>
      <c r="I141" s="110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10"/>
      <c r="I142" s="110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10"/>
      <c r="I143" s="110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10"/>
      <c r="I144" s="110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10"/>
      <c r="I145" s="110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10"/>
      <c r="I146" s="110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10"/>
      <c r="I147" s="110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10"/>
      <c r="I148" s="110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10"/>
      <c r="I149" s="110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10"/>
      <c r="I150" s="110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10"/>
      <c r="I151" s="110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10"/>
      <c r="I152" s="110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10"/>
      <c r="I153" s="110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10"/>
      <c r="I154" s="110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10"/>
      <c r="I155" s="110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10"/>
      <c r="I156" s="110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10"/>
      <c r="I157" s="110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10"/>
      <c r="I158" s="110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10"/>
      <c r="I159" s="110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10"/>
      <c r="I160" s="110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10"/>
      <c r="I161" s="110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10"/>
      <c r="I162" s="110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10"/>
      <c r="I163" s="110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10"/>
      <c r="I164" s="110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10"/>
      <c r="I165" s="110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10"/>
      <c r="I166" s="110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10"/>
      <c r="I167" s="110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10"/>
      <c r="I168" s="110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10"/>
      <c r="I169" s="110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10"/>
      <c r="I170" s="110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10"/>
      <c r="I171" s="110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10"/>
      <c r="I172" s="110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10"/>
      <c r="I173" s="110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10"/>
      <c r="I174" s="110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10"/>
      <c r="I175" s="110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10"/>
      <c r="I176" s="110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10"/>
      <c r="I177" s="110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10"/>
      <c r="I178" s="110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10"/>
      <c r="I179" s="110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10"/>
      <c r="I180" s="110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10"/>
      <c r="I181" s="110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10"/>
      <c r="I182" s="110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10"/>
      <c r="I183" s="110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10"/>
      <c r="I184" s="110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10"/>
      <c r="I185" s="110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10"/>
      <c r="I186" s="110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10"/>
      <c r="I187" s="110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10"/>
      <c r="I188" s="110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10"/>
      <c r="I189" s="110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10"/>
      <c r="I190" s="110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10"/>
      <c r="I191" s="110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10"/>
      <c r="I192" s="110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10"/>
      <c r="I193" s="110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10"/>
      <c r="I194" s="110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10"/>
      <c r="I195" s="110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10"/>
      <c r="I196" s="110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10"/>
      <c r="I197" s="110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10"/>
      <c r="I198" s="110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10"/>
      <c r="I199" s="110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10"/>
      <c r="I200" s="110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10"/>
      <c r="I201" s="110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10"/>
      <c r="I202" s="110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10"/>
      <c r="I203" s="110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10"/>
      <c r="I204" s="110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10"/>
      <c r="I205" s="110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10"/>
      <c r="I206" s="110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10"/>
      <c r="I207" s="110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10"/>
      <c r="I208" s="110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10"/>
      <c r="I209" s="110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10"/>
      <c r="I210" s="110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10"/>
      <c r="I211" s="110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10"/>
      <c r="I212" s="110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10"/>
      <c r="I213" s="110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10"/>
      <c r="I214" s="110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10"/>
      <c r="I215" s="110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10"/>
      <c r="I216" s="110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10"/>
      <c r="I217" s="110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10"/>
      <c r="I218" s="110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10"/>
      <c r="I219" s="110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10"/>
      <c r="I220" s="110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10"/>
      <c r="I221" s="110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10"/>
      <c r="I222" s="110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10"/>
      <c r="I223" s="110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10"/>
      <c r="I224" s="110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10"/>
      <c r="I225" s="110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10"/>
      <c r="I226" s="110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10"/>
      <c r="I227" s="110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10"/>
      <c r="I228" s="110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10"/>
      <c r="I229" s="110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10"/>
      <c r="I230" s="110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10"/>
      <c r="I231" s="110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10"/>
      <c r="I232" s="110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10"/>
      <c r="I233" s="110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10"/>
      <c r="I234" s="110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10"/>
      <c r="I235" s="110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10"/>
      <c r="I236" s="110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10"/>
      <c r="I237" s="110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10"/>
      <c r="I238" s="110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10"/>
      <c r="I239" s="110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10"/>
      <c r="I240" s="110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10"/>
      <c r="I241" s="110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10"/>
      <c r="I242" s="110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10"/>
      <c r="I243" s="110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10"/>
      <c r="I244" s="110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10"/>
      <c r="I245" s="110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10"/>
      <c r="I246" s="110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10"/>
      <c r="I247" s="110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10"/>
      <c r="I248" s="110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10"/>
      <c r="I249" s="110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10"/>
      <c r="I250" s="110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10"/>
      <c r="I251" s="110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10"/>
      <c r="I252" s="110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10"/>
      <c r="I253" s="110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10"/>
      <c r="I254" s="110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10"/>
      <c r="I255" s="110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10"/>
      <c r="I256" s="110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10"/>
      <c r="I257" s="110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10"/>
      <c r="I258" s="110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10"/>
      <c r="I259" s="110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10"/>
      <c r="I260" s="110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10"/>
      <c r="I261" s="110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10"/>
      <c r="I262" s="110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10"/>
      <c r="I263" s="110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10"/>
      <c r="I264" s="110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10"/>
      <c r="I265" s="110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10"/>
      <c r="I266" s="110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10"/>
      <c r="I267" s="110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10"/>
      <c r="I268" s="110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10"/>
      <c r="I269" s="110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10"/>
      <c r="I270" s="110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10"/>
      <c r="I271" s="110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10"/>
      <c r="I272" s="110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10"/>
      <c r="I273" s="110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10"/>
      <c r="I274" s="110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10"/>
      <c r="I275" s="110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10"/>
      <c r="I276" s="110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10"/>
      <c r="I277" s="110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10"/>
      <c r="I278" s="110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10"/>
      <c r="I279" s="110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10"/>
      <c r="I280" s="110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10"/>
      <c r="I281" s="110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10"/>
      <c r="I282" s="110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10"/>
      <c r="I283" s="110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10"/>
      <c r="I284" s="110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10"/>
      <c r="I285" s="110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10"/>
      <c r="I286" s="110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10"/>
      <c r="I287" s="110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10"/>
      <c r="I288" s="110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10"/>
      <c r="I289" s="110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10"/>
      <c r="I290" s="110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10"/>
      <c r="I291" s="110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10"/>
      <c r="I292" s="110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10"/>
      <c r="I293" s="110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10"/>
      <c r="I294" s="110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10"/>
      <c r="I295" s="110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10"/>
      <c r="I296" s="110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10"/>
      <c r="I297" s="110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10"/>
      <c r="I298" s="110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10"/>
      <c r="I299" s="110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10"/>
      <c r="I300" s="110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10"/>
      <c r="I301" s="110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10"/>
      <c r="I302" s="110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10"/>
      <c r="I303" s="110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10"/>
      <c r="I304" s="110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10"/>
      <c r="I305" s="110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10"/>
      <c r="I306" s="110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10"/>
      <c r="I307" s="110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10"/>
      <c r="I308" s="110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10"/>
      <c r="I309" s="110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10"/>
      <c r="I310" s="110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10"/>
      <c r="I311" s="110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10"/>
      <c r="I312" s="110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10"/>
      <c r="I313" s="110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10"/>
      <c r="I314" s="110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10"/>
      <c r="I315" s="110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10"/>
      <c r="I316" s="110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10"/>
      <c r="I317" s="110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10"/>
      <c r="I318" s="110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10"/>
      <c r="I319" s="110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10"/>
      <c r="I320" s="110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10"/>
      <c r="I321" s="110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10"/>
      <c r="I322" s="110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10"/>
      <c r="I323" s="110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10"/>
      <c r="I324" s="110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10"/>
      <c r="I325" s="110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10"/>
      <c r="I326" s="110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10"/>
      <c r="I327" s="110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10"/>
      <c r="I328" s="110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10"/>
      <c r="I329" s="110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10"/>
      <c r="I330" s="110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10"/>
      <c r="I331" s="110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10"/>
      <c r="I332" s="110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10"/>
      <c r="I333" s="110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10"/>
      <c r="I334" s="110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10"/>
      <c r="I335" s="110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10"/>
      <c r="I336" s="110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10"/>
      <c r="I337" s="110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10"/>
      <c r="I338" s="110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10"/>
      <c r="I339" s="110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10"/>
      <c r="I340" s="110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10"/>
      <c r="I341" s="110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10"/>
      <c r="I342" s="110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10"/>
      <c r="I343" s="110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10"/>
      <c r="I344" s="110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10"/>
      <c r="I345" s="110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10"/>
      <c r="I346" s="110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10"/>
      <c r="I347" s="110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10"/>
      <c r="I348" s="110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10"/>
      <c r="I349" s="110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10"/>
      <c r="I350" s="110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10"/>
      <c r="I351" s="110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10"/>
      <c r="I352" s="110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10"/>
      <c r="I353" s="110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10"/>
      <c r="I354" s="110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10"/>
      <c r="I355" s="110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10"/>
      <c r="I356" s="110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10"/>
      <c r="I357" s="110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10"/>
      <c r="I358" s="110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10"/>
      <c r="I359" s="110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10"/>
      <c r="I360" s="110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10"/>
      <c r="I361" s="110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10"/>
      <c r="I362" s="110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10"/>
      <c r="I363" s="110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10"/>
      <c r="I364" s="110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10"/>
      <c r="I365" s="110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10"/>
      <c r="I366" s="110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10"/>
      <c r="I367" s="110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10"/>
      <c r="I368" s="110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10"/>
      <c r="I369" s="110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10"/>
      <c r="I370" s="110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10"/>
      <c r="I371" s="110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10"/>
      <c r="I372" s="110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10"/>
      <c r="I373" s="110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10"/>
      <c r="I374" s="110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10"/>
      <c r="I375" s="110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10"/>
      <c r="I376" s="110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10"/>
      <c r="I377" s="110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10"/>
      <c r="I378" s="110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10"/>
      <c r="I379" s="110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10"/>
      <c r="I380" s="110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10"/>
      <c r="I381" s="110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10"/>
      <c r="I382" s="110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10"/>
      <c r="I383" s="110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10"/>
      <c r="I384" s="110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10"/>
      <c r="I385" s="110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10"/>
      <c r="I386" s="110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10"/>
      <c r="I387" s="110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10"/>
      <c r="I388" s="110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10"/>
      <c r="I389" s="110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10"/>
      <c r="I390" s="110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10"/>
      <c r="I391" s="110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10"/>
      <c r="I392" s="110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10"/>
      <c r="I393" s="110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10"/>
      <c r="I394" s="110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10"/>
      <c r="I395" s="110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10"/>
      <c r="I396" s="110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10"/>
      <c r="I397" s="110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10"/>
      <c r="I398" s="110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10"/>
      <c r="I399" s="110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10"/>
      <c r="I400" s="110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10"/>
      <c r="I401" s="110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10"/>
      <c r="I402" s="110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10"/>
      <c r="I403" s="110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10"/>
      <c r="I404" s="110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10"/>
      <c r="I405" s="110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10"/>
      <c r="I406" s="110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10"/>
      <c r="I407" s="110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10"/>
      <c r="I408" s="110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10"/>
      <c r="I409" s="110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10"/>
      <c r="I410" s="110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10"/>
      <c r="I411" s="110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10"/>
      <c r="I412" s="110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10"/>
      <c r="I413" s="110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10"/>
      <c r="I414" s="110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10"/>
      <c r="I415" s="110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10"/>
      <c r="I416" s="110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10"/>
      <c r="I417" s="110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10"/>
      <c r="I418" s="110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10"/>
      <c r="I419" s="110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10"/>
      <c r="I420" s="110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10"/>
      <c r="I421" s="110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10"/>
      <c r="I422" s="110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10"/>
      <c r="I423" s="110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10"/>
      <c r="I424" s="110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10"/>
      <c r="I425" s="110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10"/>
      <c r="I426" s="110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10"/>
      <c r="I427" s="110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10"/>
      <c r="I428" s="110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10"/>
      <c r="I429" s="110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10"/>
      <c r="I430" s="110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10"/>
      <c r="I431" s="110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10"/>
      <c r="I432" s="110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10"/>
      <c r="I433" s="110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10"/>
      <c r="I434" s="110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10"/>
      <c r="I435" s="110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10"/>
      <c r="I436" s="110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10"/>
      <c r="I437" s="110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10"/>
      <c r="I438" s="110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10"/>
      <c r="I439" s="110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10"/>
      <c r="I440" s="110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10"/>
      <c r="I441" s="110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10"/>
      <c r="I442" s="110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10"/>
      <c r="I443" s="110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10"/>
      <c r="I444" s="110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10"/>
      <c r="I445" s="110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10"/>
      <c r="I446" s="110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10"/>
      <c r="I447" s="110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10"/>
      <c r="I448" s="110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10"/>
      <c r="I449" s="110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10"/>
      <c r="I450" s="110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10"/>
      <c r="I451" s="110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10"/>
      <c r="I452" s="110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10"/>
      <c r="I453" s="110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10"/>
      <c r="I454" s="110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10"/>
      <c r="I455" s="110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10"/>
      <c r="I456" s="110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10"/>
      <c r="I457" s="110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10"/>
      <c r="I458" s="110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10"/>
      <c r="I459" s="110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10"/>
      <c r="I460" s="110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10"/>
      <c r="I461" s="110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10"/>
      <c r="I462" s="110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10"/>
      <c r="I463" s="110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10"/>
      <c r="I464" s="110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10"/>
      <c r="I465" s="110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10"/>
      <c r="I466" s="110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10"/>
      <c r="I467" s="110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10"/>
      <c r="I468" s="110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10"/>
      <c r="I469" s="110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10"/>
      <c r="I470" s="110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10"/>
      <c r="I471" s="110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10"/>
      <c r="I472" s="110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10"/>
      <c r="I473" s="110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10"/>
      <c r="I474" s="110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10"/>
      <c r="I475" s="110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10"/>
      <c r="I476" s="110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10"/>
      <c r="I477" s="110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10"/>
      <c r="I478" s="110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10"/>
      <c r="I479" s="110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10"/>
      <c r="I480" s="110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10"/>
      <c r="I481" s="110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10"/>
      <c r="I482" s="110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10"/>
      <c r="I483" s="110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10"/>
      <c r="I484" s="110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10"/>
      <c r="I485" s="110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10"/>
      <c r="I486" s="110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10"/>
      <c r="I487" s="110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10"/>
      <c r="I488" s="110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10"/>
      <c r="I489" s="110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10"/>
      <c r="I490" s="110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10"/>
      <c r="I491" s="110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10"/>
      <c r="I492" s="110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10"/>
      <c r="I493" s="110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10"/>
      <c r="I494" s="110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10"/>
      <c r="I495" s="110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10"/>
      <c r="I496" s="110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10"/>
      <c r="I497" s="110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10"/>
      <c r="I498" s="110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10"/>
      <c r="I499" s="110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10"/>
      <c r="I500" s="110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10"/>
      <c r="I501" s="110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10"/>
      <c r="I502" s="110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10"/>
      <c r="I503" s="110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10"/>
      <c r="I504" s="110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10"/>
      <c r="I505" s="110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10"/>
      <c r="I506" s="110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10"/>
      <c r="I507" s="110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10"/>
      <c r="I508" s="110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10"/>
      <c r="I509" s="110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10"/>
      <c r="I510" s="110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10"/>
      <c r="I511" s="110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10"/>
      <c r="I512" s="110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10"/>
      <c r="I513" s="110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10"/>
      <c r="I514" s="110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10"/>
      <c r="I515" s="110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10"/>
      <c r="I516" s="110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10"/>
      <c r="I517" s="110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10"/>
      <c r="I518" s="110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10"/>
      <c r="I519" s="110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10"/>
      <c r="I520" s="110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10"/>
      <c r="I521" s="110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10"/>
      <c r="I522" s="110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10"/>
      <c r="I523" s="110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10"/>
      <c r="I524" s="110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10"/>
      <c r="I525" s="110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10"/>
      <c r="I526" s="110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10"/>
      <c r="I527" s="110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10"/>
      <c r="I528" s="110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10"/>
      <c r="I529" s="110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10"/>
      <c r="I530" s="110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10"/>
      <c r="I531" s="110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10"/>
      <c r="I532" s="110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10"/>
      <c r="I533" s="110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10"/>
      <c r="I534" s="110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10"/>
      <c r="I535" s="110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10"/>
      <c r="I536" s="110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10"/>
      <c r="I537" s="110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10"/>
      <c r="I538" s="110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10"/>
      <c r="I539" s="110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10"/>
      <c r="I540" s="110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10"/>
      <c r="I541" s="110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10"/>
      <c r="I542" s="110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10"/>
      <c r="I543" s="110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10"/>
      <c r="I544" s="110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10"/>
      <c r="I545" s="110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10"/>
      <c r="I546" s="110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10"/>
      <c r="I547" s="110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10"/>
      <c r="I548" s="110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10"/>
      <c r="I549" s="110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10"/>
      <c r="I550" s="110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10"/>
      <c r="I551" s="110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10"/>
      <c r="I552" s="110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10"/>
      <c r="I553" s="110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10"/>
      <c r="I554" s="110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10"/>
      <c r="I555" s="110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10"/>
      <c r="I556" s="110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10"/>
      <c r="I557" s="110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10"/>
      <c r="I558" s="110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10"/>
      <c r="I559" s="110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10"/>
      <c r="I560" s="110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10"/>
      <c r="I561" s="110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10"/>
      <c r="I562" s="110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10"/>
      <c r="I563" s="110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10"/>
      <c r="I564" s="110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10"/>
      <c r="I565" s="110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10"/>
      <c r="I566" s="110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10"/>
      <c r="I567" s="110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10"/>
      <c r="I568" s="110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10"/>
      <c r="I569" s="110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10"/>
      <c r="I570" s="110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10"/>
      <c r="I571" s="110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10"/>
      <c r="I572" s="110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10"/>
      <c r="I573" s="110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10"/>
      <c r="I574" s="110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10"/>
      <c r="I575" s="110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10"/>
      <c r="I576" s="110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10"/>
      <c r="I577" s="110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10"/>
      <c r="I578" s="110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10"/>
      <c r="I579" s="110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10"/>
      <c r="I580" s="110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10"/>
      <c r="I581" s="110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10"/>
      <c r="I582" s="110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10"/>
      <c r="I583" s="110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10"/>
      <c r="I584" s="110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10"/>
      <c r="I585" s="110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10"/>
      <c r="I586" s="110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10"/>
      <c r="I587" s="110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10"/>
      <c r="I588" s="110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10"/>
      <c r="I589" s="110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10"/>
      <c r="I590" s="110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10"/>
      <c r="I591" s="110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10"/>
      <c r="I592" s="110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10"/>
      <c r="I593" s="110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10"/>
      <c r="I594" s="110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10"/>
      <c r="I595" s="110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10"/>
      <c r="I596" s="110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10"/>
      <c r="I597" s="110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10"/>
      <c r="I598" s="110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10"/>
      <c r="I599" s="110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10"/>
      <c r="I600" s="110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10"/>
      <c r="I601" s="110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10"/>
      <c r="I602" s="110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10"/>
      <c r="I603" s="110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10"/>
      <c r="I604" s="110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10"/>
      <c r="I605" s="110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10"/>
      <c r="I606" s="110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10"/>
      <c r="I607" s="110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10"/>
      <c r="I608" s="110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10"/>
      <c r="I609" s="110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10"/>
      <c r="I610" s="110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10"/>
      <c r="I611" s="110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10"/>
      <c r="I612" s="110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10"/>
      <c r="I613" s="110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10"/>
      <c r="I614" s="110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10"/>
      <c r="I615" s="110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10"/>
      <c r="I616" s="110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10"/>
      <c r="I617" s="110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10"/>
      <c r="I618" s="110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10"/>
      <c r="I619" s="110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10"/>
      <c r="I620" s="110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10"/>
      <c r="I621" s="110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10"/>
      <c r="I622" s="110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10"/>
      <c r="I623" s="110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10"/>
      <c r="I624" s="110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10"/>
      <c r="I625" s="110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10"/>
      <c r="I626" s="110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10"/>
      <c r="I627" s="110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10"/>
      <c r="I628" s="110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10"/>
      <c r="I629" s="110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10"/>
      <c r="I630" s="110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10"/>
      <c r="I631" s="110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10"/>
      <c r="I632" s="110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10"/>
      <c r="I633" s="110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10"/>
      <c r="I634" s="110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10"/>
      <c r="I635" s="110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10"/>
      <c r="I636" s="110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10"/>
      <c r="I637" s="110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10"/>
      <c r="I638" s="110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10"/>
      <c r="I639" s="110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10"/>
      <c r="I640" s="110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10"/>
      <c r="I641" s="110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10"/>
      <c r="I642" s="110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10"/>
      <c r="I643" s="110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10"/>
      <c r="I644" s="110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10"/>
      <c r="I645" s="110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10"/>
      <c r="I646" s="110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10"/>
      <c r="I647" s="110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10"/>
      <c r="I648" s="110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10"/>
      <c r="I649" s="110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10"/>
      <c r="I650" s="110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10"/>
      <c r="I651" s="110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10"/>
      <c r="I652" s="110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10"/>
      <c r="I653" s="110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10"/>
      <c r="I654" s="110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10"/>
      <c r="I655" s="110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10"/>
      <c r="I656" s="110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10"/>
      <c r="I657" s="110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10"/>
      <c r="I658" s="110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10"/>
      <c r="I659" s="110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10"/>
      <c r="I660" s="110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10"/>
      <c r="I661" s="110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10"/>
      <c r="I662" s="110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10"/>
      <c r="I663" s="110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10"/>
      <c r="I664" s="110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10"/>
      <c r="I665" s="110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10"/>
      <c r="I666" s="110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10"/>
      <c r="I667" s="110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10"/>
      <c r="I668" s="110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10"/>
      <c r="I669" s="110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10"/>
      <c r="I670" s="110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10"/>
      <c r="I671" s="110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10"/>
      <c r="I672" s="110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10"/>
      <c r="I673" s="110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10"/>
      <c r="I674" s="110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10"/>
      <c r="I675" s="110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10"/>
      <c r="I676" s="110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10"/>
      <c r="I677" s="110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10"/>
      <c r="I678" s="110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10"/>
      <c r="I679" s="110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10"/>
      <c r="I680" s="110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10"/>
      <c r="I681" s="110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10"/>
      <c r="I682" s="110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10"/>
      <c r="I683" s="110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10"/>
      <c r="I684" s="110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10"/>
      <c r="I685" s="110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10"/>
      <c r="I686" s="110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10"/>
      <c r="I687" s="110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10"/>
      <c r="I688" s="110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10"/>
      <c r="I689" s="110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10"/>
      <c r="I690" s="110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10"/>
      <c r="I691" s="110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10"/>
      <c r="I692" s="110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10"/>
      <c r="I693" s="110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10"/>
      <c r="I694" s="110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10"/>
      <c r="I695" s="110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10"/>
      <c r="I696" s="110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10"/>
      <c r="I697" s="110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10"/>
      <c r="I698" s="110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10"/>
      <c r="I699" s="110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10"/>
      <c r="I700" s="110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10"/>
      <c r="I701" s="110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10"/>
      <c r="I702" s="110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10"/>
      <c r="I703" s="110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10"/>
      <c r="I704" s="110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10"/>
      <c r="I705" s="110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10"/>
      <c r="I706" s="110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10"/>
      <c r="I707" s="110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10"/>
      <c r="I708" s="110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10"/>
      <c r="I709" s="110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10"/>
      <c r="I710" s="110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10"/>
      <c r="I711" s="110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10"/>
      <c r="I712" s="110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10"/>
      <c r="I713" s="110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10"/>
      <c r="I714" s="110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10"/>
      <c r="I715" s="110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10"/>
      <c r="I716" s="110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10"/>
      <c r="I717" s="110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10"/>
      <c r="I718" s="110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10"/>
      <c r="I719" s="110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10"/>
      <c r="I720" s="110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10"/>
      <c r="I721" s="110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10"/>
      <c r="I722" s="110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10"/>
      <c r="I723" s="110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10"/>
      <c r="I724" s="110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10"/>
      <c r="I725" s="110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10"/>
      <c r="I726" s="110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10"/>
      <c r="I727" s="110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10"/>
      <c r="I728" s="110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10"/>
      <c r="I729" s="110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10"/>
      <c r="I730" s="110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10"/>
      <c r="I731" s="110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10"/>
      <c r="I732" s="110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10"/>
      <c r="I733" s="110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10"/>
      <c r="I734" s="110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10"/>
      <c r="I735" s="110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10"/>
      <c r="I736" s="110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10"/>
      <c r="I737" s="110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10"/>
      <c r="I738" s="110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10"/>
      <c r="I739" s="110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10"/>
      <c r="I740" s="110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10"/>
      <c r="I741" s="110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10"/>
      <c r="I742" s="110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10"/>
      <c r="I743" s="110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10"/>
      <c r="I744" s="110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10"/>
      <c r="I745" s="110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10"/>
      <c r="I746" s="110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10"/>
      <c r="I747" s="110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10"/>
      <c r="I748" s="110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10"/>
      <c r="I749" s="110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10"/>
      <c r="I750" s="110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10"/>
      <c r="I751" s="110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10"/>
      <c r="I752" s="110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10"/>
      <c r="I753" s="110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10"/>
      <c r="I754" s="110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10"/>
      <c r="I755" s="110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10"/>
      <c r="I756" s="110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10"/>
      <c r="I757" s="110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10"/>
      <c r="I758" s="110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10"/>
      <c r="I759" s="110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10"/>
      <c r="I760" s="110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10"/>
      <c r="I761" s="110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10"/>
      <c r="I762" s="110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10"/>
      <c r="I763" s="110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10"/>
      <c r="I764" s="110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10"/>
      <c r="I765" s="110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10"/>
      <c r="I766" s="110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10"/>
      <c r="I767" s="110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10"/>
      <c r="I768" s="110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10"/>
      <c r="I769" s="110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10"/>
      <c r="I770" s="110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10"/>
      <c r="I771" s="110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10"/>
      <c r="I772" s="110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10"/>
      <c r="I773" s="110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10"/>
      <c r="I774" s="110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10"/>
      <c r="I775" s="110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10"/>
      <c r="I776" s="110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10"/>
      <c r="I777" s="110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10"/>
      <c r="I778" s="110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10"/>
      <c r="I779" s="110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10"/>
      <c r="I780" s="110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10"/>
      <c r="I781" s="110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10"/>
      <c r="I782" s="110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10"/>
      <c r="I783" s="110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10"/>
      <c r="I784" s="110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10"/>
      <c r="I785" s="110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10"/>
      <c r="I786" s="110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10"/>
      <c r="I787" s="110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10"/>
      <c r="I788" s="110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10"/>
      <c r="I789" s="110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10"/>
      <c r="I790" s="110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10"/>
      <c r="I791" s="110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10"/>
      <c r="I792" s="110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10"/>
      <c r="I793" s="110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10"/>
      <c r="I794" s="110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10"/>
      <c r="I795" s="110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10"/>
      <c r="I796" s="110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10"/>
      <c r="I797" s="110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10"/>
      <c r="I798" s="110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10"/>
      <c r="I799" s="110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10"/>
      <c r="I800" s="110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10"/>
      <c r="I801" s="110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10"/>
      <c r="I802" s="110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10"/>
      <c r="I803" s="110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10"/>
      <c r="I804" s="110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10"/>
      <c r="I805" s="110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10"/>
      <c r="I806" s="110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10"/>
      <c r="I807" s="110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10"/>
      <c r="I808" s="110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10"/>
      <c r="I809" s="110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10"/>
      <c r="I810" s="110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10"/>
      <c r="I811" s="110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10"/>
      <c r="I812" s="110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10"/>
      <c r="I813" s="110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10"/>
      <c r="I814" s="110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10"/>
      <c r="I815" s="110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10"/>
      <c r="I816" s="110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10"/>
      <c r="I817" s="110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10"/>
      <c r="I818" s="110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10"/>
      <c r="I819" s="110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10"/>
      <c r="I820" s="110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10"/>
      <c r="I821" s="110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10"/>
      <c r="I822" s="110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10"/>
      <c r="I823" s="110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10"/>
      <c r="I824" s="110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10"/>
      <c r="I825" s="110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10"/>
      <c r="I826" s="110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10"/>
      <c r="I827" s="110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10"/>
      <c r="I828" s="110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10"/>
      <c r="I829" s="110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10"/>
      <c r="I830" s="110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10"/>
      <c r="I831" s="110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10"/>
      <c r="I832" s="110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10"/>
      <c r="I833" s="110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10"/>
      <c r="I834" s="110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10"/>
      <c r="I835" s="110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10"/>
      <c r="I836" s="110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10"/>
      <c r="I837" s="110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10"/>
      <c r="I838" s="110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10"/>
      <c r="I839" s="110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10"/>
      <c r="I840" s="110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10"/>
      <c r="I841" s="110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10"/>
      <c r="I842" s="110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10"/>
      <c r="I843" s="110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10"/>
      <c r="I844" s="110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10"/>
      <c r="I845" s="110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10"/>
      <c r="I846" s="110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10"/>
      <c r="I847" s="110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10"/>
      <c r="I848" s="110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10"/>
      <c r="I849" s="110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10"/>
      <c r="I850" s="110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10"/>
      <c r="I851" s="110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10"/>
      <c r="I852" s="110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10"/>
      <c r="I853" s="110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10"/>
      <c r="I854" s="110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10"/>
      <c r="I855" s="110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10"/>
      <c r="I856" s="110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10"/>
      <c r="I857" s="110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10"/>
      <c r="I858" s="110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10"/>
      <c r="I859" s="110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10"/>
      <c r="I860" s="110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10"/>
      <c r="I861" s="110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10"/>
      <c r="I862" s="110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10"/>
      <c r="I863" s="110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10"/>
      <c r="I864" s="110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10"/>
      <c r="I865" s="110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10"/>
      <c r="I866" s="110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10"/>
      <c r="I867" s="110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10"/>
      <c r="I868" s="110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10"/>
      <c r="I869" s="110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10"/>
      <c r="I870" s="110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10"/>
      <c r="I871" s="110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10"/>
      <c r="I872" s="110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10"/>
      <c r="I873" s="110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10"/>
      <c r="I874" s="110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10"/>
      <c r="I875" s="110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10"/>
      <c r="I876" s="110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10"/>
      <c r="I877" s="110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10"/>
      <c r="I878" s="110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10"/>
      <c r="I879" s="110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10"/>
      <c r="I880" s="110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10"/>
      <c r="I881" s="110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10"/>
      <c r="I882" s="110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10"/>
      <c r="I883" s="110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10"/>
      <c r="I884" s="110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10"/>
      <c r="I885" s="110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10"/>
      <c r="I886" s="110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10"/>
      <c r="I887" s="110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10"/>
      <c r="I888" s="110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10"/>
      <c r="I889" s="110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10"/>
      <c r="I890" s="110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10"/>
      <c r="I891" s="110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10"/>
      <c r="I892" s="110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10"/>
      <c r="I893" s="110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10"/>
      <c r="I894" s="110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10"/>
      <c r="I895" s="110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10"/>
      <c r="I896" s="110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10"/>
      <c r="I897" s="110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10"/>
      <c r="I898" s="110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10"/>
      <c r="I899" s="110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10"/>
      <c r="I900" s="110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10"/>
      <c r="I901" s="110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10"/>
      <c r="I902" s="110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10"/>
      <c r="I903" s="110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10"/>
      <c r="I904" s="110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10"/>
      <c r="I905" s="110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10"/>
      <c r="I906" s="110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10"/>
      <c r="I907" s="110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10"/>
      <c r="I908" s="110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10"/>
      <c r="I909" s="110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10"/>
      <c r="I910" s="110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10"/>
      <c r="I911" s="110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10"/>
      <c r="I912" s="110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10"/>
      <c r="I913" s="110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10"/>
      <c r="I914" s="110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10"/>
      <c r="I915" s="110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10"/>
      <c r="I916" s="110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10"/>
      <c r="I917" s="110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10"/>
      <c r="I918" s="110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10"/>
      <c r="I919" s="110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10"/>
      <c r="I920" s="110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10"/>
      <c r="I921" s="110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10"/>
      <c r="I922" s="110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10"/>
      <c r="I923" s="110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10"/>
      <c r="I924" s="110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10"/>
      <c r="I925" s="110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10"/>
      <c r="I926" s="110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10"/>
      <c r="I927" s="110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10"/>
      <c r="I928" s="110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10"/>
      <c r="I929" s="110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10"/>
      <c r="I930" s="110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10"/>
      <c r="I931" s="110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10"/>
      <c r="I932" s="110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10"/>
      <c r="I933" s="110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10"/>
      <c r="I934" s="110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10"/>
      <c r="I935" s="110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10"/>
      <c r="I936" s="110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10"/>
      <c r="I937" s="110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10"/>
      <c r="I938" s="110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10"/>
      <c r="I939" s="110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10"/>
      <c r="I940" s="110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10"/>
      <c r="I941" s="110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10"/>
      <c r="I942" s="110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10"/>
      <c r="I943" s="110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10"/>
      <c r="I944" s="110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10"/>
      <c r="I945" s="110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10"/>
      <c r="I946" s="110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10"/>
      <c r="I947" s="110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10"/>
      <c r="I948" s="110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10"/>
      <c r="I949" s="110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10"/>
      <c r="I950" s="110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10"/>
      <c r="I951" s="110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10"/>
      <c r="I952" s="110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10"/>
      <c r="I953" s="110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10"/>
      <c r="I954" s="110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10"/>
      <c r="I955" s="110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10"/>
      <c r="I956" s="110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10"/>
      <c r="I957" s="110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10"/>
      <c r="I958" s="110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10"/>
      <c r="I959" s="110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10"/>
      <c r="I960" s="110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10"/>
      <c r="I961" s="110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10"/>
      <c r="I962" s="110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10"/>
      <c r="I963" s="110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10"/>
      <c r="I964" s="110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10"/>
      <c r="I965" s="110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10"/>
      <c r="I966" s="110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10"/>
      <c r="I967" s="110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10"/>
      <c r="I968" s="110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10"/>
      <c r="I969" s="110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10"/>
      <c r="I970" s="110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10"/>
      <c r="I971" s="110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10"/>
      <c r="I972" s="110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10"/>
      <c r="I973" s="110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10"/>
      <c r="I974" s="110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10"/>
      <c r="I975" s="110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10"/>
      <c r="I976" s="110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10"/>
      <c r="I977" s="110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10"/>
      <c r="I978" s="110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10"/>
      <c r="I979" s="110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10"/>
      <c r="I980" s="110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10"/>
      <c r="I981" s="110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10"/>
      <c r="I982" s="110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10"/>
      <c r="I983" s="110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10"/>
      <c r="I984" s="110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10"/>
      <c r="I985" s="110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10"/>
      <c r="I986" s="110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10"/>
      <c r="I987" s="110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10"/>
      <c r="I988" s="110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10"/>
      <c r="I989" s="110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10"/>
      <c r="I990" s="110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10"/>
      <c r="I991" s="110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10"/>
      <c r="I992" s="110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10"/>
      <c r="I993" s="110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10"/>
      <c r="I994" s="110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10"/>
      <c r="I995" s="110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10"/>
      <c r="I996" s="110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10"/>
      <c r="I997" s="110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10"/>
      <c r="I998" s="110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10"/>
      <c r="I999" s="110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10"/>
      <c r="I1000" s="110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10"/>
      <c r="I1001" s="110"/>
      <c r="J1001" s="1"/>
      <c r="K1001" s="1"/>
      <c r="L1001" s="2"/>
      <c r="M1001" s="3"/>
      <c r="N1001" s="3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10"/>
      <c r="I1002" s="110"/>
      <c r="J1002" s="1"/>
      <c r="K1002" s="1"/>
      <c r="L1002" s="2"/>
      <c r="M1002" s="3"/>
      <c r="N1002" s="3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10"/>
      <c r="I1003" s="110"/>
      <c r="J1003" s="1"/>
      <c r="K1003" s="1"/>
      <c r="L1003" s="2"/>
      <c r="M1003" s="3"/>
      <c r="N1003" s="3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10"/>
      <c r="I1004" s="110"/>
      <c r="J1004" s="1"/>
      <c r="K1004" s="1"/>
      <c r="L1004" s="2"/>
      <c r="M1004" s="3"/>
      <c r="N1004" s="3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10"/>
      <c r="I1005" s="110"/>
      <c r="J1005" s="1"/>
      <c r="K1005" s="1"/>
      <c r="L1005" s="2"/>
      <c r="M1005" s="3"/>
      <c r="N1005" s="3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10"/>
      <c r="I1006" s="110"/>
      <c r="J1006" s="1"/>
      <c r="K1006" s="1"/>
      <c r="L1006" s="2"/>
      <c r="M1006" s="3"/>
      <c r="N1006" s="3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</sheetData>
  <mergeCells count="130">
    <mergeCell ref="O26:O27"/>
    <mergeCell ref="P26:P27"/>
    <mergeCell ref="Q26:Q27"/>
    <mergeCell ref="C28:C29"/>
    <mergeCell ref="E28:E29"/>
    <mergeCell ref="O28:O29"/>
    <mergeCell ref="P28:P29"/>
    <mergeCell ref="Q28:Q29"/>
    <mergeCell ref="B26:B31"/>
    <mergeCell ref="B2:C5"/>
    <mergeCell ref="D2:K3"/>
    <mergeCell ref="L2:O2"/>
    <mergeCell ref="P2:Q5"/>
    <mergeCell ref="L3:O3"/>
    <mergeCell ref="D4:K5"/>
    <mergeCell ref="L4:O4"/>
    <mergeCell ref="M9:Q9"/>
    <mergeCell ref="T9:X9"/>
    <mergeCell ref="L5:O5"/>
    <mergeCell ref="C6:Q6"/>
    <mergeCell ref="D7:Q7"/>
    <mergeCell ref="D8:Q8"/>
    <mergeCell ref="B10:C10"/>
    <mergeCell ref="D10:I10"/>
    <mergeCell ref="B9:C9"/>
    <mergeCell ref="B11:C11"/>
    <mergeCell ref="B12:C12"/>
    <mergeCell ref="B13:C13"/>
    <mergeCell ref="N10:P10"/>
    <mergeCell ref="N11:P11"/>
    <mergeCell ref="U11:W11"/>
    <mergeCell ref="D12:I12"/>
    <mergeCell ref="N12:P12"/>
    <mergeCell ref="U12:W12"/>
    <mergeCell ref="D13:I13"/>
    <mergeCell ref="N13:P13"/>
    <mergeCell ref="U13:W13"/>
    <mergeCell ref="D9:I9"/>
    <mergeCell ref="J9:L14"/>
    <mergeCell ref="D11:I11"/>
    <mergeCell ref="D14:I14"/>
    <mergeCell ref="U14:V14"/>
    <mergeCell ref="N14:P14"/>
    <mergeCell ref="U15:V15"/>
    <mergeCell ref="U16:V16"/>
    <mergeCell ref="U17:V17"/>
    <mergeCell ref="P24:P25"/>
    <mergeCell ref="Q24:Q25"/>
    <mergeCell ref="O20:O21"/>
    <mergeCell ref="P20:P21"/>
    <mergeCell ref="Q20:Q21"/>
    <mergeCell ref="O22:O23"/>
    <mergeCell ref="P22:P23"/>
    <mergeCell ref="Q22:Q23"/>
    <mergeCell ref="O24:O25"/>
    <mergeCell ref="P34:P35"/>
    <mergeCell ref="Q34:Q35"/>
    <mergeCell ref="O42:O43"/>
    <mergeCell ref="O30:O31"/>
    <mergeCell ref="P30:P31"/>
    <mergeCell ref="Q30:Q31"/>
    <mergeCell ref="O32:O33"/>
    <mergeCell ref="P32:P33"/>
    <mergeCell ref="Q32:Q33"/>
    <mergeCell ref="O34:O35"/>
    <mergeCell ref="O38:O39"/>
    <mergeCell ref="P38:P39"/>
    <mergeCell ref="Q38:Q39"/>
    <mergeCell ref="Q36:Q37"/>
    <mergeCell ref="P36:P37"/>
    <mergeCell ref="O36:O37"/>
    <mergeCell ref="Q40:Q41"/>
    <mergeCell ref="P40:P41"/>
    <mergeCell ref="O40:O41"/>
    <mergeCell ref="I15:L16"/>
    <mergeCell ref="M15:N16"/>
    <mergeCell ref="O15:Q15"/>
    <mergeCell ref="O16:O17"/>
    <mergeCell ref="P16:P17"/>
    <mergeCell ref="Q16:Q17"/>
    <mergeCell ref="O18:O19"/>
    <mergeCell ref="P18:P19"/>
    <mergeCell ref="Q18:Q19"/>
    <mergeCell ref="C34:C35"/>
    <mergeCell ref="B15:B17"/>
    <mergeCell ref="C15:C17"/>
    <mergeCell ref="D15:D17"/>
    <mergeCell ref="E15:E17"/>
    <mergeCell ref="F15:F17"/>
    <mergeCell ref="E20:E21"/>
    <mergeCell ref="E22:E23"/>
    <mergeCell ref="E24:E25"/>
    <mergeCell ref="E30:E31"/>
    <mergeCell ref="C26:C27"/>
    <mergeCell ref="E26:E27"/>
    <mergeCell ref="B46:L51"/>
    <mergeCell ref="M46:Q47"/>
    <mergeCell ref="M48:Q49"/>
    <mergeCell ref="M50:Q51"/>
    <mergeCell ref="E32:E33"/>
    <mergeCell ref="E34:E35"/>
    <mergeCell ref="E36:E37"/>
    <mergeCell ref="E40:E41"/>
    <mergeCell ref="G15:G17"/>
    <mergeCell ref="H15:H17"/>
    <mergeCell ref="B18:B23"/>
    <mergeCell ref="C18:C19"/>
    <mergeCell ref="E18:E19"/>
    <mergeCell ref="C20:C21"/>
    <mergeCell ref="C22:C23"/>
    <mergeCell ref="B34:B35"/>
    <mergeCell ref="B36:B37"/>
    <mergeCell ref="B40:B41"/>
    <mergeCell ref="B24:B25"/>
    <mergeCell ref="C24:C25"/>
    <mergeCell ref="C30:C31"/>
    <mergeCell ref="B32:B33"/>
    <mergeCell ref="C32:C33"/>
    <mergeCell ref="C36:C37"/>
    <mergeCell ref="C40:C41"/>
    <mergeCell ref="B44:C45"/>
    <mergeCell ref="B43:C43"/>
    <mergeCell ref="D43:I43"/>
    <mergeCell ref="K43:L43"/>
    <mergeCell ref="D44:I45"/>
    <mergeCell ref="J44:J45"/>
    <mergeCell ref="M44:Q45"/>
    <mergeCell ref="C38:C39"/>
    <mergeCell ref="E38:E39"/>
    <mergeCell ref="B38:B39"/>
  </mergeCells>
  <pageMargins left="0.62992125984251968" right="0.19685039370078741" top="0.23622047244094491" bottom="0.19685039370078741" header="0" footer="0"/>
  <pageSetup paperSize="9" scale="5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02"/>
  <sheetViews>
    <sheetView topLeftCell="B22" zoomScale="70" zoomScaleNormal="70" workbookViewId="0">
      <selection activeCell="H34" sqref="H34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style="117" customWidth="1"/>
    <col min="9" max="9" width="18.28515625" style="117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10"/>
      <c r="I1" s="110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208</v>
      </c>
      <c r="E2" s="694"/>
      <c r="F2" s="694"/>
      <c r="G2" s="694"/>
      <c r="H2" s="694"/>
      <c r="I2" s="694"/>
      <c r="J2" s="694"/>
      <c r="K2" s="695"/>
      <c r="L2" s="750" t="s">
        <v>209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210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211</v>
      </c>
      <c r="E4" s="694"/>
      <c r="F4" s="694"/>
      <c r="G4" s="694"/>
      <c r="H4" s="694"/>
      <c r="I4" s="694"/>
      <c r="J4" s="694"/>
      <c r="K4" s="695"/>
      <c r="L4" s="750" t="s">
        <v>212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213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93" t="s">
        <v>214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95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215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37">
        <v>-2024730010071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216</v>
      </c>
      <c r="D14" s="773" t="s">
        <v>217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218</v>
      </c>
      <c r="E15" s="691" t="s">
        <v>30</v>
      </c>
      <c r="F15" s="691" t="s">
        <v>31</v>
      </c>
      <c r="G15" s="759" t="s">
        <v>219</v>
      </c>
      <c r="H15" s="760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6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39.75" customHeight="1">
      <c r="A17" s="1"/>
      <c r="B17" s="692"/>
      <c r="C17" s="692"/>
      <c r="D17" s="692"/>
      <c r="E17" s="692"/>
      <c r="F17" s="692"/>
      <c r="G17" s="692"/>
      <c r="H17" s="762"/>
      <c r="I17" s="111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3.25" customHeight="1">
      <c r="A18" s="1"/>
      <c r="B18" s="767" t="s">
        <v>220</v>
      </c>
      <c r="C18" s="720" t="s">
        <v>221</v>
      </c>
      <c r="D18" s="38" t="s">
        <v>47</v>
      </c>
      <c r="E18" s="732" t="s">
        <v>398</v>
      </c>
      <c r="F18" s="81">
        <v>4</v>
      </c>
      <c r="G18" s="38" t="s">
        <v>47</v>
      </c>
      <c r="H18" s="112">
        <f t="shared" ref="H18:H21" si="0">I18+J18+K18+L18</f>
        <v>100000000</v>
      </c>
      <c r="I18" s="113">
        <v>100000000</v>
      </c>
      <c r="J18" s="41"/>
      <c r="K18" s="41"/>
      <c r="L18" s="41"/>
      <c r="M18" s="56"/>
      <c r="N18" s="56"/>
      <c r="O18" s="731">
        <f>+F19/F18</f>
        <v>0</v>
      </c>
      <c r="P18" s="731">
        <f>+H19/H18</f>
        <v>0</v>
      </c>
      <c r="Q18" s="731" t="e">
        <f>+(O18*O18)/P18</f>
        <v>#DIV/0!</v>
      </c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3.25" customHeight="1">
      <c r="A19" s="1"/>
      <c r="B19" s="721"/>
      <c r="C19" s="692"/>
      <c r="D19" s="38" t="s">
        <v>49</v>
      </c>
      <c r="E19" s="692"/>
      <c r="F19" s="82">
        <v>0</v>
      </c>
      <c r="G19" s="38" t="s">
        <v>50</v>
      </c>
      <c r="H19" s="112">
        <f t="shared" si="0"/>
        <v>0</v>
      </c>
      <c r="I19" s="114"/>
      <c r="J19" s="41"/>
      <c r="K19" s="41"/>
      <c r="L19" s="41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2.5" customHeight="1">
      <c r="A20" s="1"/>
      <c r="B20" s="721"/>
      <c r="C20" s="778" t="s">
        <v>222</v>
      </c>
      <c r="D20" s="38" t="s">
        <v>47</v>
      </c>
      <c r="E20" s="723" t="s">
        <v>223</v>
      </c>
      <c r="F20" s="39">
        <v>4</v>
      </c>
      <c r="G20" s="38" t="s">
        <v>47</v>
      </c>
      <c r="H20" s="112">
        <f t="shared" si="0"/>
        <v>52536889</v>
      </c>
      <c r="I20" s="114">
        <v>52536889</v>
      </c>
      <c r="J20" s="41"/>
      <c r="K20" s="41"/>
      <c r="L20" s="41"/>
      <c r="M20" s="58"/>
      <c r="N20" s="58"/>
      <c r="O20" s="731">
        <f>+F21/F20</f>
        <v>0</v>
      </c>
      <c r="P20" s="731">
        <f>+H21/H20</f>
        <v>0</v>
      </c>
      <c r="Q20" s="731" t="e">
        <f>+(O20*O20)/P20</f>
        <v>#DIV/0!</v>
      </c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2.5" customHeight="1">
      <c r="A21" s="1"/>
      <c r="B21" s="721"/>
      <c r="C21" s="692"/>
      <c r="D21" s="38" t="s">
        <v>49</v>
      </c>
      <c r="E21" s="692"/>
      <c r="F21" s="57"/>
      <c r="G21" s="38" t="s">
        <v>50</v>
      </c>
      <c r="H21" s="112">
        <f t="shared" si="0"/>
        <v>0</v>
      </c>
      <c r="I21" s="114"/>
      <c r="J21" s="41"/>
      <c r="K21" s="41"/>
      <c r="L21" s="41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4" customHeight="1">
      <c r="A22" s="1"/>
      <c r="B22" s="767" t="s">
        <v>400</v>
      </c>
      <c r="C22" s="775" t="s">
        <v>395</v>
      </c>
      <c r="D22" s="38" t="s">
        <v>107</v>
      </c>
      <c r="E22" s="723" t="s">
        <v>48</v>
      </c>
      <c r="F22" s="40">
        <v>1</v>
      </c>
      <c r="G22" s="38" t="s">
        <v>107</v>
      </c>
      <c r="H22" s="112">
        <f t="shared" ref="H22:H25" si="1">I22+J22+K22+L22</f>
        <v>88000000</v>
      </c>
      <c r="I22" s="114">
        <v>88000000</v>
      </c>
      <c r="J22" s="41"/>
      <c r="K22" s="41"/>
      <c r="L22" s="41"/>
      <c r="M22" s="77"/>
      <c r="N22" s="77"/>
      <c r="O22" s="731">
        <f>+F23/F22</f>
        <v>0</v>
      </c>
      <c r="P22" s="731">
        <f>+H23/H22</f>
        <v>0</v>
      </c>
      <c r="Q22" s="731" t="e">
        <f>+(O22*O22)/P22</f>
        <v>#DIV/0!</v>
      </c>
      <c r="R22" s="1"/>
      <c r="S22" s="1"/>
      <c r="T22" s="35"/>
      <c r="U22" s="733"/>
      <c r="V22" s="718"/>
      <c r="W22" s="1"/>
      <c r="X22" s="31"/>
      <c r="Y22" s="1"/>
      <c r="Z22" s="32"/>
      <c r="AA22" s="33"/>
      <c r="AB22" s="34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4" customHeight="1">
      <c r="A23" s="1"/>
      <c r="B23" s="721"/>
      <c r="C23" s="692"/>
      <c r="D23" s="38" t="s">
        <v>49</v>
      </c>
      <c r="E23" s="692"/>
      <c r="F23" s="40">
        <v>0</v>
      </c>
      <c r="G23" s="38" t="s">
        <v>50</v>
      </c>
      <c r="H23" s="112">
        <f t="shared" si="1"/>
        <v>0</v>
      </c>
      <c r="I23" s="114"/>
      <c r="J23" s="41"/>
      <c r="K23" s="41"/>
      <c r="L23" s="41"/>
      <c r="M23" s="77"/>
      <c r="N23" s="77"/>
      <c r="O23" s="692"/>
      <c r="P23" s="692"/>
      <c r="Q23" s="692"/>
      <c r="R23" s="1"/>
      <c r="S23" s="1"/>
      <c r="T23" s="35"/>
      <c r="U23" s="30"/>
      <c r="V23" s="30"/>
      <c r="W23" s="1"/>
      <c r="X23" s="31"/>
      <c r="Y23" s="1"/>
      <c r="Z23" s="32"/>
      <c r="AA23" s="33"/>
      <c r="AB23" s="34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24" customHeight="1">
      <c r="A24" s="1"/>
      <c r="B24" s="721"/>
      <c r="C24" s="775" t="s">
        <v>396</v>
      </c>
      <c r="D24" s="38" t="s">
        <v>47</v>
      </c>
      <c r="E24" s="723" t="s">
        <v>397</v>
      </c>
      <c r="F24" s="71">
        <v>1</v>
      </c>
      <c r="G24" s="38" t="s">
        <v>47</v>
      </c>
      <c r="H24" s="112">
        <f t="shared" si="1"/>
        <v>40000000</v>
      </c>
      <c r="I24" s="114">
        <v>40000000</v>
      </c>
      <c r="J24" s="41"/>
      <c r="K24" s="41"/>
      <c r="L24" s="41"/>
      <c r="M24" s="44"/>
      <c r="N24" s="44"/>
      <c r="O24" s="731">
        <f>+F25/F24</f>
        <v>0</v>
      </c>
      <c r="P24" s="731">
        <f>+H25/H24</f>
        <v>0</v>
      </c>
      <c r="Q24" s="731" t="e">
        <f>+(O24*O24)/P24</f>
        <v>#DIV/0!</v>
      </c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24" customHeight="1">
      <c r="A25" s="1"/>
      <c r="B25" s="692"/>
      <c r="C25" s="692"/>
      <c r="D25" s="38" t="s">
        <v>49</v>
      </c>
      <c r="E25" s="783"/>
      <c r="F25" s="57">
        <v>0</v>
      </c>
      <c r="G25" s="38" t="s">
        <v>50</v>
      </c>
      <c r="H25" s="112">
        <f t="shared" si="1"/>
        <v>0</v>
      </c>
      <c r="I25" s="114"/>
      <c r="J25" s="41"/>
      <c r="K25" s="41"/>
      <c r="L25" s="41"/>
      <c r="M25" s="48"/>
      <c r="N25" s="49"/>
      <c r="O25" s="792"/>
      <c r="P25" s="792"/>
      <c r="Q25" s="792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24" customHeight="1">
      <c r="A26" s="1"/>
      <c r="B26" s="767" t="s">
        <v>224</v>
      </c>
      <c r="C26" s="778" t="s">
        <v>225</v>
      </c>
      <c r="D26" s="38" t="s">
        <v>107</v>
      </c>
      <c r="E26" s="723" t="s">
        <v>226</v>
      </c>
      <c r="F26" s="40">
        <v>4</v>
      </c>
      <c r="G26" s="38" t="s">
        <v>107</v>
      </c>
      <c r="H26" s="112">
        <f t="shared" ref="H26:H31" si="2">I26+J26+K26+L26</f>
        <v>15000000</v>
      </c>
      <c r="I26" s="114">
        <v>15000000</v>
      </c>
      <c r="J26" s="41"/>
      <c r="K26" s="41"/>
      <c r="L26" s="41"/>
      <c r="M26" s="77"/>
      <c r="N26" s="77"/>
      <c r="O26" s="731">
        <f>+F27/F26</f>
        <v>0</v>
      </c>
      <c r="P26" s="731">
        <f>+H27/H26</f>
        <v>0</v>
      </c>
      <c r="Q26" s="731" t="e">
        <f>+(O26*O26)/P26</f>
        <v>#DIV/0!</v>
      </c>
      <c r="R26" s="1"/>
      <c r="S26" s="1"/>
      <c r="T26" s="35"/>
      <c r="U26" s="733"/>
      <c r="V26" s="718"/>
      <c r="W26" s="1"/>
      <c r="X26" s="31"/>
      <c r="Y26" s="1"/>
      <c r="Z26" s="32"/>
      <c r="AA26" s="33"/>
      <c r="AB26" s="34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24" customHeight="1">
      <c r="A27" s="1"/>
      <c r="B27" s="721"/>
      <c r="C27" s="692"/>
      <c r="D27" s="38" t="s">
        <v>49</v>
      </c>
      <c r="E27" s="692"/>
      <c r="F27" s="40"/>
      <c r="G27" s="38" t="s">
        <v>50</v>
      </c>
      <c r="H27" s="112">
        <f t="shared" si="2"/>
        <v>0</v>
      </c>
      <c r="I27" s="114"/>
      <c r="J27" s="41"/>
      <c r="K27" s="41"/>
      <c r="L27" s="41"/>
      <c r="M27" s="77"/>
      <c r="N27" s="77"/>
      <c r="O27" s="692"/>
      <c r="P27" s="692"/>
      <c r="Q27" s="692"/>
      <c r="R27" s="1"/>
      <c r="S27" s="1"/>
      <c r="T27" s="35"/>
      <c r="U27" s="30"/>
      <c r="V27" s="30"/>
      <c r="W27" s="1"/>
      <c r="X27" s="31"/>
      <c r="Y27" s="1"/>
      <c r="Z27" s="32"/>
      <c r="AA27" s="33"/>
      <c r="AB27" s="34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4" customHeight="1">
      <c r="A28" s="1"/>
      <c r="B28" s="721"/>
      <c r="C28" s="778" t="s">
        <v>399</v>
      </c>
      <c r="D28" s="38" t="s">
        <v>47</v>
      </c>
      <c r="E28" s="723" t="s">
        <v>392</v>
      </c>
      <c r="F28" s="71">
        <v>1</v>
      </c>
      <c r="G28" s="38" t="s">
        <v>47</v>
      </c>
      <c r="H28" s="112">
        <f t="shared" ref="H28:H29" si="3">I28+J28+K28+L28</f>
        <v>17000000</v>
      </c>
      <c r="I28" s="114">
        <v>17000000</v>
      </c>
      <c r="J28" s="41"/>
      <c r="K28" s="41"/>
      <c r="L28" s="41"/>
      <c r="M28" s="44"/>
      <c r="N28" s="44"/>
      <c r="O28" s="731">
        <f>+F29/F28</f>
        <v>0</v>
      </c>
      <c r="P28" s="731">
        <f>+H29/H28</f>
        <v>0</v>
      </c>
      <c r="Q28" s="731" t="e">
        <f>+(O28*O28)/P28</f>
        <v>#DIV/0!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4" customHeight="1">
      <c r="A29" s="1"/>
      <c r="B29" s="721"/>
      <c r="C29" s="692"/>
      <c r="D29" s="38" t="s">
        <v>49</v>
      </c>
      <c r="E29" s="692"/>
      <c r="F29" s="57">
        <v>0</v>
      </c>
      <c r="G29" s="38" t="s">
        <v>50</v>
      </c>
      <c r="H29" s="112">
        <f t="shared" si="3"/>
        <v>0</v>
      </c>
      <c r="I29" s="114"/>
      <c r="J29" s="41"/>
      <c r="K29" s="41"/>
      <c r="L29" s="41"/>
      <c r="M29" s="48"/>
      <c r="N29" s="49"/>
      <c r="O29" s="692"/>
      <c r="P29" s="692"/>
      <c r="Q29" s="692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24" customHeight="1">
      <c r="A30" s="1"/>
      <c r="B30" s="721"/>
      <c r="C30" s="778" t="s">
        <v>227</v>
      </c>
      <c r="D30" s="38" t="s">
        <v>47</v>
      </c>
      <c r="E30" s="723" t="s">
        <v>48</v>
      </c>
      <c r="F30" s="71">
        <v>1</v>
      </c>
      <c r="G30" s="38" t="s">
        <v>47</v>
      </c>
      <c r="H30" s="112">
        <f t="shared" si="2"/>
        <v>18000000</v>
      </c>
      <c r="I30" s="114">
        <v>18000000</v>
      </c>
      <c r="J30" s="41"/>
      <c r="K30" s="41"/>
      <c r="L30" s="41"/>
      <c r="M30" s="44"/>
      <c r="N30" s="44"/>
      <c r="O30" s="731">
        <f>+F31/F30</f>
        <v>0</v>
      </c>
      <c r="P30" s="731">
        <f>+H31/H30</f>
        <v>0</v>
      </c>
      <c r="Q30" s="731" t="e">
        <f>+(O30*O30)/P30</f>
        <v>#DIV/0!</v>
      </c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24" customHeight="1">
      <c r="A31" s="1"/>
      <c r="B31" s="692"/>
      <c r="C31" s="692"/>
      <c r="D31" s="38" t="s">
        <v>49</v>
      </c>
      <c r="E31" s="692"/>
      <c r="F31" s="57">
        <v>0</v>
      </c>
      <c r="G31" s="38" t="s">
        <v>50</v>
      </c>
      <c r="H31" s="112">
        <f t="shared" si="2"/>
        <v>0</v>
      </c>
      <c r="I31" s="114">
        <v>0</v>
      </c>
      <c r="J31" s="41"/>
      <c r="K31" s="41"/>
      <c r="L31" s="41"/>
      <c r="M31" s="48"/>
      <c r="N31" s="49"/>
      <c r="O31" s="692"/>
      <c r="P31" s="692"/>
      <c r="Q31" s="69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8.75" customHeight="1">
      <c r="A32" s="1"/>
      <c r="B32" s="732"/>
      <c r="C32" s="725" t="s">
        <v>57</v>
      </c>
      <c r="D32" s="38" t="s">
        <v>47</v>
      </c>
      <c r="E32" s="723" t="s">
        <v>54</v>
      </c>
      <c r="F32" s="40">
        <f>F20+F18+F22+F24+F26+F28+F30</f>
        <v>16</v>
      </c>
      <c r="G32" s="40" t="s">
        <v>50</v>
      </c>
      <c r="H32" s="115">
        <f>H20+H18+H22+H24+H26+H28+H30</f>
        <v>330536889</v>
      </c>
      <c r="I32" s="115">
        <f t="shared" ref="I32" si="4">I20+I18+I22+I24+I26+I28+I30</f>
        <v>330536889</v>
      </c>
      <c r="J32" s="41"/>
      <c r="K32" s="41"/>
      <c r="L32" s="41"/>
      <c r="M32" s="48"/>
      <c r="N32" s="49"/>
      <c r="O32" s="731">
        <f>+F33/F32</f>
        <v>0</v>
      </c>
      <c r="P32" s="731">
        <f>+H33/H32</f>
        <v>0</v>
      </c>
      <c r="Q32" s="731" t="e">
        <f>+(O32*O32)/P32</f>
        <v>#DIV/0!</v>
      </c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9" ht="18.75" customHeight="1">
      <c r="A33" s="1"/>
      <c r="B33" s="692"/>
      <c r="C33" s="696"/>
      <c r="D33" s="38" t="s">
        <v>49</v>
      </c>
      <c r="E33" s="692"/>
      <c r="F33" s="40">
        <f>F21+F19+F23+F25+F27+F29+F31</f>
        <v>0</v>
      </c>
      <c r="G33" s="40" t="s">
        <v>47</v>
      </c>
      <c r="H33" s="115">
        <f t="shared" ref="H33:I33" si="5">H21+H19+H23+H25+H27+H29+H31</f>
        <v>0</v>
      </c>
      <c r="I33" s="115">
        <f t="shared" si="5"/>
        <v>0</v>
      </c>
      <c r="J33" s="41"/>
      <c r="K33" s="41"/>
      <c r="L33" s="41"/>
      <c r="M33" s="48"/>
      <c r="N33" s="49"/>
      <c r="O33" s="692"/>
      <c r="P33" s="692"/>
      <c r="Q33" s="692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9" ht="15.75" customHeight="1">
      <c r="A34" s="1"/>
      <c r="B34" s="1"/>
      <c r="C34" s="1"/>
      <c r="D34" s="59"/>
      <c r="E34" s="1"/>
      <c r="F34" s="1"/>
      <c r="G34" s="1"/>
      <c r="H34" s="116"/>
      <c r="I34" s="110"/>
      <c r="J34" s="32"/>
      <c r="K34" s="32"/>
      <c r="L34" s="2"/>
      <c r="M34" s="3"/>
      <c r="N34" s="3"/>
      <c r="O34" s="61"/>
      <c r="P34" s="62"/>
      <c r="Q34" s="63"/>
      <c r="R34" s="62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9" ht="15.75" customHeight="1">
      <c r="A35" s="1"/>
      <c r="B35" s="726" t="s">
        <v>58</v>
      </c>
      <c r="C35" s="727"/>
      <c r="D35" s="765" t="s">
        <v>59</v>
      </c>
      <c r="E35" s="730"/>
      <c r="F35" s="730"/>
      <c r="G35" s="730"/>
      <c r="H35" s="730"/>
      <c r="I35" s="727"/>
      <c r="J35" s="72" t="s">
        <v>60</v>
      </c>
      <c r="K35" s="765" t="s">
        <v>61</v>
      </c>
      <c r="L35" s="727"/>
      <c r="M35" s="729" t="s">
        <v>62</v>
      </c>
      <c r="N35" s="730"/>
      <c r="O35" s="730"/>
      <c r="P35" s="730"/>
      <c r="Q35" s="727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9" ht="21.75" customHeight="1">
      <c r="A36" s="1"/>
      <c r="B36" s="766" t="s">
        <v>228</v>
      </c>
      <c r="C36" s="695"/>
      <c r="D36" s="764" t="s">
        <v>229</v>
      </c>
      <c r="E36" s="694"/>
      <c r="F36" s="694"/>
      <c r="G36" s="694"/>
      <c r="H36" s="694"/>
      <c r="I36" s="695"/>
      <c r="J36" s="691" t="s">
        <v>65</v>
      </c>
      <c r="K36" s="73" t="s">
        <v>47</v>
      </c>
      <c r="L36" s="74">
        <v>600</v>
      </c>
      <c r="M36" s="693" t="s">
        <v>364</v>
      </c>
      <c r="N36" s="694"/>
      <c r="O36" s="694"/>
      <c r="P36" s="694"/>
      <c r="Q36" s="695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9" ht="21.75" customHeight="1">
      <c r="A37" s="1"/>
      <c r="B37" s="717"/>
      <c r="C37" s="741"/>
      <c r="D37" s="696"/>
      <c r="E37" s="697"/>
      <c r="F37" s="697"/>
      <c r="G37" s="697"/>
      <c r="H37" s="697"/>
      <c r="I37" s="698"/>
      <c r="J37" s="692"/>
      <c r="K37" s="73" t="s">
        <v>49</v>
      </c>
      <c r="L37" s="74">
        <v>139</v>
      </c>
      <c r="M37" s="696"/>
      <c r="N37" s="697"/>
      <c r="O37" s="697"/>
      <c r="P37" s="697"/>
      <c r="Q37" s="698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9" ht="15" customHeight="1">
      <c r="A38" s="1"/>
      <c r="B38" s="700" t="s">
        <v>357</v>
      </c>
      <c r="C38" s="701"/>
      <c r="D38" s="701"/>
      <c r="E38" s="701"/>
      <c r="F38" s="701"/>
      <c r="G38" s="701"/>
      <c r="H38" s="701"/>
      <c r="I38" s="701"/>
      <c r="J38" s="701"/>
      <c r="K38" s="701"/>
      <c r="L38" s="702"/>
      <c r="M38" s="699" t="s">
        <v>66</v>
      </c>
      <c r="N38" s="694"/>
      <c r="O38" s="694"/>
      <c r="P38" s="694"/>
      <c r="Q38" s="695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29.25" customHeight="1">
      <c r="A39" s="1"/>
      <c r="B39" s="703"/>
      <c r="C39" s="704"/>
      <c r="D39" s="704"/>
      <c r="E39" s="704"/>
      <c r="F39" s="704"/>
      <c r="G39" s="704"/>
      <c r="H39" s="704"/>
      <c r="I39" s="704"/>
      <c r="J39" s="704"/>
      <c r="K39" s="704"/>
      <c r="L39" s="705"/>
      <c r="M39" s="697"/>
      <c r="N39" s="697"/>
      <c r="O39" s="697"/>
      <c r="P39" s="697"/>
      <c r="Q39" s="698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</row>
    <row r="40" spans="1:39" ht="15.75" customHeight="1">
      <c r="A40" s="1"/>
      <c r="B40" s="703"/>
      <c r="C40" s="704"/>
      <c r="D40" s="704"/>
      <c r="E40" s="704"/>
      <c r="F40" s="704"/>
      <c r="G40" s="704"/>
      <c r="H40" s="704"/>
      <c r="I40" s="704"/>
      <c r="J40" s="704"/>
      <c r="K40" s="704"/>
      <c r="L40" s="705"/>
      <c r="M40" s="709" t="s">
        <v>365</v>
      </c>
      <c r="N40" s="709"/>
      <c r="O40" s="709"/>
      <c r="P40" s="709"/>
      <c r="Q40" s="710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</row>
    <row r="41" spans="1:39" ht="15.75" customHeight="1">
      <c r="A41" s="1"/>
      <c r="B41" s="703"/>
      <c r="C41" s="704"/>
      <c r="D41" s="704"/>
      <c r="E41" s="704"/>
      <c r="F41" s="704"/>
      <c r="G41" s="704"/>
      <c r="H41" s="704"/>
      <c r="I41" s="704"/>
      <c r="J41" s="704"/>
      <c r="K41" s="704"/>
      <c r="L41" s="705"/>
      <c r="M41" s="711"/>
      <c r="N41" s="711"/>
      <c r="O41" s="711"/>
      <c r="P41" s="711"/>
      <c r="Q41" s="712"/>
    </row>
    <row r="42" spans="1:39" ht="15.75" customHeight="1">
      <c r="A42" s="1"/>
      <c r="B42" s="703"/>
      <c r="C42" s="704"/>
      <c r="D42" s="704"/>
      <c r="E42" s="704"/>
      <c r="F42" s="704"/>
      <c r="G42" s="704"/>
      <c r="H42" s="704"/>
      <c r="I42" s="704"/>
      <c r="J42" s="704"/>
      <c r="K42" s="704"/>
      <c r="L42" s="705"/>
      <c r="M42" s="699" t="s">
        <v>66</v>
      </c>
      <c r="N42" s="699"/>
      <c r="O42" s="699"/>
      <c r="P42" s="699"/>
      <c r="Q42" s="713"/>
    </row>
    <row r="43" spans="1:39" ht="30.6" customHeight="1">
      <c r="A43" s="1"/>
      <c r="B43" s="706"/>
      <c r="C43" s="707"/>
      <c r="D43" s="707"/>
      <c r="E43" s="707"/>
      <c r="F43" s="707"/>
      <c r="G43" s="707"/>
      <c r="H43" s="707"/>
      <c r="I43" s="707"/>
      <c r="J43" s="707"/>
      <c r="K43" s="707"/>
      <c r="L43" s="708"/>
      <c r="M43" s="714"/>
      <c r="N43" s="714"/>
      <c r="O43" s="714"/>
      <c r="P43" s="714"/>
      <c r="Q43" s="715"/>
    </row>
    <row r="44" spans="1:39" ht="15.75" customHeight="1">
      <c r="A44" s="1"/>
      <c r="B44" s="1"/>
      <c r="C44" s="1"/>
      <c r="D44" s="1"/>
      <c r="E44" s="1"/>
      <c r="F44" s="1"/>
      <c r="G44" s="1"/>
      <c r="H44" s="110"/>
      <c r="I44" s="110"/>
      <c r="J44" s="1"/>
      <c r="K44" s="1"/>
      <c r="L44" s="2"/>
      <c r="M44" s="3"/>
      <c r="N44" s="3"/>
      <c r="O44" s="1"/>
      <c r="P44" s="1"/>
      <c r="Q44" s="1"/>
    </row>
    <row r="45" spans="1:39" ht="15.75" customHeight="1">
      <c r="A45" s="1"/>
      <c r="B45" s="1"/>
      <c r="C45" s="1"/>
      <c r="D45" s="1"/>
      <c r="E45" s="1"/>
      <c r="F45" s="1"/>
      <c r="G45" s="1"/>
      <c r="H45" s="110"/>
      <c r="I45" s="110"/>
      <c r="J45" s="1"/>
      <c r="K45" s="1"/>
      <c r="L45" s="2"/>
      <c r="M45" s="3"/>
      <c r="N45" s="3"/>
      <c r="O45" s="1"/>
      <c r="P45" s="1"/>
      <c r="Q45" s="1"/>
    </row>
    <row r="46" spans="1:39" ht="15.75" customHeight="1">
      <c r="A46" s="1"/>
      <c r="B46" s="1"/>
      <c r="C46" s="1"/>
      <c r="D46" s="1"/>
      <c r="E46" s="1"/>
      <c r="F46" s="1"/>
      <c r="G46" s="1"/>
      <c r="H46" s="110"/>
      <c r="I46" s="110"/>
      <c r="J46" s="1"/>
      <c r="K46" s="1"/>
      <c r="L46" s="2"/>
      <c r="M46" s="3"/>
      <c r="N46" s="3"/>
      <c r="O46" s="1"/>
      <c r="P46" s="1"/>
      <c r="Q46" s="1"/>
    </row>
    <row r="47" spans="1:39" ht="15.75" customHeight="1">
      <c r="A47" s="1"/>
      <c r="B47" s="1"/>
      <c r="C47" s="1"/>
      <c r="D47" s="1"/>
      <c r="E47" s="1"/>
      <c r="F47" s="1"/>
      <c r="G47" s="1"/>
      <c r="H47" s="110"/>
      <c r="I47" s="110"/>
      <c r="J47" s="1"/>
      <c r="K47" s="1"/>
      <c r="L47" s="2"/>
      <c r="M47" s="3"/>
      <c r="N47" s="3"/>
      <c r="O47" s="1"/>
      <c r="P47" s="1"/>
      <c r="Q47" s="1"/>
    </row>
    <row r="48" spans="1:39" ht="15.75" customHeight="1">
      <c r="A48" s="1"/>
      <c r="B48" s="1"/>
      <c r="C48" s="1"/>
      <c r="D48" s="1"/>
      <c r="E48" s="1"/>
      <c r="F48" s="1"/>
      <c r="G48" s="1"/>
      <c r="H48" s="110"/>
      <c r="I48" s="110"/>
      <c r="J48" s="1"/>
      <c r="K48" s="1"/>
      <c r="L48" s="2"/>
      <c r="M48" s="3"/>
      <c r="N48" s="3"/>
      <c r="O48" s="1"/>
      <c r="P48" s="1"/>
      <c r="Q48" s="1"/>
    </row>
    <row r="49" spans="1:17" ht="15.75" customHeight="1">
      <c r="A49" s="1"/>
      <c r="B49" s="1"/>
      <c r="C49" s="1"/>
      <c r="D49" s="1"/>
      <c r="E49" s="1"/>
      <c r="F49" s="1"/>
      <c r="G49" s="1"/>
      <c r="H49" s="110"/>
      <c r="I49" s="110"/>
      <c r="J49" s="1"/>
      <c r="K49" s="1"/>
      <c r="L49" s="2"/>
      <c r="M49" s="3"/>
      <c r="N49" s="3"/>
      <c r="O49" s="1"/>
      <c r="P49" s="1"/>
      <c r="Q49" s="1"/>
    </row>
    <row r="50" spans="1:17" ht="15.75" customHeight="1">
      <c r="A50" s="1"/>
      <c r="B50" s="1"/>
      <c r="C50" s="1"/>
      <c r="D50" s="1"/>
      <c r="E50" s="1"/>
      <c r="F50" s="1"/>
      <c r="G50" s="1"/>
      <c r="H50" s="110"/>
      <c r="I50" s="110"/>
      <c r="J50" s="1"/>
      <c r="K50" s="1"/>
      <c r="L50" s="2"/>
      <c r="M50" s="3"/>
      <c r="N50" s="3"/>
      <c r="O50" s="1"/>
      <c r="P50" s="1"/>
      <c r="Q50" s="1"/>
    </row>
    <row r="51" spans="1:17" ht="15.75" customHeight="1">
      <c r="A51" s="1"/>
      <c r="B51" s="1"/>
      <c r="C51" s="1"/>
      <c r="D51" s="1"/>
      <c r="E51" s="1"/>
      <c r="F51" s="1"/>
      <c r="G51" s="1"/>
      <c r="H51" s="110"/>
      <c r="I51" s="110"/>
      <c r="J51" s="1"/>
      <c r="K51" s="1"/>
      <c r="L51" s="2"/>
      <c r="M51" s="3"/>
      <c r="N51" s="3"/>
      <c r="O51" s="1"/>
      <c r="P51" s="1"/>
      <c r="Q51" s="1"/>
    </row>
    <row r="52" spans="1:17" ht="15.75" customHeight="1">
      <c r="A52" s="1"/>
      <c r="B52" s="1"/>
      <c r="C52" s="1"/>
      <c r="D52" s="1"/>
      <c r="E52" s="1"/>
      <c r="F52" s="1"/>
      <c r="G52" s="1"/>
      <c r="H52" s="110"/>
      <c r="I52" s="110"/>
      <c r="J52" s="1"/>
      <c r="K52" s="1"/>
      <c r="L52" s="2"/>
      <c r="M52" s="3"/>
      <c r="N52" s="3"/>
      <c r="O52" s="1"/>
      <c r="P52" s="1"/>
      <c r="Q52" s="1"/>
    </row>
    <row r="53" spans="1:17" ht="15.75" customHeight="1">
      <c r="A53" s="1"/>
      <c r="B53" s="1"/>
      <c r="C53" s="1"/>
      <c r="D53" s="1"/>
      <c r="E53" s="1"/>
      <c r="F53" s="1"/>
      <c r="G53" s="1"/>
      <c r="H53" s="110"/>
      <c r="I53" s="110"/>
      <c r="J53" s="1"/>
      <c r="K53" s="1"/>
      <c r="L53" s="2"/>
      <c r="M53" s="3"/>
      <c r="N53" s="3"/>
      <c r="O53" s="1"/>
      <c r="P53" s="1"/>
      <c r="Q53" s="1"/>
    </row>
    <row r="54" spans="1:17" ht="15.75" customHeight="1">
      <c r="A54" s="1"/>
      <c r="B54" s="1"/>
      <c r="C54" s="1"/>
      <c r="D54" s="1"/>
      <c r="E54" s="1"/>
      <c r="F54" s="1"/>
      <c r="G54" s="1"/>
      <c r="H54" s="110"/>
      <c r="I54" s="110"/>
      <c r="J54" s="1"/>
      <c r="K54" s="1"/>
      <c r="L54" s="2"/>
      <c r="M54" s="3"/>
      <c r="N54" s="3"/>
      <c r="O54" s="1"/>
      <c r="P54" s="1"/>
      <c r="Q54" s="1"/>
    </row>
    <row r="55" spans="1:17" ht="15.75" customHeight="1">
      <c r="A55" s="1"/>
      <c r="B55" s="1"/>
      <c r="C55" s="1"/>
      <c r="D55" s="1"/>
      <c r="E55" s="1"/>
      <c r="F55" s="1"/>
      <c r="G55" s="1"/>
      <c r="H55" s="110"/>
      <c r="I55" s="110"/>
      <c r="J55" s="1"/>
      <c r="K55" s="1"/>
      <c r="L55" s="2"/>
      <c r="M55" s="3"/>
      <c r="N55" s="3"/>
      <c r="O55" s="1"/>
      <c r="P55" s="1"/>
      <c r="Q55" s="1"/>
    </row>
    <row r="56" spans="1:17" ht="15.75" customHeight="1">
      <c r="A56" s="1"/>
      <c r="B56" s="1"/>
      <c r="C56" s="1"/>
      <c r="D56" s="1"/>
      <c r="E56" s="1"/>
      <c r="F56" s="1"/>
      <c r="G56" s="1"/>
      <c r="H56" s="110"/>
      <c r="I56" s="110"/>
      <c r="J56" s="1"/>
      <c r="K56" s="1"/>
      <c r="L56" s="2"/>
      <c r="M56" s="3"/>
      <c r="N56" s="3"/>
      <c r="O56" s="1"/>
      <c r="P56" s="1"/>
      <c r="Q56" s="1"/>
    </row>
    <row r="57" spans="1:17" ht="15.75" customHeight="1">
      <c r="A57" s="1"/>
      <c r="B57" s="1"/>
      <c r="C57" s="1"/>
      <c r="D57" s="1"/>
      <c r="E57" s="1"/>
      <c r="F57" s="1"/>
      <c r="G57" s="1"/>
      <c r="H57" s="110"/>
      <c r="I57" s="110"/>
      <c r="J57" s="1"/>
      <c r="K57" s="1"/>
      <c r="L57" s="2"/>
      <c r="M57" s="3"/>
      <c r="N57" s="3"/>
      <c r="O57" s="1"/>
      <c r="P57" s="1"/>
      <c r="Q57" s="1"/>
    </row>
    <row r="58" spans="1:17" ht="15.75" customHeight="1">
      <c r="A58" s="1"/>
      <c r="B58" s="1"/>
      <c r="C58" s="1"/>
      <c r="D58" s="1"/>
      <c r="E58" s="1"/>
      <c r="F58" s="1"/>
      <c r="G58" s="1"/>
      <c r="H58" s="110"/>
      <c r="I58" s="110"/>
      <c r="J58" s="1"/>
      <c r="K58" s="1"/>
      <c r="L58" s="2"/>
      <c r="M58" s="3"/>
      <c r="N58" s="3"/>
      <c r="O58" s="1"/>
      <c r="P58" s="1"/>
      <c r="Q58" s="1"/>
    </row>
    <row r="59" spans="1:17" ht="15.75" customHeight="1">
      <c r="A59" s="1"/>
      <c r="B59" s="1"/>
      <c r="C59" s="1"/>
      <c r="D59" s="1"/>
      <c r="E59" s="1"/>
      <c r="F59" s="1"/>
      <c r="G59" s="1"/>
      <c r="H59" s="110"/>
      <c r="I59" s="110"/>
      <c r="J59" s="1"/>
      <c r="K59" s="1"/>
      <c r="L59" s="2"/>
      <c r="M59" s="3"/>
      <c r="N59" s="3"/>
      <c r="O59" s="1"/>
      <c r="P59" s="1"/>
      <c r="Q59" s="1"/>
    </row>
    <row r="60" spans="1:17" ht="15.75" customHeight="1">
      <c r="A60" s="1"/>
      <c r="B60" s="1"/>
      <c r="C60" s="1"/>
      <c r="D60" s="1"/>
      <c r="E60" s="1"/>
      <c r="F60" s="1"/>
      <c r="G60" s="1"/>
      <c r="H60" s="110"/>
      <c r="I60" s="110"/>
      <c r="J60" s="1"/>
      <c r="K60" s="1"/>
      <c r="L60" s="2"/>
      <c r="M60" s="3"/>
      <c r="N60" s="3"/>
      <c r="O60" s="1"/>
      <c r="P60" s="1"/>
      <c r="Q60" s="1"/>
    </row>
    <row r="61" spans="1:17" ht="15.75" customHeight="1">
      <c r="A61" s="1"/>
      <c r="B61" s="1"/>
      <c r="C61" s="1"/>
      <c r="D61" s="1"/>
      <c r="E61" s="1"/>
      <c r="F61" s="1"/>
      <c r="G61" s="1"/>
      <c r="H61" s="110"/>
      <c r="I61" s="110"/>
      <c r="J61" s="1"/>
      <c r="K61" s="1"/>
      <c r="L61" s="2"/>
      <c r="M61" s="3"/>
      <c r="N61" s="3"/>
      <c r="O61" s="1"/>
      <c r="P61" s="1"/>
      <c r="Q61" s="1"/>
    </row>
    <row r="62" spans="1:17" ht="15.75" customHeight="1">
      <c r="A62" s="1"/>
      <c r="B62" s="1"/>
      <c r="C62" s="1"/>
      <c r="D62" s="1"/>
      <c r="E62" s="1"/>
      <c r="F62" s="1"/>
      <c r="G62" s="1"/>
      <c r="H62" s="110"/>
      <c r="I62" s="110"/>
      <c r="J62" s="1"/>
      <c r="K62" s="1"/>
      <c r="L62" s="2"/>
      <c r="M62" s="3"/>
      <c r="N62" s="3"/>
      <c r="O62" s="1"/>
      <c r="P62" s="1"/>
      <c r="Q62" s="1"/>
    </row>
    <row r="63" spans="1:17" ht="15.75" customHeight="1">
      <c r="A63" s="1"/>
      <c r="B63" s="1"/>
      <c r="C63" s="1"/>
      <c r="D63" s="1"/>
      <c r="E63" s="1"/>
      <c r="F63" s="1"/>
      <c r="G63" s="1"/>
      <c r="H63" s="110"/>
      <c r="I63" s="110"/>
      <c r="J63" s="1"/>
      <c r="K63" s="1"/>
      <c r="L63" s="2"/>
      <c r="M63" s="3"/>
      <c r="N63" s="3"/>
      <c r="O63" s="1"/>
      <c r="P63" s="1"/>
      <c r="Q63" s="1"/>
    </row>
    <row r="64" spans="1:17" ht="15.75" customHeight="1">
      <c r="A64" s="1"/>
      <c r="B64" s="1"/>
      <c r="C64" s="1"/>
      <c r="D64" s="1"/>
      <c r="E64" s="1"/>
      <c r="F64" s="1"/>
      <c r="G64" s="1"/>
      <c r="H64" s="110"/>
      <c r="I64" s="110"/>
      <c r="J64" s="1"/>
      <c r="K64" s="1"/>
      <c r="L64" s="2"/>
      <c r="M64" s="3"/>
      <c r="N64" s="3"/>
      <c r="O64" s="1"/>
      <c r="P64" s="1"/>
      <c r="Q64" s="1"/>
    </row>
    <row r="65" spans="1:37" ht="15.75" customHeight="1">
      <c r="A65" s="1"/>
      <c r="B65" s="1"/>
      <c r="C65" s="1"/>
      <c r="D65" s="1"/>
      <c r="E65" s="1"/>
      <c r="F65" s="1"/>
      <c r="G65" s="1"/>
      <c r="H65" s="110"/>
      <c r="I65" s="110"/>
      <c r="J65" s="1"/>
      <c r="K65" s="1"/>
      <c r="L65" s="2"/>
      <c r="M65" s="3"/>
      <c r="N65" s="3"/>
      <c r="O65" s="1"/>
      <c r="P65" s="1"/>
      <c r="Q65" s="1"/>
    </row>
    <row r="66" spans="1:37" ht="15.75" customHeight="1">
      <c r="A66" s="1"/>
      <c r="B66" s="1"/>
      <c r="C66" s="1"/>
      <c r="D66" s="1"/>
      <c r="E66" s="1"/>
      <c r="F66" s="1"/>
      <c r="G66" s="1"/>
      <c r="H66" s="110"/>
      <c r="I66" s="110"/>
      <c r="J66" s="1"/>
      <c r="K66" s="1"/>
      <c r="L66" s="2"/>
      <c r="M66" s="3"/>
      <c r="N66" s="3"/>
      <c r="O66" s="1"/>
      <c r="P66" s="1"/>
      <c r="Q66" s="1"/>
    </row>
    <row r="67" spans="1:37" ht="15.75" customHeight="1">
      <c r="A67" s="1"/>
      <c r="B67" s="1"/>
      <c r="C67" s="1"/>
      <c r="D67" s="1"/>
      <c r="E67" s="1"/>
      <c r="F67" s="1"/>
      <c r="G67" s="1"/>
      <c r="H67" s="110"/>
      <c r="I67" s="110"/>
      <c r="J67" s="1"/>
      <c r="K67" s="1"/>
      <c r="L67" s="2"/>
      <c r="M67" s="3"/>
      <c r="N67" s="3"/>
      <c r="O67" s="1"/>
      <c r="P67" s="1"/>
      <c r="Q67" s="1"/>
    </row>
    <row r="68" spans="1:37" ht="15.75" customHeight="1">
      <c r="A68" s="1"/>
      <c r="B68" s="1"/>
      <c r="C68" s="1"/>
      <c r="D68" s="1"/>
      <c r="E68" s="1"/>
      <c r="F68" s="1"/>
      <c r="G68" s="1"/>
      <c r="H68" s="110"/>
      <c r="I68" s="110"/>
      <c r="J68" s="1"/>
      <c r="K68" s="1"/>
      <c r="L68" s="2"/>
      <c r="M68" s="3"/>
      <c r="N68" s="3"/>
      <c r="O68" s="1"/>
      <c r="P68" s="1"/>
      <c r="Q68" s="1"/>
    </row>
    <row r="69" spans="1:37" ht="15.75" customHeight="1">
      <c r="A69" s="1"/>
      <c r="B69" s="1"/>
      <c r="C69" s="1"/>
      <c r="D69" s="1"/>
      <c r="E69" s="1"/>
      <c r="F69" s="1"/>
      <c r="G69" s="1"/>
      <c r="H69" s="110"/>
      <c r="I69" s="110"/>
      <c r="J69" s="1"/>
      <c r="K69" s="1"/>
      <c r="L69" s="2"/>
      <c r="M69" s="3"/>
      <c r="N69" s="3"/>
      <c r="O69" s="1"/>
      <c r="P69" s="1"/>
      <c r="Q69" s="1"/>
    </row>
    <row r="70" spans="1:37" ht="15.75" customHeight="1">
      <c r="A70" s="1"/>
      <c r="B70" s="1"/>
      <c r="C70" s="1"/>
      <c r="D70" s="1"/>
      <c r="E70" s="1"/>
      <c r="F70" s="1"/>
      <c r="G70" s="1"/>
      <c r="H70" s="110"/>
      <c r="I70" s="110"/>
      <c r="J70" s="1"/>
      <c r="K70" s="1"/>
      <c r="L70" s="2"/>
      <c r="M70" s="3"/>
      <c r="N70" s="3"/>
      <c r="O70" s="1"/>
      <c r="P70" s="1"/>
      <c r="Q70" s="1"/>
    </row>
    <row r="71" spans="1:37" ht="15.75" customHeight="1">
      <c r="A71" s="1"/>
      <c r="B71" s="1"/>
      <c r="C71" s="1"/>
      <c r="D71" s="1"/>
      <c r="E71" s="1"/>
      <c r="F71" s="1"/>
      <c r="G71" s="1"/>
      <c r="H71" s="110"/>
      <c r="I71" s="110"/>
      <c r="J71" s="1"/>
      <c r="K71" s="1"/>
      <c r="L71" s="2"/>
      <c r="M71" s="3"/>
      <c r="N71" s="3"/>
      <c r="O71" s="1"/>
      <c r="P71" s="1"/>
      <c r="Q71" s="1"/>
    </row>
    <row r="72" spans="1:37" ht="15.75" customHeight="1">
      <c r="A72" s="1"/>
      <c r="B72" s="1"/>
      <c r="C72" s="1"/>
      <c r="D72" s="1"/>
      <c r="E72" s="1"/>
      <c r="F72" s="1"/>
      <c r="G72" s="1"/>
      <c r="H72" s="110"/>
      <c r="I72" s="110"/>
      <c r="J72" s="1"/>
      <c r="K72" s="1"/>
      <c r="L72" s="2"/>
      <c r="M72" s="3"/>
      <c r="N72" s="3"/>
      <c r="O72" s="1"/>
      <c r="P72" s="1"/>
      <c r="Q72" s="1"/>
    </row>
    <row r="73" spans="1:37" ht="15.75" customHeight="1">
      <c r="A73" s="1"/>
      <c r="B73" s="1"/>
      <c r="C73" s="1"/>
      <c r="D73" s="1"/>
      <c r="E73" s="1"/>
      <c r="F73" s="1"/>
      <c r="G73" s="1"/>
      <c r="H73" s="110"/>
      <c r="I73" s="110"/>
      <c r="J73" s="1"/>
      <c r="K73" s="1"/>
      <c r="L73" s="2"/>
      <c r="M73" s="3"/>
      <c r="N73" s="3"/>
      <c r="O73" s="1"/>
      <c r="P73" s="1"/>
      <c r="Q73" s="1"/>
    </row>
    <row r="74" spans="1:37" ht="15.75" customHeight="1">
      <c r="A74" s="1"/>
      <c r="B74" s="1"/>
      <c r="C74" s="1"/>
      <c r="D74" s="1"/>
      <c r="E74" s="1"/>
      <c r="F74" s="1"/>
      <c r="G74" s="1"/>
      <c r="H74" s="110"/>
      <c r="I74" s="110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10"/>
      <c r="I75" s="110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10"/>
      <c r="I76" s="110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10"/>
      <c r="I77" s="110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10"/>
      <c r="I78" s="110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10"/>
      <c r="I79" s="110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10"/>
      <c r="I80" s="110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10"/>
      <c r="I81" s="110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10"/>
      <c r="I82" s="110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10"/>
      <c r="I83" s="110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10"/>
      <c r="I84" s="110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10"/>
      <c r="I85" s="110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10"/>
      <c r="I86" s="110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10"/>
      <c r="I87" s="110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10"/>
      <c r="I88" s="110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10"/>
      <c r="I89" s="110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10"/>
      <c r="I90" s="110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10"/>
      <c r="I91" s="110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10"/>
      <c r="I92" s="110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10"/>
      <c r="I93" s="110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10"/>
      <c r="I94" s="110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10"/>
      <c r="I95" s="110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10"/>
      <c r="I96" s="110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10"/>
      <c r="I97" s="110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10"/>
      <c r="I98" s="110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10"/>
      <c r="I99" s="110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10"/>
      <c r="I100" s="110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10"/>
      <c r="I101" s="110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10"/>
      <c r="I102" s="110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10"/>
      <c r="I103" s="110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10"/>
      <c r="I104" s="110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10"/>
      <c r="I105" s="110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10"/>
      <c r="I106" s="110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10"/>
      <c r="I107" s="110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10"/>
      <c r="I108" s="110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10"/>
      <c r="I109" s="110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10"/>
      <c r="I110" s="110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10"/>
      <c r="I111" s="110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10"/>
      <c r="I112" s="110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10"/>
      <c r="I113" s="110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10"/>
      <c r="I114" s="110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10"/>
      <c r="I115" s="110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10"/>
      <c r="I116" s="110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10"/>
      <c r="I117" s="110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10"/>
      <c r="I118" s="110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10"/>
      <c r="I119" s="110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10"/>
      <c r="I120" s="110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10"/>
      <c r="I121" s="110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10"/>
      <c r="I122" s="110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10"/>
      <c r="I123" s="110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10"/>
      <c r="I124" s="110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10"/>
      <c r="I125" s="110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10"/>
      <c r="I126" s="110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10"/>
      <c r="I127" s="110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10"/>
      <c r="I128" s="110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10"/>
      <c r="I129" s="110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10"/>
      <c r="I130" s="110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10"/>
      <c r="I131" s="110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10"/>
      <c r="I132" s="110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10"/>
      <c r="I133" s="110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10"/>
      <c r="I134" s="110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10"/>
      <c r="I135" s="110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10"/>
      <c r="I136" s="110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10"/>
      <c r="I137" s="110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10"/>
      <c r="I138" s="110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10"/>
      <c r="I139" s="110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10"/>
      <c r="I140" s="110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10"/>
      <c r="I141" s="110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10"/>
      <c r="I142" s="110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10"/>
      <c r="I143" s="110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10"/>
      <c r="I144" s="110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10"/>
      <c r="I145" s="110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10"/>
      <c r="I146" s="110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10"/>
      <c r="I147" s="110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10"/>
      <c r="I148" s="110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10"/>
      <c r="I149" s="110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10"/>
      <c r="I150" s="110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10"/>
      <c r="I151" s="110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10"/>
      <c r="I152" s="110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10"/>
      <c r="I153" s="110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10"/>
      <c r="I154" s="110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10"/>
      <c r="I155" s="110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10"/>
      <c r="I156" s="110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10"/>
      <c r="I157" s="110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10"/>
      <c r="I158" s="110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10"/>
      <c r="I159" s="110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10"/>
      <c r="I160" s="110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10"/>
      <c r="I161" s="110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10"/>
      <c r="I162" s="110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10"/>
      <c r="I163" s="110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10"/>
      <c r="I164" s="110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10"/>
      <c r="I165" s="110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10"/>
      <c r="I166" s="110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10"/>
      <c r="I167" s="110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10"/>
      <c r="I168" s="110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10"/>
      <c r="I169" s="110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10"/>
      <c r="I170" s="110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10"/>
      <c r="I171" s="110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10"/>
      <c r="I172" s="110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10"/>
      <c r="I173" s="110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10"/>
      <c r="I174" s="110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10"/>
      <c r="I175" s="110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10"/>
      <c r="I176" s="110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10"/>
      <c r="I177" s="110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10"/>
      <c r="I178" s="110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10"/>
      <c r="I179" s="110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10"/>
      <c r="I180" s="110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10"/>
      <c r="I181" s="110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10"/>
      <c r="I182" s="110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10"/>
      <c r="I183" s="110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10"/>
      <c r="I184" s="110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10"/>
      <c r="I185" s="110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10"/>
      <c r="I186" s="110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10"/>
      <c r="I187" s="110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10"/>
      <c r="I188" s="110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10"/>
      <c r="I189" s="110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10"/>
      <c r="I190" s="110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10"/>
      <c r="I191" s="110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10"/>
      <c r="I192" s="110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10"/>
      <c r="I193" s="110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10"/>
      <c r="I194" s="110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10"/>
      <c r="I195" s="110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10"/>
      <c r="I196" s="110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10"/>
      <c r="I197" s="110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10"/>
      <c r="I198" s="110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10"/>
      <c r="I199" s="110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10"/>
      <c r="I200" s="110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10"/>
      <c r="I201" s="110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10"/>
      <c r="I202" s="110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10"/>
      <c r="I203" s="110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10"/>
      <c r="I204" s="110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10"/>
      <c r="I205" s="110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10"/>
      <c r="I206" s="110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10"/>
      <c r="I207" s="110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10"/>
      <c r="I208" s="110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10"/>
      <c r="I209" s="110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10"/>
      <c r="I210" s="110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10"/>
      <c r="I211" s="110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10"/>
      <c r="I212" s="110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10"/>
      <c r="I213" s="110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10"/>
      <c r="I214" s="110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10"/>
      <c r="I215" s="110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10"/>
      <c r="I216" s="110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10"/>
      <c r="I217" s="110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10"/>
      <c r="I218" s="110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10"/>
      <c r="I219" s="110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10"/>
      <c r="I220" s="110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10"/>
      <c r="I221" s="110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10"/>
      <c r="I222" s="110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10"/>
      <c r="I223" s="110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10"/>
      <c r="I224" s="110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10"/>
      <c r="I225" s="110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10"/>
      <c r="I226" s="110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10"/>
      <c r="I227" s="110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10"/>
      <c r="I228" s="110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10"/>
      <c r="I229" s="110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10"/>
      <c r="I230" s="110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10"/>
      <c r="I231" s="110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10"/>
      <c r="I232" s="110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10"/>
      <c r="I233" s="110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10"/>
      <c r="I234" s="110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10"/>
      <c r="I235" s="110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10"/>
      <c r="I236" s="110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10"/>
      <c r="I237" s="110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10"/>
      <c r="I238" s="110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10"/>
      <c r="I239" s="110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10"/>
      <c r="I240" s="110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10"/>
      <c r="I241" s="110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10"/>
      <c r="I242" s="110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10"/>
      <c r="I243" s="110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10"/>
      <c r="I244" s="110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10"/>
      <c r="I245" s="110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10"/>
      <c r="I246" s="110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10"/>
      <c r="I247" s="110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10"/>
      <c r="I248" s="110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10"/>
      <c r="I249" s="110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10"/>
      <c r="I250" s="110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10"/>
      <c r="I251" s="110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10"/>
      <c r="I252" s="110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10"/>
      <c r="I253" s="110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10"/>
      <c r="I254" s="110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10"/>
      <c r="I255" s="110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10"/>
      <c r="I256" s="110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10"/>
      <c r="I257" s="110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10"/>
      <c r="I258" s="110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10"/>
      <c r="I259" s="110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10"/>
      <c r="I260" s="110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10"/>
      <c r="I261" s="110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10"/>
      <c r="I262" s="110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10"/>
      <c r="I263" s="110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10"/>
      <c r="I264" s="110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10"/>
      <c r="I265" s="110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10"/>
      <c r="I266" s="110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10"/>
      <c r="I267" s="110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10"/>
      <c r="I268" s="110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10"/>
      <c r="I269" s="110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10"/>
      <c r="I270" s="110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10"/>
      <c r="I271" s="110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10"/>
      <c r="I272" s="110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10"/>
      <c r="I273" s="110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10"/>
      <c r="I274" s="110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10"/>
      <c r="I275" s="110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10"/>
      <c r="I276" s="110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10"/>
      <c r="I277" s="110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10"/>
      <c r="I278" s="110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10"/>
      <c r="I279" s="110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10"/>
      <c r="I280" s="110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10"/>
      <c r="I281" s="110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10"/>
      <c r="I282" s="110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10"/>
      <c r="I283" s="110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10"/>
      <c r="I284" s="110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10"/>
      <c r="I285" s="110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10"/>
      <c r="I286" s="110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10"/>
      <c r="I287" s="110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10"/>
      <c r="I288" s="110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10"/>
      <c r="I289" s="110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10"/>
      <c r="I290" s="110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10"/>
      <c r="I291" s="110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10"/>
      <c r="I292" s="110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10"/>
      <c r="I293" s="110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10"/>
      <c r="I294" s="110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10"/>
      <c r="I295" s="110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10"/>
      <c r="I296" s="110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10"/>
      <c r="I297" s="110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10"/>
      <c r="I298" s="110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10"/>
      <c r="I299" s="110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10"/>
      <c r="I300" s="110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10"/>
      <c r="I301" s="110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10"/>
      <c r="I302" s="110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10"/>
      <c r="I303" s="110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10"/>
      <c r="I304" s="110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10"/>
      <c r="I305" s="110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10"/>
      <c r="I306" s="110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10"/>
      <c r="I307" s="110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10"/>
      <c r="I308" s="110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10"/>
      <c r="I309" s="110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10"/>
      <c r="I310" s="110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10"/>
      <c r="I311" s="110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10"/>
      <c r="I312" s="110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10"/>
      <c r="I313" s="110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10"/>
      <c r="I314" s="110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10"/>
      <c r="I315" s="110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10"/>
      <c r="I316" s="110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10"/>
      <c r="I317" s="110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10"/>
      <c r="I318" s="110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10"/>
      <c r="I319" s="110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10"/>
      <c r="I320" s="110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10"/>
      <c r="I321" s="110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10"/>
      <c r="I322" s="110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10"/>
      <c r="I323" s="110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10"/>
      <c r="I324" s="110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10"/>
      <c r="I325" s="110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10"/>
      <c r="I326" s="110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10"/>
      <c r="I327" s="110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10"/>
      <c r="I328" s="110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10"/>
      <c r="I329" s="110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10"/>
      <c r="I330" s="110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10"/>
      <c r="I331" s="110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10"/>
      <c r="I332" s="110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10"/>
      <c r="I333" s="110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10"/>
      <c r="I334" s="110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10"/>
      <c r="I335" s="110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10"/>
      <c r="I336" s="110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10"/>
      <c r="I337" s="110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10"/>
      <c r="I338" s="110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10"/>
      <c r="I339" s="110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10"/>
      <c r="I340" s="110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10"/>
      <c r="I341" s="110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10"/>
      <c r="I342" s="110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10"/>
      <c r="I343" s="110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10"/>
      <c r="I344" s="110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10"/>
      <c r="I345" s="110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10"/>
      <c r="I346" s="110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10"/>
      <c r="I347" s="110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10"/>
      <c r="I348" s="110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10"/>
      <c r="I349" s="110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10"/>
      <c r="I350" s="110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10"/>
      <c r="I351" s="110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10"/>
      <c r="I352" s="110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10"/>
      <c r="I353" s="110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10"/>
      <c r="I354" s="110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10"/>
      <c r="I355" s="110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10"/>
      <c r="I356" s="110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10"/>
      <c r="I357" s="110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10"/>
      <c r="I358" s="110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10"/>
      <c r="I359" s="110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10"/>
      <c r="I360" s="110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10"/>
      <c r="I361" s="110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10"/>
      <c r="I362" s="110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10"/>
      <c r="I363" s="110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10"/>
      <c r="I364" s="110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10"/>
      <c r="I365" s="110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10"/>
      <c r="I366" s="110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10"/>
      <c r="I367" s="110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10"/>
      <c r="I368" s="110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10"/>
      <c r="I369" s="110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10"/>
      <c r="I370" s="110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10"/>
      <c r="I371" s="110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10"/>
      <c r="I372" s="110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10"/>
      <c r="I373" s="110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10"/>
      <c r="I374" s="110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10"/>
      <c r="I375" s="110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10"/>
      <c r="I376" s="110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10"/>
      <c r="I377" s="110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10"/>
      <c r="I378" s="110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10"/>
      <c r="I379" s="110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10"/>
      <c r="I380" s="110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10"/>
      <c r="I381" s="110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10"/>
      <c r="I382" s="110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10"/>
      <c r="I383" s="110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10"/>
      <c r="I384" s="110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10"/>
      <c r="I385" s="110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10"/>
      <c r="I386" s="110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10"/>
      <c r="I387" s="110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10"/>
      <c r="I388" s="110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10"/>
      <c r="I389" s="110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10"/>
      <c r="I390" s="110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10"/>
      <c r="I391" s="110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10"/>
      <c r="I392" s="110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10"/>
      <c r="I393" s="110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10"/>
      <c r="I394" s="110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10"/>
      <c r="I395" s="110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10"/>
      <c r="I396" s="110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10"/>
      <c r="I397" s="110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10"/>
      <c r="I398" s="110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10"/>
      <c r="I399" s="110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10"/>
      <c r="I400" s="110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10"/>
      <c r="I401" s="110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10"/>
      <c r="I402" s="110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10"/>
      <c r="I403" s="110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10"/>
      <c r="I404" s="110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10"/>
      <c r="I405" s="110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10"/>
      <c r="I406" s="110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10"/>
      <c r="I407" s="110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10"/>
      <c r="I408" s="110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10"/>
      <c r="I409" s="110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10"/>
      <c r="I410" s="110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10"/>
      <c r="I411" s="110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10"/>
      <c r="I412" s="110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10"/>
      <c r="I413" s="110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10"/>
      <c r="I414" s="110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10"/>
      <c r="I415" s="110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10"/>
      <c r="I416" s="110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10"/>
      <c r="I417" s="110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10"/>
      <c r="I418" s="110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10"/>
      <c r="I419" s="110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10"/>
      <c r="I420" s="110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10"/>
      <c r="I421" s="110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10"/>
      <c r="I422" s="110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10"/>
      <c r="I423" s="110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10"/>
      <c r="I424" s="110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10"/>
      <c r="I425" s="110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10"/>
      <c r="I426" s="110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10"/>
      <c r="I427" s="110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10"/>
      <c r="I428" s="110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10"/>
      <c r="I429" s="110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10"/>
      <c r="I430" s="110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10"/>
      <c r="I431" s="110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10"/>
      <c r="I432" s="110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10"/>
      <c r="I433" s="110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10"/>
      <c r="I434" s="110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10"/>
      <c r="I435" s="110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10"/>
      <c r="I436" s="110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10"/>
      <c r="I437" s="110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10"/>
      <c r="I438" s="110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10"/>
      <c r="I439" s="110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10"/>
      <c r="I440" s="110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10"/>
      <c r="I441" s="110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10"/>
      <c r="I442" s="110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10"/>
      <c r="I443" s="110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10"/>
      <c r="I444" s="110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10"/>
      <c r="I445" s="110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10"/>
      <c r="I446" s="110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10"/>
      <c r="I447" s="110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10"/>
      <c r="I448" s="110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10"/>
      <c r="I449" s="110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10"/>
      <c r="I450" s="110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10"/>
      <c r="I451" s="110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10"/>
      <c r="I452" s="110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10"/>
      <c r="I453" s="110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10"/>
      <c r="I454" s="110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10"/>
      <c r="I455" s="110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10"/>
      <c r="I456" s="110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10"/>
      <c r="I457" s="110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10"/>
      <c r="I458" s="110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10"/>
      <c r="I459" s="110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10"/>
      <c r="I460" s="110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10"/>
      <c r="I461" s="110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10"/>
      <c r="I462" s="110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10"/>
      <c r="I463" s="110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10"/>
      <c r="I464" s="110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10"/>
      <c r="I465" s="110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10"/>
      <c r="I466" s="110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10"/>
      <c r="I467" s="110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10"/>
      <c r="I468" s="110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10"/>
      <c r="I469" s="110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10"/>
      <c r="I470" s="110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10"/>
      <c r="I471" s="110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10"/>
      <c r="I472" s="110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10"/>
      <c r="I473" s="110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10"/>
      <c r="I474" s="110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10"/>
      <c r="I475" s="110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10"/>
      <c r="I476" s="110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10"/>
      <c r="I477" s="110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10"/>
      <c r="I478" s="110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10"/>
      <c r="I479" s="110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10"/>
      <c r="I480" s="110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10"/>
      <c r="I481" s="110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10"/>
      <c r="I482" s="110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10"/>
      <c r="I483" s="110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10"/>
      <c r="I484" s="110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10"/>
      <c r="I485" s="110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10"/>
      <c r="I486" s="110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10"/>
      <c r="I487" s="110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10"/>
      <c r="I488" s="110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10"/>
      <c r="I489" s="110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10"/>
      <c r="I490" s="110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10"/>
      <c r="I491" s="110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10"/>
      <c r="I492" s="110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10"/>
      <c r="I493" s="110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10"/>
      <c r="I494" s="110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10"/>
      <c r="I495" s="110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10"/>
      <c r="I496" s="110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10"/>
      <c r="I497" s="110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10"/>
      <c r="I498" s="110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10"/>
      <c r="I499" s="110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10"/>
      <c r="I500" s="110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10"/>
      <c r="I501" s="110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10"/>
      <c r="I502" s="110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10"/>
      <c r="I503" s="110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10"/>
      <c r="I504" s="110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10"/>
      <c r="I505" s="110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10"/>
      <c r="I506" s="110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10"/>
      <c r="I507" s="110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10"/>
      <c r="I508" s="110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10"/>
      <c r="I509" s="110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10"/>
      <c r="I510" s="110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10"/>
      <c r="I511" s="110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10"/>
      <c r="I512" s="110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10"/>
      <c r="I513" s="110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10"/>
      <c r="I514" s="110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10"/>
      <c r="I515" s="110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10"/>
      <c r="I516" s="110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10"/>
      <c r="I517" s="110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10"/>
      <c r="I518" s="110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10"/>
      <c r="I519" s="110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10"/>
      <c r="I520" s="110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10"/>
      <c r="I521" s="110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10"/>
      <c r="I522" s="110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10"/>
      <c r="I523" s="110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10"/>
      <c r="I524" s="110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10"/>
      <c r="I525" s="110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10"/>
      <c r="I526" s="110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10"/>
      <c r="I527" s="110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10"/>
      <c r="I528" s="110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10"/>
      <c r="I529" s="110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10"/>
      <c r="I530" s="110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10"/>
      <c r="I531" s="110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10"/>
      <c r="I532" s="110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10"/>
      <c r="I533" s="110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10"/>
      <c r="I534" s="110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10"/>
      <c r="I535" s="110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10"/>
      <c r="I536" s="110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10"/>
      <c r="I537" s="110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10"/>
      <c r="I538" s="110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10"/>
      <c r="I539" s="110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10"/>
      <c r="I540" s="110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10"/>
      <c r="I541" s="110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10"/>
      <c r="I542" s="110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10"/>
      <c r="I543" s="110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10"/>
      <c r="I544" s="110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10"/>
      <c r="I545" s="110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10"/>
      <c r="I546" s="110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10"/>
      <c r="I547" s="110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10"/>
      <c r="I548" s="110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10"/>
      <c r="I549" s="110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10"/>
      <c r="I550" s="110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10"/>
      <c r="I551" s="110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10"/>
      <c r="I552" s="110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10"/>
      <c r="I553" s="110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10"/>
      <c r="I554" s="110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10"/>
      <c r="I555" s="110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10"/>
      <c r="I556" s="110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10"/>
      <c r="I557" s="110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10"/>
      <c r="I558" s="110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10"/>
      <c r="I559" s="110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10"/>
      <c r="I560" s="110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10"/>
      <c r="I561" s="110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10"/>
      <c r="I562" s="110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10"/>
      <c r="I563" s="110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10"/>
      <c r="I564" s="110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10"/>
      <c r="I565" s="110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10"/>
      <c r="I566" s="110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10"/>
      <c r="I567" s="110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10"/>
      <c r="I568" s="110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10"/>
      <c r="I569" s="110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10"/>
      <c r="I570" s="110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10"/>
      <c r="I571" s="110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10"/>
      <c r="I572" s="110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10"/>
      <c r="I573" s="110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10"/>
      <c r="I574" s="110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10"/>
      <c r="I575" s="110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10"/>
      <c r="I576" s="110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10"/>
      <c r="I577" s="110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10"/>
      <c r="I578" s="110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10"/>
      <c r="I579" s="110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10"/>
      <c r="I580" s="110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10"/>
      <c r="I581" s="110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10"/>
      <c r="I582" s="110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10"/>
      <c r="I583" s="110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10"/>
      <c r="I584" s="110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10"/>
      <c r="I585" s="110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10"/>
      <c r="I586" s="110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10"/>
      <c r="I587" s="110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10"/>
      <c r="I588" s="110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10"/>
      <c r="I589" s="110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10"/>
      <c r="I590" s="110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10"/>
      <c r="I591" s="110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10"/>
      <c r="I592" s="110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10"/>
      <c r="I593" s="110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10"/>
      <c r="I594" s="110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10"/>
      <c r="I595" s="110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10"/>
      <c r="I596" s="110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10"/>
      <c r="I597" s="110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10"/>
      <c r="I598" s="110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10"/>
      <c r="I599" s="110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10"/>
      <c r="I600" s="110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10"/>
      <c r="I601" s="110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10"/>
      <c r="I602" s="110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10"/>
      <c r="I603" s="110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10"/>
      <c r="I604" s="110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10"/>
      <c r="I605" s="110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10"/>
      <c r="I606" s="110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10"/>
      <c r="I607" s="110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10"/>
      <c r="I608" s="110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10"/>
      <c r="I609" s="110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10"/>
      <c r="I610" s="110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10"/>
      <c r="I611" s="110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10"/>
      <c r="I612" s="110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10"/>
      <c r="I613" s="110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10"/>
      <c r="I614" s="110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10"/>
      <c r="I615" s="110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10"/>
      <c r="I616" s="110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10"/>
      <c r="I617" s="110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10"/>
      <c r="I618" s="110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10"/>
      <c r="I619" s="110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10"/>
      <c r="I620" s="110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10"/>
      <c r="I621" s="110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10"/>
      <c r="I622" s="110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10"/>
      <c r="I623" s="110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10"/>
      <c r="I624" s="110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10"/>
      <c r="I625" s="110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10"/>
      <c r="I626" s="110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10"/>
      <c r="I627" s="110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10"/>
      <c r="I628" s="110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10"/>
      <c r="I629" s="110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10"/>
      <c r="I630" s="110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10"/>
      <c r="I631" s="110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10"/>
      <c r="I632" s="110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10"/>
      <c r="I633" s="110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10"/>
      <c r="I634" s="110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10"/>
      <c r="I635" s="110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10"/>
      <c r="I636" s="110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10"/>
      <c r="I637" s="110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10"/>
      <c r="I638" s="110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10"/>
      <c r="I639" s="110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10"/>
      <c r="I640" s="110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10"/>
      <c r="I641" s="110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10"/>
      <c r="I642" s="110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10"/>
      <c r="I643" s="110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10"/>
      <c r="I644" s="110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10"/>
      <c r="I645" s="110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10"/>
      <c r="I646" s="110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10"/>
      <c r="I647" s="110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10"/>
      <c r="I648" s="110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10"/>
      <c r="I649" s="110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10"/>
      <c r="I650" s="110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10"/>
      <c r="I651" s="110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10"/>
      <c r="I652" s="110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10"/>
      <c r="I653" s="110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10"/>
      <c r="I654" s="110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10"/>
      <c r="I655" s="110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10"/>
      <c r="I656" s="110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10"/>
      <c r="I657" s="110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10"/>
      <c r="I658" s="110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10"/>
      <c r="I659" s="110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10"/>
      <c r="I660" s="110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10"/>
      <c r="I661" s="110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10"/>
      <c r="I662" s="110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10"/>
      <c r="I663" s="110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10"/>
      <c r="I664" s="110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10"/>
      <c r="I665" s="110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10"/>
      <c r="I666" s="110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10"/>
      <c r="I667" s="110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10"/>
      <c r="I668" s="110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10"/>
      <c r="I669" s="110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10"/>
      <c r="I670" s="110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10"/>
      <c r="I671" s="110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10"/>
      <c r="I672" s="110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10"/>
      <c r="I673" s="110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10"/>
      <c r="I674" s="110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10"/>
      <c r="I675" s="110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10"/>
      <c r="I676" s="110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10"/>
      <c r="I677" s="110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10"/>
      <c r="I678" s="110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10"/>
      <c r="I679" s="110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10"/>
      <c r="I680" s="110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10"/>
      <c r="I681" s="110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10"/>
      <c r="I682" s="110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10"/>
      <c r="I683" s="110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10"/>
      <c r="I684" s="110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10"/>
      <c r="I685" s="110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10"/>
      <c r="I686" s="110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10"/>
      <c r="I687" s="110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10"/>
      <c r="I688" s="110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10"/>
      <c r="I689" s="110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10"/>
      <c r="I690" s="110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10"/>
      <c r="I691" s="110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10"/>
      <c r="I692" s="110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10"/>
      <c r="I693" s="110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10"/>
      <c r="I694" s="110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10"/>
      <c r="I695" s="110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10"/>
      <c r="I696" s="110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10"/>
      <c r="I697" s="110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10"/>
      <c r="I698" s="110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10"/>
      <c r="I699" s="110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10"/>
      <c r="I700" s="110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10"/>
      <c r="I701" s="110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10"/>
      <c r="I702" s="110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10"/>
      <c r="I703" s="110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10"/>
      <c r="I704" s="110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10"/>
      <c r="I705" s="110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10"/>
      <c r="I706" s="110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10"/>
      <c r="I707" s="110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10"/>
      <c r="I708" s="110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10"/>
      <c r="I709" s="110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10"/>
      <c r="I710" s="110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10"/>
      <c r="I711" s="110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10"/>
      <c r="I712" s="110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10"/>
      <c r="I713" s="110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10"/>
      <c r="I714" s="110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10"/>
      <c r="I715" s="110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10"/>
      <c r="I716" s="110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10"/>
      <c r="I717" s="110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10"/>
      <c r="I718" s="110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10"/>
      <c r="I719" s="110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10"/>
      <c r="I720" s="110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10"/>
      <c r="I721" s="110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10"/>
      <c r="I722" s="110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10"/>
      <c r="I723" s="110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10"/>
      <c r="I724" s="110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10"/>
      <c r="I725" s="110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10"/>
      <c r="I726" s="110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10"/>
      <c r="I727" s="110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10"/>
      <c r="I728" s="110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10"/>
      <c r="I729" s="110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10"/>
      <c r="I730" s="110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10"/>
      <c r="I731" s="110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10"/>
      <c r="I732" s="110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10"/>
      <c r="I733" s="110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10"/>
      <c r="I734" s="110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10"/>
      <c r="I735" s="110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10"/>
      <c r="I736" s="110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10"/>
      <c r="I737" s="110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10"/>
      <c r="I738" s="110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10"/>
      <c r="I739" s="110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10"/>
      <c r="I740" s="110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10"/>
      <c r="I741" s="110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10"/>
      <c r="I742" s="110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10"/>
      <c r="I743" s="110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10"/>
      <c r="I744" s="110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10"/>
      <c r="I745" s="110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10"/>
      <c r="I746" s="110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10"/>
      <c r="I747" s="110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10"/>
      <c r="I748" s="110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10"/>
      <c r="I749" s="110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10"/>
      <c r="I750" s="110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10"/>
      <c r="I751" s="110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10"/>
      <c r="I752" s="110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10"/>
      <c r="I753" s="110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10"/>
      <c r="I754" s="110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10"/>
      <c r="I755" s="110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10"/>
      <c r="I756" s="110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10"/>
      <c r="I757" s="110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10"/>
      <c r="I758" s="110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10"/>
      <c r="I759" s="110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10"/>
      <c r="I760" s="110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10"/>
      <c r="I761" s="110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10"/>
      <c r="I762" s="110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10"/>
      <c r="I763" s="110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10"/>
      <c r="I764" s="110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10"/>
      <c r="I765" s="110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10"/>
      <c r="I766" s="110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10"/>
      <c r="I767" s="110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10"/>
      <c r="I768" s="110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10"/>
      <c r="I769" s="110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10"/>
      <c r="I770" s="110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10"/>
      <c r="I771" s="110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10"/>
      <c r="I772" s="110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10"/>
      <c r="I773" s="110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10"/>
      <c r="I774" s="110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10"/>
      <c r="I775" s="110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10"/>
      <c r="I776" s="110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10"/>
      <c r="I777" s="110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10"/>
      <c r="I778" s="110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10"/>
      <c r="I779" s="110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10"/>
      <c r="I780" s="110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10"/>
      <c r="I781" s="110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10"/>
      <c r="I782" s="110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10"/>
      <c r="I783" s="110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10"/>
      <c r="I784" s="110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10"/>
      <c r="I785" s="110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10"/>
      <c r="I786" s="110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10"/>
      <c r="I787" s="110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10"/>
      <c r="I788" s="110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10"/>
      <c r="I789" s="110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10"/>
      <c r="I790" s="110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10"/>
      <c r="I791" s="110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10"/>
      <c r="I792" s="110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10"/>
      <c r="I793" s="110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10"/>
      <c r="I794" s="110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10"/>
      <c r="I795" s="110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10"/>
      <c r="I796" s="110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10"/>
      <c r="I797" s="110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10"/>
      <c r="I798" s="110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10"/>
      <c r="I799" s="110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10"/>
      <c r="I800" s="110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10"/>
      <c r="I801" s="110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10"/>
      <c r="I802" s="110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10"/>
      <c r="I803" s="110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10"/>
      <c r="I804" s="110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10"/>
      <c r="I805" s="110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10"/>
      <c r="I806" s="110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10"/>
      <c r="I807" s="110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10"/>
      <c r="I808" s="110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10"/>
      <c r="I809" s="110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10"/>
      <c r="I810" s="110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10"/>
      <c r="I811" s="110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10"/>
      <c r="I812" s="110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10"/>
      <c r="I813" s="110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10"/>
      <c r="I814" s="110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10"/>
      <c r="I815" s="110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10"/>
      <c r="I816" s="110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10"/>
      <c r="I817" s="110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10"/>
      <c r="I818" s="110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10"/>
      <c r="I819" s="110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10"/>
      <c r="I820" s="110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10"/>
      <c r="I821" s="110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10"/>
      <c r="I822" s="110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10"/>
      <c r="I823" s="110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10"/>
      <c r="I824" s="110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10"/>
      <c r="I825" s="110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10"/>
      <c r="I826" s="110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10"/>
      <c r="I827" s="110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10"/>
      <c r="I828" s="110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10"/>
      <c r="I829" s="110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10"/>
      <c r="I830" s="110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10"/>
      <c r="I831" s="110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10"/>
      <c r="I832" s="110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10"/>
      <c r="I833" s="110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10"/>
      <c r="I834" s="110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10"/>
      <c r="I835" s="110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10"/>
      <c r="I836" s="110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10"/>
      <c r="I837" s="110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10"/>
      <c r="I838" s="110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10"/>
      <c r="I839" s="110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10"/>
      <c r="I840" s="110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10"/>
      <c r="I841" s="110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10"/>
      <c r="I842" s="110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10"/>
      <c r="I843" s="110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10"/>
      <c r="I844" s="110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10"/>
      <c r="I845" s="110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10"/>
      <c r="I846" s="110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10"/>
      <c r="I847" s="110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10"/>
      <c r="I848" s="110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10"/>
      <c r="I849" s="110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10"/>
      <c r="I850" s="110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10"/>
      <c r="I851" s="110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10"/>
      <c r="I852" s="110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10"/>
      <c r="I853" s="110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10"/>
      <c r="I854" s="110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10"/>
      <c r="I855" s="110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10"/>
      <c r="I856" s="110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10"/>
      <c r="I857" s="110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10"/>
      <c r="I858" s="110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10"/>
      <c r="I859" s="110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10"/>
      <c r="I860" s="110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10"/>
      <c r="I861" s="110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10"/>
      <c r="I862" s="110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10"/>
      <c r="I863" s="110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10"/>
      <c r="I864" s="110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10"/>
      <c r="I865" s="110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10"/>
      <c r="I866" s="110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10"/>
      <c r="I867" s="110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10"/>
      <c r="I868" s="110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10"/>
      <c r="I869" s="110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10"/>
      <c r="I870" s="110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10"/>
      <c r="I871" s="110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10"/>
      <c r="I872" s="110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10"/>
      <c r="I873" s="110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10"/>
      <c r="I874" s="110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10"/>
      <c r="I875" s="110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10"/>
      <c r="I876" s="110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10"/>
      <c r="I877" s="110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10"/>
      <c r="I878" s="110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10"/>
      <c r="I879" s="110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10"/>
      <c r="I880" s="110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10"/>
      <c r="I881" s="110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10"/>
      <c r="I882" s="110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10"/>
      <c r="I883" s="110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10"/>
      <c r="I884" s="110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10"/>
      <c r="I885" s="110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10"/>
      <c r="I886" s="110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10"/>
      <c r="I887" s="110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10"/>
      <c r="I888" s="110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10"/>
      <c r="I889" s="110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10"/>
      <c r="I890" s="110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10"/>
      <c r="I891" s="110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10"/>
      <c r="I892" s="110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10"/>
      <c r="I893" s="110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10"/>
      <c r="I894" s="110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10"/>
      <c r="I895" s="110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10"/>
      <c r="I896" s="110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10"/>
      <c r="I897" s="110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10"/>
      <c r="I898" s="110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10"/>
      <c r="I899" s="110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10"/>
      <c r="I900" s="110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10"/>
      <c r="I901" s="110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10"/>
      <c r="I902" s="110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10"/>
      <c r="I903" s="110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10"/>
      <c r="I904" s="110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10"/>
      <c r="I905" s="110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10"/>
      <c r="I906" s="110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10"/>
      <c r="I907" s="110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10"/>
      <c r="I908" s="110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10"/>
      <c r="I909" s="110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10"/>
      <c r="I910" s="110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10"/>
      <c r="I911" s="110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10"/>
      <c r="I912" s="110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10"/>
      <c r="I913" s="110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10"/>
      <c r="I914" s="110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10"/>
      <c r="I915" s="110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10"/>
      <c r="I916" s="110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10"/>
      <c r="I917" s="110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10"/>
      <c r="I918" s="110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10"/>
      <c r="I919" s="110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10"/>
      <c r="I920" s="110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10"/>
      <c r="I921" s="110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10"/>
      <c r="I922" s="110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10"/>
      <c r="I923" s="110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10"/>
      <c r="I924" s="110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10"/>
      <c r="I925" s="110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10"/>
      <c r="I926" s="110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10"/>
      <c r="I927" s="110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10"/>
      <c r="I928" s="110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10"/>
      <c r="I929" s="110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10"/>
      <c r="I930" s="110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10"/>
      <c r="I931" s="110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10"/>
      <c r="I932" s="110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10"/>
      <c r="I933" s="110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10"/>
      <c r="I934" s="110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10"/>
      <c r="I935" s="110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10"/>
      <c r="I936" s="110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10"/>
      <c r="I937" s="110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10"/>
      <c r="I938" s="110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10"/>
      <c r="I939" s="110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10"/>
      <c r="I940" s="110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10"/>
      <c r="I941" s="110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10"/>
      <c r="I942" s="110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10"/>
      <c r="I943" s="110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10"/>
      <c r="I944" s="110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10"/>
      <c r="I945" s="110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10"/>
      <c r="I946" s="110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10"/>
      <c r="I947" s="110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10"/>
      <c r="I948" s="110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10"/>
      <c r="I949" s="110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10"/>
      <c r="I950" s="110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10"/>
      <c r="I951" s="110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10"/>
      <c r="I952" s="110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10"/>
      <c r="I953" s="110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10"/>
      <c r="I954" s="110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10"/>
      <c r="I955" s="110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10"/>
      <c r="I956" s="110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10"/>
      <c r="I957" s="110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10"/>
      <c r="I958" s="110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10"/>
      <c r="I959" s="110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10"/>
      <c r="I960" s="110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10"/>
      <c r="I961" s="110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10"/>
      <c r="I962" s="110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10"/>
      <c r="I963" s="110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10"/>
      <c r="I964" s="110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10"/>
      <c r="I965" s="110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10"/>
      <c r="I966" s="110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10"/>
      <c r="I967" s="110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10"/>
      <c r="I968" s="110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10"/>
      <c r="I969" s="110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10"/>
      <c r="I970" s="110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10"/>
      <c r="I971" s="110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10"/>
      <c r="I972" s="110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10"/>
      <c r="I973" s="110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10"/>
      <c r="I974" s="110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10"/>
      <c r="I975" s="110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10"/>
      <c r="I976" s="110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10"/>
      <c r="I977" s="110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10"/>
      <c r="I978" s="110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10"/>
      <c r="I979" s="110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10"/>
      <c r="I980" s="110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10"/>
      <c r="I981" s="110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10"/>
      <c r="I982" s="110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10"/>
      <c r="I983" s="110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10"/>
      <c r="I984" s="110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10"/>
      <c r="I985" s="110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10"/>
      <c r="I986" s="110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10"/>
      <c r="I987" s="110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10"/>
      <c r="I988" s="110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10"/>
      <c r="I989" s="110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10"/>
      <c r="I990" s="110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10"/>
      <c r="I991" s="110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10"/>
      <c r="I992" s="110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10"/>
      <c r="I993" s="110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10"/>
      <c r="I994" s="110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10"/>
      <c r="I995" s="110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10"/>
      <c r="I996" s="110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10"/>
      <c r="I997" s="110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10"/>
      <c r="I998" s="110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10"/>
      <c r="I999" s="110"/>
      <c r="J999" s="1"/>
      <c r="K999" s="1"/>
      <c r="L999" s="2"/>
      <c r="M999" s="3"/>
      <c r="N999" s="3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10"/>
      <c r="I1000" s="110"/>
      <c r="J1000" s="1"/>
      <c r="K1000" s="1"/>
      <c r="L1000" s="2"/>
      <c r="M1000" s="3"/>
      <c r="N1000" s="3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10"/>
      <c r="I1001" s="110"/>
      <c r="J1001" s="1"/>
      <c r="K1001" s="1"/>
      <c r="L1001" s="2"/>
      <c r="M1001" s="3"/>
      <c r="N1001" s="3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10"/>
      <c r="I1002" s="110"/>
      <c r="J1002" s="1"/>
      <c r="K1002" s="1"/>
      <c r="L1002" s="2"/>
      <c r="M1002" s="3"/>
      <c r="N1002" s="3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</sheetData>
  <mergeCells count="108">
    <mergeCell ref="B9:C9"/>
    <mergeCell ref="B2:C5"/>
    <mergeCell ref="D2:K3"/>
    <mergeCell ref="L2:O2"/>
    <mergeCell ref="P2:Q5"/>
    <mergeCell ref="L3:O3"/>
    <mergeCell ref="D4:K5"/>
    <mergeCell ref="L4:O4"/>
    <mergeCell ref="L5:O5"/>
    <mergeCell ref="C6:Q6"/>
    <mergeCell ref="D7:Q7"/>
    <mergeCell ref="D8:Q8"/>
    <mergeCell ref="D9:I9"/>
    <mergeCell ref="U11:W11"/>
    <mergeCell ref="D12:I12"/>
    <mergeCell ref="N12:P12"/>
    <mergeCell ref="U12:W12"/>
    <mergeCell ref="D13:I13"/>
    <mergeCell ref="N13:P13"/>
    <mergeCell ref="U13:W13"/>
    <mergeCell ref="N11:P11"/>
    <mergeCell ref="T9:X9"/>
    <mergeCell ref="D10:I10"/>
    <mergeCell ref="M9:Q9"/>
    <mergeCell ref="U14:V14"/>
    <mergeCell ref="U15:V15"/>
    <mergeCell ref="U16:V16"/>
    <mergeCell ref="U17:V17"/>
    <mergeCell ref="O20:O21"/>
    <mergeCell ref="P20:P21"/>
    <mergeCell ref="Q20:Q21"/>
    <mergeCell ref="N14:P14"/>
    <mergeCell ref="O15:Q15"/>
    <mergeCell ref="P16:P17"/>
    <mergeCell ref="Q16:Q17"/>
    <mergeCell ref="Q18:Q19"/>
    <mergeCell ref="F15:F17"/>
    <mergeCell ref="G15:G17"/>
    <mergeCell ref="H15:H17"/>
    <mergeCell ref="J9:L14"/>
    <mergeCell ref="D11:I11"/>
    <mergeCell ref="I15:L16"/>
    <mergeCell ref="M15:N16"/>
    <mergeCell ref="D14:I14"/>
    <mergeCell ref="O16:O17"/>
    <mergeCell ref="D15:D17"/>
    <mergeCell ref="E15:E17"/>
    <mergeCell ref="B32:B33"/>
    <mergeCell ref="C32:C33"/>
    <mergeCell ref="E32:E33"/>
    <mergeCell ref="B18:B21"/>
    <mergeCell ref="C18:C19"/>
    <mergeCell ref="E18:E19"/>
    <mergeCell ref="E20:E21"/>
    <mergeCell ref="C20:C21"/>
    <mergeCell ref="N10:P10"/>
    <mergeCell ref="B10:C10"/>
    <mergeCell ref="B11:C11"/>
    <mergeCell ref="B12:C12"/>
    <mergeCell ref="B13:C13"/>
    <mergeCell ref="B15:B17"/>
    <mergeCell ref="C15:C17"/>
    <mergeCell ref="B26:B31"/>
    <mergeCell ref="C26:C27"/>
    <mergeCell ref="E26:E27"/>
    <mergeCell ref="B22:B25"/>
    <mergeCell ref="C22:C23"/>
    <mergeCell ref="E22:E23"/>
    <mergeCell ref="P18:P19"/>
    <mergeCell ref="O32:O33"/>
    <mergeCell ref="P32:P33"/>
    <mergeCell ref="Q32:Q33"/>
    <mergeCell ref="O18:O19"/>
    <mergeCell ref="O26:O27"/>
    <mergeCell ref="P26:P27"/>
    <mergeCell ref="Q26:Q27"/>
    <mergeCell ref="O22:O23"/>
    <mergeCell ref="P22:P23"/>
    <mergeCell ref="Q22:Q23"/>
    <mergeCell ref="M40:Q41"/>
    <mergeCell ref="M42:Q43"/>
    <mergeCell ref="B35:C35"/>
    <mergeCell ref="B36:C37"/>
    <mergeCell ref="D36:I37"/>
    <mergeCell ref="J36:J37"/>
    <mergeCell ref="B38:L43"/>
    <mergeCell ref="M36:Q37"/>
    <mergeCell ref="M38:Q39"/>
    <mergeCell ref="D35:I35"/>
    <mergeCell ref="K35:L35"/>
    <mergeCell ref="M35:Q35"/>
    <mergeCell ref="U22:V22"/>
    <mergeCell ref="C24:C25"/>
    <mergeCell ref="E24:E25"/>
    <mergeCell ref="O24:O25"/>
    <mergeCell ref="P24:P25"/>
    <mergeCell ref="Q24:Q25"/>
    <mergeCell ref="U26:V26"/>
    <mergeCell ref="C30:C31"/>
    <mergeCell ref="E30:E31"/>
    <mergeCell ref="O30:O31"/>
    <mergeCell ref="P30:P31"/>
    <mergeCell ref="Q30:Q31"/>
    <mergeCell ref="C28:C29"/>
    <mergeCell ref="E28:E29"/>
    <mergeCell ref="O28:O29"/>
    <mergeCell ref="P28:P29"/>
    <mergeCell ref="Q28:Q29"/>
  </mergeCells>
  <pageMargins left="0.62992125984251968" right="0.19685039370078741" top="0.23622047244094491" bottom="0.19685039370078741" header="0" footer="0"/>
  <pageSetup paperSize="9" scale="5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998"/>
  <sheetViews>
    <sheetView tabSelected="1" topLeftCell="A13" zoomScale="57" zoomScaleNormal="57" workbookViewId="0">
      <selection activeCell="H20" sqref="H20"/>
    </sheetView>
  </sheetViews>
  <sheetFormatPr baseColWidth="10" defaultColWidth="14.42578125" defaultRowHeight="15" customHeight="1"/>
  <cols>
    <col min="1" max="1" width="6.7109375" customWidth="1"/>
    <col min="2" max="2" width="45.42578125" customWidth="1"/>
    <col min="3" max="3" width="86.85546875" customWidth="1"/>
    <col min="4" max="4" width="16.85546875" customWidth="1"/>
    <col min="5" max="5" width="13.85546875" customWidth="1"/>
    <col min="6" max="6" width="16.7109375" customWidth="1"/>
    <col min="7" max="7" width="18" customWidth="1"/>
    <col min="8" max="8" width="22.85546875" customWidth="1"/>
    <col min="9" max="9" width="16.42578125" customWidth="1"/>
    <col min="10" max="10" width="20.85546875" customWidth="1"/>
    <col min="11" max="11" width="13.5703125" customWidth="1"/>
    <col min="12" max="12" width="15.85546875" customWidth="1"/>
    <col min="13" max="13" width="14.85546875" customWidth="1"/>
    <col min="14" max="14" width="21.140625" customWidth="1"/>
    <col min="15" max="17" width="16.85546875" customWidth="1"/>
    <col min="18" max="18" width="16.42578125" customWidth="1"/>
    <col min="19" max="19" width="12.5703125" customWidth="1"/>
    <col min="20" max="20" width="14.42578125" customWidth="1"/>
    <col min="21" max="21" width="18.5703125" customWidth="1"/>
    <col min="22" max="22" width="33.85546875" customWidth="1"/>
    <col min="23" max="23" width="12.5703125" hidden="1" customWidth="1"/>
    <col min="24" max="24" width="24.28515625" customWidth="1"/>
    <col min="25" max="25" width="22.5703125" customWidth="1"/>
    <col min="26" max="27" width="12.5703125" customWidth="1"/>
    <col min="28" max="28" width="16.85546875" customWidth="1"/>
    <col min="29" max="29" width="12.5703125" customWidth="1"/>
    <col min="30" max="30" width="30.140625" customWidth="1"/>
    <col min="31" max="31" width="15.42578125" customWidth="1"/>
    <col min="32" max="32" width="15.85546875" customWidth="1"/>
    <col min="33" max="33" width="24.42578125" customWidth="1"/>
    <col min="34" max="34" width="17.140625" customWidth="1"/>
    <col min="35" max="37" width="12.5703125" customWidth="1"/>
  </cols>
  <sheetData>
    <row r="1" spans="1:37" ht="22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2"/>
      <c r="M1" s="3"/>
      <c r="N1" s="3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7.5" customHeight="1">
      <c r="A2" s="4"/>
      <c r="B2" s="748"/>
      <c r="C2" s="695"/>
      <c r="D2" s="749" t="s">
        <v>230</v>
      </c>
      <c r="E2" s="694"/>
      <c r="F2" s="694"/>
      <c r="G2" s="694"/>
      <c r="H2" s="694"/>
      <c r="I2" s="694"/>
      <c r="J2" s="694"/>
      <c r="K2" s="695"/>
      <c r="L2" s="750" t="s">
        <v>231</v>
      </c>
      <c r="M2" s="730"/>
      <c r="N2" s="730"/>
      <c r="O2" s="727"/>
      <c r="P2" s="748"/>
      <c r="Q2" s="695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37.5" customHeight="1">
      <c r="A3" s="4"/>
      <c r="B3" s="717"/>
      <c r="C3" s="741"/>
      <c r="D3" s="696"/>
      <c r="E3" s="697"/>
      <c r="F3" s="697"/>
      <c r="G3" s="697"/>
      <c r="H3" s="697"/>
      <c r="I3" s="697"/>
      <c r="J3" s="697"/>
      <c r="K3" s="698"/>
      <c r="L3" s="750" t="s">
        <v>232</v>
      </c>
      <c r="M3" s="730"/>
      <c r="N3" s="730"/>
      <c r="O3" s="727"/>
      <c r="P3" s="717"/>
      <c r="Q3" s="741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33.75" customHeight="1">
      <c r="A4" s="4"/>
      <c r="B4" s="717"/>
      <c r="C4" s="741"/>
      <c r="D4" s="749" t="s">
        <v>233</v>
      </c>
      <c r="E4" s="694"/>
      <c r="F4" s="694"/>
      <c r="G4" s="694"/>
      <c r="H4" s="694"/>
      <c r="I4" s="694"/>
      <c r="J4" s="694"/>
      <c r="K4" s="695"/>
      <c r="L4" s="750" t="s">
        <v>234</v>
      </c>
      <c r="M4" s="730"/>
      <c r="N4" s="730"/>
      <c r="O4" s="727"/>
      <c r="P4" s="717"/>
      <c r="Q4" s="741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8.25" customHeight="1">
      <c r="A5" s="4"/>
      <c r="B5" s="696"/>
      <c r="C5" s="698"/>
      <c r="D5" s="696"/>
      <c r="E5" s="697"/>
      <c r="F5" s="697"/>
      <c r="G5" s="697"/>
      <c r="H5" s="697"/>
      <c r="I5" s="697"/>
      <c r="J5" s="697"/>
      <c r="K5" s="698"/>
      <c r="L5" s="750" t="s">
        <v>235</v>
      </c>
      <c r="M5" s="730"/>
      <c r="N5" s="730"/>
      <c r="O5" s="727"/>
      <c r="P5" s="696"/>
      <c r="Q5" s="698"/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23.25" customHeight="1">
      <c r="A6" s="4"/>
      <c r="B6" s="4"/>
      <c r="C6" s="753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718"/>
      <c r="O6" s="718"/>
      <c r="P6" s="718"/>
      <c r="Q6" s="718"/>
      <c r="R6" s="5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ht="31.5" customHeight="1">
      <c r="A7" s="4"/>
      <c r="B7" s="7" t="s">
        <v>6</v>
      </c>
      <c r="C7" s="7" t="s">
        <v>7</v>
      </c>
      <c r="D7" s="754" t="s">
        <v>8</v>
      </c>
      <c r="E7" s="730"/>
      <c r="F7" s="730"/>
      <c r="G7" s="730"/>
      <c r="H7" s="730"/>
      <c r="I7" s="730"/>
      <c r="J7" s="730"/>
      <c r="K7" s="730"/>
      <c r="L7" s="730"/>
      <c r="M7" s="730"/>
      <c r="N7" s="730"/>
      <c r="O7" s="730"/>
      <c r="P7" s="730"/>
      <c r="Q7" s="727"/>
      <c r="R7" s="5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36" customHeight="1">
      <c r="A8" s="4"/>
      <c r="B8" s="7" t="s">
        <v>9</v>
      </c>
      <c r="C8" s="67" t="s">
        <v>362</v>
      </c>
      <c r="D8" s="755" t="s">
        <v>363</v>
      </c>
      <c r="E8" s="694"/>
      <c r="F8" s="694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36" customHeight="1">
      <c r="A9" s="4"/>
      <c r="B9" s="752" t="s">
        <v>10</v>
      </c>
      <c r="C9" s="727"/>
      <c r="D9" s="744" t="s">
        <v>11</v>
      </c>
      <c r="E9" s="730"/>
      <c r="F9" s="730"/>
      <c r="G9" s="730"/>
      <c r="H9" s="730"/>
      <c r="I9" s="727"/>
      <c r="J9" s="793" t="s">
        <v>236</v>
      </c>
      <c r="K9" s="694"/>
      <c r="L9" s="695"/>
      <c r="M9" s="746" t="s">
        <v>13</v>
      </c>
      <c r="N9" s="730"/>
      <c r="O9" s="730"/>
      <c r="P9" s="730"/>
      <c r="Q9" s="727"/>
      <c r="R9" s="8"/>
      <c r="S9" s="4"/>
      <c r="T9" s="743"/>
      <c r="U9" s="718"/>
      <c r="V9" s="718"/>
      <c r="W9" s="718"/>
      <c r="X9" s="718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36" customHeight="1">
      <c r="A10" s="4"/>
      <c r="B10" s="752" t="s">
        <v>14</v>
      </c>
      <c r="C10" s="727"/>
      <c r="D10" s="744" t="s">
        <v>15</v>
      </c>
      <c r="E10" s="730"/>
      <c r="F10" s="730"/>
      <c r="G10" s="730"/>
      <c r="H10" s="730"/>
      <c r="I10" s="727"/>
      <c r="J10" s="717"/>
      <c r="K10" s="718"/>
      <c r="L10" s="741"/>
      <c r="M10" s="10" t="s">
        <v>16</v>
      </c>
      <c r="N10" s="745" t="s">
        <v>17</v>
      </c>
      <c r="O10" s="730"/>
      <c r="P10" s="727"/>
      <c r="Q10" s="10" t="s">
        <v>18</v>
      </c>
      <c r="R10" s="8"/>
      <c r="S10" s="4"/>
      <c r="T10" s="9"/>
      <c r="U10" s="9"/>
      <c r="V10" s="9"/>
      <c r="W10" s="9"/>
      <c r="X10" s="9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2" customHeight="1">
      <c r="A11" s="4"/>
      <c r="B11" s="747" t="s">
        <v>19</v>
      </c>
      <c r="C11" s="727"/>
      <c r="D11" s="742" t="s">
        <v>95</v>
      </c>
      <c r="E11" s="730"/>
      <c r="F11" s="730"/>
      <c r="G11" s="730"/>
      <c r="H11" s="730"/>
      <c r="I11" s="727"/>
      <c r="J11" s="717"/>
      <c r="K11" s="718"/>
      <c r="L11" s="741"/>
      <c r="M11" s="11"/>
      <c r="N11" s="739"/>
      <c r="O11" s="730"/>
      <c r="P11" s="727"/>
      <c r="Q11" s="12"/>
      <c r="R11" s="8"/>
      <c r="S11" s="4"/>
      <c r="T11" s="13"/>
      <c r="U11" s="751"/>
      <c r="V11" s="718"/>
      <c r="W11" s="718"/>
      <c r="X11" s="13"/>
      <c r="Y11" s="4"/>
      <c r="Z11" s="6"/>
      <c r="AA11" s="6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74.25" customHeight="1">
      <c r="A12" s="4"/>
      <c r="B12" s="757" t="s">
        <v>21</v>
      </c>
      <c r="C12" s="727"/>
      <c r="D12" s="742" t="s">
        <v>237</v>
      </c>
      <c r="E12" s="730"/>
      <c r="F12" s="730"/>
      <c r="G12" s="730"/>
      <c r="H12" s="730"/>
      <c r="I12" s="727"/>
      <c r="J12" s="717"/>
      <c r="K12" s="718"/>
      <c r="L12" s="741"/>
      <c r="M12" s="14"/>
      <c r="N12" s="756"/>
      <c r="O12" s="730"/>
      <c r="P12" s="727"/>
      <c r="Q12" s="15"/>
      <c r="R12" s="8"/>
      <c r="S12" s="4"/>
      <c r="T12" s="16"/>
      <c r="U12" s="736"/>
      <c r="V12" s="718"/>
      <c r="W12" s="718"/>
      <c r="X12" s="18"/>
      <c r="Y12" s="4"/>
      <c r="Z12" s="19"/>
      <c r="AA12" s="20"/>
      <c r="AB12" s="21"/>
      <c r="AC12" s="4"/>
      <c r="AD12" s="4"/>
      <c r="AE12" s="4"/>
      <c r="AF12" s="4"/>
      <c r="AG12" s="4"/>
      <c r="AH12" s="4"/>
      <c r="AI12" s="4"/>
      <c r="AJ12" s="4"/>
      <c r="AK12" s="4"/>
    </row>
    <row r="13" spans="1:37" ht="74.25" customHeight="1">
      <c r="A13" s="4"/>
      <c r="B13" s="758" t="s">
        <v>23</v>
      </c>
      <c r="C13" s="727"/>
      <c r="D13" s="779">
        <v>2024730010077</v>
      </c>
      <c r="E13" s="730"/>
      <c r="F13" s="730"/>
      <c r="G13" s="730"/>
      <c r="H13" s="730"/>
      <c r="I13" s="727"/>
      <c r="J13" s="717"/>
      <c r="K13" s="718"/>
      <c r="L13" s="741"/>
      <c r="M13" s="22"/>
      <c r="N13" s="738"/>
      <c r="O13" s="730"/>
      <c r="P13" s="727"/>
      <c r="Q13" s="23"/>
      <c r="R13" s="8"/>
      <c r="S13" s="4"/>
      <c r="T13" s="16"/>
      <c r="U13" s="736"/>
      <c r="V13" s="718"/>
      <c r="W13" s="718"/>
      <c r="X13" s="18"/>
      <c r="Y13" s="4"/>
      <c r="Z13" s="19"/>
      <c r="AA13" s="20"/>
      <c r="AB13" s="21"/>
      <c r="AC13" s="4"/>
      <c r="AD13" s="4"/>
      <c r="AE13" s="4"/>
      <c r="AF13" s="4"/>
      <c r="AG13" s="4"/>
      <c r="AH13" s="4"/>
      <c r="AI13" s="4"/>
      <c r="AJ13" s="4"/>
      <c r="AK13" s="4"/>
    </row>
    <row r="14" spans="1:37" ht="38.25" customHeight="1">
      <c r="A14" s="4"/>
      <c r="B14" s="68" t="s">
        <v>24</v>
      </c>
      <c r="C14" s="69" t="s">
        <v>216</v>
      </c>
      <c r="D14" s="773" t="s">
        <v>217</v>
      </c>
      <c r="E14" s="730"/>
      <c r="F14" s="730"/>
      <c r="G14" s="730"/>
      <c r="H14" s="730"/>
      <c r="I14" s="727"/>
      <c r="J14" s="696"/>
      <c r="K14" s="697"/>
      <c r="L14" s="698"/>
      <c r="M14" s="25"/>
      <c r="N14" s="738"/>
      <c r="O14" s="730"/>
      <c r="P14" s="727"/>
      <c r="Q14" s="26"/>
      <c r="R14" s="8"/>
      <c r="S14" s="4"/>
      <c r="T14" s="27"/>
      <c r="U14" s="736"/>
      <c r="V14" s="718"/>
      <c r="W14" s="17"/>
      <c r="X14" s="18"/>
      <c r="Y14" s="28"/>
      <c r="Z14" s="19"/>
      <c r="AA14" s="20"/>
      <c r="AB14" s="21"/>
      <c r="AC14" s="4"/>
      <c r="AD14" s="4"/>
      <c r="AE14" s="4"/>
      <c r="AF14" s="4"/>
      <c r="AG14" s="4"/>
      <c r="AH14" s="4"/>
      <c r="AI14" s="4"/>
      <c r="AJ14" s="4"/>
      <c r="AK14" s="4"/>
    </row>
    <row r="15" spans="1:37" ht="28.5" customHeight="1">
      <c r="A15" s="1"/>
      <c r="B15" s="691" t="s">
        <v>27</v>
      </c>
      <c r="C15" s="735" t="s">
        <v>28</v>
      </c>
      <c r="D15" s="691" t="s">
        <v>238</v>
      </c>
      <c r="E15" s="691" t="s">
        <v>30</v>
      </c>
      <c r="F15" s="691" t="s">
        <v>31</v>
      </c>
      <c r="G15" s="759" t="s">
        <v>239</v>
      </c>
      <c r="H15" s="691" t="s">
        <v>33</v>
      </c>
      <c r="I15" s="716" t="s">
        <v>34</v>
      </c>
      <c r="J15" s="694"/>
      <c r="K15" s="694"/>
      <c r="L15" s="695"/>
      <c r="M15" s="716" t="s">
        <v>35</v>
      </c>
      <c r="N15" s="695"/>
      <c r="O15" s="734" t="s">
        <v>36</v>
      </c>
      <c r="P15" s="730"/>
      <c r="Q15" s="727"/>
      <c r="R15" s="1"/>
      <c r="S15" s="1"/>
      <c r="T15" s="29"/>
      <c r="U15" s="733"/>
      <c r="V15" s="718"/>
      <c r="W15" s="1"/>
      <c r="X15" s="31"/>
      <c r="Y15" s="1"/>
      <c r="Z15" s="32"/>
      <c r="AA15" s="33"/>
      <c r="AB15" s="34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33.75" customHeight="1">
      <c r="A16" s="1"/>
      <c r="B16" s="721"/>
      <c r="C16" s="721"/>
      <c r="D16" s="721"/>
      <c r="E16" s="721"/>
      <c r="F16" s="721"/>
      <c r="G16" s="721"/>
      <c r="H16" s="721"/>
      <c r="I16" s="696"/>
      <c r="J16" s="697"/>
      <c r="K16" s="697"/>
      <c r="L16" s="698"/>
      <c r="M16" s="696"/>
      <c r="N16" s="698"/>
      <c r="O16" s="691" t="s">
        <v>37</v>
      </c>
      <c r="P16" s="691" t="s">
        <v>38</v>
      </c>
      <c r="Q16" s="735" t="s">
        <v>39</v>
      </c>
      <c r="R16" s="1"/>
      <c r="S16" s="1"/>
      <c r="T16" s="35"/>
      <c r="U16" s="733"/>
      <c r="V16" s="718"/>
      <c r="W16" s="1"/>
      <c r="X16" s="33"/>
      <c r="Y16" s="1"/>
      <c r="Z16" s="32"/>
      <c r="AA16" s="33"/>
      <c r="AB16" s="34"/>
      <c r="AC16" s="1"/>
      <c r="AD16" s="1"/>
      <c r="AE16" s="1"/>
      <c r="AF16" s="1"/>
      <c r="AG16" s="1"/>
      <c r="AH16" s="1"/>
      <c r="AI16" s="1"/>
      <c r="AJ16" s="1"/>
      <c r="AK16" s="1"/>
    </row>
    <row r="17" spans="1:39" ht="39.75" customHeight="1">
      <c r="A17" s="1"/>
      <c r="B17" s="692"/>
      <c r="C17" s="692"/>
      <c r="D17" s="692"/>
      <c r="E17" s="692"/>
      <c r="F17" s="692"/>
      <c r="G17" s="692"/>
      <c r="H17" s="692"/>
      <c r="I17" s="36" t="s">
        <v>40</v>
      </c>
      <c r="J17" s="36" t="s">
        <v>41</v>
      </c>
      <c r="K17" s="36" t="s">
        <v>42</v>
      </c>
      <c r="L17" s="37" t="s">
        <v>43</v>
      </c>
      <c r="M17" s="38" t="s">
        <v>44</v>
      </c>
      <c r="N17" s="39" t="s">
        <v>45</v>
      </c>
      <c r="O17" s="692"/>
      <c r="P17" s="692"/>
      <c r="Q17" s="692"/>
      <c r="R17" s="1"/>
      <c r="S17" s="1"/>
      <c r="T17" s="35"/>
      <c r="U17" s="733"/>
      <c r="V17" s="718"/>
      <c r="W17" s="1"/>
      <c r="X17" s="33"/>
      <c r="Y17" s="1"/>
      <c r="Z17" s="32"/>
      <c r="AA17" s="33"/>
      <c r="AB17" s="34"/>
      <c r="AC17" s="1"/>
      <c r="AD17" s="1"/>
      <c r="AE17" s="1"/>
      <c r="AF17" s="1"/>
      <c r="AG17" s="1"/>
      <c r="AH17" s="1"/>
      <c r="AI17" s="1"/>
      <c r="AJ17" s="1"/>
      <c r="AK17" s="1"/>
    </row>
    <row r="18" spans="1:39" ht="23.25" customHeight="1">
      <c r="A18" s="1"/>
      <c r="B18" s="794" t="s">
        <v>360</v>
      </c>
      <c r="C18" s="720" t="s">
        <v>240</v>
      </c>
      <c r="D18" s="38" t="s">
        <v>47</v>
      </c>
      <c r="E18" s="723" t="s">
        <v>381</v>
      </c>
      <c r="F18" s="39">
        <v>1</v>
      </c>
      <c r="G18" s="38" t="s">
        <v>47</v>
      </c>
      <c r="H18" s="41">
        <f t="shared" ref="H18:H19" si="0">I18+J18+K18+L18</f>
        <v>50000000</v>
      </c>
      <c r="I18" s="41">
        <v>50000000</v>
      </c>
      <c r="J18" s="41"/>
      <c r="K18" s="41"/>
      <c r="L18" s="41"/>
      <c r="M18" s="56"/>
      <c r="N18" s="56"/>
      <c r="O18" s="771"/>
      <c r="P18" s="771"/>
      <c r="Q18" s="772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9" ht="23.25" customHeight="1">
      <c r="A19" s="1"/>
      <c r="B19" s="721"/>
      <c r="C19" s="692"/>
      <c r="D19" s="38" t="s">
        <v>49</v>
      </c>
      <c r="E19" s="692"/>
      <c r="F19" s="57"/>
      <c r="G19" s="38" t="s">
        <v>50</v>
      </c>
      <c r="H19" s="41">
        <f t="shared" si="0"/>
        <v>0</v>
      </c>
      <c r="I19" s="41">
        <v>0</v>
      </c>
      <c r="J19" s="41"/>
      <c r="K19" s="41"/>
      <c r="L19" s="41"/>
      <c r="M19" s="48"/>
      <c r="N19" s="49"/>
      <c r="O19" s="692"/>
      <c r="P19" s="692"/>
      <c r="Q19" s="692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9" ht="18.75" customHeight="1">
      <c r="A20" s="1"/>
      <c r="B20" s="732"/>
      <c r="C20" s="725" t="s">
        <v>57</v>
      </c>
      <c r="D20" s="38" t="s">
        <v>47</v>
      </c>
      <c r="E20" s="723" t="s">
        <v>54</v>
      </c>
      <c r="F20" s="40">
        <f>F18</f>
        <v>1</v>
      </c>
      <c r="G20" s="38" t="s">
        <v>47</v>
      </c>
      <c r="H20" s="41">
        <f>H18</f>
        <v>50000000</v>
      </c>
      <c r="I20" s="41"/>
      <c r="J20" s="41"/>
      <c r="K20" s="41"/>
      <c r="L20" s="41"/>
      <c r="M20" s="48"/>
      <c r="N20" s="49"/>
      <c r="O20" s="771"/>
      <c r="P20" s="771"/>
      <c r="Q20" s="772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9" ht="18.75" customHeight="1">
      <c r="A21" s="1"/>
      <c r="B21" s="692"/>
      <c r="C21" s="696"/>
      <c r="D21" s="38" t="s">
        <v>49</v>
      </c>
      <c r="E21" s="692"/>
      <c r="F21" s="40">
        <f>F19</f>
        <v>0</v>
      </c>
      <c r="G21" s="38" t="s">
        <v>50</v>
      </c>
      <c r="H21" s="41">
        <f>H19</f>
        <v>0</v>
      </c>
      <c r="I21" s="41"/>
      <c r="J21" s="41"/>
      <c r="K21" s="41"/>
      <c r="L21" s="41"/>
      <c r="M21" s="48"/>
      <c r="N21" s="49"/>
      <c r="O21" s="692"/>
      <c r="P21" s="692"/>
      <c r="Q21" s="692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9" ht="15.75" customHeight="1">
      <c r="A22" s="1"/>
      <c r="B22" s="1"/>
      <c r="C22" s="1"/>
      <c r="D22" s="59"/>
      <c r="E22" s="1"/>
      <c r="F22" s="1"/>
      <c r="G22" s="1"/>
      <c r="H22" s="60"/>
      <c r="I22" s="61"/>
      <c r="J22" s="32"/>
      <c r="K22" s="32"/>
      <c r="L22" s="2"/>
      <c r="M22" s="3"/>
      <c r="N22" s="3"/>
      <c r="O22" s="61"/>
      <c r="P22" s="62"/>
      <c r="Q22" s="63"/>
      <c r="R22" s="62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9" ht="15.75" customHeight="1">
      <c r="A23" s="1"/>
      <c r="B23" s="726" t="s">
        <v>58</v>
      </c>
      <c r="C23" s="727"/>
      <c r="D23" s="765" t="s">
        <v>59</v>
      </c>
      <c r="E23" s="730"/>
      <c r="F23" s="730"/>
      <c r="G23" s="730"/>
      <c r="H23" s="730"/>
      <c r="I23" s="727"/>
      <c r="J23" s="72" t="s">
        <v>60</v>
      </c>
      <c r="K23" s="765" t="s">
        <v>61</v>
      </c>
      <c r="L23" s="727"/>
      <c r="M23" s="729" t="s">
        <v>62</v>
      </c>
      <c r="N23" s="730"/>
      <c r="O23" s="730"/>
      <c r="P23" s="730"/>
      <c r="Q23" s="727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9" ht="21.75" customHeight="1">
      <c r="A24" s="1"/>
      <c r="B24" s="766" t="s">
        <v>228</v>
      </c>
      <c r="C24" s="695"/>
      <c r="D24" s="693" t="s">
        <v>241</v>
      </c>
      <c r="E24" s="694"/>
      <c r="F24" s="694"/>
      <c r="G24" s="694"/>
      <c r="H24" s="694"/>
      <c r="I24" s="695"/>
      <c r="J24" s="691" t="s">
        <v>65</v>
      </c>
      <c r="K24" s="73" t="s">
        <v>47</v>
      </c>
      <c r="L24" s="74">
        <v>600</v>
      </c>
      <c r="M24" s="693" t="s">
        <v>364</v>
      </c>
      <c r="N24" s="694"/>
      <c r="O24" s="694"/>
      <c r="P24" s="694"/>
      <c r="Q24" s="695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9" ht="21.75" customHeight="1">
      <c r="A25" s="1"/>
      <c r="B25" s="717"/>
      <c r="C25" s="741"/>
      <c r="D25" s="696"/>
      <c r="E25" s="697"/>
      <c r="F25" s="697"/>
      <c r="G25" s="697"/>
      <c r="H25" s="697"/>
      <c r="I25" s="698"/>
      <c r="J25" s="692"/>
      <c r="K25" s="73" t="s">
        <v>49</v>
      </c>
      <c r="L25" s="74"/>
      <c r="M25" s="696"/>
      <c r="N25" s="697"/>
      <c r="O25" s="697"/>
      <c r="P25" s="697"/>
      <c r="Q25" s="698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9" ht="15" customHeight="1">
      <c r="A26" s="1"/>
      <c r="B26" s="700" t="s">
        <v>357</v>
      </c>
      <c r="C26" s="701"/>
      <c r="D26" s="701"/>
      <c r="E26" s="701"/>
      <c r="F26" s="701"/>
      <c r="G26" s="701"/>
      <c r="H26" s="701"/>
      <c r="I26" s="701"/>
      <c r="J26" s="701"/>
      <c r="K26" s="701"/>
      <c r="L26" s="702"/>
      <c r="M26" s="699" t="s">
        <v>66</v>
      </c>
      <c r="N26" s="694"/>
      <c r="O26" s="694"/>
      <c r="P26" s="694"/>
      <c r="Q26" s="695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29.25" customHeight="1">
      <c r="A27" s="1"/>
      <c r="B27" s="703"/>
      <c r="C27" s="704"/>
      <c r="D27" s="704"/>
      <c r="E27" s="704"/>
      <c r="F27" s="704"/>
      <c r="G27" s="704"/>
      <c r="H27" s="704"/>
      <c r="I27" s="704"/>
      <c r="J27" s="704"/>
      <c r="K27" s="704"/>
      <c r="L27" s="705"/>
      <c r="M27" s="697"/>
      <c r="N27" s="697"/>
      <c r="O27" s="697"/>
      <c r="P27" s="697"/>
      <c r="Q27" s="698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</row>
    <row r="28" spans="1:39" ht="15.75" customHeight="1">
      <c r="A28" s="1"/>
      <c r="B28" s="703"/>
      <c r="C28" s="704"/>
      <c r="D28" s="704"/>
      <c r="E28" s="704"/>
      <c r="F28" s="704"/>
      <c r="G28" s="704"/>
      <c r="H28" s="704"/>
      <c r="I28" s="704"/>
      <c r="J28" s="704"/>
      <c r="K28" s="704"/>
      <c r="L28" s="705"/>
      <c r="M28" s="709" t="s">
        <v>365</v>
      </c>
      <c r="N28" s="709"/>
      <c r="O28" s="709"/>
      <c r="P28" s="709"/>
      <c r="Q28" s="710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</row>
    <row r="29" spans="1:39" ht="15.75" customHeight="1">
      <c r="A29" s="1"/>
      <c r="B29" s="703"/>
      <c r="C29" s="704"/>
      <c r="D29" s="704"/>
      <c r="E29" s="704"/>
      <c r="F29" s="704"/>
      <c r="G29" s="704"/>
      <c r="H29" s="704"/>
      <c r="I29" s="704"/>
      <c r="J29" s="704"/>
      <c r="K29" s="704"/>
      <c r="L29" s="705"/>
      <c r="M29" s="711"/>
      <c r="N29" s="711"/>
      <c r="O29" s="711"/>
      <c r="P29" s="711"/>
      <c r="Q29" s="712"/>
    </row>
    <row r="30" spans="1:39" ht="15.75" customHeight="1">
      <c r="A30" s="1"/>
      <c r="B30" s="703"/>
      <c r="C30" s="704"/>
      <c r="D30" s="704"/>
      <c r="E30" s="704"/>
      <c r="F30" s="704"/>
      <c r="G30" s="704"/>
      <c r="H30" s="704"/>
      <c r="I30" s="704"/>
      <c r="J30" s="704"/>
      <c r="K30" s="704"/>
      <c r="L30" s="705"/>
      <c r="M30" s="699" t="s">
        <v>66</v>
      </c>
      <c r="N30" s="699"/>
      <c r="O30" s="699"/>
      <c r="P30" s="699"/>
      <c r="Q30" s="713"/>
    </row>
    <row r="31" spans="1:39" ht="30.6" customHeight="1">
      <c r="A31" s="1"/>
      <c r="B31" s="706"/>
      <c r="C31" s="707"/>
      <c r="D31" s="707"/>
      <c r="E31" s="707"/>
      <c r="F31" s="707"/>
      <c r="G31" s="707"/>
      <c r="H31" s="707"/>
      <c r="I31" s="707"/>
      <c r="J31" s="707"/>
      <c r="K31" s="707"/>
      <c r="L31" s="708"/>
      <c r="M31" s="714"/>
      <c r="N31" s="714"/>
      <c r="O31" s="714"/>
      <c r="P31" s="714"/>
      <c r="Q31" s="715"/>
    </row>
    <row r="32" spans="1:39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2"/>
      <c r="M32" s="3"/>
      <c r="N32" s="3"/>
      <c r="O32" s="1"/>
      <c r="P32" s="1"/>
      <c r="Q32" s="1"/>
    </row>
    <row r="33" spans="1:17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2"/>
      <c r="M33" s="3"/>
      <c r="N33" s="3"/>
      <c r="O33" s="1"/>
      <c r="P33" s="1"/>
      <c r="Q33" s="1"/>
    </row>
    <row r="34" spans="1:1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2"/>
      <c r="M34" s="3"/>
      <c r="N34" s="3"/>
      <c r="O34" s="1"/>
      <c r="P34" s="1"/>
      <c r="Q34" s="1"/>
    </row>
    <row r="35" spans="1:1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2"/>
      <c r="M35" s="3"/>
      <c r="N35" s="3"/>
      <c r="O35" s="1"/>
      <c r="P35" s="1"/>
      <c r="Q35" s="1"/>
    </row>
    <row r="36" spans="1:1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2"/>
      <c r="M36" s="3"/>
      <c r="N36" s="3"/>
      <c r="O36" s="1"/>
      <c r="P36" s="1"/>
      <c r="Q36" s="1"/>
    </row>
    <row r="37" spans="1:1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2"/>
      <c r="M37" s="3"/>
      <c r="N37" s="3"/>
      <c r="O37" s="1"/>
      <c r="P37" s="1"/>
      <c r="Q37" s="1"/>
    </row>
    <row r="38" spans="1:1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2"/>
      <c r="M38" s="3"/>
      <c r="N38" s="3"/>
      <c r="O38" s="1"/>
      <c r="P38" s="1"/>
      <c r="Q38" s="1"/>
    </row>
    <row r="39" spans="1:17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2"/>
      <c r="M39" s="3"/>
      <c r="N39" s="3"/>
      <c r="O39" s="1"/>
      <c r="P39" s="1"/>
      <c r="Q39" s="1"/>
    </row>
    <row r="40" spans="1:17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2"/>
      <c r="M40" s="3"/>
      <c r="N40" s="3"/>
      <c r="O40" s="1"/>
      <c r="P40" s="1"/>
      <c r="Q40" s="1"/>
    </row>
    <row r="41" spans="1:17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2"/>
      <c r="M41" s="3"/>
      <c r="N41" s="3"/>
      <c r="O41" s="1"/>
      <c r="P41" s="1"/>
      <c r="Q41" s="1"/>
    </row>
    <row r="42" spans="1:17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2"/>
      <c r="M42" s="3"/>
      <c r="N42" s="3"/>
      <c r="O42" s="1"/>
      <c r="P42" s="1"/>
      <c r="Q42" s="1"/>
    </row>
    <row r="43" spans="1:17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2"/>
      <c r="M43" s="3"/>
      <c r="N43" s="3"/>
      <c r="O43" s="1"/>
      <c r="P43" s="1"/>
      <c r="Q43" s="1"/>
    </row>
    <row r="44" spans="1:17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2"/>
      <c r="M44" s="3"/>
      <c r="N44" s="3"/>
      <c r="O44" s="1"/>
      <c r="P44" s="1"/>
      <c r="Q44" s="1"/>
    </row>
    <row r="45" spans="1:17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2"/>
      <c r="M45" s="3"/>
      <c r="N45" s="3"/>
      <c r="O45" s="1"/>
      <c r="P45" s="1"/>
      <c r="Q45" s="1"/>
    </row>
    <row r="46" spans="1:17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2"/>
      <c r="M46" s="3"/>
      <c r="N46" s="3"/>
      <c r="O46" s="1"/>
      <c r="P46" s="1"/>
      <c r="Q46" s="1"/>
    </row>
    <row r="47" spans="1:1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2"/>
      <c r="M47" s="3"/>
      <c r="N47" s="3"/>
      <c r="O47" s="1"/>
      <c r="P47" s="1"/>
      <c r="Q47" s="1"/>
    </row>
    <row r="48" spans="1:17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2"/>
      <c r="M48" s="3"/>
      <c r="N48" s="3"/>
      <c r="O48" s="1"/>
      <c r="P48" s="1"/>
      <c r="Q48" s="1"/>
    </row>
    <row r="49" spans="1:37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2"/>
      <c r="M49" s="3"/>
      <c r="N49" s="3"/>
      <c r="O49" s="1"/>
      <c r="P49" s="1"/>
      <c r="Q49" s="1"/>
    </row>
    <row r="50" spans="1:37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2"/>
      <c r="M50" s="3"/>
      <c r="N50" s="3"/>
      <c r="O50" s="1"/>
      <c r="P50" s="1"/>
      <c r="Q50" s="1"/>
    </row>
    <row r="51" spans="1:37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2"/>
      <c r="M51" s="3"/>
      <c r="N51" s="3"/>
      <c r="O51" s="1"/>
      <c r="P51" s="1"/>
      <c r="Q51" s="1"/>
    </row>
    <row r="52" spans="1:37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2"/>
      <c r="M52" s="3"/>
      <c r="N52" s="3"/>
      <c r="O52" s="1"/>
      <c r="P52" s="1"/>
      <c r="Q52" s="1"/>
    </row>
    <row r="53" spans="1:37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2"/>
      <c r="M53" s="3"/>
      <c r="N53" s="3"/>
      <c r="O53" s="1"/>
      <c r="P53" s="1"/>
      <c r="Q53" s="1"/>
    </row>
    <row r="54" spans="1:37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2"/>
      <c r="M54" s="3"/>
      <c r="N54" s="3"/>
      <c r="O54" s="1"/>
      <c r="P54" s="1"/>
      <c r="Q54" s="1"/>
    </row>
    <row r="55" spans="1:37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2"/>
      <c r="M55" s="3"/>
      <c r="N55" s="3"/>
      <c r="O55" s="1"/>
      <c r="P55" s="1"/>
      <c r="Q55" s="1"/>
    </row>
    <row r="56" spans="1:37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2"/>
      <c r="M56" s="3"/>
      <c r="N56" s="3"/>
      <c r="O56" s="1"/>
      <c r="P56" s="1"/>
      <c r="Q56" s="1"/>
    </row>
    <row r="57" spans="1:3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2"/>
      <c r="M57" s="3"/>
      <c r="N57" s="3"/>
      <c r="O57" s="1"/>
      <c r="P57" s="1"/>
      <c r="Q57" s="1"/>
    </row>
    <row r="58" spans="1:37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2"/>
      <c r="M58" s="3"/>
      <c r="N58" s="3"/>
      <c r="O58" s="1"/>
      <c r="P58" s="1"/>
      <c r="Q58" s="1"/>
    </row>
    <row r="59" spans="1:37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2"/>
      <c r="M59" s="3"/>
      <c r="N59" s="3"/>
      <c r="O59" s="1"/>
      <c r="P59" s="1"/>
      <c r="Q59" s="1"/>
    </row>
    <row r="60" spans="1:37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2"/>
      <c r="M60" s="3"/>
      <c r="N60" s="3"/>
      <c r="O60" s="1"/>
      <c r="P60" s="1"/>
      <c r="Q60" s="1"/>
    </row>
    <row r="61" spans="1:37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2"/>
      <c r="M61" s="3"/>
      <c r="N61" s="3"/>
      <c r="O61" s="1"/>
      <c r="P61" s="1"/>
      <c r="Q61" s="1"/>
    </row>
    <row r="62" spans="1:37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2"/>
      <c r="M62" s="3"/>
      <c r="N62" s="3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2"/>
      <c r="M63" s="3"/>
      <c r="N63" s="3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2"/>
      <c r="M64" s="3"/>
      <c r="N64" s="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2"/>
      <c r="M65" s="3"/>
      <c r="N65" s="3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2"/>
      <c r="M66" s="3"/>
      <c r="N66" s="3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2"/>
      <c r="M67" s="3"/>
      <c r="N67" s="3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2"/>
      <c r="M68" s="3"/>
      <c r="N68" s="3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2"/>
      <c r="M69" s="3"/>
      <c r="N69" s="3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2"/>
      <c r="M70" s="3"/>
      <c r="N70" s="3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2"/>
      <c r="M71" s="3"/>
      <c r="N71" s="3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2"/>
      <c r="M72" s="3"/>
      <c r="N72" s="3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2"/>
      <c r="M73" s="3"/>
      <c r="N73" s="3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2"/>
      <c r="M74" s="3"/>
      <c r="N74" s="3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2"/>
      <c r="M75" s="3"/>
      <c r="N75" s="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2"/>
      <c r="M76" s="3"/>
      <c r="N76" s="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2"/>
      <c r="M77" s="3"/>
      <c r="N77" s="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2"/>
      <c r="M78" s="3"/>
      <c r="N78" s="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2"/>
      <c r="M79" s="3"/>
      <c r="N79" s="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2"/>
      <c r="M80" s="3"/>
      <c r="N80" s="3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2"/>
      <c r="M81" s="3"/>
      <c r="N81" s="3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2"/>
      <c r="M82" s="3"/>
      <c r="N82" s="3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2"/>
      <c r="M83" s="3"/>
      <c r="N83" s="3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2"/>
      <c r="M84" s="3"/>
      <c r="N84" s="3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2"/>
      <c r="M85" s="3"/>
      <c r="N85" s="3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2"/>
      <c r="M86" s="3"/>
      <c r="N86" s="3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2"/>
      <c r="M87" s="3"/>
      <c r="N87" s="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2"/>
      <c r="M88" s="3"/>
      <c r="N88" s="3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2"/>
      <c r="M89" s="3"/>
      <c r="N89" s="3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2"/>
      <c r="M90" s="3"/>
      <c r="N90" s="3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2"/>
      <c r="M91" s="3"/>
      <c r="N91" s="3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2"/>
      <c r="M92" s="3"/>
      <c r="N92" s="3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2"/>
      <c r="M93" s="3"/>
      <c r="N93" s="3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2"/>
      <c r="M94" s="3"/>
      <c r="N94" s="3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2"/>
      <c r="M95" s="3"/>
      <c r="N95" s="3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2"/>
      <c r="M96" s="3"/>
      <c r="N96" s="3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2"/>
      <c r="M97" s="3"/>
      <c r="N97" s="3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2"/>
      <c r="M98" s="3"/>
      <c r="N98" s="3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2"/>
      <c r="M99" s="3"/>
      <c r="N99" s="3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2"/>
      <c r="M100" s="3"/>
      <c r="N100" s="3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2"/>
      <c r="M101" s="3"/>
      <c r="N101" s="3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3"/>
      <c r="N102" s="3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2"/>
      <c r="M103" s="3"/>
      <c r="N103" s="3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3"/>
      <c r="N104" s="3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2"/>
      <c r="M105" s="3"/>
      <c r="N105" s="3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2"/>
      <c r="M106" s="3"/>
      <c r="N106" s="3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3"/>
      <c r="N107" s="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3"/>
      <c r="N108" s="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3"/>
      <c r="N109" s="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3"/>
      <c r="N110" s="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3"/>
      <c r="N111" s="3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3"/>
      <c r="N112" s="3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2"/>
      <c r="M113" s="3"/>
      <c r="N113" s="3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3"/>
      <c r="N114" s="3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2"/>
      <c r="M115" s="3"/>
      <c r="N115" s="3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3"/>
      <c r="N116" s="3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2"/>
      <c r="M117" s="3"/>
      <c r="N117" s="3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2"/>
      <c r="M118" s="3"/>
      <c r="N118" s="3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2"/>
      <c r="M119" s="3"/>
      <c r="N119" s="3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2"/>
      <c r="M120" s="3"/>
      <c r="N120" s="3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2"/>
      <c r="M121" s="3"/>
      <c r="N121" s="3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3"/>
      <c r="N122" s="3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2"/>
      <c r="M123" s="3"/>
      <c r="N123" s="3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3"/>
      <c r="N124" s="3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2"/>
      <c r="M125" s="3"/>
      <c r="N125" s="3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3"/>
      <c r="N126" s="3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3"/>
      <c r="N127" s="3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2"/>
      <c r="M128" s="3"/>
      <c r="N128" s="3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3"/>
      <c r="N129" s="3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3"/>
      <c r="N130" s="3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3"/>
      <c r="N131" s="3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2"/>
      <c r="M132" s="3"/>
      <c r="N132" s="3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3"/>
      <c r="N133" s="3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2"/>
      <c r="M134" s="3"/>
      <c r="N134" s="3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3"/>
      <c r="N135" s="3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2"/>
      <c r="M136" s="3"/>
      <c r="N136" s="3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3"/>
      <c r="N137" s="3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2"/>
      <c r="M138" s="3"/>
      <c r="N138" s="3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2"/>
      <c r="M139" s="3"/>
      <c r="N139" s="3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3"/>
      <c r="N140" s="3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2"/>
      <c r="M141" s="3"/>
      <c r="N141" s="3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3"/>
      <c r="N142" s="3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2"/>
      <c r="M143" s="3"/>
      <c r="N143" s="3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2"/>
      <c r="M144" s="3"/>
      <c r="N144" s="3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3"/>
      <c r="N145" s="3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3"/>
      <c r="N146" s="3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2"/>
      <c r="M147" s="3"/>
      <c r="N147" s="3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3"/>
      <c r="N148" s="3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2"/>
      <c r="M149" s="3"/>
      <c r="N149" s="3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3"/>
      <c r="N150" s="3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2"/>
      <c r="M151" s="3"/>
      <c r="N151" s="3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2"/>
      <c r="M152" s="3"/>
      <c r="N152" s="3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3"/>
      <c r="N153" s="3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2"/>
      <c r="M154" s="3"/>
      <c r="N154" s="3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3"/>
      <c r="N155" s="3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2"/>
      <c r="M156" s="3"/>
      <c r="N156" s="3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2"/>
      <c r="M157" s="3"/>
      <c r="N157" s="3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2"/>
      <c r="M158" s="3"/>
      <c r="N158" s="3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2"/>
      <c r="M159" s="3"/>
      <c r="N159" s="3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2"/>
      <c r="M160" s="3"/>
      <c r="N160" s="3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3"/>
      <c r="N161" s="3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2"/>
      <c r="M162" s="3"/>
      <c r="N162" s="3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3"/>
      <c r="N163" s="3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2"/>
      <c r="M164" s="3"/>
      <c r="N164" s="3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2"/>
      <c r="M165" s="3"/>
      <c r="N165" s="3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3"/>
      <c r="N166" s="3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2"/>
      <c r="M167" s="3"/>
      <c r="N167" s="3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3"/>
      <c r="N168" s="3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2"/>
      <c r="M169" s="3"/>
      <c r="N169" s="3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2"/>
      <c r="M170" s="3"/>
      <c r="N170" s="3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2"/>
      <c r="M171" s="3"/>
      <c r="N171" s="3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2"/>
      <c r="M172" s="3"/>
      <c r="N172" s="3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3"/>
      <c r="N173" s="3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3"/>
      <c r="N174" s="3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3"/>
      <c r="N175" s="3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3"/>
      <c r="N176" s="3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2"/>
      <c r="M177" s="3"/>
      <c r="N177" s="3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2"/>
      <c r="M178" s="3"/>
      <c r="N178" s="3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3"/>
      <c r="N179" s="3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2"/>
      <c r="M180" s="3"/>
      <c r="N180" s="3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3"/>
      <c r="N181" s="3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2"/>
      <c r="M182" s="3"/>
      <c r="N182" s="3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2"/>
      <c r="M183" s="3"/>
      <c r="N183" s="3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2"/>
      <c r="M184" s="3"/>
      <c r="N184" s="3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2"/>
      <c r="M185" s="3"/>
      <c r="N185" s="3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2"/>
      <c r="M186" s="3"/>
      <c r="N186" s="3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3"/>
      <c r="N187" s="3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3"/>
      <c r="N188" s="3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3"/>
      <c r="N189" s="3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3"/>
      <c r="N190" s="3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3"/>
      <c r="N191" s="3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2"/>
      <c r="M192" s="3"/>
      <c r="N192" s="3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3"/>
      <c r="N193" s="3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2"/>
      <c r="M194" s="3"/>
      <c r="N194" s="3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2"/>
      <c r="M195" s="3"/>
      <c r="N195" s="3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2"/>
      <c r="M196" s="3"/>
      <c r="N196" s="3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2"/>
      <c r="M197" s="3"/>
      <c r="N197" s="3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2"/>
      <c r="M198" s="3"/>
      <c r="N198" s="3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2"/>
      <c r="M199" s="3"/>
      <c r="N199" s="3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3"/>
      <c r="N200" s="3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2"/>
      <c r="M201" s="3"/>
      <c r="N201" s="3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3"/>
      <c r="N202" s="3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3"/>
      <c r="N203" s="3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2"/>
      <c r="M204" s="3"/>
      <c r="N204" s="3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3"/>
      <c r="N205" s="3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2"/>
      <c r="M206" s="3"/>
      <c r="N206" s="3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2"/>
      <c r="M207" s="3"/>
      <c r="N207" s="3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2"/>
      <c r="M208" s="3"/>
      <c r="N208" s="3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2"/>
      <c r="M209" s="3"/>
      <c r="N209" s="3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2"/>
      <c r="M210" s="3"/>
      <c r="N210" s="3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2"/>
      <c r="M211" s="3"/>
      <c r="N211" s="3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2"/>
      <c r="M212" s="3"/>
      <c r="N212" s="3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2"/>
      <c r="M213" s="3"/>
      <c r="N213" s="3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2"/>
      <c r="M214" s="3"/>
      <c r="N214" s="3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2"/>
      <c r="M215" s="3"/>
      <c r="N215" s="3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3"/>
      <c r="N216" s="3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2"/>
      <c r="M217" s="3"/>
      <c r="N217" s="3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3"/>
      <c r="N218" s="3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3"/>
      <c r="N219" s="3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2"/>
      <c r="M220" s="3"/>
      <c r="N220" s="3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2"/>
      <c r="M221" s="3"/>
      <c r="N221" s="3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2"/>
      <c r="M222" s="3"/>
      <c r="N222" s="3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2"/>
      <c r="M223" s="3"/>
      <c r="N223" s="3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2"/>
      <c r="M224" s="3"/>
      <c r="N224" s="3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2"/>
      <c r="M225" s="3"/>
      <c r="N225" s="3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2"/>
      <c r="M226" s="3"/>
      <c r="N226" s="3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2"/>
      <c r="M227" s="3"/>
      <c r="N227" s="3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2"/>
      <c r="M228" s="3"/>
      <c r="N228" s="3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3"/>
      <c r="N229" s="3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3"/>
      <c r="N230" s="3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3"/>
      <c r="N231" s="3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3"/>
      <c r="N232" s="3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2"/>
      <c r="M233" s="3"/>
      <c r="N233" s="3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2"/>
      <c r="M234" s="3"/>
      <c r="N234" s="3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3"/>
      <c r="N235" s="3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2"/>
      <c r="M236" s="3"/>
      <c r="N236" s="3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2"/>
      <c r="M237" s="3"/>
      <c r="N237" s="3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2"/>
      <c r="M238" s="3"/>
      <c r="N238" s="3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2"/>
      <c r="M239" s="3"/>
      <c r="N239" s="3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3"/>
      <c r="N240" s="3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2"/>
      <c r="M241" s="3"/>
      <c r="N241" s="3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3"/>
      <c r="N242" s="3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3"/>
      <c r="N243" s="3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2"/>
      <c r="M244" s="3"/>
      <c r="N244" s="3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3"/>
      <c r="N245" s="3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2"/>
      <c r="M246" s="3"/>
      <c r="N246" s="3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2"/>
      <c r="M247" s="3"/>
      <c r="N247" s="3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2"/>
      <c r="M248" s="3"/>
      <c r="N248" s="3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2"/>
      <c r="M249" s="3"/>
      <c r="N249" s="3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2"/>
      <c r="M250" s="3"/>
      <c r="N250" s="3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3"/>
      <c r="N251" s="3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3"/>
      <c r="N252" s="3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3"/>
      <c r="N253" s="3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2"/>
      <c r="M254" s="3"/>
      <c r="N254" s="3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2"/>
      <c r="M255" s="3"/>
      <c r="N255" s="3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3"/>
      <c r="N256" s="3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2"/>
      <c r="M257" s="3"/>
      <c r="N257" s="3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3"/>
      <c r="N258" s="3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2"/>
      <c r="M259" s="3"/>
      <c r="N259" s="3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2"/>
      <c r="M260" s="3"/>
      <c r="N260" s="3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2"/>
      <c r="M261" s="3"/>
      <c r="N261" s="3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2"/>
      <c r="M262" s="3"/>
      <c r="N262" s="3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2"/>
      <c r="M263" s="3"/>
      <c r="N263" s="3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2"/>
      <c r="M264" s="3"/>
      <c r="N264" s="3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3"/>
      <c r="N265" s="3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2"/>
      <c r="M266" s="3"/>
      <c r="N266" s="3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3"/>
      <c r="N267" s="3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2"/>
      <c r="M268" s="3"/>
      <c r="N268" s="3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3"/>
      <c r="N269" s="3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2"/>
      <c r="M270" s="3"/>
      <c r="N270" s="3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3"/>
      <c r="N271" s="3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2"/>
      <c r="M272" s="3"/>
      <c r="N272" s="3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2"/>
      <c r="M273" s="3"/>
      <c r="N273" s="3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2"/>
      <c r="M274" s="3"/>
      <c r="N274" s="3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2"/>
      <c r="M275" s="3"/>
      <c r="N275" s="3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2"/>
      <c r="M276" s="3"/>
      <c r="N276" s="3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3"/>
      <c r="N277" s="3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2"/>
      <c r="M278" s="3"/>
      <c r="N278" s="3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3"/>
      <c r="N279" s="3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3"/>
      <c r="N280" s="3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2"/>
      <c r="M281" s="3"/>
      <c r="N281" s="3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3"/>
      <c r="N282" s="3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2"/>
      <c r="M283" s="3"/>
      <c r="N283" s="3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3"/>
      <c r="N284" s="3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2"/>
      <c r="M285" s="3"/>
      <c r="N285" s="3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2"/>
      <c r="M286" s="3"/>
      <c r="N286" s="3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2"/>
      <c r="M287" s="3"/>
      <c r="N287" s="3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2"/>
      <c r="M288" s="3"/>
      <c r="N288" s="3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2"/>
      <c r="M289" s="3"/>
      <c r="N289" s="3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2"/>
      <c r="M290" s="3"/>
      <c r="N290" s="3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2"/>
      <c r="M291" s="3"/>
      <c r="N291" s="3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3"/>
      <c r="N292" s="3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3"/>
      <c r="N293" s="3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3"/>
      <c r="N294" s="3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3"/>
      <c r="N295" s="3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2"/>
      <c r="M296" s="3"/>
      <c r="N296" s="3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3"/>
      <c r="N297" s="3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2"/>
      <c r="M298" s="3"/>
      <c r="N298" s="3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2"/>
      <c r="M299" s="3"/>
      <c r="N299" s="3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2"/>
      <c r="M300" s="3"/>
      <c r="N300" s="3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2"/>
      <c r="M301" s="3"/>
      <c r="N301" s="3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2"/>
      <c r="M302" s="3"/>
      <c r="N302" s="3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2"/>
      <c r="M303" s="3"/>
      <c r="N303" s="3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2"/>
      <c r="M304" s="3"/>
      <c r="N304" s="3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2"/>
      <c r="M305" s="3"/>
      <c r="N305" s="3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2"/>
      <c r="M306" s="3"/>
      <c r="N306" s="3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2"/>
      <c r="M307" s="3"/>
      <c r="N307" s="3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3"/>
      <c r="N308" s="3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2"/>
      <c r="M309" s="3"/>
      <c r="N309" s="3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3"/>
      <c r="N310" s="3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2"/>
      <c r="M311" s="3"/>
      <c r="N311" s="3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2"/>
      <c r="M312" s="3"/>
      <c r="N312" s="3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2"/>
      <c r="M313" s="3"/>
      <c r="N313" s="3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2"/>
      <c r="M314" s="3"/>
      <c r="N314" s="3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2"/>
      <c r="M315" s="3"/>
      <c r="N315" s="3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2"/>
      <c r="M316" s="3"/>
      <c r="N316" s="3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2"/>
      <c r="M317" s="3"/>
      <c r="N317" s="3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2"/>
      <c r="M318" s="3"/>
      <c r="N318" s="3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2"/>
      <c r="M319" s="3"/>
      <c r="N319" s="3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2"/>
      <c r="M320" s="3"/>
      <c r="N320" s="3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3"/>
      <c r="N321" s="3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2"/>
      <c r="M322" s="3"/>
      <c r="N322" s="3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3"/>
      <c r="N323" s="3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3"/>
      <c r="N324" s="3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2"/>
      <c r="M325" s="3"/>
      <c r="N325" s="3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2"/>
      <c r="M326" s="3"/>
      <c r="N326" s="3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2"/>
      <c r="M327" s="3"/>
      <c r="N327" s="3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2"/>
      <c r="M328" s="3"/>
      <c r="N328" s="3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2"/>
      <c r="M329" s="3"/>
      <c r="N329" s="3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2"/>
      <c r="M330" s="3"/>
      <c r="N330" s="3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2"/>
      <c r="M331" s="3"/>
      <c r="N331" s="3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2"/>
      <c r="M332" s="3"/>
      <c r="N332" s="3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2"/>
      <c r="M333" s="3"/>
      <c r="N333" s="3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3"/>
      <c r="N334" s="3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2"/>
      <c r="M335" s="3"/>
      <c r="N335" s="3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3"/>
      <c r="N336" s="3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2"/>
      <c r="M337" s="3"/>
      <c r="N337" s="3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3"/>
      <c r="N338" s="3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2"/>
      <c r="M339" s="3"/>
      <c r="N339" s="3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2"/>
      <c r="M340" s="3"/>
      <c r="N340" s="3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2"/>
      <c r="M341" s="3"/>
      <c r="N341" s="3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2"/>
      <c r="M342" s="3"/>
      <c r="N342" s="3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2"/>
      <c r="M343" s="3"/>
      <c r="N343" s="3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2"/>
      <c r="M344" s="3"/>
      <c r="N344" s="3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2"/>
      <c r="M345" s="3"/>
      <c r="N345" s="3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2"/>
      <c r="M346" s="3"/>
      <c r="N346" s="3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3"/>
      <c r="N347" s="3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2"/>
      <c r="M348" s="3"/>
      <c r="N348" s="3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3"/>
      <c r="N349" s="3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2"/>
      <c r="M350" s="3"/>
      <c r="N350" s="3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3"/>
      <c r="N351" s="3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2"/>
      <c r="M352" s="3"/>
      <c r="N352" s="3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2"/>
      <c r="M353" s="3"/>
      <c r="N353" s="3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2"/>
      <c r="M354" s="3"/>
      <c r="N354" s="3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2"/>
      <c r="M355" s="3"/>
      <c r="N355" s="3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2"/>
      <c r="M356" s="3"/>
      <c r="N356" s="3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2"/>
      <c r="M357" s="3"/>
      <c r="N357" s="3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2"/>
      <c r="M358" s="3"/>
      <c r="N358" s="3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2"/>
      <c r="M359" s="3"/>
      <c r="N359" s="3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3"/>
      <c r="N360" s="3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3"/>
      <c r="N361" s="3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3"/>
      <c r="N362" s="3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2"/>
      <c r="M363" s="3"/>
      <c r="N363" s="3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2"/>
      <c r="M364" s="3"/>
      <c r="N364" s="3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2"/>
      <c r="M365" s="3"/>
      <c r="N365" s="3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2"/>
      <c r="M366" s="3"/>
      <c r="N366" s="3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2"/>
      <c r="M367" s="3"/>
      <c r="N367" s="3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2"/>
      <c r="M368" s="3"/>
      <c r="N368" s="3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2"/>
      <c r="M369" s="3"/>
      <c r="N369" s="3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2"/>
      <c r="M370" s="3"/>
      <c r="N370" s="3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2"/>
      <c r="M371" s="3"/>
      <c r="N371" s="3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3"/>
      <c r="N372" s="3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3"/>
      <c r="N373" s="3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2"/>
      <c r="M374" s="3"/>
      <c r="N374" s="3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3"/>
      <c r="N375" s="3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2"/>
      <c r="M376" s="3"/>
      <c r="N376" s="3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2"/>
      <c r="M377" s="3"/>
      <c r="N377" s="3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2"/>
      <c r="M378" s="3"/>
      <c r="N378" s="3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2"/>
      <c r="M379" s="3"/>
      <c r="N379" s="3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2"/>
      <c r="M380" s="3"/>
      <c r="N380" s="3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2"/>
      <c r="M381" s="3"/>
      <c r="N381" s="3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2"/>
      <c r="M382" s="3"/>
      <c r="N382" s="3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2"/>
      <c r="M383" s="3"/>
      <c r="N383" s="3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2"/>
      <c r="M384" s="3"/>
      <c r="N384" s="3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2"/>
      <c r="M385" s="3"/>
      <c r="N385" s="3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3"/>
      <c r="N386" s="3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2"/>
      <c r="M387" s="3"/>
      <c r="N387" s="3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3"/>
      <c r="N388" s="3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2"/>
      <c r="M389" s="3"/>
      <c r="N389" s="3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2"/>
      <c r="M390" s="3"/>
      <c r="N390" s="3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2"/>
      <c r="M391" s="3"/>
      <c r="N391" s="3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2"/>
      <c r="M392" s="3"/>
      <c r="N392" s="3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2"/>
      <c r="M393" s="3"/>
      <c r="N393" s="3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2"/>
      <c r="M394" s="3"/>
      <c r="N394" s="3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2"/>
      <c r="M395" s="3"/>
      <c r="N395" s="3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2"/>
      <c r="M396" s="3"/>
      <c r="N396" s="3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2"/>
      <c r="M397" s="3"/>
      <c r="N397" s="3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2"/>
      <c r="M398" s="3"/>
      <c r="N398" s="3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3"/>
      <c r="N399" s="3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2"/>
      <c r="M400" s="3"/>
      <c r="N400" s="3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3"/>
      <c r="N401" s="3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2"/>
      <c r="M402" s="3"/>
      <c r="N402" s="3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2"/>
      <c r="M403" s="3"/>
      <c r="N403" s="3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2"/>
      <c r="M404" s="3"/>
      <c r="N404" s="3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2"/>
      <c r="M405" s="3"/>
      <c r="N405" s="3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2"/>
      <c r="M406" s="3"/>
      <c r="N406" s="3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2"/>
      <c r="M407" s="3"/>
      <c r="N407" s="3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2"/>
      <c r="M408" s="3"/>
      <c r="N408" s="3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2"/>
      <c r="M409" s="3"/>
      <c r="N409" s="3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2"/>
      <c r="M410" s="3"/>
      <c r="N410" s="3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2"/>
      <c r="M411" s="3"/>
      <c r="N411" s="3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3"/>
      <c r="N412" s="3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2"/>
      <c r="M413" s="3"/>
      <c r="N413" s="3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3"/>
      <c r="N414" s="3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2"/>
      <c r="M415" s="3"/>
      <c r="N415" s="3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2"/>
      <c r="M416" s="3"/>
      <c r="N416" s="3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2"/>
      <c r="M417" s="3"/>
      <c r="N417" s="3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2"/>
      <c r="M418" s="3"/>
      <c r="N418" s="3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2"/>
      <c r="M419" s="3"/>
      <c r="N419" s="3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2"/>
      <c r="M420" s="3"/>
      <c r="N420" s="3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2"/>
      <c r="M421" s="3"/>
      <c r="N421" s="3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2"/>
      <c r="M422" s="3"/>
      <c r="N422" s="3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2"/>
      <c r="M423" s="3"/>
      <c r="N423" s="3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2"/>
      <c r="M424" s="3"/>
      <c r="N424" s="3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3"/>
      <c r="N425" s="3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2"/>
      <c r="M426" s="3"/>
      <c r="N426" s="3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3"/>
      <c r="N427" s="3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2"/>
      <c r="M428" s="3"/>
      <c r="N428" s="3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2"/>
      <c r="M429" s="3"/>
      <c r="N429" s="3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2"/>
      <c r="M430" s="3"/>
      <c r="N430" s="3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2"/>
      <c r="M431" s="3"/>
      <c r="N431" s="3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2"/>
      <c r="M432" s="3"/>
      <c r="N432" s="3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2"/>
      <c r="M433" s="3"/>
      <c r="N433" s="3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2"/>
      <c r="M434" s="3"/>
      <c r="N434" s="3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2"/>
      <c r="M435" s="3"/>
      <c r="N435" s="3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2"/>
      <c r="M436" s="3"/>
      <c r="N436" s="3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2"/>
      <c r="M437" s="3"/>
      <c r="N437" s="3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3"/>
      <c r="N438" s="3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2"/>
      <c r="M439" s="3"/>
      <c r="N439" s="3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3"/>
      <c r="N440" s="3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2"/>
      <c r="M441" s="3"/>
      <c r="N441" s="3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2"/>
      <c r="M442" s="3"/>
      <c r="N442" s="3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2"/>
      <c r="M443" s="3"/>
      <c r="N443" s="3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2"/>
      <c r="M444" s="3"/>
      <c r="N444" s="3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2"/>
      <c r="M445" s="3"/>
      <c r="N445" s="3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2"/>
      <c r="M446" s="3"/>
      <c r="N446" s="3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2"/>
      <c r="M447" s="3"/>
      <c r="N447" s="3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2"/>
      <c r="M448" s="3"/>
      <c r="N448" s="3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2"/>
      <c r="M449" s="3"/>
      <c r="N449" s="3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2"/>
      <c r="M450" s="3"/>
      <c r="N450" s="3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3"/>
      <c r="N451" s="3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2"/>
      <c r="M452" s="3"/>
      <c r="N452" s="3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3"/>
      <c r="N453" s="3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2"/>
      <c r="M454" s="3"/>
      <c r="N454" s="3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2"/>
      <c r="M455" s="3"/>
      <c r="N455" s="3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2"/>
      <c r="M456" s="3"/>
      <c r="N456" s="3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2"/>
      <c r="M457" s="3"/>
      <c r="N457" s="3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2"/>
      <c r="M458" s="3"/>
      <c r="N458" s="3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2"/>
      <c r="M459" s="3"/>
      <c r="N459" s="3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2"/>
      <c r="M460" s="3"/>
      <c r="N460" s="3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2"/>
      <c r="M461" s="3"/>
      <c r="N461" s="3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2"/>
      <c r="M462" s="3"/>
      <c r="N462" s="3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2"/>
      <c r="M463" s="3"/>
      <c r="N463" s="3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3"/>
      <c r="N464" s="3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2"/>
      <c r="M465" s="3"/>
      <c r="N465" s="3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3"/>
      <c r="N466" s="3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2"/>
      <c r="M467" s="3"/>
      <c r="N467" s="3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2"/>
      <c r="M468" s="3"/>
      <c r="N468" s="3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2"/>
      <c r="M469" s="3"/>
      <c r="N469" s="3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2"/>
      <c r="M470" s="3"/>
      <c r="N470" s="3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2"/>
      <c r="M471" s="3"/>
      <c r="N471" s="3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2"/>
      <c r="M472" s="3"/>
      <c r="N472" s="3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2"/>
      <c r="M473" s="3"/>
      <c r="N473" s="3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2"/>
      <c r="M474" s="3"/>
      <c r="N474" s="3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2"/>
      <c r="M475" s="3"/>
      <c r="N475" s="3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2"/>
      <c r="M476" s="3"/>
      <c r="N476" s="3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3"/>
      <c r="N477" s="3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2"/>
      <c r="M478" s="3"/>
      <c r="N478" s="3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3"/>
      <c r="N479" s="3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2"/>
      <c r="M480" s="3"/>
      <c r="N480" s="3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2"/>
      <c r="M481" s="3"/>
      <c r="N481" s="3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2"/>
      <c r="M482" s="3"/>
      <c r="N482" s="3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2"/>
      <c r="M483" s="3"/>
      <c r="N483" s="3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2"/>
      <c r="M484" s="3"/>
      <c r="N484" s="3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2"/>
      <c r="M485" s="3"/>
      <c r="N485" s="3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2"/>
      <c r="M486" s="3"/>
      <c r="N486" s="3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2"/>
      <c r="M487" s="3"/>
      <c r="N487" s="3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2"/>
      <c r="M488" s="3"/>
      <c r="N488" s="3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2"/>
      <c r="M489" s="3"/>
      <c r="N489" s="3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3"/>
      <c r="N490" s="3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2"/>
      <c r="M491" s="3"/>
      <c r="N491" s="3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2"/>
      <c r="M492" s="3"/>
      <c r="N492" s="3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2"/>
      <c r="M493" s="3"/>
      <c r="N493" s="3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2"/>
      <c r="M494" s="3"/>
      <c r="N494" s="3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2"/>
      <c r="M495" s="3"/>
      <c r="N495" s="3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2"/>
      <c r="M496" s="3"/>
      <c r="N496" s="3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2"/>
      <c r="M497" s="3"/>
      <c r="N497" s="3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2"/>
      <c r="M498" s="3"/>
      <c r="N498" s="3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2"/>
      <c r="M499" s="3"/>
      <c r="N499" s="3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2"/>
      <c r="M500" s="3"/>
      <c r="N500" s="3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2"/>
      <c r="M501" s="3"/>
      <c r="N501" s="3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3"/>
      <c r="N502" s="3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2"/>
      <c r="M503" s="3"/>
      <c r="N503" s="3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2"/>
      <c r="M504" s="3"/>
      <c r="N504" s="3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2"/>
      <c r="M505" s="3"/>
      <c r="N505" s="3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2"/>
      <c r="M506" s="3"/>
      <c r="N506" s="3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2"/>
      <c r="M507" s="3"/>
      <c r="N507" s="3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2"/>
      <c r="M508" s="3"/>
      <c r="N508" s="3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2"/>
      <c r="M509" s="3"/>
      <c r="N509" s="3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2"/>
      <c r="M510" s="3"/>
      <c r="N510" s="3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2"/>
      <c r="M511" s="3"/>
      <c r="N511" s="3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2"/>
      <c r="M512" s="3"/>
      <c r="N512" s="3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2"/>
      <c r="M513" s="3"/>
      <c r="N513" s="3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2"/>
      <c r="M514" s="3"/>
      <c r="N514" s="3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2"/>
      <c r="M515" s="3"/>
      <c r="N515" s="3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2"/>
      <c r="M516" s="3"/>
      <c r="N516" s="3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2"/>
      <c r="M517" s="3"/>
      <c r="N517" s="3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2"/>
      <c r="M518" s="3"/>
      <c r="N518" s="3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2"/>
      <c r="M519" s="3"/>
      <c r="N519" s="3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2"/>
      <c r="M520" s="3"/>
      <c r="N520" s="3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2"/>
      <c r="M521" s="3"/>
      <c r="N521" s="3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2"/>
      <c r="M522" s="3"/>
      <c r="N522" s="3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2"/>
      <c r="M523" s="3"/>
      <c r="N523" s="3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2"/>
      <c r="M524" s="3"/>
      <c r="N524" s="3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2"/>
      <c r="M525" s="3"/>
      <c r="N525" s="3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2"/>
      <c r="M526" s="3"/>
      <c r="N526" s="3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2"/>
      <c r="M527" s="3"/>
      <c r="N527" s="3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2"/>
      <c r="M528" s="3"/>
      <c r="N528" s="3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2"/>
      <c r="M529" s="3"/>
      <c r="N529" s="3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2"/>
      <c r="M530" s="3"/>
      <c r="N530" s="3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2"/>
      <c r="M531" s="3"/>
      <c r="N531" s="3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2"/>
      <c r="M532" s="3"/>
      <c r="N532" s="3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2"/>
      <c r="M533" s="3"/>
      <c r="N533" s="3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2"/>
      <c r="M534" s="3"/>
      <c r="N534" s="3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2"/>
      <c r="M535" s="3"/>
      <c r="N535" s="3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2"/>
      <c r="M536" s="3"/>
      <c r="N536" s="3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2"/>
      <c r="M537" s="3"/>
      <c r="N537" s="3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2"/>
      <c r="M538" s="3"/>
      <c r="N538" s="3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2"/>
      <c r="M539" s="3"/>
      <c r="N539" s="3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2"/>
      <c r="M540" s="3"/>
      <c r="N540" s="3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2"/>
      <c r="M541" s="3"/>
      <c r="N541" s="3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2"/>
      <c r="M542" s="3"/>
      <c r="N542" s="3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2"/>
      <c r="M543" s="3"/>
      <c r="N543" s="3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2"/>
      <c r="M544" s="3"/>
      <c r="N544" s="3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2"/>
      <c r="M545" s="3"/>
      <c r="N545" s="3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2"/>
      <c r="M546" s="3"/>
      <c r="N546" s="3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2"/>
      <c r="M547" s="3"/>
      <c r="N547" s="3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2"/>
      <c r="M548" s="3"/>
      <c r="N548" s="3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2"/>
      <c r="M549" s="3"/>
      <c r="N549" s="3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2"/>
      <c r="M550" s="3"/>
      <c r="N550" s="3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2"/>
      <c r="M551" s="3"/>
      <c r="N551" s="3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2"/>
      <c r="M552" s="3"/>
      <c r="N552" s="3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2"/>
      <c r="M553" s="3"/>
      <c r="N553" s="3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2"/>
      <c r="M554" s="3"/>
      <c r="N554" s="3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2"/>
      <c r="M555" s="3"/>
      <c r="N555" s="3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2"/>
      <c r="M556" s="3"/>
      <c r="N556" s="3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2"/>
      <c r="M557" s="3"/>
      <c r="N557" s="3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2"/>
      <c r="M558" s="3"/>
      <c r="N558" s="3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2"/>
      <c r="M559" s="3"/>
      <c r="N559" s="3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2"/>
      <c r="M560" s="3"/>
      <c r="N560" s="3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2"/>
      <c r="M561" s="3"/>
      <c r="N561" s="3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2"/>
      <c r="M562" s="3"/>
      <c r="N562" s="3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2"/>
      <c r="M563" s="3"/>
      <c r="N563" s="3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2"/>
      <c r="M564" s="3"/>
      <c r="N564" s="3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2"/>
      <c r="M565" s="3"/>
      <c r="N565" s="3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2"/>
      <c r="M566" s="3"/>
      <c r="N566" s="3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2"/>
      <c r="M567" s="3"/>
      <c r="N567" s="3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2"/>
      <c r="M568" s="3"/>
      <c r="N568" s="3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2"/>
      <c r="M569" s="3"/>
      <c r="N569" s="3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2"/>
      <c r="M570" s="3"/>
      <c r="N570" s="3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2"/>
      <c r="M571" s="3"/>
      <c r="N571" s="3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2"/>
      <c r="M572" s="3"/>
      <c r="N572" s="3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2"/>
      <c r="M573" s="3"/>
      <c r="N573" s="3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2"/>
      <c r="M574" s="3"/>
      <c r="N574" s="3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2"/>
      <c r="M575" s="3"/>
      <c r="N575" s="3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2"/>
      <c r="M576" s="3"/>
      <c r="N576" s="3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2"/>
      <c r="M577" s="3"/>
      <c r="N577" s="3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2"/>
      <c r="M578" s="3"/>
      <c r="N578" s="3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2"/>
      <c r="M579" s="3"/>
      <c r="N579" s="3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2"/>
      <c r="M580" s="3"/>
      <c r="N580" s="3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2"/>
      <c r="M581" s="3"/>
      <c r="N581" s="3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2"/>
      <c r="M582" s="3"/>
      <c r="N582" s="3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2"/>
      <c r="M583" s="3"/>
      <c r="N583" s="3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2"/>
      <c r="M584" s="3"/>
      <c r="N584" s="3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2"/>
      <c r="M585" s="3"/>
      <c r="N585" s="3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2"/>
      <c r="M586" s="3"/>
      <c r="N586" s="3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2"/>
      <c r="M587" s="3"/>
      <c r="N587" s="3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2"/>
      <c r="M588" s="3"/>
      <c r="N588" s="3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2"/>
      <c r="M589" s="3"/>
      <c r="N589" s="3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2"/>
      <c r="M590" s="3"/>
      <c r="N590" s="3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2"/>
      <c r="M591" s="3"/>
      <c r="N591" s="3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2"/>
      <c r="M592" s="3"/>
      <c r="N592" s="3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2"/>
      <c r="M593" s="3"/>
      <c r="N593" s="3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2"/>
      <c r="M594" s="3"/>
      <c r="N594" s="3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2"/>
      <c r="M595" s="3"/>
      <c r="N595" s="3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2"/>
      <c r="M596" s="3"/>
      <c r="N596" s="3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2"/>
      <c r="M597" s="3"/>
      <c r="N597" s="3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2"/>
      <c r="M598" s="3"/>
      <c r="N598" s="3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2"/>
      <c r="M599" s="3"/>
      <c r="N599" s="3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2"/>
      <c r="M600" s="3"/>
      <c r="N600" s="3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2"/>
      <c r="M601" s="3"/>
      <c r="N601" s="3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2"/>
      <c r="M602" s="3"/>
      <c r="N602" s="3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2"/>
      <c r="M603" s="3"/>
      <c r="N603" s="3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2"/>
      <c r="M604" s="3"/>
      <c r="N604" s="3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2"/>
      <c r="M605" s="3"/>
      <c r="N605" s="3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2"/>
      <c r="M606" s="3"/>
      <c r="N606" s="3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2"/>
      <c r="M607" s="3"/>
      <c r="N607" s="3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2"/>
      <c r="M608" s="3"/>
      <c r="N608" s="3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2"/>
      <c r="M609" s="3"/>
      <c r="N609" s="3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2"/>
      <c r="M610" s="3"/>
      <c r="N610" s="3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2"/>
      <c r="M611" s="3"/>
      <c r="N611" s="3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2"/>
      <c r="M612" s="3"/>
      <c r="N612" s="3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2"/>
      <c r="M613" s="3"/>
      <c r="N613" s="3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2"/>
      <c r="M614" s="3"/>
      <c r="N614" s="3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2"/>
      <c r="M615" s="3"/>
      <c r="N615" s="3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2"/>
      <c r="M616" s="3"/>
      <c r="N616" s="3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2"/>
      <c r="M617" s="3"/>
      <c r="N617" s="3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2"/>
      <c r="M618" s="3"/>
      <c r="N618" s="3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2"/>
      <c r="M619" s="3"/>
      <c r="N619" s="3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2"/>
      <c r="M620" s="3"/>
      <c r="N620" s="3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2"/>
      <c r="M621" s="3"/>
      <c r="N621" s="3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2"/>
      <c r="M622" s="3"/>
      <c r="N622" s="3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2"/>
      <c r="M623" s="3"/>
      <c r="N623" s="3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2"/>
      <c r="M624" s="3"/>
      <c r="N624" s="3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2"/>
      <c r="M625" s="3"/>
      <c r="N625" s="3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2"/>
      <c r="M626" s="3"/>
      <c r="N626" s="3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2"/>
      <c r="M627" s="3"/>
      <c r="N627" s="3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2"/>
      <c r="M628" s="3"/>
      <c r="N628" s="3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2"/>
      <c r="M629" s="3"/>
      <c r="N629" s="3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2"/>
      <c r="M630" s="3"/>
      <c r="N630" s="3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2"/>
      <c r="M631" s="3"/>
      <c r="N631" s="3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2"/>
      <c r="M632" s="3"/>
      <c r="N632" s="3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2"/>
      <c r="M633" s="3"/>
      <c r="N633" s="3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2"/>
      <c r="M634" s="3"/>
      <c r="N634" s="3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2"/>
      <c r="M635" s="3"/>
      <c r="N635" s="3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2"/>
      <c r="M636" s="3"/>
      <c r="N636" s="3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2"/>
      <c r="M637" s="3"/>
      <c r="N637" s="3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2"/>
      <c r="M638" s="3"/>
      <c r="N638" s="3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2"/>
      <c r="M639" s="3"/>
      <c r="N639" s="3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2"/>
      <c r="M640" s="3"/>
      <c r="N640" s="3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2"/>
      <c r="M641" s="3"/>
      <c r="N641" s="3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2"/>
      <c r="M642" s="3"/>
      <c r="N642" s="3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2"/>
      <c r="M643" s="3"/>
      <c r="N643" s="3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2"/>
      <c r="M644" s="3"/>
      <c r="N644" s="3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2"/>
      <c r="M645" s="3"/>
      <c r="N645" s="3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2"/>
      <c r="M646" s="3"/>
      <c r="N646" s="3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2"/>
      <c r="M647" s="3"/>
      <c r="N647" s="3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2"/>
      <c r="M648" s="3"/>
      <c r="N648" s="3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2"/>
      <c r="M649" s="3"/>
      <c r="N649" s="3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2"/>
      <c r="M650" s="3"/>
      <c r="N650" s="3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2"/>
      <c r="M651" s="3"/>
      <c r="N651" s="3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2"/>
      <c r="M652" s="3"/>
      <c r="N652" s="3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2"/>
      <c r="M653" s="3"/>
      <c r="N653" s="3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2"/>
      <c r="M654" s="3"/>
      <c r="N654" s="3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2"/>
      <c r="M655" s="3"/>
      <c r="N655" s="3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2"/>
      <c r="M656" s="3"/>
      <c r="N656" s="3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2"/>
      <c r="M657" s="3"/>
      <c r="N657" s="3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2"/>
      <c r="M658" s="3"/>
      <c r="N658" s="3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2"/>
      <c r="M659" s="3"/>
      <c r="N659" s="3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2"/>
      <c r="M660" s="3"/>
      <c r="N660" s="3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2"/>
      <c r="M661" s="3"/>
      <c r="N661" s="3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2"/>
      <c r="M662" s="3"/>
      <c r="N662" s="3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2"/>
      <c r="M663" s="3"/>
      <c r="N663" s="3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2"/>
      <c r="M664" s="3"/>
      <c r="N664" s="3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2"/>
      <c r="M665" s="3"/>
      <c r="N665" s="3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2"/>
      <c r="M666" s="3"/>
      <c r="N666" s="3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2"/>
      <c r="M667" s="3"/>
      <c r="N667" s="3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2"/>
      <c r="M668" s="3"/>
      <c r="N668" s="3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2"/>
      <c r="M669" s="3"/>
      <c r="N669" s="3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2"/>
      <c r="M670" s="3"/>
      <c r="N670" s="3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2"/>
      <c r="M671" s="3"/>
      <c r="N671" s="3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2"/>
      <c r="M672" s="3"/>
      <c r="N672" s="3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2"/>
      <c r="M673" s="3"/>
      <c r="N673" s="3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2"/>
      <c r="M674" s="3"/>
      <c r="N674" s="3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2"/>
      <c r="M675" s="3"/>
      <c r="N675" s="3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2"/>
      <c r="M676" s="3"/>
      <c r="N676" s="3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2"/>
      <c r="M677" s="3"/>
      <c r="N677" s="3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2"/>
      <c r="M678" s="3"/>
      <c r="N678" s="3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2"/>
      <c r="M679" s="3"/>
      <c r="N679" s="3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2"/>
      <c r="M680" s="3"/>
      <c r="N680" s="3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2"/>
      <c r="M681" s="3"/>
      <c r="N681" s="3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2"/>
      <c r="M682" s="3"/>
      <c r="N682" s="3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2"/>
      <c r="M683" s="3"/>
      <c r="N683" s="3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2"/>
      <c r="M684" s="3"/>
      <c r="N684" s="3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2"/>
      <c r="M685" s="3"/>
      <c r="N685" s="3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2"/>
      <c r="M686" s="3"/>
      <c r="N686" s="3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2"/>
      <c r="M687" s="3"/>
      <c r="N687" s="3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2"/>
      <c r="M688" s="3"/>
      <c r="N688" s="3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2"/>
      <c r="M689" s="3"/>
      <c r="N689" s="3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2"/>
      <c r="M690" s="3"/>
      <c r="N690" s="3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2"/>
      <c r="M691" s="3"/>
      <c r="N691" s="3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2"/>
      <c r="M692" s="3"/>
      <c r="N692" s="3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2"/>
      <c r="M693" s="3"/>
      <c r="N693" s="3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2"/>
      <c r="M694" s="3"/>
      <c r="N694" s="3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2"/>
      <c r="M695" s="3"/>
      <c r="N695" s="3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2"/>
      <c r="M696" s="3"/>
      <c r="N696" s="3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2"/>
      <c r="M697" s="3"/>
      <c r="N697" s="3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2"/>
      <c r="M698" s="3"/>
      <c r="N698" s="3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2"/>
      <c r="M699" s="3"/>
      <c r="N699" s="3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2"/>
      <c r="M700" s="3"/>
      <c r="N700" s="3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2"/>
      <c r="M701" s="3"/>
      <c r="N701" s="3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2"/>
      <c r="M702" s="3"/>
      <c r="N702" s="3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2"/>
      <c r="M703" s="3"/>
      <c r="N703" s="3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2"/>
      <c r="M704" s="3"/>
      <c r="N704" s="3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2"/>
      <c r="M705" s="3"/>
      <c r="N705" s="3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2"/>
      <c r="M706" s="3"/>
      <c r="N706" s="3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2"/>
      <c r="M707" s="3"/>
      <c r="N707" s="3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2"/>
      <c r="M708" s="3"/>
      <c r="N708" s="3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2"/>
      <c r="M709" s="3"/>
      <c r="N709" s="3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2"/>
      <c r="M710" s="3"/>
      <c r="N710" s="3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2"/>
      <c r="M711" s="3"/>
      <c r="N711" s="3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2"/>
      <c r="M712" s="3"/>
      <c r="N712" s="3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2"/>
      <c r="M713" s="3"/>
      <c r="N713" s="3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2"/>
      <c r="M714" s="3"/>
      <c r="N714" s="3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2"/>
      <c r="M715" s="3"/>
      <c r="N715" s="3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2"/>
      <c r="M716" s="3"/>
      <c r="N716" s="3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2"/>
      <c r="M717" s="3"/>
      <c r="N717" s="3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2"/>
      <c r="M718" s="3"/>
      <c r="N718" s="3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2"/>
      <c r="M719" s="3"/>
      <c r="N719" s="3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2"/>
      <c r="M720" s="3"/>
      <c r="N720" s="3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2"/>
      <c r="M721" s="3"/>
      <c r="N721" s="3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2"/>
      <c r="M722" s="3"/>
      <c r="N722" s="3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2"/>
      <c r="M723" s="3"/>
      <c r="N723" s="3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2"/>
      <c r="M724" s="3"/>
      <c r="N724" s="3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2"/>
      <c r="M725" s="3"/>
      <c r="N725" s="3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2"/>
      <c r="M726" s="3"/>
      <c r="N726" s="3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2"/>
      <c r="M727" s="3"/>
      <c r="N727" s="3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2"/>
      <c r="M728" s="3"/>
      <c r="N728" s="3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2"/>
      <c r="M729" s="3"/>
      <c r="N729" s="3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2"/>
      <c r="M730" s="3"/>
      <c r="N730" s="3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2"/>
      <c r="M731" s="3"/>
      <c r="N731" s="3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2"/>
      <c r="M732" s="3"/>
      <c r="N732" s="3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2"/>
      <c r="M733" s="3"/>
      <c r="N733" s="3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2"/>
      <c r="M734" s="3"/>
      <c r="N734" s="3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2"/>
      <c r="M735" s="3"/>
      <c r="N735" s="3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2"/>
      <c r="M736" s="3"/>
      <c r="N736" s="3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2"/>
      <c r="M737" s="3"/>
      <c r="N737" s="3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2"/>
      <c r="M738" s="3"/>
      <c r="N738" s="3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2"/>
      <c r="M739" s="3"/>
      <c r="N739" s="3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2"/>
      <c r="M740" s="3"/>
      <c r="N740" s="3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2"/>
      <c r="M741" s="3"/>
      <c r="N741" s="3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2"/>
      <c r="M742" s="3"/>
      <c r="N742" s="3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2"/>
      <c r="M743" s="3"/>
      <c r="N743" s="3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2"/>
      <c r="M744" s="3"/>
      <c r="N744" s="3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2"/>
      <c r="M745" s="3"/>
      <c r="N745" s="3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2"/>
      <c r="M746" s="3"/>
      <c r="N746" s="3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2"/>
      <c r="M747" s="3"/>
      <c r="N747" s="3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2"/>
      <c r="M748" s="3"/>
      <c r="N748" s="3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2"/>
      <c r="M749" s="3"/>
      <c r="N749" s="3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2"/>
      <c r="M750" s="3"/>
      <c r="N750" s="3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2"/>
      <c r="M751" s="3"/>
      <c r="N751" s="3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2"/>
      <c r="M752" s="3"/>
      <c r="N752" s="3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2"/>
      <c r="M753" s="3"/>
      <c r="N753" s="3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2"/>
      <c r="M754" s="3"/>
      <c r="N754" s="3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2"/>
      <c r="M755" s="3"/>
      <c r="N755" s="3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2"/>
      <c r="M756" s="3"/>
      <c r="N756" s="3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2"/>
      <c r="M757" s="3"/>
      <c r="N757" s="3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2"/>
      <c r="M758" s="3"/>
      <c r="N758" s="3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2"/>
      <c r="M759" s="3"/>
      <c r="N759" s="3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2"/>
      <c r="M760" s="3"/>
      <c r="N760" s="3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2"/>
      <c r="M761" s="3"/>
      <c r="N761" s="3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2"/>
      <c r="M762" s="3"/>
      <c r="N762" s="3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2"/>
      <c r="M763" s="3"/>
      <c r="N763" s="3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2"/>
      <c r="M764" s="3"/>
      <c r="N764" s="3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2"/>
      <c r="M765" s="3"/>
      <c r="N765" s="3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2"/>
      <c r="M766" s="3"/>
      <c r="N766" s="3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2"/>
      <c r="M767" s="3"/>
      <c r="N767" s="3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2"/>
      <c r="M768" s="3"/>
      <c r="N768" s="3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2"/>
      <c r="M769" s="3"/>
      <c r="N769" s="3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2"/>
      <c r="M770" s="3"/>
      <c r="N770" s="3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2"/>
      <c r="M771" s="3"/>
      <c r="N771" s="3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2"/>
      <c r="M772" s="3"/>
      <c r="N772" s="3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2"/>
      <c r="M773" s="3"/>
      <c r="N773" s="3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2"/>
      <c r="M774" s="3"/>
      <c r="N774" s="3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2"/>
      <c r="M775" s="3"/>
      <c r="N775" s="3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2"/>
      <c r="M776" s="3"/>
      <c r="N776" s="3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2"/>
      <c r="M777" s="3"/>
      <c r="N777" s="3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2"/>
      <c r="M778" s="3"/>
      <c r="N778" s="3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2"/>
      <c r="M779" s="3"/>
      <c r="N779" s="3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2"/>
      <c r="M780" s="3"/>
      <c r="N780" s="3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2"/>
      <c r="M781" s="3"/>
      <c r="N781" s="3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2"/>
      <c r="M782" s="3"/>
      <c r="N782" s="3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2"/>
      <c r="M783" s="3"/>
      <c r="N783" s="3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2"/>
      <c r="M784" s="3"/>
      <c r="N784" s="3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2"/>
      <c r="M785" s="3"/>
      <c r="N785" s="3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2"/>
      <c r="M786" s="3"/>
      <c r="N786" s="3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2"/>
      <c r="M787" s="3"/>
      <c r="N787" s="3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2"/>
      <c r="M788" s="3"/>
      <c r="N788" s="3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2"/>
      <c r="M789" s="3"/>
      <c r="N789" s="3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2"/>
      <c r="M790" s="3"/>
      <c r="N790" s="3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2"/>
      <c r="M791" s="3"/>
      <c r="N791" s="3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2"/>
      <c r="M792" s="3"/>
      <c r="N792" s="3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2"/>
      <c r="M793" s="3"/>
      <c r="N793" s="3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2"/>
      <c r="M794" s="3"/>
      <c r="N794" s="3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2"/>
      <c r="M795" s="3"/>
      <c r="N795" s="3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2"/>
      <c r="M796" s="3"/>
      <c r="N796" s="3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2"/>
      <c r="M797" s="3"/>
      <c r="N797" s="3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2"/>
      <c r="M798" s="3"/>
      <c r="N798" s="3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2"/>
      <c r="M799" s="3"/>
      <c r="N799" s="3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2"/>
      <c r="M800" s="3"/>
      <c r="N800" s="3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2"/>
      <c r="M801" s="3"/>
      <c r="N801" s="3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2"/>
      <c r="M802" s="3"/>
      <c r="N802" s="3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2"/>
      <c r="M803" s="3"/>
      <c r="N803" s="3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2"/>
      <c r="M804" s="3"/>
      <c r="N804" s="3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2"/>
      <c r="M805" s="3"/>
      <c r="N805" s="3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2"/>
      <c r="M806" s="3"/>
      <c r="N806" s="3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2"/>
      <c r="M807" s="3"/>
      <c r="N807" s="3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2"/>
      <c r="M808" s="3"/>
      <c r="N808" s="3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2"/>
      <c r="M809" s="3"/>
      <c r="N809" s="3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2"/>
      <c r="M810" s="3"/>
      <c r="N810" s="3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2"/>
      <c r="M811" s="3"/>
      <c r="N811" s="3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2"/>
      <c r="M812" s="3"/>
      <c r="N812" s="3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2"/>
      <c r="M813" s="3"/>
      <c r="N813" s="3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2"/>
      <c r="M814" s="3"/>
      <c r="N814" s="3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2"/>
      <c r="M815" s="3"/>
      <c r="N815" s="3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2"/>
      <c r="M816" s="3"/>
      <c r="N816" s="3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2"/>
      <c r="M817" s="3"/>
      <c r="N817" s="3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2"/>
      <c r="M818" s="3"/>
      <c r="N818" s="3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2"/>
      <c r="M819" s="3"/>
      <c r="N819" s="3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2"/>
      <c r="M820" s="3"/>
      <c r="N820" s="3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2"/>
      <c r="M821" s="3"/>
      <c r="N821" s="3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2"/>
      <c r="M822" s="3"/>
      <c r="N822" s="3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2"/>
      <c r="M823" s="3"/>
      <c r="N823" s="3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2"/>
      <c r="M824" s="3"/>
      <c r="N824" s="3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2"/>
      <c r="M825" s="3"/>
      <c r="N825" s="3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2"/>
      <c r="M826" s="3"/>
      <c r="N826" s="3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2"/>
      <c r="M827" s="3"/>
      <c r="N827" s="3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2"/>
      <c r="M828" s="3"/>
      <c r="N828" s="3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2"/>
      <c r="M829" s="3"/>
      <c r="N829" s="3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2"/>
      <c r="M830" s="3"/>
      <c r="N830" s="3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2"/>
      <c r="M831" s="3"/>
      <c r="N831" s="3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2"/>
      <c r="M832" s="3"/>
      <c r="N832" s="3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2"/>
      <c r="M833" s="3"/>
      <c r="N833" s="3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2"/>
      <c r="M834" s="3"/>
      <c r="N834" s="3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2"/>
      <c r="M835" s="3"/>
      <c r="N835" s="3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2"/>
      <c r="M836" s="3"/>
      <c r="N836" s="3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2"/>
      <c r="M837" s="3"/>
      <c r="N837" s="3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2"/>
      <c r="M838" s="3"/>
      <c r="N838" s="3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2"/>
      <c r="M839" s="3"/>
      <c r="N839" s="3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2"/>
      <c r="M840" s="3"/>
      <c r="N840" s="3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2"/>
      <c r="M841" s="3"/>
      <c r="N841" s="3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2"/>
      <c r="M842" s="3"/>
      <c r="N842" s="3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2"/>
      <c r="M843" s="3"/>
      <c r="N843" s="3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2"/>
      <c r="M844" s="3"/>
      <c r="N844" s="3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2"/>
      <c r="M845" s="3"/>
      <c r="N845" s="3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2"/>
      <c r="M846" s="3"/>
      <c r="N846" s="3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2"/>
      <c r="M847" s="3"/>
      <c r="N847" s="3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2"/>
      <c r="M848" s="3"/>
      <c r="N848" s="3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2"/>
      <c r="M849" s="3"/>
      <c r="N849" s="3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2"/>
      <c r="M850" s="3"/>
      <c r="N850" s="3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2"/>
      <c r="M851" s="3"/>
      <c r="N851" s="3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2"/>
      <c r="M852" s="3"/>
      <c r="N852" s="3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2"/>
      <c r="M853" s="3"/>
      <c r="N853" s="3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2"/>
      <c r="M854" s="3"/>
      <c r="N854" s="3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2"/>
      <c r="M855" s="3"/>
      <c r="N855" s="3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2"/>
      <c r="M856" s="3"/>
      <c r="N856" s="3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2"/>
      <c r="M857" s="3"/>
      <c r="N857" s="3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2"/>
      <c r="M858" s="3"/>
      <c r="N858" s="3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2"/>
      <c r="M859" s="3"/>
      <c r="N859" s="3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2"/>
      <c r="M860" s="3"/>
      <c r="N860" s="3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2"/>
      <c r="M861" s="3"/>
      <c r="N861" s="3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2"/>
      <c r="M862" s="3"/>
      <c r="N862" s="3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2"/>
      <c r="M863" s="3"/>
      <c r="N863" s="3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2"/>
      <c r="M864" s="3"/>
      <c r="N864" s="3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2"/>
      <c r="M865" s="3"/>
      <c r="N865" s="3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2"/>
      <c r="M866" s="3"/>
      <c r="N866" s="3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2"/>
      <c r="M867" s="3"/>
      <c r="N867" s="3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2"/>
      <c r="M868" s="3"/>
      <c r="N868" s="3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2"/>
      <c r="M869" s="3"/>
      <c r="N869" s="3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2"/>
      <c r="M870" s="3"/>
      <c r="N870" s="3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2"/>
      <c r="M871" s="3"/>
      <c r="N871" s="3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2"/>
      <c r="M872" s="3"/>
      <c r="N872" s="3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2"/>
      <c r="M873" s="3"/>
      <c r="N873" s="3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2"/>
      <c r="M874" s="3"/>
      <c r="N874" s="3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2"/>
      <c r="M875" s="3"/>
      <c r="N875" s="3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2"/>
      <c r="M876" s="3"/>
      <c r="N876" s="3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2"/>
      <c r="M877" s="3"/>
      <c r="N877" s="3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2"/>
      <c r="M878" s="3"/>
      <c r="N878" s="3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2"/>
      <c r="M879" s="3"/>
      <c r="N879" s="3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2"/>
      <c r="M880" s="3"/>
      <c r="N880" s="3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2"/>
      <c r="M881" s="3"/>
      <c r="N881" s="3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2"/>
      <c r="M882" s="3"/>
      <c r="N882" s="3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2"/>
      <c r="M883" s="3"/>
      <c r="N883" s="3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2"/>
      <c r="M884" s="3"/>
      <c r="N884" s="3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2"/>
      <c r="M885" s="3"/>
      <c r="N885" s="3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2"/>
      <c r="M886" s="3"/>
      <c r="N886" s="3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2"/>
      <c r="M887" s="3"/>
      <c r="N887" s="3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2"/>
      <c r="M888" s="3"/>
      <c r="N888" s="3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2"/>
      <c r="M889" s="3"/>
      <c r="N889" s="3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2"/>
      <c r="M890" s="3"/>
      <c r="N890" s="3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2"/>
      <c r="M891" s="3"/>
      <c r="N891" s="3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2"/>
      <c r="M892" s="3"/>
      <c r="N892" s="3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2"/>
      <c r="M893" s="3"/>
      <c r="N893" s="3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2"/>
      <c r="M894" s="3"/>
      <c r="N894" s="3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2"/>
      <c r="M895" s="3"/>
      <c r="N895" s="3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2"/>
      <c r="M896" s="3"/>
      <c r="N896" s="3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2"/>
      <c r="M897" s="3"/>
      <c r="N897" s="3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2"/>
      <c r="M898" s="3"/>
      <c r="N898" s="3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2"/>
      <c r="M899" s="3"/>
      <c r="N899" s="3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2"/>
      <c r="M900" s="3"/>
      <c r="N900" s="3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2"/>
      <c r="M901" s="3"/>
      <c r="N901" s="3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2"/>
      <c r="M902" s="3"/>
      <c r="N902" s="3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2"/>
      <c r="M903" s="3"/>
      <c r="N903" s="3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2"/>
      <c r="M904" s="3"/>
      <c r="N904" s="3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2"/>
      <c r="M905" s="3"/>
      <c r="N905" s="3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2"/>
      <c r="M906" s="3"/>
      <c r="N906" s="3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2"/>
      <c r="M907" s="3"/>
      <c r="N907" s="3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2"/>
      <c r="M908" s="3"/>
      <c r="N908" s="3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2"/>
      <c r="M909" s="3"/>
      <c r="N909" s="3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2"/>
      <c r="M910" s="3"/>
      <c r="N910" s="3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2"/>
      <c r="M911" s="3"/>
      <c r="N911" s="3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2"/>
      <c r="M912" s="3"/>
      <c r="N912" s="3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2"/>
      <c r="M913" s="3"/>
      <c r="N913" s="3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2"/>
      <c r="M914" s="3"/>
      <c r="N914" s="3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2"/>
      <c r="M915" s="3"/>
      <c r="N915" s="3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2"/>
      <c r="M916" s="3"/>
      <c r="N916" s="3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2"/>
      <c r="M917" s="3"/>
      <c r="N917" s="3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2"/>
      <c r="M918" s="3"/>
      <c r="N918" s="3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2"/>
      <c r="M919" s="3"/>
      <c r="N919" s="3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2"/>
      <c r="M920" s="3"/>
      <c r="N920" s="3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2"/>
      <c r="M921" s="3"/>
      <c r="N921" s="3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2"/>
      <c r="M922" s="3"/>
      <c r="N922" s="3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2"/>
      <c r="M923" s="3"/>
      <c r="N923" s="3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2"/>
      <c r="M924" s="3"/>
      <c r="N924" s="3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2"/>
      <c r="M925" s="3"/>
      <c r="N925" s="3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2"/>
      <c r="M926" s="3"/>
      <c r="N926" s="3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2"/>
      <c r="M927" s="3"/>
      <c r="N927" s="3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2"/>
      <c r="M928" s="3"/>
      <c r="N928" s="3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2"/>
      <c r="M929" s="3"/>
      <c r="N929" s="3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2"/>
      <c r="M930" s="3"/>
      <c r="N930" s="3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2"/>
      <c r="M931" s="3"/>
      <c r="N931" s="3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2"/>
      <c r="M932" s="3"/>
      <c r="N932" s="3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2"/>
      <c r="M933" s="3"/>
      <c r="N933" s="3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2"/>
      <c r="M934" s="3"/>
      <c r="N934" s="3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2"/>
      <c r="M935" s="3"/>
      <c r="N935" s="3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2"/>
      <c r="M936" s="3"/>
      <c r="N936" s="3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2"/>
      <c r="M937" s="3"/>
      <c r="N937" s="3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2"/>
      <c r="M938" s="3"/>
      <c r="N938" s="3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2"/>
      <c r="M939" s="3"/>
      <c r="N939" s="3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2"/>
      <c r="M940" s="3"/>
      <c r="N940" s="3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2"/>
      <c r="M941" s="3"/>
      <c r="N941" s="3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2"/>
      <c r="M942" s="3"/>
      <c r="N942" s="3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2"/>
      <c r="M943" s="3"/>
      <c r="N943" s="3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2"/>
      <c r="M944" s="3"/>
      <c r="N944" s="3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2"/>
      <c r="M945" s="3"/>
      <c r="N945" s="3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2"/>
      <c r="M946" s="3"/>
      <c r="N946" s="3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2"/>
      <c r="M947" s="3"/>
      <c r="N947" s="3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2"/>
      <c r="M948" s="3"/>
      <c r="N948" s="3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2"/>
      <c r="M949" s="3"/>
      <c r="N949" s="3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2"/>
      <c r="M950" s="3"/>
      <c r="N950" s="3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2"/>
      <c r="M951" s="3"/>
      <c r="N951" s="3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2"/>
      <c r="M952" s="3"/>
      <c r="N952" s="3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2"/>
      <c r="M953" s="3"/>
      <c r="N953" s="3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2"/>
      <c r="M954" s="3"/>
      <c r="N954" s="3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2"/>
      <c r="M955" s="3"/>
      <c r="N955" s="3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2"/>
      <c r="M956" s="3"/>
      <c r="N956" s="3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2"/>
      <c r="M957" s="3"/>
      <c r="N957" s="3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2"/>
      <c r="M958" s="3"/>
      <c r="N958" s="3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2"/>
      <c r="M959" s="3"/>
      <c r="N959" s="3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2"/>
      <c r="M960" s="3"/>
      <c r="N960" s="3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2"/>
      <c r="M961" s="3"/>
      <c r="N961" s="3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2"/>
      <c r="M962" s="3"/>
      <c r="N962" s="3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2"/>
      <c r="M963" s="3"/>
      <c r="N963" s="3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2"/>
      <c r="M964" s="3"/>
      <c r="N964" s="3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2"/>
      <c r="M965" s="3"/>
      <c r="N965" s="3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2"/>
      <c r="M966" s="3"/>
      <c r="N966" s="3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2"/>
      <c r="M967" s="3"/>
      <c r="N967" s="3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2"/>
      <c r="M968" s="3"/>
      <c r="N968" s="3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2"/>
      <c r="M969" s="3"/>
      <c r="N969" s="3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2"/>
      <c r="M970" s="3"/>
      <c r="N970" s="3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2"/>
      <c r="M971" s="3"/>
      <c r="N971" s="3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2"/>
      <c r="M972" s="3"/>
      <c r="N972" s="3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2"/>
      <c r="M973" s="3"/>
      <c r="N973" s="3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2"/>
      <c r="M974" s="3"/>
      <c r="N974" s="3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2"/>
      <c r="M975" s="3"/>
      <c r="N975" s="3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2"/>
      <c r="M976" s="3"/>
      <c r="N976" s="3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2"/>
      <c r="M977" s="3"/>
      <c r="N977" s="3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2"/>
      <c r="M978" s="3"/>
      <c r="N978" s="3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2"/>
      <c r="M979" s="3"/>
      <c r="N979" s="3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2"/>
      <c r="M980" s="3"/>
      <c r="N980" s="3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2"/>
      <c r="M981" s="3"/>
      <c r="N981" s="3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2"/>
      <c r="M982" s="3"/>
      <c r="N982" s="3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2"/>
      <c r="M983" s="3"/>
      <c r="N983" s="3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2"/>
      <c r="M984" s="3"/>
      <c r="N984" s="3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2"/>
      <c r="M985" s="3"/>
      <c r="N985" s="3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2"/>
      <c r="M986" s="3"/>
      <c r="N986" s="3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2"/>
      <c r="M987" s="3"/>
      <c r="N987" s="3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2"/>
      <c r="M988" s="3"/>
      <c r="N988" s="3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2"/>
      <c r="M989" s="3"/>
      <c r="N989" s="3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2"/>
      <c r="M990" s="3"/>
      <c r="N990" s="3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2"/>
      <c r="M991" s="3"/>
      <c r="N991" s="3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2"/>
      <c r="M992" s="3"/>
      <c r="N992" s="3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2"/>
      <c r="M993" s="3"/>
      <c r="N993" s="3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2"/>
      <c r="M994" s="3"/>
      <c r="N994" s="3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2"/>
      <c r="M995" s="3"/>
      <c r="N995" s="3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2"/>
      <c r="M996" s="3"/>
      <c r="N996" s="3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2"/>
      <c r="M997" s="3"/>
      <c r="N997" s="3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2"/>
      <c r="M998" s="3"/>
      <c r="N998" s="3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</sheetData>
  <mergeCells count="74">
    <mergeCell ref="C6:Q6"/>
    <mergeCell ref="D7:Q7"/>
    <mergeCell ref="D8:Q8"/>
    <mergeCell ref="D9:I9"/>
    <mergeCell ref="B2:C5"/>
    <mergeCell ref="D2:K3"/>
    <mergeCell ref="L2:O2"/>
    <mergeCell ref="P2:Q5"/>
    <mergeCell ref="L3:O3"/>
    <mergeCell ref="D4:K5"/>
    <mergeCell ref="L4:O4"/>
    <mergeCell ref="L5:O5"/>
    <mergeCell ref="U11:W11"/>
    <mergeCell ref="D12:I12"/>
    <mergeCell ref="N12:P12"/>
    <mergeCell ref="U12:W12"/>
    <mergeCell ref="D13:I13"/>
    <mergeCell ref="N13:P13"/>
    <mergeCell ref="U13:W13"/>
    <mergeCell ref="N11:P11"/>
    <mergeCell ref="J9:L14"/>
    <mergeCell ref="D11:I11"/>
    <mergeCell ref="T9:X9"/>
    <mergeCell ref="D10:I10"/>
    <mergeCell ref="U14:V14"/>
    <mergeCell ref="D14:I14"/>
    <mergeCell ref="N14:P14"/>
    <mergeCell ref="U15:V15"/>
    <mergeCell ref="U16:V16"/>
    <mergeCell ref="U17:V17"/>
    <mergeCell ref="M24:Q25"/>
    <mergeCell ref="O18:O19"/>
    <mergeCell ref="P18:P19"/>
    <mergeCell ref="Q18:Q19"/>
    <mergeCell ref="O20:O21"/>
    <mergeCell ref="P20:P21"/>
    <mergeCell ref="Q20:Q21"/>
    <mergeCell ref="O15:Q15"/>
    <mergeCell ref="O16:O17"/>
    <mergeCell ref="P16:P17"/>
    <mergeCell ref="Q16:Q17"/>
    <mergeCell ref="M23:Q23"/>
    <mergeCell ref="B11:C11"/>
    <mergeCell ref="B12:C12"/>
    <mergeCell ref="B13:C13"/>
    <mergeCell ref="N10:P10"/>
    <mergeCell ref="M9:Q9"/>
    <mergeCell ref="B10:C10"/>
    <mergeCell ref="B9:C9"/>
    <mergeCell ref="I15:L16"/>
    <mergeCell ref="M15:N16"/>
    <mergeCell ref="B20:B21"/>
    <mergeCell ref="C20:C21"/>
    <mergeCell ref="E20:E21"/>
    <mergeCell ref="G15:G17"/>
    <mergeCell ref="H15:H17"/>
    <mergeCell ref="B18:B19"/>
    <mergeCell ref="C18:C19"/>
    <mergeCell ref="E18:E19"/>
    <mergeCell ref="B15:B17"/>
    <mergeCell ref="C15:C17"/>
    <mergeCell ref="D15:D17"/>
    <mergeCell ref="E15:E17"/>
    <mergeCell ref="F15:F17"/>
    <mergeCell ref="B23:C23"/>
    <mergeCell ref="D23:I23"/>
    <mergeCell ref="K23:L23"/>
    <mergeCell ref="B24:C25"/>
    <mergeCell ref="B26:L31"/>
    <mergeCell ref="M28:Q29"/>
    <mergeCell ref="M30:Q31"/>
    <mergeCell ref="D24:I25"/>
    <mergeCell ref="J24:J25"/>
    <mergeCell ref="M26:Q27"/>
  </mergeCells>
  <pageMargins left="0.62992125984251968" right="0.19685039370078741" top="0.23622047244094491" bottom="0.19685039370078741" header="0" footer="0"/>
  <pageSetup paperSize="9" scale="50" orientation="landscape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75"/>
  <sheetViews>
    <sheetView topLeftCell="B20" zoomScale="70" zoomScaleNormal="70" workbookViewId="0">
      <selection activeCell="D38" sqref="D38:I39"/>
    </sheetView>
  </sheetViews>
  <sheetFormatPr baseColWidth="10" defaultColWidth="12.42578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5.42578125" style="129" customWidth="1"/>
    <col min="6" max="6" width="16.7109375" style="129" customWidth="1"/>
    <col min="7" max="7" width="18" style="129" customWidth="1"/>
    <col min="8" max="8" width="22.85546875" style="129" customWidth="1"/>
    <col min="9" max="9" width="16.42578125" style="129" customWidth="1"/>
    <col min="10" max="10" width="20.85546875" style="130" customWidth="1"/>
    <col min="11" max="11" width="13.42578125" style="129" customWidth="1"/>
    <col min="12" max="12" width="15.85546875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42578125" style="129"/>
    <col min="20" max="20" width="14.42578125" style="129" customWidth="1"/>
    <col min="21" max="21" width="18.42578125" style="129" customWidth="1"/>
    <col min="22" max="22" width="33.85546875" style="129" customWidth="1"/>
    <col min="23" max="23" width="12.42578125" style="129" hidden="1" customWidth="1"/>
    <col min="24" max="24" width="24.28515625" style="129" customWidth="1"/>
    <col min="25" max="25" width="22.42578125" style="129" customWidth="1"/>
    <col min="26" max="27" width="12.42578125" style="129"/>
    <col min="28" max="28" width="16.85546875" style="129" customWidth="1"/>
    <col min="29" max="29" width="12.42578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42578125" style="129"/>
  </cols>
  <sheetData>
    <row r="1" spans="2:251" ht="22.5" customHeight="1">
      <c r="M1" s="356"/>
      <c r="N1" s="356"/>
    </row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410" t="s">
        <v>408</v>
      </c>
      <c r="M2" s="411"/>
      <c r="N2" s="411"/>
      <c r="O2" s="412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410" t="s">
        <v>409</v>
      </c>
      <c r="M3" s="411"/>
      <c r="N3" s="411"/>
      <c r="O3" s="412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410" t="s">
        <v>411</v>
      </c>
      <c r="M4" s="411"/>
      <c r="N4" s="411"/>
      <c r="O4" s="412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410" t="s">
        <v>412</v>
      </c>
      <c r="M5" s="411"/>
      <c r="N5" s="411"/>
      <c r="O5" s="412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513</v>
      </c>
      <c r="C7" s="134"/>
      <c r="D7" s="410" t="s">
        <v>514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/>
      <c r="D8" s="420" t="s">
        <v>515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600</v>
      </c>
      <c r="E9" s="423"/>
      <c r="F9" s="423"/>
      <c r="G9" s="423"/>
      <c r="H9" s="423"/>
      <c r="I9" s="424"/>
      <c r="J9" s="425" t="s">
        <v>581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601</v>
      </c>
      <c r="E10" s="423"/>
      <c r="F10" s="423"/>
      <c r="G10" s="423"/>
      <c r="H10" s="423"/>
      <c r="I10" s="424"/>
      <c r="J10" s="428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42.95" customHeight="1">
      <c r="B11" s="446" t="s">
        <v>19</v>
      </c>
      <c r="C11" s="447"/>
      <c r="D11" s="439" t="s">
        <v>602</v>
      </c>
      <c r="E11" s="439"/>
      <c r="F11" s="439"/>
      <c r="G11" s="439"/>
      <c r="H11" s="439"/>
      <c r="I11" s="440"/>
      <c r="J11" s="428"/>
      <c r="K11" s="429"/>
      <c r="L11" s="430"/>
      <c r="M11" s="358"/>
      <c r="N11" s="448"/>
      <c r="O11" s="449"/>
      <c r="P11" s="450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603</v>
      </c>
      <c r="E12" s="439"/>
      <c r="F12" s="439"/>
      <c r="G12" s="439"/>
      <c r="H12" s="439"/>
      <c r="I12" s="440"/>
      <c r="J12" s="428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45.95" customHeight="1">
      <c r="B13" s="455" t="s">
        <v>604</v>
      </c>
      <c r="C13" s="456"/>
      <c r="D13" s="524" t="s">
        <v>611</v>
      </c>
      <c r="E13" s="524"/>
      <c r="F13" s="524"/>
      <c r="G13" s="524"/>
      <c r="H13" s="524"/>
      <c r="I13" s="525"/>
      <c r="J13" s="428"/>
      <c r="K13" s="429"/>
      <c r="L13" s="430"/>
      <c r="M13" s="359"/>
      <c r="N13" s="457"/>
      <c r="O13" s="458"/>
      <c r="P13" s="459"/>
      <c r="Q13" s="143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28.5" customHeight="1">
      <c r="B14" s="460" t="s">
        <v>573</v>
      </c>
      <c r="C14" s="461"/>
      <c r="D14" s="461"/>
      <c r="E14" s="461"/>
      <c r="F14" s="461"/>
      <c r="G14" s="461"/>
      <c r="H14" s="461"/>
      <c r="I14" s="462"/>
      <c r="J14" s="431"/>
      <c r="K14" s="432"/>
      <c r="L14" s="433"/>
      <c r="M14" s="142"/>
      <c r="N14" s="457"/>
      <c r="O14" s="458"/>
      <c r="P14" s="459"/>
      <c r="Q14" s="360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63" t="s">
        <v>27</v>
      </c>
      <c r="C15" s="466" t="s">
        <v>28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453" t="s">
        <v>33</v>
      </c>
      <c r="I15" s="467" t="s">
        <v>34</v>
      </c>
      <c r="J15" s="468"/>
      <c r="K15" s="468"/>
      <c r="L15" s="469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64"/>
      <c r="C16" s="466"/>
      <c r="D16" s="453"/>
      <c r="E16" s="453"/>
      <c r="F16" s="453"/>
      <c r="G16" s="453"/>
      <c r="H16" s="453"/>
      <c r="I16" s="470"/>
      <c r="J16" s="471"/>
      <c r="K16" s="471"/>
      <c r="L16" s="472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>
      <c r="B17" s="465"/>
      <c r="C17" s="466"/>
      <c r="D17" s="453"/>
      <c r="E17" s="453"/>
      <c r="F17" s="453"/>
      <c r="G17" s="453"/>
      <c r="H17" s="453"/>
      <c r="I17" s="348" t="s">
        <v>40</v>
      </c>
      <c r="J17" s="348" t="s">
        <v>41</v>
      </c>
      <c r="K17" s="348" t="s">
        <v>42</v>
      </c>
      <c r="L17" s="364" t="s">
        <v>43</v>
      </c>
      <c r="M17" s="348" t="s">
        <v>44</v>
      </c>
      <c r="N17" s="349" t="s">
        <v>45</v>
      </c>
      <c r="O17" s="453"/>
      <c r="P17" s="453"/>
      <c r="Q17" s="466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33" customHeight="1">
      <c r="B18" s="491" t="s">
        <v>588</v>
      </c>
      <c r="C18" s="526" t="s">
        <v>589</v>
      </c>
      <c r="D18" s="189" t="s">
        <v>107</v>
      </c>
      <c r="E18" s="528" t="s">
        <v>522</v>
      </c>
      <c r="F18" s="370">
        <v>1</v>
      </c>
      <c r="G18" s="189" t="s">
        <v>107</v>
      </c>
      <c r="H18" s="365">
        <v>20000000</v>
      </c>
      <c r="I18" s="365">
        <f>H18</f>
        <v>20000000</v>
      </c>
      <c r="J18" s="253"/>
      <c r="K18" s="269"/>
      <c r="L18" s="253"/>
      <c r="M18" s="481">
        <v>45292</v>
      </c>
      <c r="N18" s="481">
        <v>45656</v>
      </c>
      <c r="O18" s="475">
        <f>+F19/F18</f>
        <v>0</v>
      </c>
      <c r="P18" s="475">
        <f>+H19/H18</f>
        <v>0</v>
      </c>
      <c r="Q18" s="476" t="e">
        <f>+(O18*O18)/P18</f>
        <v>#DIV/0!</v>
      </c>
      <c r="T18" s="167"/>
      <c r="U18" s="474"/>
      <c r="V18" s="474"/>
      <c r="X18" s="176"/>
      <c r="Z18" s="177"/>
      <c r="AA18" s="159"/>
      <c r="AB18" s="160"/>
    </row>
    <row r="19" spans="2:251" ht="42.95" customHeight="1">
      <c r="B19" s="491"/>
      <c r="C19" s="527"/>
      <c r="D19" s="189" t="s">
        <v>49</v>
      </c>
      <c r="E19" s="529"/>
      <c r="F19" s="370">
        <v>0</v>
      </c>
      <c r="G19" s="189" t="s">
        <v>50</v>
      </c>
      <c r="H19" s="365"/>
      <c r="I19" s="365">
        <f t="shared" ref="I19:I29" si="0">H19</f>
        <v>0</v>
      </c>
      <c r="J19" s="253"/>
      <c r="K19" s="269"/>
      <c r="L19" s="253"/>
      <c r="M19" s="478"/>
      <c r="N19" s="478"/>
      <c r="O19" s="475"/>
      <c r="P19" s="475"/>
      <c r="Q19" s="476"/>
      <c r="T19" s="167"/>
      <c r="U19" s="366"/>
      <c r="V19" s="366"/>
      <c r="X19" s="176"/>
      <c r="Z19" s="177"/>
      <c r="AA19" s="159"/>
      <c r="AB19" s="160"/>
    </row>
    <row r="20" spans="2:251" ht="20.100000000000001" customHeight="1">
      <c r="B20" s="491"/>
      <c r="C20" s="526" t="s">
        <v>590</v>
      </c>
      <c r="D20" s="189" t="s">
        <v>107</v>
      </c>
      <c r="E20" s="528" t="s">
        <v>591</v>
      </c>
      <c r="F20" s="370">
        <v>1</v>
      </c>
      <c r="G20" s="189" t="s">
        <v>107</v>
      </c>
      <c r="H20" s="365">
        <v>20000000</v>
      </c>
      <c r="I20" s="365">
        <f t="shared" si="0"/>
        <v>20000000</v>
      </c>
      <c r="J20" s="253"/>
      <c r="K20" s="269"/>
      <c r="L20" s="253"/>
      <c r="M20" s="481">
        <v>45292</v>
      </c>
      <c r="N20" s="481">
        <v>45656</v>
      </c>
      <c r="O20" s="475">
        <f t="shared" ref="O20" si="1">+F21/F20</f>
        <v>0</v>
      </c>
      <c r="P20" s="475">
        <f t="shared" ref="P20" si="2">+H21/H20</f>
        <v>0</v>
      </c>
      <c r="Q20" s="476" t="e">
        <f t="shared" ref="Q20" si="3">+(O20*O20)/P20</f>
        <v>#DIV/0!</v>
      </c>
      <c r="T20" s="167"/>
      <c r="U20" s="366"/>
      <c r="V20" s="366"/>
      <c r="X20" s="176"/>
      <c r="Z20" s="177"/>
      <c r="AA20" s="159"/>
      <c r="AB20" s="160"/>
    </row>
    <row r="21" spans="2:251" ht="24" customHeight="1">
      <c r="B21" s="491"/>
      <c r="C21" s="527"/>
      <c r="D21" s="189" t="s">
        <v>49</v>
      </c>
      <c r="E21" s="529"/>
      <c r="F21" s="370">
        <v>0</v>
      </c>
      <c r="G21" s="189" t="s">
        <v>50</v>
      </c>
      <c r="H21" s="365"/>
      <c r="I21" s="365">
        <f t="shared" si="0"/>
        <v>0</v>
      </c>
      <c r="J21" s="253"/>
      <c r="K21" s="269"/>
      <c r="L21" s="253"/>
      <c r="M21" s="478"/>
      <c r="N21" s="478"/>
      <c r="O21" s="475"/>
      <c r="P21" s="475"/>
      <c r="Q21" s="476"/>
      <c r="T21" s="167"/>
      <c r="U21" s="366"/>
      <c r="V21" s="366"/>
      <c r="X21" s="176"/>
      <c r="Z21" s="177"/>
      <c r="AA21" s="159"/>
      <c r="AB21" s="160"/>
    </row>
    <row r="22" spans="2:251" ht="27" customHeight="1">
      <c r="B22" s="491"/>
      <c r="C22" s="530" t="s">
        <v>592</v>
      </c>
      <c r="D22" s="189" t="s">
        <v>47</v>
      </c>
      <c r="E22" s="528" t="s">
        <v>524</v>
      </c>
      <c r="F22" s="370">
        <v>1</v>
      </c>
      <c r="G22" s="189" t="s">
        <v>47</v>
      </c>
      <c r="H22" s="365">
        <v>10000000</v>
      </c>
      <c r="I22" s="365">
        <f t="shared" si="0"/>
        <v>10000000</v>
      </c>
      <c r="J22" s="268"/>
      <c r="K22" s="269"/>
      <c r="L22" s="268"/>
      <c r="M22" s="481">
        <v>45292</v>
      </c>
      <c r="N22" s="481">
        <v>45656</v>
      </c>
      <c r="O22" s="475">
        <f t="shared" ref="O22" si="4">+F23/F22</f>
        <v>0</v>
      </c>
      <c r="P22" s="475">
        <f t="shared" ref="P22" si="5">+H23/H22</f>
        <v>0</v>
      </c>
      <c r="Q22" s="476" t="e">
        <f t="shared" ref="Q22" si="6">+(O22*O22)/P22</f>
        <v>#DIV/0!</v>
      </c>
      <c r="X22" s="205"/>
      <c r="Z22" s="177"/>
      <c r="AA22" s="159"/>
      <c r="AB22" s="160"/>
    </row>
    <row r="23" spans="2:251" ht="27" customHeight="1">
      <c r="B23" s="491"/>
      <c r="C23" s="531"/>
      <c r="D23" s="189" t="s">
        <v>49</v>
      </c>
      <c r="E23" s="529"/>
      <c r="F23" s="370">
        <v>0</v>
      </c>
      <c r="G23" s="189" t="s">
        <v>50</v>
      </c>
      <c r="H23" s="365"/>
      <c r="I23" s="365">
        <f t="shared" si="0"/>
        <v>0</v>
      </c>
      <c r="J23" s="268"/>
      <c r="K23" s="269"/>
      <c r="L23" s="268"/>
      <c r="M23" s="478"/>
      <c r="N23" s="478"/>
      <c r="O23" s="475"/>
      <c r="P23" s="475"/>
      <c r="Q23" s="476"/>
      <c r="X23" s="205"/>
      <c r="Z23" s="177"/>
      <c r="AA23" s="159"/>
      <c r="AB23" s="160"/>
    </row>
    <row r="24" spans="2:251" ht="33" customHeight="1">
      <c r="B24" s="491" t="s">
        <v>593</v>
      </c>
      <c r="C24" s="477" t="s">
        <v>594</v>
      </c>
      <c r="D24" s="189" t="s">
        <v>107</v>
      </c>
      <c r="E24" s="479" t="s">
        <v>595</v>
      </c>
      <c r="F24" s="370">
        <v>55</v>
      </c>
      <c r="G24" s="189" t="s">
        <v>107</v>
      </c>
      <c r="H24" s="365">
        <v>5000000</v>
      </c>
      <c r="I24" s="365">
        <f>H24</f>
        <v>5000000</v>
      </c>
      <c r="J24" s="253"/>
      <c r="K24" s="269"/>
      <c r="L24" s="253"/>
      <c r="M24" s="481">
        <v>45292</v>
      </c>
      <c r="N24" s="481">
        <v>45656</v>
      </c>
      <c r="O24" s="475">
        <f>+F25/F24</f>
        <v>0</v>
      </c>
      <c r="P24" s="475">
        <f>+H25/H24</f>
        <v>0</v>
      </c>
      <c r="Q24" s="476" t="e">
        <f>+(O24*O24)/P24</f>
        <v>#DIV/0!</v>
      </c>
      <c r="T24" s="167"/>
      <c r="U24" s="474"/>
      <c r="V24" s="474"/>
      <c r="X24" s="176"/>
      <c r="Z24" s="177"/>
      <c r="AA24" s="159"/>
      <c r="AB24" s="160"/>
    </row>
    <row r="25" spans="2:251" ht="42.95" customHeight="1">
      <c r="B25" s="491"/>
      <c r="C25" s="478"/>
      <c r="D25" s="189" t="s">
        <v>49</v>
      </c>
      <c r="E25" s="480"/>
      <c r="F25" s="370">
        <v>0</v>
      </c>
      <c r="G25" s="189" t="s">
        <v>50</v>
      </c>
      <c r="H25" s="365"/>
      <c r="I25" s="365">
        <f t="shared" si="0"/>
        <v>0</v>
      </c>
      <c r="J25" s="253"/>
      <c r="K25" s="269"/>
      <c r="L25" s="253"/>
      <c r="M25" s="478"/>
      <c r="N25" s="478"/>
      <c r="O25" s="475"/>
      <c r="P25" s="475"/>
      <c r="Q25" s="476"/>
      <c r="T25" s="167"/>
      <c r="U25" s="366"/>
      <c r="V25" s="366"/>
      <c r="X25" s="176"/>
      <c r="Z25" s="177"/>
      <c r="AA25" s="159"/>
      <c r="AB25" s="160"/>
    </row>
    <row r="26" spans="2:251" ht="24" customHeight="1">
      <c r="B26" s="491"/>
      <c r="C26" s="477" t="s">
        <v>596</v>
      </c>
      <c r="D26" s="189" t="s">
        <v>107</v>
      </c>
      <c r="E26" s="479" t="s">
        <v>597</v>
      </c>
      <c r="F26" s="369">
        <v>6</v>
      </c>
      <c r="G26" s="189" t="s">
        <v>107</v>
      </c>
      <c r="H26" s="365">
        <v>20000000</v>
      </c>
      <c r="I26" s="365">
        <f>H26</f>
        <v>20000000</v>
      </c>
      <c r="J26" s="371"/>
      <c r="K26" s="269"/>
      <c r="L26" s="253"/>
      <c r="M26" s="481">
        <v>45292</v>
      </c>
      <c r="N26" s="481">
        <v>45656</v>
      </c>
      <c r="O26" s="475">
        <f t="shared" ref="O26" si="7">+F27/F26</f>
        <v>0</v>
      </c>
      <c r="P26" s="475">
        <f t="shared" ref="P26" si="8">+H27/H26</f>
        <v>0</v>
      </c>
      <c r="Q26" s="476" t="e">
        <f t="shared" ref="Q26" si="9">+(O26*O26)/P26</f>
        <v>#DIV/0!</v>
      </c>
      <c r="T26" s="167"/>
      <c r="U26" s="366"/>
      <c r="V26" s="366"/>
      <c r="X26" s="176"/>
      <c r="Z26" s="177"/>
      <c r="AA26" s="159"/>
      <c r="AB26" s="160"/>
    </row>
    <row r="27" spans="2:251" ht="24" customHeight="1">
      <c r="B27" s="491"/>
      <c r="C27" s="478"/>
      <c r="D27" s="189" t="s">
        <v>49</v>
      </c>
      <c r="E27" s="480"/>
      <c r="F27" s="369">
        <v>0</v>
      </c>
      <c r="G27" s="189" t="s">
        <v>50</v>
      </c>
      <c r="H27" s="365"/>
      <c r="I27" s="365">
        <f>H27</f>
        <v>0</v>
      </c>
      <c r="J27" s="371"/>
      <c r="K27" s="269"/>
      <c r="L27" s="253"/>
      <c r="M27" s="478"/>
      <c r="N27" s="478"/>
      <c r="O27" s="475"/>
      <c r="P27" s="475"/>
      <c r="Q27" s="476"/>
      <c r="T27" s="167"/>
      <c r="U27" s="366"/>
      <c r="V27" s="366"/>
      <c r="X27" s="176"/>
      <c r="Z27" s="177"/>
      <c r="AA27" s="159"/>
      <c r="AB27" s="160"/>
    </row>
    <row r="28" spans="2:251" ht="27" customHeight="1">
      <c r="B28" s="491"/>
      <c r="C28" s="477" t="s">
        <v>598</v>
      </c>
      <c r="D28" s="189" t="s">
        <v>47</v>
      </c>
      <c r="E28" s="479" t="s">
        <v>599</v>
      </c>
      <c r="F28" s="369">
        <v>1</v>
      </c>
      <c r="G28" s="189" t="s">
        <v>47</v>
      </c>
      <c r="H28" s="365">
        <v>80000000</v>
      </c>
      <c r="I28" s="365">
        <f t="shared" si="0"/>
        <v>80000000</v>
      </c>
      <c r="J28" s="268"/>
      <c r="K28" s="269"/>
      <c r="L28" s="268"/>
      <c r="M28" s="481">
        <v>45292</v>
      </c>
      <c r="N28" s="481">
        <v>45656</v>
      </c>
      <c r="O28" s="475">
        <f t="shared" ref="O28" si="10">+F29/F28</f>
        <v>0</v>
      </c>
      <c r="P28" s="475">
        <f t="shared" ref="P28" si="11">+H29/H28</f>
        <v>0</v>
      </c>
      <c r="Q28" s="476" t="e">
        <f t="shared" ref="Q28" si="12">+(O28*O28)/P28</f>
        <v>#DIV/0!</v>
      </c>
      <c r="X28" s="205"/>
      <c r="Z28" s="177"/>
      <c r="AA28" s="159"/>
      <c r="AB28" s="160"/>
    </row>
    <row r="29" spans="2:251" ht="27" customHeight="1">
      <c r="B29" s="491"/>
      <c r="C29" s="478"/>
      <c r="D29" s="189" t="s">
        <v>49</v>
      </c>
      <c r="E29" s="480"/>
      <c r="F29" s="369">
        <v>0</v>
      </c>
      <c r="G29" s="189" t="s">
        <v>50</v>
      </c>
      <c r="H29" s="365"/>
      <c r="I29" s="365">
        <f t="shared" si="0"/>
        <v>0</v>
      </c>
      <c r="J29" s="268"/>
      <c r="K29" s="269"/>
      <c r="L29" s="268"/>
      <c r="M29" s="478"/>
      <c r="N29" s="478"/>
      <c r="O29" s="475"/>
      <c r="P29" s="475"/>
      <c r="Q29" s="476"/>
      <c r="X29" s="205"/>
      <c r="Z29" s="177"/>
      <c r="AA29" s="159"/>
      <c r="AB29" s="160"/>
    </row>
    <row r="30" spans="2:251" ht="15.75">
      <c r="B30" s="486"/>
      <c r="C30" s="487" t="s">
        <v>57</v>
      </c>
      <c r="D30" s="189" t="s">
        <v>47</v>
      </c>
      <c r="E30" s="488"/>
      <c r="F30" s="255"/>
      <c r="G30" s="189" t="s">
        <v>47</v>
      </c>
      <c r="H30" s="373">
        <f>H22+H20+H1+H24+H26+H28+H18</f>
        <v>155000000</v>
      </c>
      <c r="I30" s="373">
        <f>I22+I20+I18</f>
        <v>50000000</v>
      </c>
      <c r="J30" s="253"/>
      <c r="K30" s="253"/>
      <c r="L30" s="253"/>
      <c r="M30" s="253"/>
      <c r="N30" s="257"/>
      <c r="O30" s="490"/>
      <c r="P30" s="490"/>
      <c r="Q30" s="486"/>
    </row>
    <row r="31" spans="2:251" ht="15.75">
      <c r="B31" s="486"/>
      <c r="C31" s="487"/>
      <c r="D31" s="189" t="s">
        <v>49</v>
      </c>
      <c r="E31" s="489"/>
      <c r="F31" s="255"/>
      <c r="G31" s="189" t="s">
        <v>50</v>
      </c>
      <c r="H31" s="374"/>
      <c r="I31" s="374"/>
      <c r="J31" s="268"/>
      <c r="K31" s="375"/>
      <c r="L31" s="268"/>
      <c r="M31" s="268"/>
      <c r="N31" s="257"/>
      <c r="O31" s="490"/>
      <c r="P31" s="490"/>
      <c r="Q31" s="486"/>
    </row>
    <row r="32" spans="2:251">
      <c r="D32" s="213"/>
      <c r="H32" s="214"/>
      <c r="I32" s="216"/>
      <c r="J32" s="158"/>
      <c r="K32" s="158"/>
      <c r="L32" s="158"/>
      <c r="M32" s="376"/>
      <c r="N32" s="376"/>
      <c r="O32" s="216"/>
      <c r="P32" s="217"/>
      <c r="Q32" s="218"/>
      <c r="R32" s="217"/>
    </row>
    <row r="33" spans="2:53" ht="31.5">
      <c r="B33" s="492" t="s">
        <v>58</v>
      </c>
      <c r="C33" s="492"/>
      <c r="D33" s="493" t="s">
        <v>59</v>
      </c>
      <c r="E33" s="493"/>
      <c r="F33" s="493"/>
      <c r="G33" s="493"/>
      <c r="H33" s="493"/>
      <c r="I33" s="493"/>
      <c r="J33" s="219" t="s">
        <v>60</v>
      </c>
      <c r="K33" s="493" t="s">
        <v>61</v>
      </c>
      <c r="L33" s="493"/>
      <c r="M33" s="494" t="s">
        <v>62</v>
      </c>
      <c r="N33" s="495"/>
      <c r="O33" s="495"/>
      <c r="P33" s="495"/>
      <c r="Q33" s="495"/>
    </row>
    <row r="34" spans="2:53" ht="26.25" customHeight="1">
      <c r="B34" s="496" t="s">
        <v>562</v>
      </c>
      <c r="C34" s="497"/>
      <c r="D34" s="500" t="s">
        <v>563</v>
      </c>
      <c r="E34" s="501"/>
      <c r="F34" s="501"/>
      <c r="G34" s="501"/>
      <c r="H34" s="501"/>
      <c r="I34" s="502"/>
      <c r="J34" s="506" t="s">
        <v>564</v>
      </c>
      <c r="K34" s="377" t="s">
        <v>47</v>
      </c>
      <c r="L34" s="378">
        <v>971</v>
      </c>
      <c r="M34" s="508" t="s">
        <v>565</v>
      </c>
      <c r="N34" s="509"/>
      <c r="O34" s="509"/>
      <c r="P34" s="509"/>
      <c r="Q34" s="509"/>
    </row>
    <row r="35" spans="2:53" ht="18" customHeight="1">
      <c r="B35" s="498"/>
      <c r="C35" s="499"/>
      <c r="D35" s="503"/>
      <c r="E35" s="504"/>
      <c r="F35" s="504"/>
      <c r="G35" s="504"/>
      <c r="H35" s="504"/>
      <c r="I35" s="505"/>
      <c r="J35" s="507"/>
      <c r="K35" s="377" t="s">
        <v>49</v>
      </c>
      <c r="L35" s="378">
        <v>889</v>
      </c>
      <c r="M35" s="509"/>
      <c r="N35" s="509"/>
      <c r="O35" s="509"/>
      <c r="P35" s="509"/>
      <c r="Q35" s="509"/>
    </row>
    <row r="36" spans="2:53" ht="18.75" customHeight="1">
      <c r="B36" s="517" t="s">
        <v>566</v>
      </c>
      <c r="C36" s="517"/>
      <c r="D36" s="518" t="s">
        <v>567</v>
      </c>
      <c r="E36" s="518"/>
      <c r="F36" s="518"/>
      <c r="G36" s="518"/>
      <c r="H36" s="518"/>
      <c r="I36" s="518"/>
      <c r="J36" s="519" t="s">
        <v>564</v>
      </c>
      <c r="K36" s="377" t="s">
        <v>47</v>
      </c>
      <c r="L36" s="379">
        <v>778</v>
      </c>
      <c r="M36" s="516" t="s">
        <v>441</v>
      </c>
      <c r="N36" s="516"/>
      <c r="O36" s="516"/>
      <c r="P36" s="516"/>
      <c r="Q36" s="516"/>
    </row>
    <row r="37" spans="2:53" ht="14.25" customHeight="1">
      <c r="B37" s="517"/>
      <c r="C37" s="517"/>
      <c r="D37" s="518"/>
      <c r="E37" s="518"/>
      <c r="F37" s="518"/>
      <c r="G37" s="518"/>
      <c r="H37" s="518"/>
      <c r="I37" s="518"/>
      <c r="J37" s="519"/>
      <c r="K37" s="377" t="s">
        <v>49</v>
      </c>
      <c r="L37" s="379">
        <v>713</v>
      </c>
      <c r="M37" s="516"/>
      <c r="N37" s="516"/>
      <c r="O37" s="516"/>
      <c r="P37" s="516"/>
      <c r="Q37" s="516"/>
    </row>
    <row r="38" spans="2:53" ht="15.95" customHeight="1">
      <c r="B38" s="517" t="s">
        <v>568</v>
      </c>
      <c r="C38" s="517"/>
      <c r="D38" s="520" t="s">
        <v>569</v>
      </c>
      <c r="E38" s="521"/>
      <c r="F38" s="521"/>
      <c r="G38" s="521"/>
      <c r="H38" s="521"/>
      <c r="I38" s="522"/>
      <c r="J38" s="523" t="s">
        <v>570</v>
      </c>
      <c r="K38" s="377" t="s">
        <v>47</v>
      </c>
      <c r="L38" s="380">
        <v>280</v>
      </c>
      <c r="M38" s="508" t="s">
        <v>571</v>
      </c>
      <c r="N38" s="509"/>
      <c r="O38" s="509"/>
      <c r="P38" s="509"/>
      <c r="Q38" s="509"/>
    </row>
    <row r="39" spans="2:53">
      <c r="B39" s="517"/>
      <c r="C39" s="517"/>
      <c r="D39" s="503"/>
      <c r="E39" s="504"/>
      <c r="F39" s="504"/>
      <c r="G39" s="504"/>
      <c r="H39" s="504"/>
      <c r="I39" s="505"/>
      <c r="J39" s="507"/>
      <c r="K39" s="377" t="s">
        <v>49</v>
      </c>
      <c r="L39" s="380">
        <v>310</v>
      </c>
      <c r="M39" s="509"/>
      <c r="N39" s="509"/>
      <c r="O39" s="509"/>
      <c r="P39" s="509"/>
      <c r="Q39" s="509"/>
    </row>
    <row r="40" spans="2:53" ht="15" customHeight="1">
      <c r="B40" s="510" t="s">
        <v>442</v>
      </c>
      <c r="C40" s="511"/>
      <c r="D40" s="511"/>
      <c r="E40" s="511"/>
      <c r="F40" s="511"/>
      <c r="G40" s="511"/>
      <c r="H40" s="511"/>
      <c r="I40" s="511"/>
      <c r="J40" s="511"/>
      <c r="K40" s="511"/>
      <c r="L40" s="512"/>
      <c r="M40" s="516" t="s">
        <v>66</v>
      </c>
      <c r="N40" s="516"/>
      <c r="O40" s="516"/>
      <c r="P40" s="516"/>
      <c r="Q40" s="516"/>
    </row>
    <row r="41" spans="2:53" ht="83.1" customHeight="1">
      <c r="B41" s="513"/>
      <c r="C41" s="514"/>
      <c r="D41" s="514"/>
      <c r="E41" s="514"/>
      <c r="F41" s="514"/>
      <c r="G41" s="514"/>
      <c r="H41" s="514"/>
      <c r="I41" s="514"/>
      <c r="J41" s="514"/>
      <c r="K41" s="514"/>
      <c r="L41" s="515"/>
      <c r="M41" s="516"/>
      <c r="N41" s="516"/>
      <c r="O41" s="516"/>
      <c r="P41" s="516"/>
      <c r="Q41" s="516"/>
    </row>
    <row r="42" spans="2:53">
      <c r="M42" s="222"/>
      <c r="N42" s="222"/>
    </row>
    <row r="43" spans="2:53" ht="15.75"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</row>
    <row r="44" spans="2:53" ht="15.75"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</row>
    <row r="45" spans="2:53" ht="15.75"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</row>
    <row r="46" spans="2:53" ht="15.75"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</row>
    <row r="47" spans="2:53" ht="15.75"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</row>
    <row r="48" spans="2:53" ht="15.75"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</row>
    <row r="49" spans="18:53" ht="15.75"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</row>
    <row r="50" spans="18:53" ht="15.75"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</row>
    <row r="51" spans="18:53" ht="15.75"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</row>
    <row r="52" spans="18:53" ht="15.75"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</row>
    <row r="53" spans="18:53" ht="15.75"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</row>
    <row r="54" spans="18:53" ht="15.75"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</row>
    <row r="55" spans="18:53" ht="15.75"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</row>
    <row r="56" spans="18:53" ht="15.75"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</row>
    <row r="57" spans="18:53" ht="15.75"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</row>
    <row r="58" spans="18:53" ht="15.75"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</row>
    <row r="59" spans="18:53" ht="15.75"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</row>
    <row r="60" spans="18:53" ht="15.75"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</row>
    <row r="61" spans="18:53" ht="15.75"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</row>
    <row r="62" spans="18:53" ht="15.75"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</row>
    <row r="63" spans="18:53" ht="15.75"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</row>
    <row r="64" spans="18:53" ht="15.75"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</row>
    <row r="65" spans="18:53" ht="15.75"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</row>
    <row r="66" spans="18:53" ht="15.75"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</row>
    <row r="67" spans="18:53" ht="15.75"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</row>
    <row r="68" spans="18:53" ht="15.75"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</row>
    <row r="69" spans="18:53" ht="15.75"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</row>
    <row r="70" spans="18:53" ht="15.75"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5"/>
      <c r="AY70" s="225"/>
      <c r="AZ70" s="225"/>
      <c r="BA70" s="225"/>
    </row>
    <row r="71" spans="18:53" ht="15.75"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</row>
    <row r="72" spans="18:53" ht="15.75"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</row>
    <row r="73" spans="18:53" ht="15.75"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225"/>
      <c r="AU73" s="225"/>
      <c r="AV73" s="225"/>
      <c r="AW73" s="225"/>
      <c r="AX73" s="225"/>
      <c r="AY73" s="225"/>
      <c r="AZ73" s="225"/>
      <c r="BA73" s="225"/>
    </row>
    <row r="74" spans="18:53" ht="15.75"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</row>
    <row r="75" spans="18:53" ht="15.75"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  <c r="AY75" s="225"/>
      <c r="AZ75" s="225"/>
      <c r="BA75" s="225"/>
    </row>
  </sheetData>
  <mergeCells count="120">
    <mergeCell ref="B40:L41"/>
    <mergeCell ref="M40:Q41"/>
    <mergeCell ref="B36:C37"/>
    <mergeCell ref="D36:I37"/>
    <mergeCell ref="J36:J37"/>
    <mergeCell ref="M36:Q37"/>
    <mergeCell ref="B38:C39"/>
    <mergeCell ref="D38:I39"/>
    <mergeCell ref="J38:J39"/>
    <mergeCell ref="M38:Q39"/>
    <mergeCell ref="B34:C35"/>
    <mergeCell ref="D34:I35"/>
    <mergeCell ref="J34:J35"/>
    <mergeCell ref="M34:Q35"/>
    <mergeCell ref="Q28:Q29"/>
    <mergeCell ref="B30:B31"/>
    <mergeCell ref="C30:C31"/>
    <mergeCell ref="E30:E31"/>
    <mergeCell ref="O30:O31"/>
    <mergeCell ref="P30:P31"/>
    <mergeCell ref="Q30:Q31"/>
    <mergeCell ref="C28:C29"/>
    <mergeCell ref="E28:E29"/>
    <mergeCell ref="M28:M29"/>
    <mergeCell ref="N28:N29"/>
    <mergeCell ref="O28:O29"/>
    <mergeCell ref="P28:P29"/>
    <mergeCell ref="U24:V24"/>
    <mergeCell ref="C26:C27"/>
    <mergeCell ref="E26:E27"/>
    <mergeCell ref="M26:M27"/>
    <mergeCell ref="N26:N27"/>
    <mergeCell ref="O26:O27"/>
    <mergeCell ref="P26:P27"/>
    <mergeCell ref="Q26:Q27"/>
    <mergeCell ref="B33:C33"/>
    <mergeCell ref="D33:I33"/>
    <mergeCell ref="K33:L33"/>
    <mergeCell ref="M33:Q33"/>
    <mergeCell ref="O22:O23"/>
    <mergeCell ref="P22:P23"/>
    <mergeCell ref="Q22:Q23"/>
    <mergeCell ref="B24:B29"/>
    <mergeCell ref="C24:C25"/>
    <mergeCell ref="E24:E25"/>
    <mergeCell ref="M24:M25"/>
    <mergeCell ref="N24:N25"/>
    <mergeCell ref="O24:O25"/>
    <mergeCell ref="P24:P25"/>
    <mergeCell ref="B18:B23"/>
    <mergeCell ref="C22:C23"/>
    <mergeCell ref="E22:E23"/>
    <mergeCell ref="M22:M23"/>
    <mergeCell ref="N22:N23"/>
    <mergeCell ref="Q24:Q25"/>
    <mergeCell ref="P18:P19"/>
    <mergeCell ref="Q18:Q19"/>
    <mergeCell ref="U18:V18"/>
    <mergeCell ref="C20:C21"/>
    <mergeCell ref="E20:E21"/>
    <mergeCell ref="M20:M21"/>
    <mergeCell ref="N20:N21"/>
    <mergeCell ref="O20:O21"/>
    <mergeCell ref="P20:P21"/>
    <mergeCell ref="Q20:Q21"/>
    <mergeCell ref="C18:C19"/>
    <mergeCell ref="E18:E19"/>
    <mergeCell ref="M18:M19"/>
    <mergeCell ref="N18:N19"/>
    <mergeCell ref="O18:O19"/>
    <mergeCell ref="B15:B17"/>
    <mergeCell ref="C15:C17"/>
    <mergeCell ref="D15:D17"/>
    <mergeCell ref="E15:E17"/>
    <mergeCell ref="F15:F17"/>
    <mergeCell ref="G15:G17"/>
    <mergeCell ref="U12:W12"/>
    <mergeCell ref="B13:C13"/>
    <mergeCell ref="D13:I13"/>
    <mergeCell ref="N13:P13"/>
    <mergeCell ref="U13:W13"/>
    <mergeCell ref="B14:I14"/>
    <mergeCell ref="N14:P14"/>
    <mergeCell ref="U14:V14"/>
    <mergeCell ref="H15:H17"/>
    <mergeCell ref="I15:L16"/>
    <mergeCell ref="M15:N16"/>
    <mergeCell ref="O15:Q15"/>
    <mergeCell ref="U15:V15"/>
    <mergeCell ref="O16:O17"/>
    <mergeCell ref="P16:P17"/>
    <mergeCell ref="Q16:Q17"/>
    <mergeCell ref="U16:V16"/>
    <mergeCell ref="U17:V17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  <mergeCell ref="T9:X9"/>
  </mergeCells>
  <pageMargins left="0.62992125984251968" right="0.19685039370078741" top="0.23622047244094491" bottom="0.19685039370078741" header="0.15748031496062992" footer="0"/>
  <pageSetup paperSize="9" scale="50" orientation="landscape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00"/>
  <sheetViews>
    <sheetView topLeftCell="A19" workbookViewId="0">
      <selection activeCell="C82" sqref="C82"/>
    </sheetView>
  </sheetViews>
  <sheetFormatPr baseColWidth="10" defaultColWidth="14.42578125" defaultRowHeight="15" customHeight="1"/>
  <cols>
    <col min="1" max="2" width="10.7109375" customWidth="1"/>
    <col min="3" max="3" width="81.5703125" customWidth="1"/>
    <col min="4" max="4" width="21.85546875" customWidth="1"/>
    <col min="5" max="26" width="10.7109375" customWidth="1"/>
  </cols>
  <sheetData>
    <row r="1" spans="2:4" ht="14.25" customHeight="1"/>
    <row r="2" spans="2:4" ht="14.25" customHeight="1">
      <c r="B2" s="86" t="s">
        <v>242</v>
      </c>
      <c r="C2" s="86" t="s">
        <v>17</v>
      </c>
      <c r="D2" s="86" t="s">
        <v>18</v>
      </c>
    </row>
    <row r="3" spans="2:4" ht="14.25" customHeight="1">
      <c r="B3" s="87"/>
      <c r="C3" s="88" t="s">
        <v>243</v>
      </c>
      <c r="D3" s="89" t="s">
        <v>244</v>
      </c>
    </row>
    <row r="4" spans="2:4" ht="14.25" customHeight="1">
      <c r="B4" s="90"/>
      <c r="C4" s="91" t="s">
        <v>245</v>
      </c>
      <c r="D4" s="92" t="s">
        <v>246</v>
      </c>
    </row>
    <row r="5" spans="2:4" ht="14.25" customHeight="1">
      <c r="B5" s="90"/>
      <c r="C5" s="91" t="s">
        <v>247</v>
      </c>
      <c r="D5" s="92" t="s">
        <v>248</v>
      </c>
    </row>
    <row r="6" spans="2:4" ht="14.25" customHeight="1">
      <c r="B6" s="93">
        <v>1085</v>
      </c>
      <c r="C6" s="91" t="s">
        <v>249</v>
      </c>
      <c r="D6" s="92" t="s">
        <v>250</v>
      </c>
    </row>
    <row r="7" spans="2:4" ht="14.25" customHeight="1">
      <c r="B7" s="93">
        <v>1139</v>
      </c>
      <c r="C7" s="91" t="s">
        <v>251</v>
      </c>
      <c r="D7" s="92" t="s">
        <v>252</v>
      </c>
    </row>
    <row r="8" spans="2:4" ht="14.25" customHeight="1">
      <c r="B8" s="93">
        <v>1146</v>
      </c>
      <c r="C8" s="91" t="s">
        <v>253</v>
      </c>
      <c r="D8" s="92" t="s">
        <v>254</v>
      </c>
    </row>
    <row r="9" spans="2:4" ht="14.25" customHeight="1">
      <c r="B9" s="93">
        <v>1266</v>
      </c>
      <c r="C9" s="91" t="s">
        <v>255</v>
      </c>
      <c r="D9" s="92" t="s">
        <v>256</v>
      </c>
    </row>
    <row r="10" spans="2:4" ht="14.25" customHeight="1">
      <c r="B10" s="93">
        <v>1309</v>
      </c>
      <c r="C10" s="91" t="s">
        <v>257</v>
      </c>
      <c r="D10" s="92" t="s">
        <v>258</v>
      </c>
    </row>
    <row r="11" spans="2:4" ht="14.25" customHeight="1">
      <c r="B11" s="93">
        <v>1310</v>
      </c>
      <c r="C11" s="91" t="s">
        <v>259</v>
      </c>
      <c r="D11" s="92" t="s">
        <v>258</v>
      </c>
    </row>
    <row r="12" spans="2:4" ht="14.25" customHeight="1">
      <c r="B12" s="93">
        <v>1374</v>
      </c>
      <c r="C12" s="91" t="s">
        <v>260</v>
      </c>
      <c r="D12" s="92" t="s">
        <v>261</v>
      </c>
    </row>
    <row r="13" spans="2:4" ht="14.25" customHeight="1">
      <c r="B13" s="93">
        <v>1377</v>
      </c>
      <c r="C13" s="91" t="s">
        <v>262</v>
      </c>
      <c r="D13" s="92" t="s">
        <v>261</v>
      </c>
    </row>
    <row r="14" spans="2:4" ht="14.25" customHeight="1">
      <c r="B14" s="93">
        <v>1378</v>
      </c>
      <c r="C14" s="91" t="s">
        <v>263</v>
      </c>
      <c r="D14" s="92" t="s">
        <v>264</v>
      </c>
    </row>
    <row r="15" spans="2:4" ht="14.25" customHeight="1">
      <c r="B15" s="93">
        <v>140</v>
      </c>
      <c r="C15" s="91" t="s">
        <v>265</v>
      </c>
      <c r="D15" s="92" t="s">
        <v>266</v>
      </c>
    </row>
    <row r="16" spans="2:4" ht="14.25" customHeight="1">
      <c r="B16" s="93">
        <v>141</v>
      </c>
      <c r="C16" s="91" t="s">
        <v>267</v>
      </c>
      <c r="D16" s="92" t="s">
        <v>266</v>
      </c>
    </row>
    <row r="17" spans="2:4" ht="14.25" customHeight="1">
      <c r="B17" s="93">
        <v>142</v>
      </c>
      <c r="C17" s="91" t="s">
        <v>268</v>
      </c>
      <c r="D17" s="92" t="s">
        <v>269</v>
      </c>
    </row>
    <row r="18" spans="2:4" ht="14.25" customHeight="1">
      <c r="B18" s="93">
        <v>1491</v>
      </c>
      <c r="C18" s="91" t="s">
        <v>270</v>
      </c>
      <c r="D18" s="92" t="s">
        <v>271</v>
      </c>
    </row>
    <row r="19" spans="2:4" ht="14.25" customHeight="1">
      <c r="B19" s="93">
        <v>1512</v>
      </c>
      <c r="C19" s="91" t="s">
        <v>272</v>
      </c>
      <c r="D19" s="92" t="s">
        <v>273</v>
      </c>
    </row>
    <row r="20" spans="2:4" ht="14.25" customHeight="1">
      <c r="B20" s="93">
        <v>1541</v>
      </c>
      <c r="C20" s="91" t="s">
        <v>274</v>
      </c>
      <c r="D20" s="92" t="s">
        <v>275</v>
      </c>
    </row>
    <row r="21" spans="2:4" ht="14.25" customHeight="1">
      <c r="B21" s="93">
        <v>1585</v>
      </c>
      <c r="C21" s="91" t="s">
        <v>276</v>
      </c>
      <c r="D21" s="92" t="s">
        <v>277</v>
      </c>
    </row>
    <row r="22" spans="2:4" ht="14.25" customHeight="1">
      <c r="B22" s="93">
        <v>1648</v>
      </c>
      <c r="C22" s="91" t="s">
        <v>278</v>
      </c>
      <c r="D22" s="92" t="s">
        <v>279</v>
      </c>
    </row>
    <row r="23" spans="2:4" ht="14.25" customHeight="1">
      <c r="B23" s="93">
        <v>1692</v>
      </c>
      <c r="C23" s="91" t="s">
        <v>280</v>
      </c>
      <c r="D23" s="92" t="s">
        <v>281</v>
      </c>
    </row>
    <row r="24" spans="2:4" ht="14.25" customHeight="1">
      <c r="B24" s="93">
        <v>1697</v>
      </c>
      <c r="C24" s="91" t="s">
        <v>282</v>
      </c>
      <c r="D24" s="92" t="s">
        <v>283</v>
      </c>
    </row>
    <row r="25" spans="2:4" ht="14.25" customHeight="1">
      <c r="B25" s="93">
        <v>1704</v>
      </c>
      <c r="C25" s="91" t="s">
        <v>284</v>
      </c>
      <c r="D25" s="92" t="s">
        <v>279</v>
      </c>
    </row>
    <row r="26" spans="2:4" ht="14.25" customHeight="1">
      <c r="B26" s="93">
        <v>1741</v>
      </c>
      <c r="C26" s="91" t="s">
        <v>285</v>
      </c>
      <c r="D26" s="92" t="s">
        <v>286</v>
      </c>
    </row>
    <row r="27" spans="2:4" ht="14.25" customHeight="1">
      <c r="B27" s="93">
        <v>1812</v>
      </c>
      <c r="C27" s="91" t="s">
        <v>287</v>
      </c>
      <c r="D27" s="92" t="s">
        <v>288</v>
      </c>
    </row>
    <row r="28" spans="2:4" ht="14.25" customHeight="1">
      <c r="B28" s="93">
        <v>1868</v>
      </c>
      <c r="C28" s="91" t="s">
        <v>289</v>
      </c>
      <c r="D28" s="92" t="s">
        <v>290</v>
      </c>
    </row>
    <row r="29" spans="2:4" ht="14.25" customHeight="1">
      <c r="B29" s="93">
        <v>1907</v>
      </c>
      <c r="C29" s="91" t="s">
        <v>291</v>
      </c>
      <c r="D29" s="92" t="s">
        <v>292</v>
      </c>
    </row>
    <row r="30" spans="2:4" ht="14.25" customHeight="1">
      <c r="B30" s="93">
        <v>1915</v>
      </c>
      <c r="C30" s="91" t="s">
        <v>293</v>
      </c>
      <c r="D30" s="92" t="s">
        <v>294</v>
      </c>
    </row>
    <row r="31" spans="2:4" ht="14.25" customHeight="1">
      <c r="B31" s="93">
        <v>1917</v>
      </c>
      <c r="C31" s="91" t="s">
        <v>295</v>
      </c>
      <c r="D31" s="92" t="s">
        <v>296</v>
      </c>
    </row>
    <row r="32" spans="2:4" ht="14.25" customHeight="1">
      <c r="B32" s="93">
        <v>1918</v>
      </c>
      <c r="C32" s="91" t="s">
        <v>297</v>
      </c>
      <c r="D32" s="92" t="s">
        <v>296</v>
      </c>
    </row>
    <row r="33" spans="2:4" ht="14.25" customHeight="1">
      <c r="B33" s="93">
        <v>1919</v>
      </c>
      <c r="C33" s="91" t="s">
        <v>298</v>
      </c>
      <c r="D33" s="92" t="s">
        <v>299</v>
      </c>
    </row>
    <row r="34" spans="2:4" ht="14.25" customHeight="1">
      <c r="B34" s="93">
        <v>1936</v>
      </c>
      <c r="C34" s="91" t="s">
        <v>300</v>
      </c>
      <c r="D34" s="92" t="s">
        <v>301</v>
      </c>
    </row>
    <row r="35" spans="2:4" ht="14.25" customHeight="1">
      <c r="B35" s="93">
        <v>1951</v>
      </c>
      <c r="C35" s="91" t="s">
        <v>302</v>
      </c>
      <c r="D35" s="92" t="s">
        <v>299</v>
      </c>
    </row>
    <row r="36" spans="2:4" ht="14.25" customHeight="1">
      <c r="B36" s="93">
        <v>2020</v>
      </c>
      <c r="C36" s="91" t="s">
        <v>303</v>
      </c>
      <c r="D36" s="92" t="s">
        <v>304</v>
      </c>
    </row>
    <row r="37" spans="2:4" ht="14.25" customHeight="1">
      <c r="B37" s="93">
        <v>2057</v>
      </c>
      <c r="C37" s="91" t="s">
        <v>305</v>
      </c>
      <c r="D37" s="92" t="s">
        <v>306</v>
      </c>
    </row>
    <row r="38" spans="2:4" ht="14.25" customHeight="1">
      <c r="B38" s="93">
        <v>2058</v>
      </c>
      <c r="C38" s="91" t="s">
        <v>307</v>
      </c>
      <c r="D38" s="92" t="s">
        <v>308</v>
      </c>
    </row>
    <row r="39" spans="2:4" ht="15.75" customHeight="1">
      <c r="B39" s="93">
        <v>2059</v>
      </c>
      <c r="C39" s="91" t="s">
        <v>309</v>
      </c>
      <c r="D39" s="92" t="s">
        <v>296</v>
      </c>
    </row>
    <row r="40" spans="2:4" ht="15.75" customHeight="1">
      <c r="B40" s="93">
        <v>2080</v>
      </c>
      <c r="C40" s="91" t="s">
        <v>310</v>
      </c>
      <c r="D40" s="92" t="s">
        <v>311</v>
      </c>
    </row>
    <row r="41" spans="2:4" ht="14.25" customHeight="1">
      <c r="B41" s="93">
        <v>2115</v>
      </c>
      <c r="C41" s="91" t="s">
        <v>312</v>
      </c>
      <c r="D41" s="92" t="s">
        <v>313</v>
      </c>
    </row>
    <row r="42" spans="2:4" ht="14.25" customHeight="1">
      <c r="B42" s="93">
        <v>217</v>
      </c>
      <c r="C42" s="91" t="s">
        <v>314</v>
      </c>
      <c r="D42" s="92" t="s">
        <v>315</v>
      </c>
    </row>
    <row r="43" spans="2:4" ht="14.25" customHeight="1">
      <c r="B43" s="93">
        <v>2196</v>
      </c>
      <c r="C43" s="91" t="s">
        <v>316</v>
      </c>
      <c r="D43" s="92" t="s">
        <v>317</v>
      </c>
    </row>
    <row r="44" spans="2:4" ht="14.25" customHeight="1">
      <c r="B44" s="93">
        <v>2197</v>
      </c>
      <c r="C44" s="91" t="s">
        <v>316</v>
      </c>
      <c r="D44" s="92" t="s">
        <v>318</v>
      </c>
    </row>
    <row r="45" spans="2:4" ht="14.25" customHeight="1">
      <c r="B45" s="93">
        <v>224</v>
      </c>
      <c r="C45" s="91" t="s">
        <v>319</v>
      </c>
      <c r="D45" s="92" t="s">
        <v>315</v>
      </c>
    </row>
    <row r="46" spans="2:4" ht="14.25" customHeight="1">
      <c r="B46" s="93">
        <v>2265</v>
      </c>
      <c r="C46" s="91" t="s">
        <v>320</v>
      </c>
      <c r="D46" s="92" t="s">
        <v>321</v>
      </c>
    </row>
    <row r="47" spans="2:4" ht="14.25" customHeight="1">
      <c r="B47" s="93">
        <v>243</v>
      </c>
      <c r="C47" s="91" t="s">
        <v>322</v>
      </c>
      <c r="D47" s="92" t="s">
        <v>323</v>
      </c>
    </row>
    <row r="48" spans="2:4" ht="14.25" customHeight="1">
      <c r="B48" s="93">
        <v>244</v>
      </c>
      <c r="C48" s="91" t="s">
        <v>324</v>
      </c>
      <c r="D48" s="92" t="s">
        <v>325</v>
      </c>
    </row>
    <row r="49" spans="2:4" ht="14.25" customHeight="1">
      <c r="B49" s="93">
        <v>245</v>
      </c>
      <c r="C49" s="91" t="s">
        <v>326</v>
      </c>
      <c r="D49" s="92" t="s">
        <v>327</v>
      </c>
    </row>
    <row r="50" spans="2:4" ht="14.25" customHeight="1">
      <c r="B50" s="93">
        <v>246</v>
      </c>
      <c r="C50" s="91" t="s">
        <v>328</v>
      </c>
      <c r="D50" s="92" t="s">
        <v>315</v>
      </c>
    </row>
    <row r="51" spans="2:4" ht="14.25" customHeight="1">
      <c r="B51" s="93">
        <v>310</v>
      </c>
      <c r="C51" s="91" t="s">
        <v>329</v>
      </c>
      <c r="D51" s="92" t="s">
        <v>330</v>
      </c>
    </row>
    <row r="52" spans="2:4" ht="14.25" customHeight="1">
      <c r="B52" s="93">
        <v>318</v>
      </c>
      <c r="C52" s="91" t="s">
        <v>331</v>
      </c>
      <c r="D52" s="92" t="s">
        <v>332</v>
      </c>
    </row>
    <row r="53" spans="2:4" ht="14.25" customHeight="1">
      <c r="B53" s="93">
        <v>395</v>
      </c>
      <c r="C53" s="91" t="s">
        <v>333</v>
      </c>
      <c r="D53" s="92" t="s">
        <v>323</v>
      </c>
    </row>
    <row r="54" spans="2:4" ht="14.25" customHeight="1">
      <c r="B54" s="93">
        <v>412</v>
      </c>
      <c r="C54" s="91" t="s">
        <v>334</v>
      </c>
      <c r="D54" s="92" t="s">
        <v>323</v>
      </c>
    </row>
    <row r="55" spans="2:4" ht="14.25" customHeight="1">
      <c r="B55" s="93">
        <v>470</v>
      </c>
      <c r="C55" s="91" t="s">
        <v>335</v>
      </c>
      <c r="D55" s="92" t="s">
        <v>336</v>
      </c>
    </row>
    <row r="56" spans="2:4" ht="14.25" customHeight="1">
      <c r="B56" s="93">
        <v>486</v>
      </c>
      <c r="C56" s="91" t="s">
        <v>337</v>
      </c>
      <c r="D56" s="92" t="s">
        <v>338</v>
      </c>
    </row>
    <row r="57" spans="2:4" ht="14.25" customHeight="1">
      <c r="B57" s="93">
        <v>487</v>
      </c>
      <c r="C57" s="91" t="s">
        <v>339</v>
      </c>
      <c r="D57" s="92" t="s">
        <v>340</v>
      </c>
    </row>
    <row r="58" spans="2:4" ht="14.25" customHeight="1">
      <c r="B58" s="93">
        <v>502</v>
      </c>
      <c r="C58" s="91" t="s">
        <v>341</v>
      </c>
      <c r="D58" s="92" t="s">
        <v>342</v>
      </c>
    </row>
    <row r="59" spans="2:4" ht="14.25" customHeight="1">
      <c r="B59" s="93">
        <v>503</v>
      </c>
      <c r="C59" s="91" t="s">
        <v>343</v>
      </c>
      <c r="D59" s="92" t="s">
        <v>344</v>
      </c>
    </row>
    <row r="60" spans="2:4" ht="14.25" customHeight="1">
      <c r="B60" s="93">
        <v>579</v>
      </c>
      <c r="C60" s="91" t="s">
        <v>345</v>
      </c>
      <c r="D60" s="92" t="s">
        <v>342</v>
      </c>
    </row>
    <row r="61" spans="2:4" ht="14.25" customHeight="1">
      <c r="B61" s="93">
        <v>615</v>
      </c>
      <c r="C61" s="91" t="s">
        <v>346</v>
      </c>
      <c r="D61" s="92" t="s">
        <v>347</v>
      </c>
    </row>
    <row r="62" spans="2:4" ht="14.25" customHeight="1">
      <c r="B62" s="93">
        <v>633</v>
      </c>
      <c r="C62" s="91" t="s">
        <v>348</v>
      </c>
      <c r="D62" s="92" t="s">
        <v>349</v>
      </c>
    </row>
    <row r="63" spans="2:4" ht="14.25" customHeight="1">
      <c r="B63" s="93">
        <v>637</v>
      </c>
      <c r="C63" s="91" t="s">
        <v>350</v>
      </c>
      <c r="D63" s="92" t="s">
        <v>299</v>
      </c>
    </row>
    <row r="64" spans="2:4" ht="14.25" customHeight="1">
      <c r="B64" s="93">
        <v>643</v>
      </c>
      <c r="C64" s="91" t="s">
        <v>351</v>
      </c>
      <c r="D64" s="92" t="s">
        <v>352</v>
      </c>
    </row>
    <row r="65" spans="2:4" ht="14.25" customHeight="1">
      <c r="B65" s="93">
        <v>644</v>
      </c>
      <c r="C65" s="91" t="s">
        <v>353</v>
      </c>
      <c r="D65" s="92" t="s">
        <v>338</v>
      </c>
    </row>
    <row r="66" spans="2:4" ht="14.25" customHeight="1">
      <c r="B66" s="93">
        <v>705</v>
      </c>
      <c r="C66" s="91" t="s">
        <v>354</v>
      </c>
      <c r="D66" s="92" t="s">
        <v>330</v>
      </c>
    </row>
    <row r="67" spans="2:4" ht="14.25" customHeight="1">
      <c r="B67" s="93">
        <v>971</v>
      </c>
      <c r="C67" s="91" t="s">
        <v>355</v>
      </c>
      <c r="D67" s="92" t="s">
        <v>356</v>
      </c>
    </row>
    <row r="68" spans="2:4" ht="14.25" customHeight="1"/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107"/>
  <sheetViews>
    <sheetView topLeftCell="A34" zoomScale="51" zoomScaleNormal="51" workbookViewId="0">
      <selection activeCell="J62" sqref="J62"/>
    </sheetView>
  </sheetViews>
  <sheetFormatPr baseColWidth="10" defaultColWidth="12.42578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18" style="129" customWidth="1"/>
    <col min="8" max="8" width="22.85546875" style="129" customWidth="1"/>
    <col min="9" max="9" width="16.42578125" style="129" customWidth="1"/>
    <col min="10" max="10" width="20.85546875" style="130" customWidth="1"/>
    <col min="11" max="11" width="13.42578125" style="129" customWidth="1"/>
    <col min="12" max="12" width="15.85546875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42578125" style="129"/>
    <col min="20" max="20" width="14.42578125" style="129" customWidth="1"/>
    <col min="21" max="21" width="18.42578125" style="129" customWidth="1"/>
    <col min="22" max="22" width="33.85546875" style="129" customWidth="1"/>
    <col min="23" max="23" width="12.42578125" style="129" hidden="1" customWidth="1"/>
    <col min="24" max="24" width="24.28515625" style="129" customWidth="1"/>
    <col min="25" max="25" width="22.42578125" style="129" customWidth="1"/>
    <col min="26" max="27" width="12.42578125" style="129"/>
    <col min="28" max="28" width="16.85546875" style="129" customWidth="1"/>
    <col min="29" max="29" width="12.42578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42578125" style="129"/>
  </cols>
  <sheetData>
    <row r="1" spans="2:28" ht="22.5" customHeight="1">
      <c r="M1" s="356"/>
      <c r="N1" s="356"/>
    </row>
    <row r="2" spans="2:28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410" t="s">
        <v>408</v>
      </c>
      <c r="M2" s="411"/>
      <c r="N2" s="411"/>
      <c r="O2" s="412"/>
      <c r="P2" s="413"/>
      <c r="Q2" s="414"/>
      <c r="R2" s="132"/>
    </row>
    <row r="3" spans="2:28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410" t="s">
        <v>409</v>
      </c>
      <c r="M3" s="411"/>
      <c r="N3" s="411"/>
      <c r="O3" s="412"/>
      <c r="P3" s="415"/>
      <c r="Q3" s="416"/>
      <c r="R3" s="132"/>
    </row>
    <row r="4" spans="2:28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410" t="s">
        <v>411</v>
      </c>
      <c r="M4" s="411"/>
      <c r="N4" s="411"/>
      <c r="O4" s="412"/>
      <c r="P4" s="415"/>
      <c r="Q4" s="416"/>
      <c r="R4" s="132"/>
    </row>
    <row r="5" spans="2:28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410" t="s">
        <v>412</v>
      </c>
      <c r="M5" s="411"/>
      <c r="N5" s="411"/>
      <c r="O5" s="412"/>
      <c r="P5" s="417"/>
      <c r="Q5" s="418"/>
      <c r="R5" s="132"/>
    </row>
    <row r="6" spans="2:28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8" s="133" customFormat="1" ht="31.5" customHeight="1">
      <c r="B7" s="421" t="s">
        <v>513</v>
      </c>
      <c r="C7" s="422"/>
      <c r="D7" s="410" t="s">
        <v>514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8" s="133" customFormat="1" ht="36" customHeight="1">
      <c r="B8" s="357" t="s">
        <v>9</v>
      </c>
      <c r="C8" s="134"/>
      <c r="D8" s="420" t="s">
        <v>515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8" s="133" customFormat="1" ht="36" customHeight="1">
      <c r="B9" s="421" t="s">
        <v>417</v>
      </c>
      <c r="C9" s="422"/>
      <c r="D9" s="423" t="s">
        <v>600</v>
      </c>
      <c r="E9" s="423"/>
      <c r="F9" s="423"/>
      <c r="G9" s="423"/>
      <c r="H9" s="423"/>
      <c r="I9" s="424"/>
      <c r="J9" s="426" t="s">
        <v>516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8" s="133" customFormat="1" ht="36" customHeight="1">
      <c r="B10" s="421" t="s">
        <v>419</v>
      </c>
      <c r="C10" s="422"/>
      <c r="D10" s="423" t="s">
        <v>601</v>
      </c>
      <c r="E10" s="423"/>
      <c r="F10" s="423"/>
      <c r="G10" s="423"/>
      <c r="H10" s="423"/>
      <c r="I10" s="424"/>
      <c r="J10" s="429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8" s="133" customFormat="1" ht="42.95" customHeight="1">
      <c r="B11" s="446" t="s">
        <v>19</v>
      </c>
      <c r="C11" s="447"/>
      <c r="D11" s="439" t="s">
        <v>602</v>
      </c>
      <c r="E11" s="439"/>
      <c r="F11" s="439"/>
      <c r="G11" s="439"/>
      <c r="H11" s="439"/>
      <c r="I11" s="440"/>
      <c r="J11" s="429"/>
      <c r="K11" s="429"/>
      <c r="L11" s="430"/>
      <c r="M11" s="358"/>
      <c r="N11" s="448"/>
      <c r="O11" s="449"/>
      <c r="P11" s="450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8" s="133" customFormat="1" ht="74.25" customHeight="1">
      <c r="B12" s="437" t="s">
        <v>21</v>
      </c>
      <c r="C12" s="438"/>
      <c r="D12" s="439" t="s">
        <v>612</v>
      </c>
      <c r="E12" s="439"/>
      <c r="F12" s="439"/>
      <c r="G12" s="439"/>
      <c r="H12" s="439"/>
      <c r="I12" s="440"/>
      <c r="J12" s="429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8" s="133" customFormat="1" ht="45.95" customHeight="1">
      <c r="B13" s="455" t="s">
        <v>604</v>
      </c>
      <c r="C13" s="456"/>
      <c r="D13" s="423" t="s">
        <v>613</v>
      </c>
      <c r="E13" s="423"/>
      <c r="F13" s="423"/>
      <c r="G13" s="423"/>
      <c r="H13" s="423"/>
      <c r="I13" s="424"/>
      <c r="J13" s="429"/>
      <c r="K13" s="429"/>
      <c r="L13" s="430"/>
      <c r="M13" s="359"/>
      <c r="N13" s="457"/>
      <c r="O13" s="458"/>
      <c r="P13" s="459"/>
      <c r="Q13" s="143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8" s="133" customFormat="1" ht="28.5" customHeight="1">
      <c r="B14" s="532" t="s">
        <v>517</v>
      </c>
      <c r="C14" s="533"/>
      <c r="D14" s="533"/>
      <c r="E14" s="533"/>
      <c r="F14" s="533"/>
      <c r="G14" s="533"/>
      <c r="H14" s="533"/>
      <c r="I14" s="534"/>
      <c r="J14" s="429"/>
      <c r="K14" s="429"/>
      <c r="L14" s="430"/>
      <c r="M14" s="142"/>
      <c r="N14" s="457"/>
      <c r="O14" s="458"/>
      <c r="P14" s="459"/>
      <c r="Q14" s="360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8" s="133" customFormat="1" ht="28.5" customHeight="1">
      <c r="B15" s="532" t="s">
        <v>518</v>
      </c>
      <c r="C15" s="533"/>
      <c r="D15" s="533"/>
      <c r="E15" s="533"/>
      <c r="F15" s="533"/>
      <c r="G15" s="533"/>
      <c r="H15" s="533"/>
      <c r="I15" s="533"/>
      <c r="J15" s="429"/>
      <c r="K15" s="429"/>
      <c r="L15" s="430"/>
      <c r="M15" s="142"/>
      <c r="N15" s="361"/>
      <c r="O15" s="362"/>
      <c r="P15" s="363"/>
      <c r="Q15" s="360"/>
      <c r="R15" s="135"/>
      <c r="T15" s="153"/>
      <c r="U15" s="154"/>
      <c r="V15" s="154"/>
      <c r="W15" s="154"/>
      <c r="X15" s="145"/>
      <c r="Y15" s="155"/>
      <c r="Z15" s="146"/>
      <c r="AA15" s="147"/>
      <c r="AB15" s="148"/>
    </row>
    <row r="16" spans="2:28" s="133" customFormat="1" ht="28.5" customHeight="1">
      <c r="B16" s="535" t="s">
        <v>519</v>
      </c>
      <c r="C16" s="536"/>
      <c r="D16" s="536"/>
      <c r="E16" s="536"/>
      <c r="F16" s="536"/>
      <c r="G16" s="536"/>
      <c r="H16" s="536"/>
      <c r="I16" s="536"/>
      <c r="J16" s="432"/>
      <c r="K16" s="432"/>
      <c r="L16" s="433"/>
      <c r="M16" s="142"/>
      <c r="N16" s="361"/>
      <c r="O16" s="362"/>
      <c r="P16" s="363"/>
      <c r="Q16" s="360"/>
      <c r="R16" s="135"/>
      <c r="T16" s="153"/>
      <c r="U16" s="154"/>
      <c r="V16" s="154"/>
      <c r="W16" s="154"/>
      <c r="X16" s="145"/>
      <c r="Y16" s="155"/>
      <c r="Z16" s="146"/>
      <c r="AA16" s="147"/>
      <c r="AB16" s="148"/>
    </row>
    <row r="17" spans="2:251" ht="28.5" customHeight="1">
      <c r="B17" s="463" t="s">
        <v>27</v>
      </c>
      <c r="C17" s="466" t="s">
        <v>28</v>
      </c>
      <c r="D17" s="453" t="s">
        <v>426</v>
      </c>
      <c r="E17" s="453" t="s">
        <v>30</v>
      </c>
      <c r="F17" s="453" t="s">
        <v>31</v>
      </c>
      <c r="G17" s="452" t="s">
        <v>427</v>
      </c>
      <c r="H17" s="453" t="s">
        <v>33</v>
      </c>
      <c r="I17" s="467" t="s">
        <v>34</v>
      </c>
      <c r="J17" s="468"/>
      <c r="K17" s="468"/>
      <c r="L17" s="469"/>
      <c r="M17" s="453" t="s">
        <v>35</v>
      </c>
      <c r="N17" s="453"/>
      <c r="O17" s="473" t="s">
        <v>36</v>
      </c>
      <c r="P17" s="473"/>
      <c r="Q17" s="473"/>
      <c r="R17" s="130"/>
      <c r="S17" s="130"/>
      <c r="T17" s="156"/>
      <c r="U17" s="474"/>
      <c r="V17" s="474"/>
      <c r="W17" s="130"/>
      <c r="X17" s="157"/>
      <c r="Y17" s="130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33.75" customHeight="1">
      <c r="B18" s="464"/>
      <c r="C18" s="466"/>
      <c r="D18" s="453"/>
      <c r="E18" s="453"/>
      <c r="F18" s="453"/>
      <c r="G18" s="453"/>
      <c r="H18" s="453"/>
      <c r="I18" s="470"/>
      <c r="J18" s="471"/>
      <c r="K18" s="471"/>
      <c r="L18" s="472"/>
      <c r="M18" s="453"/>
      <c r="N18" s="453"/>
      <c r="O18" s="453" t="s">
        <v>37</v>
      </c>
      <c r="P18" s="453" t="s">
        <v>38</v>
      </c>
      <c r="Q18" s="466" t="s">
        <v>39</v>
      </c>
      <c r="R18" s="130"/>
      <c r="S18" s="130"/>
      <c r="T18" s="161"/>
      <c r="U18" s="474"/>
      <c r="V18" s="474"/>
      <c r="W18" s="130"/>
      <c r="X18" s="162"/>
      <c r="Y18" s="130"/>
      <c r="Z18" s="158"/>
      <c r="AA18" s="159"/>
      <c r="AB18" s="16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</row>
    <row r="19" spans="2:251" ht="39.75" customHeight="1">
      <c r="B19" s="465"/>
      <c r="C19" s="466"/>
      <c r="D19" s="453"/>
      <c r="E19" s="453"/>
      <c r="F19" s="453"/>
      <c r="G19" s="453"/>
      <c r="H19" s="453"/>
      <c r="I19" s="348" t="s">
        <v>40</v>
      </c>
      <c r="J19" s="348" t="s">
        <v>41</v>
      </c>
      <c r="K19" s="348" t="s">
        <v>42</v>
      </c>
      <c r="L19" s="364" t="s">
        <v>43</v>
      </c>
      <c r="M19" s="348" t="s">
        <v>44</v>
      </c>
      <c r="N19" s="349" t="s">
        <v>45</v>
      </c>
      <c r="O19" s="453"/>
      <c r="P19" s="453"/>
      <c r="Q19" s="466"/>
      <c r="R19" s="130"/>
      <c r="S19" s="130"/>
      <c r="T19" s="167"/>
      <c r="U19" s="474"/>
      <c r="V19" s="474"/>
      <c r="X19" s="159"/>
      <c r="Z19" s="158"/>
      <c r="AA19" s="159"/>
      <c r="AB19" s="16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</row>
    <row r="20" spans="2:251" ht="27" customHeight="1">
      <c r="B20" s="541" t="s">
        <v>520</v>
      </c>
      <c r="C20" s="544" t="s">
        <v>521</v>
      </c>
      <c r="D20" s="189" t="s">
        <v>107</v>
      </c>
      <c r="E20" s="479" t="s">
        <v>522</v>
      </c>
      <c r="F20" s="255">
        <v>1</v>
      </c>
      <c r="G20" s="189" t="s">
        <v>107</v>
      </c>
      <c r="H20" s="365">
        <v>33333333</v>
      </c>
      <c r="I20" s="348"/>
      <c r="J20" s="348"/>
      <c r="K20" s="348"/>
      <c r="L20" s="364"/>
      <c r="M20" s="481">
        <v>45658</v>
      </c>
      <c r="N20" s="481">
        <v>46021</v>
      </c>
      <c r="O20" s="537"/>
      <c r="P20" s="463"/>
      <c r="Q20" s="539"/>
      <c r="R20" s="130"/>
      <c r="S20" s="130"/>
      <c r="T20" s="167"/>
      <c r="U20" s="366"/>
      <c r="V20" s="366"/>
      <c r="X20" s="159"/>
      <c r="Z20" s="158"/>
      <c r="AA20" s="159"/>
      <c r="AB20" s="16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</row>
    <row r="21" spans="2:251" ht="24.95" customHeight="1">
      <c r="B21" s="542"/>
      <c r="C21" s="545"/>
      <c r="D21" s="189" t="s">
        <v>49</v>
      </c>
      <c r="E21" s="480"/>
      <c r="F21" s="255">
        <v>0</v>
      </c>
      <c r="G21" s="189" t="s">
        <v>50</v>
      </c>
      <c r="H21" s="365"/>
      <c r="I21" s="348"/>
      <c r="J21" s="348"/>
      <c r="K21" s="348"/>
      <c r="L21" s="364"/>
      <c r="M21" s="478"/>
      <c r="N21" s="478"/>
      <c r="O21" s="538"/>
      <c r="P21" s="465"/>
      <c r="Q21" s="540"/>
      <c r="R21" s="130"/>
      <c r="S21" s="130"/>
      <c r="T21" s="167"/>
      <c r="U21" s="366"/>
      <c r="V21" s="366"/>
      <c r="X21" s="159"/>
      <c r="Z21" s="158"/>
      <c r="AA21" s="159"/>
      <c r="AB21" s="16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</row>
    <row r="22" spans="2:251" ht="27.95" customHeight="1">
      <c r="B22" s="542"/>
      <c r="C22" s="544" t="s">
        <v>523</v>
      </c>
      <c r="D22" s="189" t="s">
        <v>107</v>
      </c>
      <c r="E22" s="479" t="s">
        <v>524</v>
      </c>
      <c r="F22" s="255">
        <v>1</v>
      </c>
      <c r="G22" s="189" t="s">
        <v>107</v>
      </c>
      <c r="H22" s="365">
        <v>33333333</v>
      </c>
      <c r="I22" s="348"/>
      <c r="J22" s="348"/>
      <c r="K22" s="348"/>
      <c r="L22" s="364"/>
      <c r="M22" s="481">
        <v>45658</v>
      </c>
      <c r="N22" s="481">
        <v>46021</v>
      </c>
      <c r="O22" s="537"/>
      <c r="P22" s="463"/>
      <c r="Q22" s="539"/>
      <c r="R22" s="130"/>
      <c r="S22" s="130"/>
      <c r="T22" s="167"/>
      <c r="U22" s="366"/>
      <c r="V22" s="366"/>
      <c r="X22" s="159"/>
      <c r="Z22" s="158"/>
      <c r="AA22" s="159"/>
      <c r="AB22" s="16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</row>
    <row r="23" spans="2:251" ht="27.95" customHeight="1">
      <c r="B23" s="542"/>
      <c r="C23" s="545"/>
      <c r="D23" s="189" t="s">
        <v>49</v>
      </c>
      <c r="E23" s="480"/>
      <c r="F23" s="255">
        <v>0</v>
      </c>
      <c r="G23" s="189" t="s">
        <v>50</v>
      </c>
      <c r="H23" s="365"/>
      <c r="I23" s="348"/>
      <c r="J23" s="348"/>
      <c r="K23" s="348"/>
      <c r="L23" s="364"/>
      <c r="M23" s="478"/>
      <c r="N23" s="478"/>
      <c r="O23" s="538"/>
      <c r="P23" s="465"/>
      <c r="Q23" s="540"/>
      <c r="R23" s="130"/>
      <c r="S23" s="130"/>
      <c r="T23" s="167"/>
      <c r="U23" s="366"/>
      <c r="V23" s="366"/>
      <c r="X23" s="159"/>
      <c r="Z23" s="158"/>
      <c r="AA23" s="159"/>
      <c r="AB23" s="16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</row>
    <row r="24" spans="2:251" ht="29.1" customHeight="1">
      <c r="B24" s="542"/>
      <c r="C24" s="544" t="s">
        <v>525</v>
      </c>
      <c r="D24" s="189" t="s">
        <v>107</v>
      </c>
      <c r="E24" s="479" t="s">
        <v>522</v>
      </c>
      <c r="F24" s="255">
        <v>1</v>
      </c>
      <c r="G24" s="189" t="s">
        <v>107</v>
      </c>
      <c r="H24" s="365">
        <v>33333333</v>
      </c>
      <c r="I24" s="348"/>
      <c r="J24" s="348"/>
      <c r="K24" s="348"/>
      <c r="L24" s="364"/>
      <c r="M24" s="481">
        <v>45658</v>
      </c>
      <c r="N24" s="481">
        <v>46021</v>
      </c>
      <c r="O24" s="537"/>
      <c r="P24" s="463"/>
      <c r="Q24" s="539"/>
      <c r="R24" s="130"/>
      <c r="S24" s="130"/>
      <c r="T24" s="167"/>
      <c r="U24" s="366"/>
      <c r="V24" s="366"/>
      <c r="X24" s="159"/>
      <c r="Z24" s="158"/>
      <c r="AA24" s="159"/>
      <c r="AB24" s="16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</row>
    <row r="25" spans="2:251" ht="29.1" customHeight="1">
      <c r="B25" s="543"/>
      <c r="C25" s="545"/>
      <c r="D25" s="189" t="s">
        <v>49</v>
      </c>
      <c r="E25" s="480"/>
      <c r="F25" s="255">
        <v>0</v>
      </c>
      <c r="G25" s="189" t="s">
        <v>50</v>
      </c>
      <c r="H25" s="349"/>
      <c r="I25" s="348"/>
      <c r="J25" s="348"/>
      <c r="K25" s="348"/>
      <c r="L25" s="364"/>
      <c r="M25" s="478"/>
      <c r="N25" s="478"/>
      <c r="O25" s="538"/>
      <c r="P25" s="465"/>
      <c r="Q25" s="540"/>
      <c r="R25" s="130"/>
      <c r="S25" s="130"/>
      <c r="T25" s="167"/>
      <c r="U25" s="366"/>
      <c r="V25" s="366"/>
      <c r="X25" s="159"/>
      <c r="Z25" s="158"/>
      <c r="AA25" s="159"/>
      <c r="AB25" s="16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</row>
    <row r="26" spans="2:251" ht="33" customHeight="1">
      <c r="B26" s="546" t="s">
        <v>526</v>
      </c>
      <c r="C26" s="477" t="s">
        <v>527</v>
      </c>
      <c r="D26" s="189" t="s">
        <v>107</v>
      </c>
      <c r="E26" s="479" t="s">
        <v>528</v>
      </c>
      <c r="F26" s="367">
        <v>130</v>
      </c>
      <c r="G26" s="189" t="s">
        <v>107</v>
      </c>
      <c r="H26" s="365">
        <v>150000000</v>
      </c>
      <c r="I26" s="368"/>
      <c r="J26" s="253"/>
      <c r="K26" s="269"/>
      <c r="L26" s="253"/>
      <c r="M26" s="481">
        <v>45292</v>
      </c>
      <c r="N26" s="481">
        <v>46021</v>
      </c>
      <c r="O26" s="475">
        <f>+F27/F26</f>
        <v>0</v>
      </c>
      <c r="P26" s="475">
        <f>+H27/H26</f>
        <v>0</v>
      </c>
      <c r="Q26" s="476" t="e">
        <f>+(O26*O26)/P26</f>
        <v>#DIV/0!</v>
      </c>
      <c r="T26" s="167"/>
      <c r="U26" s="474"/>
      <c r="V26" s="474"/>
      <c r="X26" s="176"/>
      <c r="Z26" s="177"/>
      <c r="AA26" s="159"/>
      <c r="AB26" s="160"/>
    </row>
    <row r="27" spans="2:251" ht="21.95" customHeight="1">
      <c r="B27" s="546"/>
      <c r="C27" s="478"/>
      <c r="D27" s="189" t="s">
        <v>49</v>
      </c>
      <c r="E27" s="480"/>
      <c r="F27" s="369">
        <v>0</v>
      </c>
      <c r="G27" s="189" t="s">
        <v>50</v>
      </c>
      <c r="H27" s="365"/>
      <c r="I27" s="365"/>
      <c r="J27" s="253"/>
      <c r="K27" s="269"/>
      <c r="L27" s="253"/>
      <c r="M27" s="478"/>
      <c r="N27" s="478"/>
      <c r="O27" s="475"/>
      <c r="P27" s="475"/>
      <c r="Q27" s="476"/>
      <c r="T27" s="167"/>
      <c r="U27" s="366"/>
      <c r="V27" s="366"/>
      <c r="X27" s="176"/>
      <c r="Z27" s="177"/>
      <c r="AA27" s="159"/>
      <c r="AB27" s="160"/>
    </row>
    <row r="28" spans="2:251" ht="27" customHeight="1">
      <c r="B28" s="546"/>
      <c r="C28" s="477" t="s">
        <v>529</v>
      </c>
      <c r="D28" s="189" t="s">
        <v>47</v>
      </c>
      <c r="E28" s="479" t="s">
        <v>530</v>
      </c>
      <c r="F28" s="369">
        <v>1</v>
      </c>
      <c r="G28" s="189" t="s">
        <v>47</v>
      </c>
      <c r="H28" s="365">
        <v>50000000</v>
      </c>
      <c r="I28" s="365"/>
      <c r="J28" s="268"/>
      <c r="K28" s="269"/>
      <c r="L28" s="268"/>
      <c r="M28" s="481">
        <v>45292</v>
      </c>
      <c r="N28" s="481">
        <v>46021</v>
      </c>
      <c r="O28" s="475">
        <f t="shared" ref="O28:O32" si="0">+F29/F28</f>
        <v>0</v>
      </c>
      <c r="P28" s="475">
        <f t="shared" ref="P28:P32" si="1">+H29/H28</f>
        <v>0</v>
      </c>
      <c r="Q28" s="476" t="e">
        <f t="shared" ref="Q28:Q32" si="2">+(O28*O28)/P28</f>
        <v>#DIV/0!</v>
      </c>
      <c r="X28" s="205"/>
      <c r="Z28" s="177"/>
      <c r="AA28" s="159"/>
      <c r="AB28" s="160"/>
    </row>
    <row r="29" spans="2:251" ht="27" customHeight="1">
      <c r="B29" s="546"/>
      <c r="C29" s="478"/>
      <c r="D29" s="189" t="s">
        <v>49</v>
      </c>
      <c r="E29" s="480"/>
      <c r="F29" s="369">
        <v>0</v>
      </c>
      <c r="G29" s="189" t="s">
        <v>50</v>
      </c>
      <c r="H29" s="365"/>
      <c r="I29" s="365"/>
      <c r="J29" s="268"/>
      <c r="K29" s="269"/>
      <c r="L29" s="268"/>
      <c r="M29" s="478"/>
      <c r="N29" s="478"/>
      <c r="O29" s="475"/>
      <c r="P29" s="475"/>
      <c r="Q29" s="476"/>
      <c r="X29" s="205"/>
      <c r="Z29" s="177"/>
      <c r="AA29" s="159"/>
      <c r="AB29" s="160"/>
    </row>
    <row r="30" spans="2:251" ht="27" customHeight="1">
      <c r="B30" s="547" t="s">
        <v>531</v>
      </c>
      <c r="C30" s="550" t="s">
        <v>532</v>
      </c>
      <c r="D30" s="189" t="s">
        <v>47</v>
      </c>
      <c r="E30" s="479" t="s">
        <v>533</v>
      </c>
      <c r="F30" s="369">
        <v>1</v>
      </c>
      <c r="G30" s="189" t="s">
        <v>107</v>
      </c>
      <c r="H30" s="365">
        <v>50000000</v>
      </c>
      <c r="I30" s="365"/>
      <c r="J30" s="268"/>
      <c r="K30" s="269"/>
      <c r="L30" s="268"/>
      <c r="M30" s="481">
        <v>45658</v>
      </c>
      <c r="N30" s="481">
        <v>46021</v>
      </c>
      <c r="O30" s="475">
        <f t="shared" si="0"/>
        <v>0</v>
      </c>
      <c r="P30" s="475">
        <f t="shared" si="1"/>
        <v>0</v>
      </c>
      <c r="Q30" s="476" t="e">
        <f t="shared" si="2"/>
        <v>#DIV/0!</v>
      </c>
      <c r="X30" s="205"/>
      <c r="Z30" s="177"/>
      <c r="AA30" s="159"/>
      <c r="AB30" s="160"/>
    </row>
    <row r="31" spans="2:251" ht="50.1" customHeight="1">
      <c r="B31" s="548"/>
      <c r="C31" s="551"/>
      <c r="D31" s="189" t="s">
        <v>49</v>
      </c>
      <c r="E31" s="480"/>
      <c r="F31" s="369">
        <v>0</v>
      </c>
      <c r="G31" s="189" t="s">
        <v>50</v>
      </c>
      <c r="H31" s="365"/>
      <c r="I31" s="365"/>
      <c r="J31" s="268"/>
      <c r="K31" s="269"/>
      <c r="L31" s="268"/>
      <c r="M31" s="478"/>
      <c r="N31" s="478"/>
      <c r="O31" s="475"/>
      <c r="P31" s="475"/>
      <c r="Q31" s="476"/>
      <c r="X31" s="205"/>
      <c r="Z31" s="177"/>
      <c r="AA31" s="159"/>
      <c r="AB31" s="160"/>
    </row>
    <row r="32" spans="2:251" ht="27" customHeight="1">
      <c r="B32" s="548"/>
      <c r="C32" s="552" t="s">
        <v>534</v>
      </c>
      <c r="D32" s="189" t="s">
        <v>47</v>
      </c>
      <c r="E32" s="479" t="s">
        <v>533</v>
      </c>
      <c r="F32" s="369">
        <v>1</v>
      </c>
      <c r="G32" s="189" t="s">
        <v>107</v>
      </c>
      <c r="H32" s="365">
        <v>50000000</v>
      </c>
      <c r="I32" s="365"/>
      <c r="J32" s="268"/>
      <c r="K32" s="269"/>
      <c r="L32" s="268"/>
      <c r="M32" s="481">
        <v>45658</v>
      </c>
      <c r="N32" s="481">
        <v>46021</v>
      </c>
      <c r="O32" s="475">
        <f t="shared" si="0"/>
        <v>0</v>
      </c>
      <c r="P32" s="475">
        <f t="shared" si="1"/>
        <v>0</v>
      </c>
      <c r="Q32" s="476" t="e">
        <f t="shared" si="2"/>
        <v>#DIV/0!</v>
      </c>
      <c r="X32" s="205"/>
      <c r="Z32" s="177"/>
      <c r="AA32" s="159"/>
      <c r="AB32" s="160"/>
    </row>
    <row r="33" spans="2:28" ht="53.1" customHeight="1">
      <c r="B33" s="549"/>
      <c r="C33" s="553"/>
      <c r="D33" s="189" t="s">
        <v>49</v>
      </c>
      <c r="E33" s="480"/>
      <c r="F33" s="369">
        <v>0</v>
      </c>
      <c r="G33" s="189" t="s">
        <v>50</v>
      </c>
      <c r="H33" s="365"/>
      <c r="I33" s="365"/>
      <c r="J33" s="268"/>
      <c r="K33" s="269"/>
      <c r="L33" s="268"/>
      <c r="M33" s="478"/>
      <c r="N33" s="478"/>
      <c r="O33" s="475"/>
      <c r="P33" s="475"/>
      <c r="Q33" s="476"/>
      <c r="X33" s="205"/>
      <c r="Z33" s="177"/>
      <c r="AA33" s="159"/>
      <c r="AB33" s="160"/>
    </row>
    <row r="34" spans="2:28" ht="21" customHeight="1">
      <c r="B34" s="546" t="s">
        <v>535</v>
      </c>
      <c r="C34" s="526" t="s">
        <v>536</v>
      </c>
      <c r="D34" s="189" t="s">
        <v>47</v>
      </c>
      <c r="E34" s="479" t="s">
        <v>537</v>
      </c>
      <c r="F34" s="369">
        <v>1</v>
      </c>
      <c r="G34" s="189" t="s">
        <v>47</v>
      </c>
      <c r="H34" s="365">
        <v>50000000</v>
      </c>
      <c r="I34" s="365"/>
      <c r="J34" s="253"/>
      <c r="K34" s="269"/>
      <c r="L34" s="253"/>
      <c r="M34" s="481">
        <v>45658</v>
      </c>
      <c r="N34" s="481">
        <v>46021</v>
      </c>
      <c r="O34" s="475">
        <f t="shared" ref="O34" si="3">+F35/F34</f>
        <v>0</v>
      </c>
      <c r="P34" s="475">
        <f t="shared" ref="P34" si="4">+H35/H34</f>
        <v>0</v>
      </c>
      <c r="Q34" s="476" t="e">
        <f t="shared" ref="Q34" si="5">+(O34*O34)/P34</f>
        <v>#DIV/0!</v>
      </c>
      <c r="X34" s="205"/>
    </row>
    <row r="35" spans="2:28" ht="19.5" customHeight="1">
      <c r="B35" s="546"/>
      <c r="C35" s="527"/>
      <c r="D35" s="189" t="s">
        <v>49</v>
      </c>
      <c r="E35" s="480"/>
      <c r="F35" s="369">
        <v>0</v>
      </c>
      <c r="G35" s="189" t="s">
        <v>50</v>
      </c>
      <c r="H35" s="365"/>
      <c r="I35" s="365"/>
      <c r="J35" s="253"/>
      <c r="K35" s="269"/>
      <c r="L35" s="253"/>
      <c r="M35" s="478"/>
      <c r="N35" s="478"/>
      <c r="O35" s="475"/>
      <c r="P35" s="475"/>
      <c r="Q35" s="476"/>
      <c r="AB35" s="160"/>
    </row>
    <row r="36" spans="2:28" ht="19.5" customHeight="1">
      <c r="B36" s="546"/>
      <c r="C36" s="526" t="s">
        <v>538</v>
      </c>
      <c r="D36" s="189" t="s">
        <v>47</v>
      </c>
      <c r="E36" s="528" t="s">
        <v>522</v>
      </c>
      <c r="F36" s="370">
        <v>1</v>
      </c>
      <c r="G36" s="189" t="s">
        <v>107</v>
      </c>
      <c r="H36" s="365">
        <v>50000000</v>
      </c>
      <c r="I36" s="365"/>
      <c r="J36" s="253"/>
      <c r="K36" s="269"/>
      <c r="L36" s="253"/>
      <c r="M36" s="481">
        <v>45658</v>
      </c>
      <c r="N36" s="481">
        <v>46021</v>
      </c>
      <c r="O36" s="475">
        <f t="shared" ref="O36" si="6">+F37/F36</f>
        <v>0</v>
      </c>
      <c r="P36" s="475">
        <f t="shared" ref="P36" si="7">+H37/H36</f>
        <v>0</v>
      </c>
      <c r="Q36" s="476" t="e">
        <f t="shared" ref="Q36" si="8">+(O36*O36)/P36</f>
        <v>#DIV/0!</v>
      </c>
      <c r="AB36" s="160"/>
    </row>
    <row r="37" spans="2:28" ht="19.5" customHeight="1">
      <c r="B37" s="546"/>
      <c r="C37" s="527"/>
      <c r="D37" s="189" t="s">
        <v>49</v>
      </c>
      <c r="E37" s="529"/>
      <c r="F37" s="370">
        <v>0</v>
      </c>
      <c r="G37" s="189" t="s">
        <v>50</v>
      </c>
      <c r="H37" s="365"/>
      <c r="I37" s="365"/>
      <c r="J37" s="253"/>
      <c r="K37" s="269"/>
      <c r="L37" s="253"/>
      <c r="M37" s="478"/>
      <c r="N37" s="478"/>
      <c r="O37" s="475"/>
      <c r="P37" s="475"/>
      <c r="Q37" s="476"/>
      <c r="AB37" s="160"/>
    </row>
    <row r="38" spans="2:28" ht="19.5" customHeight="1">
      <c r="B38" s="546"/>
      <c r="C38" s="477" t="s">
        <v>539</v>
      </c>
      <c r="D38" s="189" t="s">
        <v>47</v>
      </c>
      <c r="E38" s="528" t="s">
        <v>540</v>
      </c>
      <c r="F38" s="370">
        <v>350</v>
      </c>
      <c r="G38" s="189" t="s">
        <v>107</v>
      </c>
      <c r="H38" s="365">
        <v>28211828</v>
      </c>
      <c r="I38" s="365"/>
      <c r="J38" s="253"/>
      <c r="K38" s="269"/>
      <c r="L38" s="253"/>
      <c r="M38" s="481">
        <v>45658</v>
      </c>
      <c r="N38" s="481">
        <v>46021</v>
      </c>
      <c r="O38" s="475">
        <f t="shared" ref="O38" si="9">+F39/F38</f>
        <v>0</v>
      </c>
      <c r="P38" s="475">
        <f t="shared" ref="P38" si="10">+H39/H38</f>
        <v>0</v>
      </c>
      <c r="Q38" s="476" t="e">
        <f t="shared" ref="Q38" si="11">+(O38*O38)/P38</f>
        <v>#DIV/0!</v>
      </c>
      <c r="AB38" s="160"/>
    </row>
    <row r="39" spans="2:28" ht="19.5" customHeight="1">
      <c r="B39" s="546"/>
      <c r="C39" s="554"/>
      <c r="D39" s="189" t="s">
        <v>49</v>
      </c>
      <c r="E39" s="529"/>
      <c r="F39" s="370">
        <v>0</v>
      </c>
      <c r="G39" s="189" t="s">
        <v>50</v>
      </c>
      <c r="H39" s="365"/>
      <c r="I39" s="365"/>
      <c r="J39" s="253"/>
      <c r="K39" s="269"/>
      <c r="L39" s="253"/>
      <c r="M39" s="478"/>
      <c r="N39" s="478"/>
      <c r="O39" s="475"/>
      <c r="P39" s="475"/>
      <c r="Q39" s="476"/>
      <c r="AB39" s="160"/>
    </row>
    <row r="40" spans="2:28" ht="25.5" customHeight="1">
      <c r="B40" s="546"/>
      <c r="C40" s="555" t="s">
        <v>541</v>
      </c>
      <c r="D40" s="189" t="s">
        <v>47</v>
      </c>
      <c r="E40" s="528" t="s">
        <v>542</v>
      </c>
      <c r="F40" s="370">
        <v>1</v>
      </c>
      <c r="G40" s="189" t="s">
        <v>47</v>
      </c>
      <c r="H40" s="365">
        <v>20000000</v>
      </c>
      <c r="I40" s="365"/>
      <c r="J40" s="253"/>
      <c r="K40" s="269"/>
      <c r="L40" s="253"/>
      <c r="M40" s="481">
        <v>45658</v>
      </c>
      <c r="N40" s="481">
        <v>46021</v>
      </c>
      <c r="O40" s="475">
        <f t="shared" ref="O40" si="12">+F41/F40</f>
        <v>0</v>
      </c>
      <c r="P40" s="475">
        <f t="shared" ref="P40" si="13">+H41/H40</f>
        <v>0</v>
      </c>
      <c r="Q40" s="476" t="e">
        <f t="shared" ref="Q40" si="14">+(O40*O40)/P40</f>
        <v>#DIV/0!</v>
      </c>
    </row>
    <row r="41" spans="2:28" ht="24" customHeight="1">
      <c r="B41" s="546"/>
      <c r="C41" s="527"/>
      <c r="D41" s="189" t="s">
        <v>49</v>
      </c>
      <c r="E41" s="529"/>
      <c r="F41" s="370">
        <v>0</v>
      </c>
      <c r="G41" s="189" t="s">
        <v>50</v>
      </c>
      <c r="H41" s="365"/>
      <c r="I41" s="365"/>
      <c r="J41" s="253"/>
      <c r="K41" s="269"/>
      <c r="L41" s="253"/>
      <c r="M41" s="478"/>
      <c r="N41" s="478"/>
      <c r="O41" s="475"/>
      <c r="P41" s="475"/>
      <c r="Q41" s="476"/>
    </row>
    <row r="42" spans="2:28" ht="33.950000000000003" customHeight="1">
      <c r="B42" s="546" t="s">
        <v>543</v>
      </c>
      <c r="C42" s="555" t="s">
        <v>544</v>
      </c>
      <c r="D42" s="189" t="s">
        <v>47</v>
      </c>
      <c r="E42" s="528" t="s">
        <v>522</v>
      </c>
      <c r="F42" s="370">
        <v>1</v>
      </c>
      <c r="G42" s="189" t="s">
        <v>47</v>
      </c>
      <c r="H42" s="365">
        <v>50000000</v>
      </c>
      <c r="I42" s="365"/>
      <c r="J42" s="253"/>
      <c r="K42" s="269"/>
      <c r="L42" s="336"/>
      <c r="M42" s="481">
        <v>45658</v>
      </c>
      <c r="N42" s="481">
        <v>46021</v>
      </c>
      <c r="O42" s="475">
        <f t="shared" ref="O42" si="15">+F43/F42</f>
        <v>0</v>
      </c>
      <c r="P42" s="475">
        <f t="shared" ref="P42" si="16">+H43/H42</f>
        <v>0</v>
      </c>
      <c r="Q42" s="476" t="e">
        <f t="shared" ref="Q42" si="17">+(O42*O42)/P42</f>
        <v>#DIV/0!</v>
      </c>
    </row>
    <row r="43" spans="2:28" ht="15.75">
      <c r="B43" s="546"/>
      <c r="C43" s="527"/>
      <c r="D43" s="189" t="s">
        <v>49</v>
      </c>
      <c r="E43" s="529"/>
      <c r="F43" s="370">
        <v>0</v>
      </c>
      <c r="G43" s="189" t="s">
        <v>50</v>
      </c>
      <c r="H43" s="365"/>
      <c r="I43" s="365"/>
      <c r="J43" s="268"/>
      <c r="K43" s="269"/>
      <c r="L43" s="253"/>
      <c r="M43" s="478"/>
      <c r="N43" s="478"/>
      <c r="O43" s="475"/>
      <c r="P43" s="475"/>
      <c r="Q43" s="476"/>
    </row>
    <row r="44" spans="2:28" ht="15.75">
      <c r="B44" s="546"/>
      <c r="C44" s="555" t="s">
        <v>545</v>
      </c>
      <c r="D44" s="189" t="s">
        <v>47</v>
      </c>
      <c r="E44" s="528" t="s">
        <v>540</v>
      </c>
      <c r="F44" s="370">
        <v>50</v>
      </c>
      <c r="G44" s="189" t="s">
        <v>107</v>
      </c>
      <c r="H44" s="365">
        <v>30000000</v>
      </c>
      <c r="I44" s="365"/>
      <c r="J44" s="268"/>
      <c r="K44" s="269"/>
      <c r="L44" s="253"/>
      <c r="M44" s="481">
        <v>45658</v>
      </c>
      <c r="N44" s="481">
        <v>46021</v>
      </c>
      <c r="O44" s="475">
        <f t="shared" ref="O44" si="18">+F45/F44</f>
        <v>0</v>
      </c>
      <c r="P44" s="475">
        <f t="shared" ref="P44" si="19">+H45/H44</f>
        <v>0</v>
      </c>
      <c r="Q44" s="476" t="e">
        <f t="shared" ref="Q44" si="20">+(O44*O44)/P44</f>
        <v>#DIV/0!</v>
      </c>
    </row>
    <row r="45" spans="2:28" ht="15.75">
      <c r="B45" s="546"/>
      <c r="C45" s="527"/>
      <c r="D45" s="189" t="s">
        <v>49</v>
      </c>
      <c r="E45" s="529"/>
      <c r="F45" s="370">
        <v>0</v>
      </c>
      <c r="G45" s="189" t="s">
        <v>50</v>
      </c>
      <c r="H45" s="365"/>
      <c r="I45" s="365"/>
      <c r="J45" s="268"/>
      <c r="K45" s="269"/>
      <c r="L45" s="253"/>
      <c r="M45" s="478"/>
      <c r="N45" s="478"/>
      <c r="O45" s="475"/>
      <c r="P45" s="475"/>
      <c r="Q45" s="476"/>
    </row>
    <row r="46" spans="2:28" ht="18" customHeight="1">
      <c r="B46" s="546"/>
      <c r="C46" s="555" t="s">
        <v>546</v>
      </c>
      <c r="D46" s="189" t="s">
        <v>47</v>
      </c>
      <c r="E46" s="528" t="s">
        <v>547</v>
      </c>
      <c r="F46" s="370">
        <v>1</v>
      </c>
      <c r="G46" s="189" t="s">
        <v>47</v>
      </c>
      <c r="H46" s="365">
        <v>20000000</v>
      </c>
      <c r="I46" s="365"/>
      <c r="J46" s="253"/>
      <c r="K46" s="269"/>
      <c r="L46" s="253"/>
      <c r="M46" s="481">
        <v>45658</v>
      </c>
      <c r="N46" s="481">
        <v>46021</v>
      </c>
      <c r="O46" s="475">
        <f t="shared" ref="O46" si="21">+F47/F46</f>
        <v>0</v>
      </c>
      <c r="P46" s="475">
        <f t="shared" ref="P46" si="22">+H47/H46</f>
        <v>0</v>
      </c>
      <c r="Q46" s="476" t="e">
        <f t="shared" ref="Q46" si="23">+(O46*O46)/P46</f>
        <v>#DIV/0!</v>
      </c>
    </row>
    <row r="47" spans="2:28" ht="21.75" customHeight="1">
      <c r="B47" s="546"/>
      <c r="C47" s="527"/>
      <c r="D47" s="189" t="s">
        <v>49</v>
      </c>
      <c r="E47" s="529"/>
      <c r="F47" s="370">
        <v>0</v>
      </c>
      <c r="G47" s="189" t="s">
        <v>50</v>
      </c>
      <c r="H47" s="365"/>
      <c r="I47" s="365"/>
      <c r="J47" s="268"/>
      <c r="K47" s="269"/>
      <c r="L47" s="268"/>
      <c r="M47" s="478"/>
      <c r="N47" s="478"/>
      <c r="O47" s="475"/>
      <c r="P47" s="475"/>
      <c r="Q47" s="476"/>
    </row>
    <row r="48" spans="2:28" ht="36" customHeight="1">
      <c r="B48" s="546" t="s">
        <v>548</v>
      </c>
      <c r="C48" s="555" t="s">
        <v>549</v>
      </c>
      <c r="D48" s="189" t="s">
        <v>47</v>
      </c>
      <c r="E48" s="528" t="s">
        <v>550</v>
      </c>
      <c r="F48" s="370">
        <v>4</v>
      </c>
      <c r="G48" s="189" t="s">
        <v>47</v>
      </c>
      <c r="H48" s="365">
        <v>100000000</v>
      </c>
      <c r="I48" s="365"/>
      <c r="J48" s="371"/>
      <c r="K48" s="269"/>
      <c r="L48" s="336"/>
      <c r="M48" s="481">
        <v>45658</v>
      </c>
      <c r="N48" s="481">
        <v>46021</v>
      </c>
      <c r="O48" s="475">
        <f t="shared" ref="O48" si="24">+F49/F48</f>
        <v>0</v>
      </c>
      <c r="P48" s="475">
        <f t="shared" ref="P48" si="25">+H49/H48</f>
        <v>0</v>
      </c>
      <c r="Q48" s="476" t="e">
        <f t="shared" ref="Q48" si="26">+(O48*O48)/P48</f>
        <v>#DIV/0!</v>
      </c>
    </row>
    <row r="49" spans="2:18" ht="15.75">
      <c r="B49" s="546"/>
      <c r="C49" s="527"/>
      <c r="D49" s="189" t="s">
        <v>49</v>
      </c>
      <c r="E49" s="529"/>
      <c r="F49" s="370">
        <v>0</v>
      </c>
      <c r="G49" s="189" t="s">
        <v>50</v>
      </c>
      <c r="H49" s="365"/>
      <c r="I49" s="365"/>
      <c r="J49" s="372"/>
      <c r="K49" s="269"/>
      <c r="L49" s="253"/>
      <c r="M49" s="478"/>
      <c r="N49" s="478"/>
      <c r="O49" s="475"/>
      <c r="P49" s="475"/>
      <c r="Q49" s="476"/>
    </row>
    <row r="50" spans="2:18" ht="15.75">
      <c r="B50" s="546"/>
      <c r="C50" s="555" t="s">
        <v>551</v>
      </c>
      <c r="D50" s="189" t="s">
        <v>47</v>
      </c>
      <c r="E50" s="479" t="s">
        <v>550</v>
      </c>
      <c r="F50" s="370">
        <v>4</v>
      </c>
      <c r="G50" s="189" t="s">
        <v>107</v>
      </c>
      <c r="H50" s="365">
        <v>33500000</v>
      </c>
      <c r="I50" s="365"/>
      <c r="J50" s="372"/>
      <c r="K50" s="269"/>
      <c r="L50" s="253"/>
      <c r="M50" s="481">
        <v>45658</v>
      </c>
      <c r="N50" s="481">
        <v>46021</v>
      </c>
      <c r="O50" s="475">
        <f t="shared" ref="O50:O56" si="27">+F51/F50</f>
        <v>0</v>
      </c>
      <c r="P50" s="475">
        <f t="shared" ref="P50:P56" si="28">+H51/H50</f>
        <v>0</v>
      </c>
      <c r="Q50" s="476" t="e">
        <f t="shared" ref="Q50:Q56" si="29">+(O50*O50)/P50</f>
        <v>#DIV/0!</v>
      </c>
    </row>
    <row r="51" spans="2:18" ht="24" customHeight="1">
      <c r="B51" s="546"/>
      <c r="C51" s="527"/>
      <c r="D51" s="189" t="s">
        <v>49</v>
      </c>
      <c r="E51" s="480"/>
      <c r="F51" s="370">
        <v>0</v>
      </c>
      <c r="G51" s="189" t="s">
        <v>50</v>
      </c>
      <c r="H51" s="365"/>
      <c r="I51" s="365"/>
      <c r="J51" s="268"/>
      <c r="K51" s="269"/>
      <c r="L51" s="253"/>
      <c r="M51" s="478"/>
      <c r="N51" s="478"/>
      <c r="O51" s="475"/>
      <c r="P51" s="475"/>
      <c r="Q51" s="476"/>
    </row>
    <row r="52" spans="2:18" ht="24" customHeight="1">
      <c r="B52" s="560" t="s">
        <v>552</v>
      </c>
      <c r="C52" s="555" t="s">
        <v>553</v>
      </c>
      <c r="D52" s="189" t="s">
        <v>47</v>
      </c>
      <c r="E52" s="479" t="s">
        <v>554</v>
      </c>
      <c r="F52" s="370">
        <v>2</v>
      </c>
      <c r="G52" s="189" t="s">
        <v>107</v>
      </c>
      <c r="H52" s="365">
        <v>30000000</v>
      </c>
      <c r="I52" s="365"/>
      <c r="J52" s="268"/>
      <c r="K52" s="269"/>
      <c r="L52" s="253"/>
      <c r="M52" s="481">
        <v>45658</v>
      </c>
      <c r="N52" s="481">
        <v>46021</v>
      </c>
      <c r="O52" s="475">
        <f t="shared" si="27"/>
        <v>0</v>
      </c>
      <c r="P52" s="475">
        <f t="shared" si="28"/>
        <v>0</v>
      </c>
      <c r="Q52" s="476" t="e">
        <f t="shared" si="29"/>
        <v>#DIV/0!</v>
      </c>
    </row>
    <row r="53" spans="2:18" ht="24" customHeight="1">
      <c r="B53" s="561"/>
      <c r="C53" s="527"/>
      <c r="D53" s="189" t="s">
        <v>49</v>
      </c>
      <c r="E53" s="480"/>
      <c r="F53" s="370">
        <v>0</v>
      </c>
      <c r="G53" s="189" t="s">
        <v>50</v>
      </c>
      <c r="H53" s="365"/>
      <c r="I53" s="365"/>
      <c r="J53" s="268"/>
      <c r="K53" s="269"/>
      <c r="L53" s="253"/>
      <c r="M53" s="478"/>
      <c r="N53" s="478"/>
      <c r="O53" s="475"/>
      <c r="P53" s="475"/>
      <c r="Q53" s="476"/>
    </row>
    <row r="54" spans="2:18" ht="24" customHeight="1">
      <c r="B54" s="561"/>
      <c r="C54" s="556" t="s">
        <v>555</v>
      </c>
      <c r="D54" s="189" t="s">
        <v>47</v>
      </c>
      <c r="E54" s="558" t="s">
        <v>522</v>
      </c>
      <c r="F54" s="370">
        <v>1</v>
      </c>
      <c r="G54" s="189" t="s">
        <v>107</v>
      </c>
      <c r="H54" s="365">
        <v>20000000</v>
      </c>
      <c r="I54" s="365"/>
      <c r="J54" s="268"/>
      <c r="K54" s="269"/>
      <c r="L54" s="253"/>
      <c r="M54" s="481">
        <v>45658</v>
      </c>
      <c r="N54" s="481">
        <v>46021</v>
      </c>
      <c r="O54" s="475">
        <f t="shared" si="27"/>
        <v>0</v>
      </c>
      <c r="P54" s="475">
        <f t="shared" si="28"/>
        <v>0</v>
      </c>
      <c r="Q54" s="476" t="e">
        <f t="shared" si="29"/>
        <v>#DIV/0!</v>
      </c>
    </row>
    <row r="55" spans="2:18" ht="24" customHeight="1">
      <c r="B55" s="561"/>
      <c r="C55" s="557"/>
      <c r="D55" s="189" t="s">
        <v>49</v>
      </c>
      <c r="E55" s="529"/>
      <c r="F55" s="370">
        <v>0</v>
      </c>
      <c r="G55" s="189" t="s">
        <v>50</v>
      </c>
      <c r="H55" s="365"/>
      <c r="I55" s="365"/>
      <c r="J55" s="268"/>
      <c r="K55" s="269"/>
      <c r="L55" s="253"/>
      <c r="M55" s="478"/>
      <c r="N55" s="478"/>
      <c r="O55" s="475"/>
      <c r="P55" s="475"/>
      <c r="Q55" s="476"/>
    </row>
    <row r="56" spans="2:18" ht="24" customHeight="1">
      <c r="B56" s="561"/>
      <c r="C56" s="555" t="s">
        <v>556</v>
      </c>
      <c r="D56" s="189" t="s">
        <v>47</v>
      </c>
      <c r="E56" s="479" t="s">
        <v>557</v>
      </c>
      <c r="F56" s="370">
        <v>13</v>
      </c>
      <c r="G56" s="189" t="s">
        <v>107</v>
      </c>
      <c r="H56" s="365">
        <v>15000000</v>
      </c>
      <c r="I56" s="365"/>
      <c r="J56" s="268"/>
      <c r="K56" s="269"/>
      <c r="L56" s="253"/>
      <c r="M56" s="481">
        <v>45658</v>
      </c>
      <c r="N56" s="481">
        <v>46021</v>
      </c>
      <c r="O56" s="475">
        <f t="shared" si="27"/>
        <v>0</v>
      </c>
      <c r="P56" s="475">
        <f t="shared" si="28"/>
        <v>0</v>
      </c>
      <c r="Q56" s="476" t="e">
        <f t="shared" si="29"/>
        <v>#DIV/0!</v>
      </c>
    </row>
    <row r="57" spans="2:18" ht="24" customHeight="1">
      <c r="B57" s="561"/>
      <c r="C57" s="527"/>
      <c r="D57" s="189" t="s">
        <v>49</v>
      </c>
      <c r="E57" s="480"/>
      <c r="F57" s="370">
        <v>0</v>
      </c>
      <c r="G57" s="189" t="s">
        <v>50</v>
      </c>
      <c r="H57" s="365"/>
      <c r="I57" s="365"/>
      <c r="J57" s="268"/>
      <c r="K57" s="269"/>
      <c r="L57" s="253"/>
      <c r="M57" s="478"/>
      <c r="N57" s="478"/>
      <c r="O57" s="475"/>
      <c r="P57" s="475"/>
      <c r="Q57" s="476"/>
    </row>
    <row r="58" spans="2:18" ht="23.1" customHeight="1">
      <c r="B58" s="561"/>
      <c r="C58" s="556" t="s">
        <v>558</v>
      </c>
      <c r="D58" s="189" t="s">
        <v>47</v>
      </c>
      <c r="E58" s="479" t="s">
        <v>559</v>
      </c>
      <c r="F58" s="370">
        <v>150</v>
      </c>
      <c r="G58" s="189" t="s">
        <v>107</v>
      </c>
      <c r="H58" s="365">
        <v>15000000</v>
      </c>
      <c r="I58" s="365"/>
      <c r="J58" s="253"/>
      <c r="K58" s="269"/>
      <c r="L58" s="336"/>
      <c r="M58" s="481">
        <v>45658</v>
      </c>
      <c r="N58" s="481">
        <v>46021</v>
      </c>
      <c r="O58" s="475" t="e">
        <f>+#REF!/F58</f>
        <v>#REF!</v>
      </c>
      <c r="P58" s="475" t="e">
        <f>+#REF!/H58</f>
        <v>#REF!</v>
      </c>
      <c r="Q58" s="476" t="e">
        <f t="shared" ref="Q58" si="30">+(O58*O58)/P58</f>
        <v>#REF!</v>
      </c>
    </row>
    <row r="59" spans="2:18" ht="23.1" customHeight="1">
      <c r="B59" s="561"/>
      <c r="C59" s="557"/>
      <c r="D59" s="189" t="s">
        <v>49</v>
      </c>
      <c r="E59" s="480"/>
      <c r="F59" s="370">
        <v>0</v>
      </c>
      <c r="G59" s="189" t="s">
        <v>50</v>
      </c>
      <c r="H59" s="365"/>
      <c r="I59" s="365"/>
      <c r="J59" s="253"/>
      <c r="K59" s="269"/>
      <c r="L59" s="336"/>
      <c r="M59" s="559"/>
      <c r="N59" s="559"/>
      <c r="O59" s="475"/>
      <c r="P59" s="475"/>
      <c r="Q59" s="476"/>
    </row>
    <row r="60" spans="2:18" ht="23.1" customHeight="1">
      <c r="B60" s="561"/>
      <c r="C60" s="557" t="s">
        <v>560</v>
      </c>
      <c r="D60" s="189" t="s">
        <v>47</v>
      </c>
      <c r="E60" s="479" t="s">
        <v>561</v>
      </c>
      <c r="F60" s="370">
        <v>20</v>
      </c>
      <c r="G60" s="189" t="s">
        <v>107</v>
      </c>
      <c r="H60" s="365">
        <v>20000000</v>
      </c>
      <c r="I60" s="365"/>
      <c r="J60" s="253"/>
      <c r="K60" s="269"/>
      <c r="L60" s="336"/>
      <c r="M60" s="559"/>
      <c r="N60" s="559"/>
      <c r="O60" s="475"/>
      <c r="P60" s="475"/>
      <c r="Q60" s="476"/>
    </row>
    <row r="61" spans="2:18" ht="23.1" customHeight="1">
      <c r="B61" s="561"/>
      <c r="C61" s="557"/>
      <c r="D61" s="189" t="s">
        <v>49</v>
      </c>
      <c r="E61" s="480"/>
      <c r="F61" s="370">
        <v>0</v>
      </c>
      <c r="G61" s="189" t="s">
        <v>50</v>
      </c>
      <c r="H61" s="365"/>
      <c r="I61" s="365"/>
      <c r="J61" s="253"/>
      <c r="K61" s="269"/>
      <c r="L61" s="336"/>
      <c r="M61" s="559"/>
      <c r="N61" s="559"/>
      <c r="O61" s="475"/>
      <c r="P61" s="475"/>
      <c r="Q61" s="476"/>
    </row>
    <row r="62" spans="2:18" ht="15.75">
      <c r="B62" s="486"/>
      <c r="C62" s="487" t="s">
        <v>57</v>
      </c>
      <c r="D62" s="189" t="s">
        <v>47</v>
      </c>
      <c r="E62" s="488"/>
      <c r="F62" s="255"/>
      <c r="G62" s="189" t="s">
        <v>47</v>
      </c>
      <c r="H62" s="373">
        <f>H60+H58+H56+H54+H52+H50+H48+H46+H44+H42+H40+H38+H34+H36+H32+H30+H28+H26+H24+H22+H20</f>
        <v>881711827</v>
      </c>
      <c r="I62" s="373" t="e">
        <f>I58+I50+I48+I46+I44+I42+I40+I38+#REF!+I36+I34+I28+#REF!+I26</f>
        <v>#REF!</v>
      </c>
      <c r="J62" s="253"/>
      <c r="K62" s="253"/>
      <c r="L62" s="253"/>
      <c r="M62" s="253"/>
      <c r="N62" s="257"/>
      <c r="O62" s="490"/>
      <c r="P62" s="490"/>
      <c r="Q62" s="486"/>
    </row>
    <row r="63" spans="2:18" ht="15.75">
      <c r="B63" s="486"/>
      <c r="C63" s="487"/>
      <c r="D63" s="189" t="s">
        <v>49</v>
      </c>
      <c r="E63" s="489"/>
      <c r="F63" s="255"/>
      <c r="G63" s="189" t="s">
        <v>50</v>
      </c>
      <c r="H63" s="374"/>
      <c r="I63" s="374" t="e">
        <f>#REF!+I51+I47+I49+I45+I43+I41+I39+#REF!+I37+I35+I29+#REF!+I27</f>
        <v>#REF!</v>
      </c>
      <c r="J63" s="268"/>
      <c r="K63" s="375"/>
      <c r="L63" s="268"/>
      <c r="M63" s="268"/>
      <c r="N63" s="257"/>
      <c r="O63" s="490"/>
      <c r="P63" s="490"/>
      <c r="Q63" s="486"/>
    </row>
    <row r="64" spans="2:18">
      <c r="D64" s="213"/>
      <c r="H64" s="214"/>
      <c r="I64" s="216"/>
      <c r="J64" s="158"/>
      <c r="K64" s="158"/>
      <c r="L64" s="158"/>
      <c r="M64" s="376"/>
      <c r="N64" s="376"/>
      <c r="O64" s="216"/>
      <c r="P64" s="217"/>
      <c r="Q64" s="218"/>
      <c r="R64" s="217"/>
    </row>
    <row r="65" spans="2:53" ht="31.5">
      <c r="B65" s="492" t="s">
        <v>58</v>
      </c>
      <c r="C65" s="492"/>
      <c r="D65" s="493" t="s">
        <v>59</v>
      </c>
      <c r="E65" s="493"/>
      <c r="F65" s="493"/>
      <c r="G65" s="493"/>
      <c r="H65" s="493"/>
      <c r="I65" s="493"/>
      <c r="J65" s="219" t="s">
        <v>60</v>
      </c>
      <c r="K65" s="493" t="s">
        <v>61</v>
      </c>
      <c r="L65" s="493"/>
      <c r="M65" s="494" t="s">
        <v>62</v>
      </c>
      <c r="N65" s="495"/>
      <c r="O65" s="495"/>
      <c r="P65" s="495"/>
      <c r="Q65" s="495"/>
    </row>
    <row r="66" spans="2:53" ht="26.25" customHeight="1">
      <c r="B66" s="496" t="s">
        <v>562</v>
      </c>
      <c r="C66" s="497"/>
      <c r="D66" s="500" t="s">
        <v>563</v>
      </c>
      <c r="E66" s="501"/>
      <c r="F66" s="501"/>
      <c r="G66" s="501"/>
      <c r="H66" s="501"/>
      <c r="I66" s="502"/>
      <c r="J66" s="506" t="s">
        <v>564</v>
      </c>
      <c r="K66" s="377" t="s">
        <v>47</v>
      </c>
      <c r="L66" s="378">
        <v>971</v>
      </c>
      <c r="M66" s="508" t="s">
        <v>565</v>
      </c>
      <c r="N66" s="509"/>
      <c r="O66" s="509"/>
      <c r="P66" s="509"/>
      <c r="Q66" s="509"/>
    </row>
    <row r="67" spans="2:53" ht="18" customHeight="1">
      <c r="B67" s="498"/>
      <c r="C67" s="499"/>
      <c r="D67" s="503"/>
      <c r="E67" s="504"/>
      <c r="F67" s="504"/>
      <c r="G67" s="504"/>
      <c r="H67" s="504"/>
      <c r="I67" s="505"/>
      <c r="J67" s="507"/>
      <c r="K67" s="377" t="s">
        <v>49</v>
      </c>
      <c r="L67" s="378">
        <v>889</v>
      </c>
      <c r="M67" s="509"/>
      <c r="N67" s="509"/>
      <c r="O67" s="509"/>
      <c r="P67" s="509"/>
      <c r="Q67" s="509"/>
    </row>
    <row r="68" spans="2:53" ht="18.75" customHeight="1">
      <c r="B68" s="517" t="s">
        <v>566</v>
      </c>
      <c r="C68" s="517"/>
      <c r="D68" s="518" t="s">
        <v>567</v>
      </c>
      <c r="E68" s="518"/>
      <c r="F68" s="518"/>
      <c r="G68" s="518"/>
      <c r="H68" s="518"/>
      <c r="I68" s="518"/>
      <c r="J68" s="519" t="s">
        <v>564</v>
      </c>
      <c r="K68" s="377" t="s">
        <v>47</v>
      </c>
      <c r="L68" s="379">
        <v>778</v>
      </c>
      <c r="M68" s="516" t="s">
        <v>441</v>
      </c>
      <c r="N68" s="516"/>
      <c r="O68" s="516"/>
      <c r="P68" s="516"/>
      <c r="Q68" s="516"/>
    </row>
    <row r="69" spans="2:53" ht="14.25" customHeight="1">
      <c r="B69" s="517"/>
      <c r="C69" s="517"/>
      <c r="D69" s="518"/>
      <c r="E69" s="518"/>
      <c r="F69" s="518"/>
      <c r="G69" s="518"/>
      <c r="H69" s="518"/>
      <c r="I69" s="518"/>
      <c r="J69" s="519"/>
      <c r="K69" s="377" t="s">
        <v>49</v>
      </c>
      <c r="L69" s="379">
        <v>713</v>
      </c>
      <c r="M69" s="516"/>
      <c r="N69" s="516"/>
      <c r="O69" s="516"/>
      <c r="P69" s="516"/>
      <c r="Q69" s="516"/>
    </row>
    <row r="70" spans="2:53" ht="15.95" customHeight="1">
      <c r="B70" s="517" t="s">
        <v>568</v>
      </c>
      <c r="C70" s="517"/>
      <c r="D70" s="520" t="s">
        <v>569</v>
      </c>
      <c r="E70" s="521"/>
      <c r="F70" s="521"/>
      <c r="G70" s="521"/>
      <c r="H70" s="521"/>
      <c r="I70" s="522"/>
      <c r="J70" s="523" t="s">
        <v>570</v>
      </c>
      <c r="K70" s="377" t="s">
        <v>47</v>
      </c>
      <c r="L70" s="380">
        <v>280</v>
      </c>
      <c r="M70" s="508" t="s">
        <v>571</v>
      </c>
      <c r="N70" s="509"/>
      <c r="O70" s="509"/>
      <c r="P70" s="509"/>
      <c r="Q70" s="509"/>
    </row>
    <row r="71" spans="2:53">
      <c r="B71" s="517"/>
      <c r="C71" s="517"/>
      <c r="D71" s="503"/>
      <c r="E71" s="504"/>
      <c r="F71" s="504"/>
      <c r="G71" s="504"/>
      <c r="H71" s="504"/>
      <c r="I71" s="505"/>
      <c r="J71" s="507"/>
      <c r="K71" s="377" t="s">
        <v>49</v>
      </c>
      <c r="L71" s="380">
        <v>310</v>
      </c>
      <c r="M71" s="509"/>
      <c r="N71" s="509"/>
      <c r="O71" s="509"/>
      <c r="P71" s="509"/>
      <c r="Q71" s="509"/>
    </row>
    <row r="72" spans="2:53" ht="15" customHeight="1">
      <c r="B72" s="510" t="s">
        <v>442</v>
      </c>
      <c r="C72" s="511"/>
      <c r="D72" s="511"/>
      <c r="E72" s="511"/>
      <c r="F72" s="511"/>
      <c r="G72" s="511"/>
      <c r="H72" s="511"/>
      <c r="I72" s="511"/>
      <c r="J72" s="511"/>
      <c r="K72" s="511"/>
      <c r="L72" s="512"/>
      <c r="M72" s="516" t="s">
        <v>66</v>
      </c>
      <c r="N72" s="516"/>
      <c r="O72" s="516"/>
      <c r="P72" s="516"/>
      <c r="Q72" s="516"/>
    </row>
    <row r="73" spans="2:53" ht="83.1" customHeight="1">
      <c r="B73" s="513"/>
      <c r="C73" s="514"/>
      <c r="D73" s="514"/>
      <c r="E73" s="514"/>
      <c r="F73" s="514"/>
      <c r="G73" s="514"/>
      <c r="H73" s="514"/>
      <c r="I73" s="514"/>
      <c r="J73" s="514"/>
      <c r="K73" s="514"/>
      <c r="L73" s="515"/>
      <c r="M73" s="516"/>
      <c r="N73" s="516"/>
      <c r="O73" s="516"/>
      <c r="P73" s="516"/>
      <c r="Q73" s="516"/>
    </row>
    <row r="74" spans="2:53">
      <c r="M74" s="222"/>
      <c r="N74" s="222"/>
    </row>
    <row r="75" spans="2:53" ht="15.75"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  <c r="AY75" s="225"/>
      <c r="AZ75" s="225"/>
      <c r="BA75" s="225"/>
    </row>
    <row r="76" spans="2:53" ht="15.75"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</row>
    <row r="77" spans="2:53" ht="15.75"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</row>
    <row r="78" spans="2:53" ht="15.75"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</row>
    <row r="79" spans="2:53" ht="15.75"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</row>
    <row r="80" spans="2:53" ht="15.75"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</row>
    <row r="81" spans="18:53" ht="15.75"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</row>
    <row r="82" spans="18:53" ht="15.75"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</row>
    <row r="83" spans="18:53" ht="15.75"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</row>
    <row r="84" spans="18:53" ht="15.75"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</row>
    <row r="85" spans="18:53" ht="15.75"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</row>
    <row r="86" spans="18:53" ht="15.75"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</row>
    <row r="87" spans="18:53" ht="15.75"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</row>
    <row r="88" spans="18:53" ht="15.75"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</row>
    <row r="89" spans="18:53" ht="15.75"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</row>
    <row r="90" spans="18:53" ht="15.75"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</row>
    <row r="91" spans="18:53" ht="15.75"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</row>
    <row r="92" spans="18:53" ht="15.75"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</row>
    <row r="93" spans="18:53" ht="15.75"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</row>
    <row r="94" spans="18:53" ht="15.75"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</row>
    <row r="95" spans="18:53" ht="15.75"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25"/>
      <c r="AF95" s="225"/>
      <c r="AG95" s="225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</row>
    <row r="96" spans="18:53" ht="15.75"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225"/>
      <c r="AU96" s="225"/>
      <c r="AV96" s="225"/>
      <c r="AW96" s="225"/>
      <c r="AX96" s="225"/>
      <c r="AY96" s="225"/>
      <c r="AZ96" s="225"/>
      <c r="BA96" s="225"/>
    </row>
    <row r="97" spans="18:53" ht="15.75"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</row>
    <row r="98" spans="18:53" ht="15.75"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25"/>
      <c r="AF98" s="225"/>
      <c r="AG98" s="225"/>
      <c r="AH98" s="225"/>
      <c r="AI98" s="225"/>
      <c r="AJ98" s="225"/>
      <c r="AK98" s="225"/>
      <c r="AL98" s="225"/>
      <c r="AM98" s="225"/>
      <c r="AN98" s="225"/>
      <c r="AO98" s="225"/>
      <c r="AP98" s="225"/>
      <c r="AQ98" s="225"/>
      <c r="AR98" s="225"/>
      <c r="AS98" s="225"/>
      <c r="AT98" s="225"/>
      <c r="AU98" s="225"/>
      <c r="AV98" s="225"/>
      <c r="AW98" s="225"/>
      <c r="AX98" s="225"/>
      <c r="AY98" s="225"/>
      <c r="AZ98" s="225"/>
      <c r="BA98" s="225"/>
    </row>
    <row r="99" spans="18:53" ht="15.75"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  <c r="AO99" s="225"/>
      <c r="AP99" s="225"/>
      <c r="AQ99" s="225"/>
      <c r="AR99" s="225"/>
      <c r="AS99" s="225"/>
      <c r="AT99" s="225"/>
      <c r="AU99" s="225"/>
      <c r="AV99" s="225"/>
      <c r="AW99" s="225"/>
      <c r="AX99" s="225"/>
      <c r="AY99" s="225"/>
      <c r="AZ99" s="225"/>
      <c r="BA99" s="225"/>
    </row>
    <row r="100" spans="18:53" ht="15.75"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25"/>
      <c r="AX100" s="225"/>
      <c r="AY100" s="225"/>
      <c r="AZ100" s="225"/>
      <c r="BA100" s="225"/>
    </row>
    <row r="101" spans="18:53" ht="15.75"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25"/>
      <c r="AX101" s="225"/>
      <c r="AY101" s="225"/>
      <c r="AZ101" s="225"/>
      <c r="BA101" s="225"/>
    </row>
    <row r="102" spans="18:53" ht="15.75"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</row>
    <row r="103" spans="18:53" ht="15.75"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</row>
    <row r="104" spans="18:53" ht="15.75"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</row>
    <row r="105" spans="18:53" ht="15.75"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</row>
    <row r="106" spans="18:53" ht="15.75"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</row>
    <row r="107" spans="18:53" ht="15.75"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</row>
  </sheetData>
  <mergeCells count="227">
    <mergeCell ref="B70:C71"/>
    <mergeCell ref="D70:I71"/>
    <mergeCell ref="J70:J71"/>
    <mergeCell ref="M70:Q71"/>
    <mergeCell ref="B72:L73"/>
    <mergeCell ref="M72:Q73"/>
    <mergeCell ref="B66:C67"/>
    <mergeCell ref="D66:I67"/>
    <mergeCell ref="J66:J67"/>
    <mergeCell ref="M66:Q67"/>
    <mergeCell ref="B68:C69"/>
    <mergeCell ref="D68:I69"/>
    <mergeCell ref="J68:J69"/>
    <mergeCell ref="M68:Q69"/>
    <mergeCell ref="P62:P63"/>
    <mergeCell ref="Q62:Q63"/>
    <mergeCell ref="B65:C65"/>
    <mergeCell ref="D65:I65"/>
    <mergeCell ref="K65:L65"/>
    <mergeCell ref="M65:Q65"/>
    <mergeCell ref="C60:C61"/>
    <mergeCell ref="E60:E61"/>
    <mergeCell ref="B62:B63"/>
    <mergeCell ref="C62:C63"/>
    <mergeCell ref="E62:E63"/>
    <mergeCell ref="O62:O63"/>
    <mergeCell ref="B52:B61"/>
    <mergeCell ref="O56:O57"/>
    <mergeCell ref="P56:P57"/>
    <mergeCell ref="Q56:Q57"/>
    <mergeCell ref="C58:C59"/>
    <mergeCell ref="E58:E59"/>
    <mergeCell ref="M58:M61"/>
    <mergeCell ref="N58:N61"/>
    <mergeCell ref="O58:O61"/>
    <mergeCell ref="P58:P61"/>
    <mergeCell ref="Q58:Q61"/>
    <mergeCell ref="C56:C57"/>
    <mergeCell ref="E56:E57"/>
    <mergeCell ref="M56:M57"/>
    <mergeCell ref="N56:N57"/>
    <mergeCell ref="P52:P53"/>
    <mergeCell ref="Q52:Q53"/>
    <mergeCell ref="C54:C55"/>
    <mergeCell ref="E54:E55"/>
    <mergeCell ref="M54:M55"/>
    <mergeCell ref="N54:N55"/>
    <mergeCell ref="O54:O55"/>
    <mergeCell ref="P54:P55"/>
    <mergeCell ref="Q54:Q55"/>
    <mergeCell ref="C52:C53"/>
    <mergeCell ref="E52:E53"/>
    <mergeCell ref="M52:M53"/>
    <mergeCell ref="N52:N53"/>
    <mergeCell ref="O52:O53"/>
    <mergeCell ref="Q48:Q49"/>
    <mergeCell ref="C50:C51"/>
    <mergeCell ref="E50:E51"/>
    <mergeCell ref="M50:M51"/>
    <mergeCell ref="N50:N51"/>
    <mergeCell ref="O50:O51"/>
    <mergeCell ref="P50:P51"/>
    <mergeCell ref="Q50:Q51"/>
    <mergeCell ref="O46:O47"/>
    <mergeCell ref="P46:P47"/>
    <mergeCell ref="Q46:Q47"/>
    <mergeCell ref="M46:M47"/>
    <mergeCell ref="N46:N47"/>
    <mergeCell ref="B48:B51"/>
    <mergeCell ref="C48:C49"/>
    <mergeCell ref="E48:E49"/>
    <mergeCell ref="M48:M49"/>
    <mergeCell ref="N48:N49"/>
    <mergeCell ref="O48:O49"/>
    <mergeCell ref="P48:P49"/>
    <mergeCell ref="P42:P43"/>
    <mergeCell ref="Q42:Q43"/>
    <mergeCell ref="C44:C45"/>
    <mergeCell ref="E44:E45"/>
    <mergeCell ref="M44:M45"/>
    <mergeCell ref="N44:N45"/>
    <mergeCell ref="O44:O45"/>
    <mergeCell ref="P44:P45"/>
    <mergeCell ref="Q44:Q45"/>
    <mergeCell ref="B42:B47"/>
    <mergeCell ref="C42:C43"/>
    <mergeCell ref="E42:E43"/>
    <mergeCell ref="M42:M43"/>
    <mergeCell ref="N42:N43"/>
    <mergeCell ref="O42:O43"/>
    <mergeCell ref="C46:C47"/>
    <mergeCell ref="E46:E47"/>
    <mergeCell ref="P38:P39"/>
    <mergeCell ref="Q38:Q39"/>
    <mergeCell ref="C40:C41"/>
    <mergeCell ref="E40:E41"/>
    <mergeCell ref="M40:M41"/>
    <mergeCell ref="N40:N41"/>
    <mergeCell ref="O40:O41"/>
    <mergeCell ref="P40:P41"/>
    <mergeCell ref="Q40:Q41"/>
    <mergeCell ref="P34:P35"/>
    <mergeCell ref="Q34:Q35"/>
    <mergeCell ref="C36:C37"/>
    <mergeCell ref="E36:E37"/>
    <mergeCell ref="M36:M37"/>
    <mergeCell ref="N36:N37"/>
    <mergeCell ref="O36:O37"/>
    <mergeCell ref="P36:P37"/>
    <mergeCell ref="Q36:Q37"/>
    <mergeCell ref="B34:B41"/>
    <mergeCell ref="C34:C35"/>
    <mergeCell ref="E34:E35"/>
    <mergeCell ref="M34:M35"/>
    <mergeCell ref="N34:N35"/>
    <mergeCell ref="O34:O35"/>
    <mergeCell ref="C38:C39"/>
    <mergeCell ref="E38:E39"/>
    <mergeCell ref="M38:M39"/>
    <mergeCell ref="N38:N39"/>
    <mergeCell ref="O38:O39"/>
    <mergeCell ref="B30:B33"/>
    <mergeCell ref="C30:C31"/>
    <mergeCell ref="E30:E31"/>
    <mergeCell ref="M30:M31"/>
    <mergeCell ref="N30:N31"/>
    <mergeCell ref="O30:O31"/>
    <mergeCell ref="U26:V26"/>
    <mergeCell ref="C28:C29"/>
    <mergeCell ref="E28:E29"/>
    <mergeCell ref="M28:M29"/>
    <mergeCell ref="N28:N29"/>
    <mergeCell ref="O28:O29"/>
    <mergeCell ref="P28:P29"/>
    <mergeCell ref="Q28:Q29"/>
    <mergeCell ref="P30:P31"/>
    <mergeCell ref="Q30:Q31"/>
    <mergeCell ref="C32:C33"/>
    <mergeCell ref="E32:E33"/>
    <mergeCell ref="M32:M33"/>
    <mergeCell ref="N32:N33"/>
    <mergeCell ref="O32:O33"/>
    <mergeCell ref="P32:P33"/>
    <mergeCell ref="Q32:Q33"/>
    <mergeCell ref="Q24:Q25"/>
    <mergeCell ref="B26:B29"/>
    <mergeCell ref="C26:C27"/>
    <mergeCell ref="E26:E27"/>
    <mergeCell ref="M26:M27"/>
    <mergeCell ref="N26:N27"/>
    <mergeCell ref="O26:O27"/>
    <mergeCell ref="P26:P27"/>
    <mergeCell ref="Q26:Q27"/>
    <mergeCell ref="C24:C25"/>
    <mergeCell ref="E24:E25"/>
    <mergeCell ref="M24:M25"/>
    <mergeCell ref="N24:N25"/>
    <mergeCell ref="O24:O25"/>
    <mergeCell ref="P24:P25"/>
    <mergeCell ref="E22:E23"/>
    <mergeCell ref="M22:M23"/>
    <mergeCell ref="N22:N23"/>
    <mergeCell ref="O22:O23"/>
    <mergeCell ref="P22:P23"/>
    <mergeCell ref="Q22:Q23"/>
    <mergeCell ref="U19:V19"/>
    <mergeCell ref="B20:B25"/>
    <mergeCell ref="C20:C21"/>
    <mergeCell ref="E20:E21"/>
    <mergeCell ref="M20:M21"/>
    <mergeCell ref="N20:N21"/>
    <mergeCell ref="O20:O21"/>
    <mergeCell ref="P20:P21"/>
    <mergeCell ref="Q20:Q21"/>
    <mergeCell ref="C22:C23"/>
    <mergeCell ref="G17:G19"/>
    <mergeCell ref="H17:H19"/>
    <mergeCell ref="I17:L18"/>
    <mergeCell ref="M17:N18"/>
    <mergeCell ref="O17:Q17"/>
    <mergeCell ref="U17:V17"/>
    <mergeCell ref="O18:O19"/>
    <mergeCell ref="P18:P19"/>
    <mergeCell ref="Q18:Q19"/>
    <mergeCell ref="U18:V18"/>
    <mergeCell ref="B14:I14"/>
    <mergeCell ref="N14:P14"/>
    <mergeCell ref="U14:V14"/>
    <mergeCell ref="B15:I15"/>
    <mergeCell ref="B16:I16"/>
    <mergeCell ref="B17:B19"/>
    <mergeCell ref="C17:C19"/>
    <mergeCell ref="D17:D19"/>
    <mergeCell ref="E17:E19"/>
    <mergeCell ref="F17:F19"/>
    <mergeCell ref="U12:W12"/>
    <mergeCell ref="B13:C13"/>
    <mergeCell ref="D13:I13"/>
    <mergeCell ref="N13:P13"/>
    <mergeCell ref="U13:W13"/>
    <mergeCell ref="T9:X9"/>
    <mergeCell ref="B10:C10"/>
    <mergeCell ref="D10:I10"/>
    <mergeCell ref="N10:P10"/>
    <mergeCell ref="B11:C11"/>
    <mergeCell ref="D11:I11"/>
    <mergeCell ref="N11:P11"/>
    <mergeCell ref="U11:W11"/>
    <mergeCell ref="B7:C7"/>
    <mergeCell ref="D7:Q7"/>
    <mergeCell ref="D8:Q8"/>
    <mergeCell ref="B9:C9"/>
    <mergeCell ref="D9:I9"/>
    <mergeCell ref="J9:L16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  <mergeCell ref="C6:Q6"/>
  </mergeCells>
  <pageMargins left="0.62992125984251968" right="0.19685039370078741" top="0.23622047244094491" bottom="0.19685039370078741" header="0.15748031496062992" footer="0"/>
  <pageSetup paperSize="9" scale="50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69"/>
  <sheetViews>
    <sheetView topLeftCell="A12" zoomScale="60" zoomScaleNormal="60" workbookViewId="0">
      <selection activeCell="H24" sqref="H24"/>
    </sheetView>
  </sheetViews>
  <sheetFormatPr baseColWidth="10" defaultColWidth="12.42578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18" style="129" customWidth="1"/>
    <col min="8" max="8" width="22.85546875" style="129" customWidth="1"/>
    <col min="9" max="9" width="16.42578125" style="129" customWidth="1"/>
    <col min="10" max="10" width="20.85546875" style="130" customWidth="1"/>
    <col min="11" max="11" width="13.42578125" style="129" customWidth="1"/>
    <col min="12" max="12" width="15.85546875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42578125" style="129"/>
    <col min="20" max="20" width="14.42578125" style="129" customWidth="1"/>
    <col min="21" max="21" width="18.42578125" style="129" customWidth="1"/>
    <col min="22" max="22" width="33.85546875" style="129" customWidth="1"/>
    <col min="23" max="23" width="12.42578125" style="129" hidden="1" customWidth="1"/>
    <col min="24" max="24" width="24.28515625" style="129" customWidth="1"/>
    <col min="25" max="25" width="22.42578125" style="129" customWidth="1"/>
    <col min="26" max="27" width="12.42578125" style="129"/>
    <col min="28" max="28" width="16.85546875" style="129" customWidth="1"/>
    <col min="29" max="29" width="12.42578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42578125" style="129"/>
  </cols>
  <sheetData>
    <row r="1" spans="2:251" ht="22.5" customHeight="1">
      <c r="M1" s="356"/>
      <c r="N1" s="356"/>
    </row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410" t="s">
        <v>408</v>
      </c>
      <c r="M2" s="411"/>
      <c r="N2" s="411"/>
      <c r="O2" s="412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410" t="s">
        <v>409</v>
      </c>
      <c r="M3" s="411"/>
      <c r="N3" s="411"/>
      <c r="O3" s="412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410" t="s">
        <v>411</v>
      </c>
      <c r="M4" s="411"/>
      <c r="N4" s="411"/>
      <c r="O4" s="412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410" t="s">
        <v>412</v>
      </c>
      <c r="M5" s="411"/>
      <c r="N5" s="411"/>
      <c r="O5" s="412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513</v>
      </c>
      <c r="C7" s="134"/>
      <c r="D7" s="410" t="s">
        <v>514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/>
      <c r="D8" s="420" t="s">
        <v>515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608</v>
      </c>
      <c r="E9" s="423"/>
      <c r="F9" s="423"/>
      <c r="G9" s="423"/>
      <c r="H9" s="423"/>
      <c r="I9" s="424"/>
      <c r="J9" s="562" t="s">
        <v>572</v>
      </c>
      <c r="K9" s="563"/>
      <c r="L9" s="564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607</v>
      </c>
      <c r="E10" s="423"/>
      <c r="F10" s="423"/>
      <c r="G10" s="423"/>
      <c r="H10" s="423"/>
      <c r="I10" s="424"/>
      <c r="J10" s="565"/>
      <c r="K10" s="566"/>
      <c r="L10" s="567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42.95" customHeight="1">
      <c r="B11" s="446" t="s">
        <v>19</v>
      </c>
      <c r="C11" s="447"/>
      <c r="D11" s="439" t="s">
        <v>614</v>
      </c>
      <c r="E11" s="439"/>
      <c r="F11" s="439"/>
      <c r="G11" s="439"/>
      <c r="H11" s="439"/>
      <c r="I11" s="440"/>
      <c r="J11" s="565"/>
      <c r="K11" s="566"/>
      <c r="L11" s="567"/>
      <c r="M11" s="358"/>
      <c r="N11" s="448"/>
      <c r="O11" s="449"/>
      <c r="P11" s="450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615</v>
      </c>
      <c r="E12" s="439"/>
      <c r="F12" s="439"/>
      <c r="G12" s="439"/>
      <c r="H12" s="439"/>
      <c r="I12" s="440"/>
      <c r="J12" s="565"/>
      <c r="K12" s="566"/>
      <c r="L12" s="567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45.95" customHeight="1">
      <c r="B13" s="455" t="s">
        <v>23</v>
      </c>
      <c r="C13" s="456"/>
      <c r="D13" s="423">
        <v>2024730010016</v>
      </c>
      <c r="E13" s="423"/>
      <c r="F13" s="423"/>
      <c r="G13" s="423"/>
      <c r="H13" s="423"/>
      <c r="I13" s="424"/>
      <c r="J13" s="565"/>
      <c r="K13" s="566"/>
      <c r="L13" s="567"/>
      <c r="M13" s="359"/>
      <c r="N13" s="457"/>
      <c r="O13" s="458"/>
      <c r="P13" s="459"/>
      <c r="Q13" s="143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28.5" customHeight="1">
      <c r="B14" s="460" t="s">
        <v>573</v>
      </c>
      <c r="C14" s="461"/>
      <c r="D14" s="461"/>
      <c r="E14" s="461"/>
      <c r="F14" s="461"/>
      <c r="G14" s="461"/>
      <c r="H14" s="461"/>
      <c r="I14" s="462"/>
      <c r="J14" s="568"/>
      <c r="K14" s="569"/>
      <c r="L14" s="570"/>
      <c r="M14" s="142"/>
      <c r="N14" s="457"/>
      <c r="O14" s="458"/>
      <c r="P14" s="459"/>
      <c r="Q14" s="360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63" t="s">
        <v>27</v>
      </c>
      <c r="C15" s="466" t="s">
        <v>28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453" t="s">
        <v>33</v>
      </c>
      <c r="I15" s="467" t="s">
        <v>34</v>
      </c>
      <c r="J15" s="468"/>
      <c r="K15" s="468"/>
      <c r="L15" s="469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64"/>
      <c r="C16" s="466"/>
      <c r="D16" s="453"/>
      <c r="E16" s="453"/>
      <c r="F16" s="453"/>
      <c r="G16" s="453"/>
      <c r="H16" s="453"/>
      <c r="I16" s="470"/>
      <c r="J16" s="471"/>
      <c r="K16" s="471"/>
      <c r="L16" s="472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>
      <c r="B17" s="465"/>
      <c r="C17" s="466"/>
      <c r="D17" s="453"/>
      <c r="E17" s="453"/>
      <c r="F17" s="453"/>
      <c r="G17" s="453"/>
      <c r="H17" s="453"/>
      <c r="I17" s="348" t="s">
        <v>40</v>
      </c>
      <c r="J17" s="348" t="s">
        <v>41</v>
      </c>
      <c r="K17" s="348" t="s">
        <v>42</v>
      </c>
      <c r="L17" s="364" t="s">
        <v>43</v>
      </c>
      <c r="M17" s="348" t="s">
        <v>44</v>
      </c>
      <c r="N17" s="349" t="s">
        <v>45</v>
      </c>
      <c r="O17" s="453"/>
      <c r="P17" s="453"/>
      <c r="Q17" s="466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33" customHeight="1">
      <c r="B18" s="491" t="s">
        <v>574</v>
      </c>
      <c r="C18" s="482" t="s">
        <v>575</v>
      </c>
      <c r="D18" s="189" t="s">
        <v>107</v>
      </c>
      <c r="E18" s="484" t="s">
        <v>576</v>
      </c>
      <c r="F18" s="369">
        <v>200</v>
      </c>
      <c r="G18" s="189" t="s">
        <v>107</v>
      </c>
      <c r="H18" s="365">
        <v>60000000</v>
      </c>
      <c r="I18" s="365">
        <f>H18</f>
        <v>60000000</v>
      </c>
      <c r="J18" s="253"/>
      <c r="K18" s="269"/>
      <c r="L18" s="253"/>
      <c r="M18" s="481">
        <v>45292</v>
      </c>
      <c r="N18" s="481">
        <v>45656</v>
      </c>
      <c r="O18" s="475">
        <f>+F19/F18</f>
        <v>1</v>
      </c>
      <c r="P18" s="475">
        <f>+H19/H18</f>
        <v>0</v>
      </c>
      <c r="Q18" s="476" t="e">
        <f>+(O18*O18)/P18</f>
        <v>#DIV/0!</v>
      </c>
      <c r="T18" s="167"/>
      <c r="U18" s="474"/>
      <c r="V18" s="474"/>
      <c r="X18" s="176"/>
      <c r="Z18" s="177"/>
      <c r="AA18" s="159"/>
      <c r="AB18" s="160"/>
    </row>
    <row r="19" spans="2:251" ht="21.95" customHeight="1">
      <c r="B19" s="491"/>
      <c r="C19" s="483"/>
      <c r="D19" s="189" t="s">
        <v>49</v>
      </c>
      <c r="E19" s="485"/>
      <c r="F19" s="369">
        <v>200</v>
      </c>
      <c r="G19" s="189" t="s">
        <v>50</v>
      </c>
      <c r="H19" s="365"/>
      <c r="I19" s="365">
        <f t="shared" ref="I19:I23" si="0">H19</f>
        <v>0</v>
      </c>
      <c r="J19" s="253"/>
      <c r="K19" s="269"/>
      <c r="L19" s="253"/>
      <c r="M19" s="478"/>
      <c r="N19" s="478"/>
      <c r="O19" s="475"/>
      <c r="P19" s="475"/>
      <c r="Q19" s="476"/>
      <c r="T19" s="167"/>
      <c r="U19" s="366"/>
      <c r="V19" s="366"/>
      <c r="X19" s="176"/>
      <c r="Z19" s="177"/>
      <c r="AA19" s="159"/>
      <c r="AB19" s="160"/>
    </row>
    <row r="20" spans="2:251" ht="20.100000000000001" customHeight="1">
      <c r="B20" s="491"/>
      <c r="C20" s="477" t="s">
        <v>577</v>
      </c>
      <c r="D20" s="189" t="s">
        <v>107</v>
      </c>
      <c r="E20" s="479" t="s">
        <v>578</v>
      </c>
      <c r="F20" s="369">
        <v>1</v>
      </c>
      <c r="G20" s="189" t="s">
        <v>107</v>
      </c>
      <c r="H20" s="365">
        <v>30000000</v>
      </c>
      <c r="I20" s="365">
        <f t="shared" si="0"/>
        <v>30000000</v>
      </c>
      <c r="J20" s="253"/>
      <c r="K20" s="269"/>
      <c r="L20" s="253"/>
      <c r="M20" s="481">
        <v>45292</v>
      </c>
      <c r="N20" s="481">
        <v>45656</v>
      </c>
      <c r="O20" s="475">
        <f t="shared" ref="O20" si="1">+F21/F20</f>
        <v>1</v>
      </c>
      <c r="P20" s="475">
        <f t="shared" ref="P20" si="2">+H21/H20</f>
        <v>0</v>
      </c>
      <c r="Q20" s="476" t="e">
        <f t="shared" ref="Q20" si="3">+(O20*O20)/P20</f>
        <v>#DIV/0!</v>
      </c>
      <c r="T20" s="167"/>
      <c r="U20" s="366"/>
      <c r="V20" s="366"/>
      <c r="X20" s="176"/>
      <c r="Z20" s="177"/>
      <c r="AA20" s="159"/>
      <c r="AB20" s="160"/>
    </row>
    <row r="21" spans="2:251" ht="24" customHeight="1">
      <c r="B21" s="491"/>
      <c r="C21" s="478"/>
      <c r="D21" s="189" t="s">
        <v>49</v>
      </c>
      <c r="E21" s="480"/>
      <c r="F21" s="369">
        <v>1</v>
      </c>
      <c r="G21" s="189" t="s">
        <v>50</v>
      </c>
      <c r="H21" s="365"/>
      <c r="I21" s="365">
        <f t="shared" si="0"/>
        <v>0</v>
      </c>
      <c r="J21" s="253"/>
      <c r="K21" s="269"/>
      <c r="L21" s="253"/>
      <c r="M21" s="478"/>
      <c r="N21" s="478"/>
      <c r="O21" s="475"/>
      <c r="P21" s="475"/>
      <c r="Q21" s="476"/>
      <c r="T21" s="167"/>
      <c r="U21" s="366"/>
      <c r="V21" s="366"/>
      <c r="X21" s="176"/>
      <c r="Z21" s="177"/>
      <c r="AA21" s="159"/>
      <c r="AB21" s="160"/>
    </row>
    <row r="22" spans="2:251" ht="27" customHeight="1">
      <c r="B22" s="491"/>
      <c r="C22" s="477" t="s">
        <v>579</v>
      </c>
      <c r="D22" s="189" t="s">
        <v>47</v>
      </c>
      <c r="E22" s="479" t="s">
        <v>580</v>
      </c>
      <c r="F22" s="369">
        <v>1</v>
      </c>
      <c r="G22" s="189" t="s">
        <v>47</v>
      </c>
      <c r="H22" s="365">
        <v>22000000</v>
      </c>
      <c r="I22" s="365">
        <f t="shared" si="0"/>
        <v>22000000</v>
      </c>
      <c r="J22" s="268"/>
      <c r="K22" s="269"/>
      <c r="L22" s="268"/>
      <c r="M22" s="481">
        <v>45292</v>
      </c>
      <c r="N22" s="481">
        <v>45656</v>
      </c>
      <c r="O22" s="475">
        <f t="shared" ref="O22" si="4">+F23/F22</f>
        <v>1</v>
      </c>
      <c r="P22" s="475">
        <f t="shared" ref="P22" si="5">+H23/H22</f>
        <v>0</v>
      </c>
      <c r="Q22" s="476" t="e">
        <f t="shared" ref="Q22" si="6">+(O22*O22)/P22</f>
        <v>#DIV/0!</v>
      </c>
      <c r="X22" s="205"/>
      <c r="Z22" s="177"/>
      <c r="AA22" s="159"/>
      <c r="AB22" s="160"/>
    </row>
    <row r="23" spans="2:251" ht="27" customHeight="1">
      <c r="B23" s="491"/>
      <c r="C23" s="478"/>
      <c r="D23" s="189" t="s">
        <v>49</v>
      </c>
      <c r="E23" s="480"/>
      <c r="F23" s="369">
        <v>1</v>
      </c>
      <c r="G23" s="189" t="s">
        <v>50</v>
      </c>
      <c r="H23" s="365"/>
      <c r="I23" s="365">
        <f t="shared" si="0"/>
        <v>0</v>
      </c>
      <c r="J23" s="268"/>
      <c r="K23" s="269"/>
      <c r="L23" s="268"/>
      <c r="M23" s="478"/>
      <c r="N23" s="478"/>
      <c r="O23" s="475"/>
      <c r="P23" s="475"/>
      <c r="Q23" s="476"/>
      <c r="X23" s="205"/>
      <c r="Z23" s="177"/>
      <c r="AA23" s="159"/>
      <c r="AB23" s="160"/>
    </row>
    <row r="24" spans="2:251" ht="15.75">
      <c r="B24" s="486"/>
      <c r="C24" s="487" t="s">
        <v>57</v>
      </c>
      <c r="D24" s="189" t="s">
        <v>47</v>
      </c>
      <c r="E24" s="488"/>
      <c r="F24" s="255"/>
      <c r="G24" s="189" t="s">
        <v>47</v>
      </c>
      <c r="H24" s="373">
        <f>H22+H20+H18</f>
        <v>112000000</v>
      </c>
      <c r="I24" s="373">
        <f>I22+I20+I18</f>
        <v>112000000</v>
      </c>
      <c r="J24" s="253"/>
      <c r="K24" s="253"/>
      <c r="L24" s="253"/>
      <c r="M24" s="253"/>
      <c r="N24" s="257"/>
      <c r="O24" s="490"/>
      <c r="P24" s="490"/>
      <c r="Q24" s="486"/>
    </row>
    <row r="25" spans="2:251" ht="15.75">
      <c r="B25" s="486"/>
      <c r="C25" s="487"/>
      <c r="D25" s="189" t="s">
        <v>49</v>
      </c>
      <c r="E25" s="489"/>
      <c r="F25" s="255"/>
      <c r="G25" s="189" t="s">
        <v>50</v>
      </c>
      <c r="H25" s="374">
        <f>H23+H21+H19</f>
        <v>0</v>
      </c>
      <c r="I25" s="374">
        <f>I23+I21+I19</f>
        <v>0</v>
      </c>
      <c r="J25" s="268"/>
      <c r="K25" s="375"/>
      <c r="L25" s="268"/>
      <c r="M25" s="268"/>
      <c r="N25" s="257"/>
      <c r="O25" s="490"/>
      <c r="P25" s="490"/>
      <c r="Q25" s="486"/>
    </row>
    <row r="26" spans="2:251">
      <c r="D26" s="213"/>
      <c r="H26" s="214"/>
      <c r="I26" s="216"/>
      <c r="J26" s="158"/>
      <c r="K26" s="158"/>
      <c r="L26" s="158"/>
      <c r="M26" s="376"/>
      <c r="N26" s="376"/>
      <c r="O26" s="216"/>
      <c r="P26" s="217"/>
      <c r="Q26" s="218"/>
      <c r="R26" s="217"/>
    </row>
    <row r="27" spans="2:251" ht="31.5">
      <c r="B27" s="492" t="s">
        <v>58</v>
      </c>
      <c r="C27" s="492"/>
      <c r="D27" s="493" t="s">
        <v>59</v>
      </c>
      <c r="E27" s="493"/>
      <c r="F27" s="493"/>
      <c r="G27" s="493"/>
      <c r="H27" s="493"/>
      <c r="I27" s="493"/>
      <c r="J27" s="219" t="s">
        <v>60</v>
      </c>
      <c r="K27" s="493" t="s">
        <v>61</v>
      </c>
      <c r="L27" s="493"/>
      <c r="M27" s="494" t="s">
        <v>62</v>
      </c>
      <c r="N27" s="495"/>
      <c r="O27" s="495"/>
      <c r="P27" s="495"/>
      <c r="Q27" s="495"/>
    </row>
    <row r="28" spans="2:251" ht="33" customHeight="1">
      <c r="B28" s="496" t="s">
        <v>562</v>
      </c>
      <c r="C28" s="497"/>
      <c r="D28" s="500" t="s">
        <v>563</v>
      </c>
      <c r="E28" s="501"/>
      <c r="F28" s="501"/>
      <c r="G28" s="501"/>
      <c r="H28" s="501"/>
      <c r="I28" s="502"/>
      <c r="J28" s="506" t="s">
        <v>564</v>
      </c>
      <c r="K28" s="377" t="s">
        <v>47</v>
      </c>
      <c r="L28" s="378">
        <v>971</v>
      </c>
      <c r="M28" s="508" t="s">
        <v>565</v>
      </c>
      <c r="N28" s="509"/>
      <c r="O28" s="509"/>
      <c r="P28" s="509"/>
      <c r="Q28" s="509"/>
    </row>
    <row r="29" spans="2:251" ht="18" customHeight="1">
      <c r="B29" s="498"/>
      <c r="C29" s="499"/>
      <c r="D29" s="503"/>
      <c r="E29" s="504"/>
      <c r="F29" s="504"/>
      <c r="G29" s="504"/>
      <c r="H29" s="504"/>
      <c r="I29" s="505"/>
      <c r="J29" s="507"/>
      <c r="K29" s="377" t="s">
        <v>49</v>
      </c>
      <c r="L29" s="378">
        <v>889</v>
      </c>
      <c r="M29" s="509"/>
      <c r="N29" s="509"/>
      <c r="O29" s="509"/>
      <c r="P29" s="509"/>
      <c r="Q29" s="509"/>
    </row>
    <row r="30" spans="2:251" ht="18.75" customHeight="1">
      <c r="B30" s="517" t="s">
        <v>566</v>
      </c>
      <c r="C30" s="517"/>
      <c r="D30" s="518" t="s">
        <v>567</v>
      </c>
      <c r="E30" s="518"/>
      <c r="F30" s="518"/>
      <c r="G30" s="518"/>
      <c r="H30" s="518"/>
      <c r="I30" s="518"/>
      <c r="J30" s="519" t="s">
        <v>564</v>
      </c>
      <c r="K30" s="377" t="s">
        <v>47</v>
      </c>
      <c r="L30" s="379">
        <v>778</v>
      </c>
      <c r="M30" s="516" t="s">
        <v>441</v>
      </c>
      <c r="N30" s="516"/>
      <c r="O30" s="516"/>
      <c r="P30" s="516"/>
      <c r="Q30" s="516"/>
    </row>
    <row r="31" spans="2:251" ht="14.25" customHeight="1">
      <c r="B31" s="517"/>
      <c r="C31" s="517"/>
      <c r="D31" s="518"/>
      <c r="E31" s="518"/>
      <c r="F31" s="518"/>
      <c r="G31" s="518"/>
      <c r="H31" s="518"/>
      <c r="I31" s="518"/>
      <c r="J31" s="519"/>
      <c r="K31" s="377" t="s">
        <v>49</v>
      </c>
      <c r="L31" s="379">
        <v>713</v>
      </c>
      <c r="M31" s="516"/>
      <c r="N31" s="516"/>
      <c r="O31" s="516"/>
      <c r="P31" s="516"/>
      <c r="Q31" s="516"/>
    </row>
    <row r="32" spans="2:251">
      <c r="B32" s="517" t="s">
        <v>568</v>
      </c>
      <c r="C32" s="517"/>
      <c r="D32" s="520" t="s">
        <v>569</v>
      </c>
      <c r="E32" s="521"/>
      <c r="F32" s="521"/>
      <c r="G32" s="521"/>
      <c r="H32" s="521"/>
      <c r="I32" s="522"/>
      <c r="J32" s="523" t="s">
        <v>570</v>
      </c>
      <c r="K32" s="377" t="s">
        <v>47</v>
      </c>
      <c r="L32" s="380">
        <v>280</v>
      </c>
      <c r="M32" s="508" t="s">
        <v>571</v>
      </c>
      <c r="N32" s="509"/>
      <c r="O32" s="509"/>
      <c r="P32" s="509"/>
      <c r="Q32" s="509"/>
    </row>
    <row r="33" spans="2:53" ht="27" customHeight="1">
      <c r="B33" s="517"/>
      <c r="C33" s="517"/>
      <c r="D33" s="503"/>
      <c r="E33" s="504"/>
      <c r="F33" s="504"/>
      <c r="G33" s="504"/>
      <c r="H33" s="504"/>
      <c r="I33" s="505"/>
      <c r="J33" s="507"/>
      <c r="K33" s="377" t="s">
        <v>49</v>
      </c>
      <c r="L33" s="380">
        <v>310</v>
      </c>
      <c r="M33" s="509"/>
      <c r="N33" s="509"/>
      <c r="O33" s="509"/>
      <c r="P33" s="509"/>
      <c r="Q33" s="509"/>
    </row>
    <row r="34" spans="2:53" ht="15" customHeight="1">
      <c r="B34" s="510" t="s">
        <v>442</v>
      </c>
      <c r="C34" s="511"/>
      <c r="D34" s="511"/>
      <c r="E34" s="511"/>
      <c r="F34" s="511"/>
      <c r="G34" s="511"/>
      <c r="H34" s="511"/>
      <c r="I34" s="511"/>
      <c r="J34" s="511"/>
      <c r="K34" s="511"/>
      <c r="L34" s="512"/>
      <c r="M34" s="516" t="s">
        <v>66</v>
      </c>
      <c r="N34" s="516"/>
      <c r="O34" s="516"/>
      <c r="P34" s="516"/>
      <c r="Q34" s="516"/>
    </row>
    <row r="35" spans="2:53" ht="83.1" customHeight="1">
      <c r="B35" s="513"/>
      <c r="C35" s="514"/>
      <c r="D35" s="514"/>
      <c r="E35" s="514"/>
      <c r="F35" s="514"/>
      <c r="G35" s="514"/>
      <c r="H35" s="514"/>
      <c r="I35" s="514"/>
      <c r="J35" s="514"/>
      <c r="K35" s="514"/>
      <c r="L35" s="515"/>
      <c r="M35" s="516"/>
      <c r="N35" s="516"/>
      <c r="O35" s="516"/>
      <c r="P35" s="516"/>
      <c r="Q35" s="516"/>
    </row>
    <row r="36" spans="2:53">
      <c r="M36" s="222"/>
      <c r="N36" s="222"/>
    </row>
    <row r="37" spans="2:53" ht="15.75"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</row>
    <row r="38" spans="2:53" ht="15.75"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</row>
    <row r="39" spans="2:53" ht="15.75"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</row>
    <row r="40" spans="2:53" ht="15.75"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</row>
    <row r="41" spans="2:53" ht="15.75"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</row>
    <row r="42" spans="2:53" ht="15.75"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</row>
    <row r="43" spans="2:53" ht="15.75"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</row>
    <row r="44" spans="2:53" ht="15.75"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</row>
    <row r="45" spans="2:53" ht="15.75"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</row>
    <row r="46" spans="2:53" ht="15.75"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</row>
    <row r="47" spans="2:53" ht="15.75"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</row>
    <row r="48" spans="2:53" ht="15.75"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</row>
    <row r="49" spans="18:53" ht="15.75"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</row>
    <row r="50" spans="18:53" ht="15.75"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</row>
    <row r="51" spans="18:53" ht="15.75"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</row>
    <row r="52" spans="18:53" ht="15.75"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</row>
    <row r="53" spans="18:53" ht="15.75"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</row>
    <row r="54" spans="18:53" ht="15.75"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</row>
    <row r="55" spans="18:53" ht="15.75"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</row>
    <row r="56" spans="18:53" ht="15.75"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</row>
    <row r="57" spans="18:53" ht="15.75"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</row>
    <row r="58" spans="18:53" ht="15.75"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</row>
    <row r="59" spans="18:53" ht="15.75"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</row>
    <row r="60" spans="18:53" ht="15.75"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</row>
    <row r="61" spans="18:53" ht="15.75"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</row>
    <row r="62" spans="18:53" ht="15.75"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</row>
    <row r="63" spans="18:53" ht="15.75"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</row>
    <row r="64" spans="18:53" ht="15.75"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</row>
    <row r="65" spans="18:53" ht="15.75"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</row>
    <row r="66" spans="18:53" ht="15.75"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</row>
    <row r="67" spans="18:53" ht="15.75"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</row>
    <row r="68" spans="18:53" ht="15.75"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</row>
    <row r="69" spans="18:53" ht="15.75"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</row>
  </sheetData>
  <mergeCells count="97">
    <mergeCell ref="B34:L35"/>
    <mergeCell ref="M34:Q35"/>
    <mergeCell ref="B30:C31"/>
    <mergeCell ref="D30:I31"/>
    <mergeCell ref="J30:J31"/>
    <mergeCell ref="M30:Q31"/>
    <mergeCell ref="B32:C33"/>
    <mergeCell ref="D32:I33"/>
    <mergeCell ref="J32:J33"/>
    <mergeCell ref="M32:Q33"/>
    <mergeCell ref="B27:C27"/>
    <mergeCell ref="D27:I27"/>
    <mergeCell ref="K27:L27"/>
    <mergeCell ref="M27:Q27"/>
    <mergeCell ref="B28:C29"/>
    <mergeCell ref="D28:I29"/>
    <mergeCell ref="J28:J29"/>
    <mergeCell ref="M28:Q29"/>
    <mergeCell ref="O22:O23"/>
    <mergeCell ref="P22:P23"/>
    <mergeCell ref="Q22:Q23"/>
    <mergeCell ref="B24:B25"/>
    <mergeCell ref="C24:C25"/>
    <mergeCell ref="E24:E25"/>
    <mergeCell ref="O24:O25"/>
    <mergeCell ref="P24:P25"/>
    <mergeCell ref="Q24:Q25"/>
    <mergeCell ref="B18:B23"/>
    <mergeCell ref="C22:C23"/>
    <mergeCell ref="E22:E23"/>
    <mergeCell ref="M22:M23"/>
    <mergeCell ref="N22:N23"/>
    <mergeCell ref="P18:P19"/>
    <mergeCell ref="Q18:Q19"/>
    <mergeCell ref="U18:V18"/>
    <mergeCell ref="C20:C21"/>
    <mergeCell ref="E20:E21"/>
    <mergeCell ref="M20:M21"/>
    <mergeCell ref="N20:N21"/>
    <mergeCell ref="O20:O21"/>
    <mergeCell ref="P20:P21"/>
    <mergeCell ref="Q20:Q21"/>
    <mergeCell ref="C18:C19"/>
    <mergeCell ref="E18:E19"/>
    <mergeCell ref="M18:M19"/>
    <mergeCell ref="N18:N19"/>
    <mergeCell ref="O18:O19"/>
    <mergeCell ref="M15:N16"/>
    <mergeCell ref="O15:Q15"/>
    <mergeCell ref="U15:V15"/>
    <mergeCell ref="O16:O17"/>
    <mergeCell ref="P16:P17"/>
    <mergeCell ref="Q16:Q17"/>
    <mergeCell ref="U16:V16"/>
    <mergeCell ref="U17:V17"/>
    <mergeCell ref="G15:G17"/>
    <mergeCell ref="U12:W12"/>
    <mergeCell ref="B13:C13"/>
    <mergeCell ref="D13:I13"/>
    <mergeCell ref="N13:P13"/>
    <mergeCell ref="U13:W13"/>
    <mergeCell ref="B14:I14"/>
    <mergeCell ref="N14:P14"/>
    <mergeCell ref="U14:V14"/>
    <mergeCell ref="B15:B17"/>
    <mergeCell ref="C15:C17"/>
    <mergeCell ref="D15:D17"/>
    <mergeCell ref="E15:E17"/>
    <mergeCell ref="F15:F17"/>
    <mergeCell ref="H15:H17"/>
    <mergeCell ref="I15:L16"/>
    <mergeCell ref="T9:X9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</mergeCells>
  <pageMargins left="0.62992125984251968" right="0.19685039370078741" top="0.23622047244094491" bottom="0.19685039370078741" header="0.15748031496062992" footer="0"/>
  <pageSetup paperSize="9" scale="50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109"/>
  <sheetViews>
    <sheetView topLeftCell="A40" zoomScale="60" zoomScaleNormal="60" workbookViewId="0">
      <selection activeCell="H53" sqref="H53"/>
    </sheetView>
  </sheetViews>
  <sheetFormatPr baseColWidth="10" defaultColWidth="12.5703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18" style="129" customWidth="1"/>
    <col min="8" max="8" width="27.85546875" style="226" customWidth="1"/>
    <col min="9" max="9" width="26.28515625" style="226" customWidth="1"/>
    <col min="10" max="10" width="20.85546875" style="130" customWidth="1"/>
    <col min="11" max="11" width="18" style="129" customWidth="1"/>
    <col min="12" max="12" width="15.85546875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5703125" style="129"/>
    <col min="20" max="20" width="14.42578125" style="129" customWidth="1"/>
    <col min="21" max="21" width="18.5703125" style="129" customWidth="1"/>
    <col min="22" max="22" width="33.85546875" style="129" customWidth="1"/>
    <col min="23" max="23" width="12.5703125" style="129" hidden="1" customWidth="1"/>
    <col min="24" max="24" width="24.28515625" style="129" customWidth="1"/>
    <col min="25" max="25" width="22.5703125" style="129" customWidth="1"/>
    <col min="26" max="27" width="12.5703125" style="129"/>
    <col min="28" max="28" width="16.85546875" style="129" customWidth="1"/>
    <col min="29" max="29" width="12.5703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5703125" style="129"/>
  </cols>
  <sheetData>
    <row r="1" spans="2:251" ht="22.5" customHeight="1"/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571" t="s">
        <v>408</v>
      </c>
      <c r="M2" s="572"/>
      <c r="N2" s="572"/>
      <c r="O2" s="573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571" t="s">
        <v>409</v>
      </c>
      <c r="M3" s="572"/>
      <c r="N3" s="572"/>
      <c r="O3" s="573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571" t="s">
        <v>411</v>
      </c>
      <c r="M4" s="572"/>
      <c r="N4" s="572"/>
      <c r="O4" s="573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571" t="s">
        <v>412</v>
      </c>
      <c r="M5" s="572"/>
      <c r="N5" s="572"/>
      <c r="O5" s="573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6</v>
      </c>
      <c r="C7" s="134" t="s">
        <v>413</v>
      </c>
      <c r="D7" s="410" t="s">
        <v>414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 t="s">
        <v>415</v>
      </c>
      <c r="D8" s="420" t="s">
        <v>416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11</v>
      </c>
      <c r="E9" s="423"/>
      <c r="F9" s="423"/>
      <c r="G9" s="423"/>
      <c r="H9" s="423"/>
      <c r="I9" s="424"/>
      <c r="J9" s="425" t="s">
        <v>469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420</v>
      </c>
      <c r="E10" s="423"/>
      <c r="F10" s="423"/>
      <c r="G10" s="423"/>
      <c r="H10" s="423"/>
      <c r="I10" s="424"/>
      <c r="J10" s="428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51.75" customHeight="1">
      <c r="B11" s="446" t="s">
        <v>19</v>
      </c>
      <c r="C11" s="447"/>
      <c r="D11" s="439" t="s">
        <v>421</v>
      </c>
      <c r="E11" s="439"/>
      <c r="F11" s="439"/>
      <c r="G11" s="439"/>
      <c r="H11" s="439"/>
      <c r="I11" s="440"/>
      <c r="J11" s="428"/>
      <c r="K11" s="429"/>
      <c r="L11" s="430"/>
      <c r="M11" s="138"/>
      <c r="N11" s="574"/>
      <c r="O11" s="575"/>
      <c r="P11" s="576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470</v>
      </c>
      <c r="E12" s="439"/>
      <c r="F12" s="439"/>
      <c r="G12" s="439"/>
      <c r="H12" s="439"/>
      <c r="I12" s="440"/>
      <c r="J12" s="428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74.25" customHeight="1">
      <c r="B13" s="455" t="s">
        <v>23</v>
      </c>
      <c r="C13" s="456"/>
      <c r="D13" s="423" t="s">
        <v>471</v>
      </c>
      <c r="E13" s="423"/>
      <c r="F13" s="423"/>
      <c r="G13" s="423"/>
      <c r="H13" s="423"/>
      <c r="I13" s="424"/>
      <c r="J13" s="428"/>
      <c r="K13" s="429"/>
      <c r="L13" s="430"/>
      <c r="M13" s="149"/>
      <c r="N13" s="457"/>
      <c r="O13" s="458"/>
      <c r="P13" s="459"/>
      <c r="Q13" s="150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60" customHeight="1">
      <c r="B14" s="230" t="s">
        <v>472</v>
      </c>
      <c r="C14" s="231"/>
      <c r="D14" s="439" t="s">
        <v>425</v>
      </c>
      <c r="E14" s="439"/>
      <c r="F14" s="439"/>
      <c r="G14" s="439"/>
      <c r="H14" s="439"/>
      <c r="I14" s="440"/>
      <c r="J14" s="431"/>
      <c r="K14" s="432"/>
      <c r="L14" s="433"/>
      <c r="M14" s="151"/>
      <c r="N14" s="457"/>
      <c r="O14" s="458"/>
      <c r="P14" s="459"/>
      <c r="Q14" s="152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53" t="s">
        <v>27</v>
      </c>
      <c r="C15" s="466" t="s">
        <v>28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577" t="s">
        <v>33</v>
      </c>
      <c r="I15" s="453" t="s">
        <v>34</v>
      </c>
      <c r="J15" s="453"/>
      <c r="K15" s="453"/>
      <c r="L15" s="453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53"/>
      <c r="C16" s="466"/>
      <c r="D16" s="453"/>
      <c r="E16" s="453"/>
      <c r="F16" s="453"/>
      <c r="G16" s="453"/>
      <c r="H16" s="577"/>
      <c r="I16" s="453"/>
      <c r="J16" s="453"/>
      <c r="K16" s="453"/>
      <c r="L16" s="453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 thickBot="1">
      <c r="B17" s="463"/>
      <c r="C17" s="539"/>
      <c r="D17" s="463"/>
      <c r="E17" s="463"/>
      <c r="F17" s="463"/>
      <c r="G17" s="463"/>
      <c r="H17" s="578"/>
      <c r="I17" s="263" t="s">
        <v>40</v>
      </c>
      <c r="J17" s="164" t="s">
        <v>41</v>
      </c>
      <c r="K17" s="164" t="s">
        <v>42</v>
      </c>
      <c r="L17" s="165" t="s">
        <v>43</v>
      </c>
      <c r="M17" s="163" t="s">
        <v>44</v>
      </c>
      <c r="N17" s="166" t="s">
        <v>45</v>
      </c>
      <c r="O17" s="463"/>
      <c r="P17" s="463"/>
      <c r="Q17" s="539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38.25" customHeight="1">
      <c r="B18" s="579" t="s">
        <v>473</v>
      </c>
      <c r="C18" s="582" t="s">
        <v>474</v>
      </c>
      <c r="D18" s="168" t="s">
        <v>47</v>
      </c>
      <c r="E18" s="584" t="s">
        <v>54</v>
      </c>
      <c r="F18" s="200">
        <v>140</v>
      </c>
      <c r="G18" s="168" t="s">
        <v>47</v>
      </c>
      <c r="H18" s="170">
        <f>+I18</f>
        <v>50000000</v>
      </c>
      <c r="I18" s="170">
        <v>50000000</v>
      </c>
      <c r="J18" s="264"/>
      <c r="K18" s="236"/>
      <c r="L18" s="264"/>
      <c r="M18" s="175"/>
      <c r="N18" s="175"/>
      <c r="O18" s="265"/>
      <c r="P18" s="265"/>
      <c r="Q18" s="266"/>
      <c r="X18" s="205"/>
      <c r="Z18" s="177"/>
      <c r="AA18" s="267"/>
      <c r="AB18" s="160"/>
    </row>
    <row r="19" spans="2:251" ht="38.25" customHeight="1" thickBot="1">
      <c r="B19" s="580"/>
      <c r="C19" s="583"/>
      <c r="D19" s="189" t="s">
        <v>49</v>
      </c>
      <c r="E19" s="585"/>
      <c r="F19" s="204">
        <v>0</v>
      </c>
      <c r="G19" s="189" t="s">
        <v>50</v>
      </c>
      <c r="H19" s="191">
        <v>0</v>
      </c>
      <c r="I19" s="191"/>
      <c r="J19" s="268"/>
      <c r="K19" s="269"/>
      <c r="L19" s="268"/>
      <c r="M19" s="181"/>
      <c r="N19" s="181"/>
      <c r="O19" s="257"/>
      <c r="P19" s="257"/>
      <c r="Q19" s="270"/>
      <c r="X19" s="205"/>
      <c r="Z19" s="177"/>
      <c r="AA19" s="267"/>
      <c r="AB19" s="160"/>
    </row>
    <row r="20" spans="2:251" ht="38.25" customHeight="1">
      <c r="B20" s="580"/>
      <c r="C20" s="583" t="s">
        <v>475</v>
      </c>
      <c r="D20" s="189" t="s">
        <v>47</v>
      </c>
      <c r="E20" s="585" t="s">
        <v>54</v>
      </c>
      <c r="F20" s="204">
        <v>100</v>
      </c>
      <c r="G20" s="189" t="s">
        <v>47</v>
      </c>
      <c r="H20" s="191">
        <f t="shared" ref="H20" si="0">+I20</f>
        <v>50000000</v>
      </c>
      <c r="I20" s="170">
        <v>50000000</v>
      </c>
      <c r="J20" s="268"/>
      <c r="K20" s="269"/>
      <c r="L20" s="268"/>
      <c r="M20" s="181"/>
      <c r="N20" s="181"/>
      <c r="O20" s="257"/>
      <c r="P20" s="257"/>
      <c r="Q20" s="270"/>
      <c r="X20" s="205"/>
      <c r="Z20" s="177"/>
      <c r="AA20" s="267"/>
      <c r="AB20" s="160"/>
    </row>
    <row r="21" spans="2:251" ht="38.25" customHeight="1" thickBot="1">
      <c r="B21" s="580"/>
      <c r="C21" s="583"/>
      <c r="D21" s="189" t="s">
        <v>49</v>
      </c>
      <c r="E21" s="585"/>
      <c r="F21" s="204">
        <v>0</v>
      </c>
      <c r="G21" s="189" t="s">
        <v>50</v>
      </c>
      <c r="H21" s="191">
        <f>+I21</f>
        <v>0</v>
      </c>
      <c r="I21" s="191"/>
      <c r="J21" s="268"/>
      <c r="K21" s="269"/>
      <c r="L21" s="268"/>
      <c r="M21" s="181"/>
      <c r="N21" s="181"/>
      <c r="O21" s="257"/>
      <c r="P21" s="257"/>
      <c r="Q21" s="270"/>
      <c r="X21" s="205"/>
      <c r="Z21" s="177"/>
      <c r="AA21" s="267"/>
      <c r="AB21" s="160"/>
    </row>
    <row r="22" spans="2:251" ht="38.25" customHeight="1">
      <c r="B22" s="580"/>
      <c r="C22" s="583" t="s">
        <v>476</v>
      </c>
      <c r="D22" s="189" t="s">
        <v>47</v>
      </c>
      <c r="E22" s="585" t="s">
        <v>54</v>
      </c>
      <c r="F22" s="204">
        <v>140</v>
      </c>
      <c r="G22" s="189" t="s">
        <v>47</v>
      </c>
      <c r="H22" s="191">
        <f>+I22</f>
        <v>50000000</v>
      </c>
      <c r="I22" s="170">
        <v>50000000</v>
      </c>
      <c r="J22" s="268"/>
      <c r="K22" s="269"/>
      <c r="L22" s="268"/>
      <c r="M22" s="181"/>
      <c r="N22" s="181"/>
      <c r="O22" s="257"/>
      <c r="P22" s="257"/>
      <c r="Q22" s="270"/>
      <c r="X22" s="205"/>
      <c r="Z22" s="177"/>
      <c r="AA22" s="267"/>
      <c r="AB22" s="160"/>
    </row>
    <row r="23" spans="2:251" ht="38.25" customHeight="1" thickBot="1">
      <c r="B23" s="580"/>
      <c r="C23" s="583"/>
      <c r="D23" s="189" t="s">
        <v>49</v>
      </c>
      <c r="E23" s="585"/>
      <c r="F23" s="204">
        <v>0</v>
      </c>
      <c r="G23" s="189" t="s">
        <v>50</v>
      </c>
      <c r="H23" s="191">
        <v>0</v>
      </c>
      <c r="I23" s="191"/>
      <c r="J23" s="268"/>
      <c r="K23" s="269"/>
      <c r="L23" s="268"/>
      <c r="M23" s="181"/>
      <c r="N23" s="181"/>
      <c r="O23" s="257"/>
      <c r="P23" s="257"/>
      <c r="Q23" s="270"/>
      <c r="X23" s="205"/>
      <c r="Z23" s="177"/>
      <c r="AA23" s="267"/>
      <c r="AB23" s="160"/>
    </row>
    <row r="24" spans="2:251" ht="38.25" customHeight="1">
      <c r="B24" s="580"/>
      <c r="C24" s="583" t="s">
        <v>477</v>
      </c>
      <c r="D24" s="189" t="s">
        <v>47</v>
      </c>
      <c r="E24" s="585" t="s">
        <v>54</v>
      </c>
      <c r="F24" s="204">
        <v>40</v>
      </c>
      <c r="G24" s="189" t="s">
        <v>47</v>
      </c>
      <c r="H24" s="191">
        <f>+I24</f>
        <v>120000000</v>
      </c>
      <c r="I24" s="170">
        <v>120000000</v>
      </c>
      <c r="J24" s="252"/>
      <c r="K24" s="269"/>
      <c r="L24" s="268"/>
      <c r="M24" s="181"/>
      <c r="N24" s="181"/>
      <c r="O24" s="257"/>
      <c r="P24" s="257"/>
      <c r="Q24" s="270"/>
      <c r="X24" s="205"/>
      <c r="Z24" s="177"/>
      <c r="AA24" s="267"/>
      <c r="AB24" s="160"/>
    </row>
    <row r="25" spans="2:251" s="182" customFormat="1" ht="38.25" customHeight="1" thickBot="1">
      <c r="B25" s="581"/>
      <c r="C25" s="586"/>
      <c r="D25" s="381" t="s">
        <v>49</v>
      </c>
      <c r="E25" s="587"/>
      <c r="F25" s="382">
        <v>0</v>
      </c>
      <c r="G25" s="381" t="s">
        <v>50</v>
      </c>
      <c r="H25" s="383">
        <f>+I25</f>
        <v>0</v>
      </c>
      <c r="I25" s="384"/>
      <c r="J25" s="271"/>
      <c r="K25" s="241"/>
      <c r="L25" s="272"/>
      <c r="M25" s="272"/>
      <c r="N25" s="273"/>
      <c r="O25" s="274"/>
      <c r="P25" s="274"/>
      <c r="Q25" s="275"/>
      <c r="X25" s="202"/>
      <c r="Z25" s="186"/>
      <c r="AA25" s="276"/>
      <c r="AB25" s="188"/>
    </row>
    <row r="26" spans="2:251" ht="38.25" customHeight="1">
      <c r="B26" s="588" t="s">
        <v>478</v>
      </c>
      <c r="C26" s="591" t="s">
        <v>479</v>
      </c>
      <c r="D26" s="206" t="s">
        <v>47</v>
      </c>
      <c r="E26" s="489" t="s">
        <v>54</v>
      </c>
      <c r="F26" s="243">
        <v>70</v>
      </c>
      <c r="G26" s="206" t="s">
        <v>47</v>
      </c>
      <c r="H26" s="277">
        <f t="shared" ref="H26:H38" si="1">+I26</f>
        <v>10000000</v>
      </c>
      <c r="I26" s="278">
        <v>10000000</v>
      </c>
      <c r="J26" s="279"/>
      <c r="K26" s="280"/>
      <c r="L26" s="279"/>
      <c r="M26" s="212"/>
      <c r="N26" s="212"/>
      <c r="O26" s="281"/>
      <c r="P26" s="281"/>
      <c r="Q26" s="282"/>
      <c r="X26" s="205"/>
    </row>
    <row r="27" spans="2:251" s="182" customFormat="1" ht="38.25" customHeight="1">
      <c r="B27" s="589"/>
      <c r="C27" s="583"/>
      <c r="D27" s="189" t="s">
        <v>49</v>
      </c>
      <c r="E27" s="585"/>
      <c r="F27" s="204">
        <v>0</v>
      </c>
      <c r="G27" s="189" t="s">
        <v>50</v>
      </c>
      <c r="H27" s="283">
        <f t="shared" si="1"/>
        <v>0</v>
      </c>
      <c r="I27" s="194"/>
      <c r="J27" s="237"/>
      <c r="K27" s="284"/>
      <c r="L27" s="237"/>
      <c r="M27" s="237"/>
      <c r="N27" s="259"/>
      <c r="O27" s="257"/>
      <c r="P27" s="257"/>
      <c r="Q27" s="285"/>
      <c r="AB27" s="188"/>
    </row>
    <row r="28" spans="2:251" ht="38.25" customHeight="1">
      <c r="B28" s="589"/>
      <c r="C28" s="583" t="s">
        <v>480</v>
      </c>
      <c r="D28" s="189" t="s">
        <v>47</v>
      </c>
      <c r="E28" s="585" t="s">
        <v>54</v>
      </c>
      <c r="F28" s="204">
        <v>30</v>
      </c>
      <c r="G28" s="189" t="s">
        <v>47</v>
      </c>
      <c r="H28" s="283">
        <f t="shared" si="1"/>
        <v>10000000</v>
      </c>
      <c r="I28" s="194">
        <v>10000000</v>
      </c>
      <c r="J28" s="253"/>
      <c r="K28" s="286"/>
      <c r="L28" s="253"/>
      <c r="M28" s="181"/>
      <c r="N28" s="181"/>
      <c r="O28" s="257"/>
      <c r="P28" s="257"/>
      <c r="Q28" s="285"/>
    </row>
    <row r="29" spans="2:251" s="182" customFormat="1" ht="38.25" customHeight="1">
      <c r="B29" s="589"/>
      <c r="C29" s="583"/>
      <c r="D29" s="189" t="s">
        <v>49</v>
      </c>
      <c r="E29" s="585"/>
      <c r="F29" s="204">
        <v>0</v>
      </c>
      <c r="G29" s="189" t="s">
        <v>50</v>
      </c>
      <c r="H29" s="283">
        <f t="shared" si="1"/>
        <v>0</v>
      </c>
      <c r="I29" s="193"/>
      <c r="J29" s="237"/>
      <c r="K29" s="284"/>
      <c r="L29" s="237"/>
      <c r="M29" s="237"/>
      <c r="N29" s="259"/>
      <c r="O29" s="257"/>
      <c r="P29" s="257"/>
      <c r="Q29" s="285"/>
    </row>
    <row r="30" spans="2:251" ht="38.25" customHeight="1">
      <c r="B30" s="589"/>
      <c r="C30" s="583" t="s">
        <v>481</v>
      </c>
      <c r="D30" s="189" t="s">
        <v>47</v>
      </c>
      <c r="E30" s="585" t="s">
        <v>54</v>
      </c>
      <c r="F30" s="204">
        <v>1</v>
      </c>
      <c r="G30" s="189" t="s">
        <v>47</v>
      </c>
      <c r="H30" s="283">
        <f t="shared" si="1"/>
        <v>60000000</v>
      </c>
      <c r="I30" s="193">
        <v>60000000</v>
      </c>
      <c r="J30" s="253"/>
      <c r="K30" s="286"/>
      <c r="L30" s="287"/>
      <c r="M30" s="288"/>
      <c r="N30" s="288"/>
      <c r="O30" s="257"/>
      <c r="P30" s="257"/>
      <c r="Q30" s="285"/>
    </row>
    <row r="31" spans="2:251" s="182" customFormat="1" ht="38.25" customHeight="1">
      <c r="B31" s="589"/>
      <c r="C31" s="583"/>
      <c r="D31" s="189" t="s">
        <v>49</v>
      </c>
      <c r="E31" s="585"/>
      <c r="F31" s="204">
        <v>0</v>
      </c>
      <c r="G31" s="189" t="s">
        <v>50</v>
      </c>
      <c r="H31" s="283">
        <f t="shared" si="1"/>
        <v>0</v>
      </c>
      <c r="I31" s="194"/>
      <c r="J31" s="250"/>
      <c r="K31" s="284"/>
      <c r="L31" s="237"/>
      <c r="M31" s="250"/>
      <c r="N31" s="259"/>
      <c r="O31" s="257"/>
      <c r="P31" s="257"/>
      <c r="Q31" s="285"/>
    </row>
    <row r="32" spans="2:251" ht="38.25" customHeight="1">
      <c r="B32" s="589"/>
      <c r="C32" s="583" t="s">
        <v>482</v>
      </c>
      <c r="D32" s="189" t="s">
        <v>47</v>
      </c>
      <c r="E32" s="585" t="s">
        <v>54</v>
      </c>
      <c r="F32" s="204">
        <v>10</v>
      </c>
      <c r="G32" s="189" t="s">
        <v>47</v>
      </c>
      <c r="H32" s="283">
        <f t="shared" si="1"/>
        <v>10000000</v>
      </c>
      <c r="I32" s="193">
        <v>10000000</v>
      </c>
      <c r="J32" s="253"/>
      <c r="K32" s="286"/>
      <c r="L32" s="253"/>
      <c r="M32" s="288"/>
      <c r="N32" s="288"/>
      <c r="O32" s="257"/>
      <c r="P32" s="257"/>
      <c r="Q32" s="285"/>
    </row>
    <row r="33" spans="2:17" s="182" customFormat="1" ht="38.25" customHeight="1">
      <c r="B33" s="589"/>
      <c r="C33" s="583"/>
      <c r="D33" s="189" t="s">
        <v>49</v>
      </c>
      <c r="E33" s="585"/>
      <c r="F33" s="204">
        <v>0</v>
      </c>
      <c r="G33" s="189" t="s">
        <v>50</v>
      </c>
      <c r="H33" s="283">
        <f t="shared" si="1"/>
        <v>0</v>
      </c>
      <c r="I33" s="194"/>
      <c r="J33" s="250"/>
      <c r="K33" s="284"/>
      <c r="L33" s="250"/>
      <c r="M33" s="250"/>
      <c r="N33" s="259"/>
      <c r="O33" s="257"/>
      <c r="P33" s="257"/>
      <c r="Q33" s="285"/>
    </row>
    <row r="34" spans="2:17" ht="38.25" customHeight="1">
      <c r="B34" s="589"/>
      <c r="C34" s="583" t="s">
        <v>483</v>
      </c>
      <c r="D34" s="189" t="s">
        <v>47</v>
      </c>
      <c r="E34" s="585" t="s">
        <v>54</v>
      </c>
      <c r="F34" s="204">
        <v>10</v>
      </c>
      <c r="G34" s="189" t="s">
        <v>47</v>
      </c>
      <c r="H34" s="283">
        <f t="shared" si="1"/>
        <v>60000000</v>
      </c>
      <c r="I34" s="193">
        <v>60000000</v>
      </c>
      <c r="J34" s="253"/>
      <c r="K34" s="286"/>
      <c r="L34" s="287"/>
      <c r="M34" s="288"/>
      <c r="N34" s="288"/>
      <c r="O34" s="257"/>
      <c r="P34" s="257"/>
      <c r="Q34" s="285"/>
    </row>
    <row r="35" spans="2:17" s="182" customFormat="1" ht="38.25" customHeight="1">
      <c r="B35" s="589"/>
      <c r="C35" s="583"/>
      <c r="D35" s="189" t="s">
        <v>49</v>
      </c>
      <c r="E35" s="585"/>
      <c r="F35" s="204">
        <v>0</v>
      </c>
      <c r="G35" s="189" t="s">
        <v>50</v>
      </c>
      <c r="H35" s="283">
        <f t="shared" si="1"/>
        <v>0</v>
      </c>
      <c r="I35" s="194"/>
      <c r="J35" s="250"/>
      <c r="K35" s="284"/>
      <c r="L35" s="237"/>
      <c r="M35" s="250"/>
      <c r="N35" s="259"/>
      <c r="O35" s="257"/>
      <c r="P35" s="257"/>
      <c r="Q35" s="285"/>
    </row>
    <row r="36" spans="2:17" ht="38.25" customHeight="1">
      <c r="B36" s="589"/>
      <c r="C36" s="583" t="s">
        <v>484</v>
      </c>
      <c r="D36" s="189" t="s">
        <v>47</v>
      </c>
      <c r="E36" s="585" t="s">
        <v>54</v>
      </c>
      <c r="F36" s="204">
        <v>12</v>
      </c>
      <c r="G36" s="189" t="s">
        <v>47</v>
      </c>
      <c r="H36" s="283">
        <f t="shared" si="1"/>
        <v>10000000</v>
      </c>
      <c r="I36" s="193">
        <v>10000000</v>
      </c>
      <c r="J36" s="253"/>
      <c r="K36" s="286"/>
      <c r="L36" s="253"/>
      <c r="M36" s="288"/>
      <c r="N36" s="288"/>
      <c r="O36" s="257"/>
      <c r="P36" s="257"/>
      <c r="Q36" s="285"/>
    </row>
    <row r="37" spans="2:17" s="182" customFormat="1" ht="38.25" customHeight="1">
      <c r="B37" s="589"/>
      <c r="C37" s="583"/>
      <c r="D37" s="189" t="s">
        <v>49</v>
      </c>
      <c r="E37" s="585"/>
      <c r="F37" s="204">
        <v>0</v>
      </c>
      <c r="G37" s="189" t="s">
        <v>50</v>
      </c>
      <c r="H37" s="283">
        <f t="shared" si="1"/>
        <v>0</v>
      </c>
      <c r="I37" s="194"/>
      <c r="J37" s="250"/>
      <c r="K37" s="284"/>
      <c r="L37" s="250"/>
      <c r="M37" s="250"/>
      <c r="N37" s="259"/>
      <c r="O37" s="257"/>
      <c r="P37" s="257"/>
      <c r="Q37" s="285"/>
    </row>
    <row r="38" spans="2:17" ht="38.25" customHeight="1">
      <c r="B38" s="589"/>
      <c r="C38" s="583" t="s">
        <v>485</v>
      </c>
      <c r="D38" s="189" t="s">
        <v>47</v>
      </c>
      <c r="E38" s="585" t="s">
        <v>54</v>
      </c>
      <c r="F38" s="204">
        <v>1</v>
      </c>
      <c r="G38" s="189" t="s">
        <v>47</v>
      </c>
      <c r="H38" s="283">
        <f t="shared" si="1"/>
        <v>10000000</v>
      </c>
      <c r="I38" s="193">
        <v>10000000</v>
      </c>
      <c r="J38" s="253"/>
      <c r="K38" s="286"/>
      <c r="L38" s="287"/>
      <c r="M38" s="288"/>
      <c r="N38" s="288"/>
      <c r="O38" s="257"/>
      <c r="P38" s="257"/>
      <c r="Q38" s="285"/>
    </row>
    <row r="39" spans="2:17" ht="38.25" customHeight="1">
      <c r="B39" s="589"/>
      <c r="C39" s="583"/>
      <c r="D39" s="189" t="s">
        <v>49</v>
      </c>
      <c r="E39" s="585"/>
      <c r="F39" s="204">
        <v>0</v>
      </c>
      <c r="G39" s="189" t="s">
        <v>50</v>
      </c>
      <c r="H39" s="283">
        <f>+I39</f>
        <v>0</v>
      </c>
      <c r="I39" s="193"/>
      <c r="J39" s="253"/>
      <c r="K39" s="286"/>
      <c r="L39" s="287"/>
      <c r="M39" s="288"/>
      <c r="N39" s="288"/>
      <c r="O39" s="257"/>
      <c r="P39" s="257"/>
      <c r="Q39" s="285"/>
    </row>
    <row r="40" spans="2:17" ht="38.25" customHeight="1">
      <c r="B40" s="589"/>
      <c r="C40" s="583" t="s">
        <v>486</v>
      </c>
      <c r="D40" s="189" t="s">
        <v>47</v>
      </c>
      <c r="E40" s="585" t="s">
        <v>54</v>
      </c>
      <c r="F40" s="204">
        <v>1</v>
      </c>
      <c r="G40" s="189" t="s">
        <v>47</v>
      </c>
      <c r="H40" s="283">
        <f>+I40</f>
        <v>10000000</v>
      </c>
      <c r="I40" s="193">
        <v>10000000</v>
      </c>
      <c r="J40" s="253"/>
      <c r="K40" s="286"/>
      <c r="L40" s="287"/>
      <c r="M40" s="288"/>
      <c r="N40" s="288"/>
      <c r="O40" s="257"/>
      <c r="P40" s="257"/>
      <c r="Q40" s="285"/>
    </row>
    <row r="41" spans="2:17" ht="38.25" customHeight="1">
      <c r="B41" s="589"/>
      <c r="C41" s="583"/>
      <c r="D41" s="189" t="s">
        <v>49</v>
      </c>
      <c r="E41" s="585"/>
      <c r="F41" s="204">
        <v>0</v>
      </c>
      <c r="G41" s="189" t="s">
        <v>50</v>
      </c>
      <c r="H41" s="283">
        <f>+I41</f>
        <v>0</v>
      </c>
      <c r="I41" s="193"/>
      <c r="J41" s="253"/>
      <c r="K41" s="286"/>
      <c r="L41" s="287"/>
      <c r="M41" s="288"/>
      <c r="N41" s="288"/>
      <c r="O41" s="257"/>
      <c r="P41" s="257"/>
      <c r="Q41" s="285"/>
    </row>
    <row r="42" spans="2:17" ht="38.25" customHeight="1">
      <c r="B42" s="589"/>
      <c r="C42" s="583" t="s">
        <v>487</v>
      </c>
      <c r="D42" s="189" t="s">
        <v>47</v>
      </c>
      <c r="E42" s="585" t="s">
        <v>54</v>
      </c>
      <c r="F42" s="204">
        <v>10</v>
      </c>
      <c r="G42" s="189" t="s">
        <v>47</v>
      </c>
      <c r="H42" s="283">
        <f>+I42</f>
        <v>10000000</v>
      </c>
      <c r="I42" s="193">
        <v>10000000</v>
      </c>
      <c r="J42" s="253"/>
      <c r="K42" s="286"/>
      <c r="L42" s="287"/>
      <c r="M42" s="288"/>
      <c r="N42" s="288"/>
      <c r="O42" s="257"/>
      <c r="P42" s="257"/>
      <c r="Q42" s="285"/>
    </row>
    <row r="43" spans="2:17" ht="38.25" customHeight="1">
      <c r="B43" s="589"/>
      <c r="C43" s="583"/>
      <c r="D43" s="189" t="s">
        <v>49</v>
      </c>
      <c r="E43" s="585"/>
      <c r="F43" s="204">
        <v>0</v>
      </c>
      <c r="G43" s="189" t="s">
        <v>50</v>
      </c>
      <c r="H43" s="283">
        <v>0</v>
      </c>
      <c r="I43" s="193"/>
      <c r="J43" s="253"/>
      <c r="K43" s="286"/>
      <c r="L43" s="287"/>
      <c r="M43" s="288"/>
      <c r="N43" s="288"/>
      <c r="O43" s="257"/>
      <c r="P43" s="257"/>
      <c r="Q43" s="285"/>
    </row>
    <row r="44" spans="2:17" ht="38.25" customHeight="1">
      <c r="B44" s="589"/>
      <c r="C44" s="583" t="s">
        <v>488</v>
      </c>
      <c r="D44" s="189" t="s">
        <v>47</v>
      </c>
      <c r="E44" s="585" t="s">
        <v>54</v>
      </c>
      <c r="F44" s="204">
        <v>1</v>
      </c>
      <c r="G44" s="189" t="s">
        <v>47</v>
      </c>
      <c r="H44" s="283">
        <f>+I44</f>
        <v>10000000</v>
      </c>
      <c r="I44" s="193">
        <v>10000000</v>
      </c>
      <c r="J44" s="253"/>
      <c r="K44" s="286"/>
      <c r="L44" s="287"/>
      <c r="M44" s="288"/>
      <c r="N44" s="288"/>
      <c r="O44" s="257"/>
      <c r="P44" s="257"/>
      <c r="Q44" s="285"/>
    </row>
    <row r="45" spans="2:17" ht="38.25" customHeight="1">
      <c r="B45" s="589"/>
      <c r="C45" s="583"/>
      <c r="D45" s="189" t="s">
        <v>49</v>
      </c>
      <c r="E45" s="585"/>
      <c r="F45" s="204">
        <v>0</v>
      </c>
      <c r="G45" s="189" t="s">
        <v>50</v>
      </c>
      <c r="H45" s="283">
        <f>+I45</f>
        <v>0</v>
      </c>
      <c r="I45" s="193"/>
      <c r="J45" s="253"/>
      <c r="K45" s="286"/>
      <c r="L45" s="287"/>
      <c r="M45" s="288"/>
      <c r="N45" s="288"/>
      <c r="O45" s="257"/>
      <c r="P45" s="257"/>
      <c r="Q45" s="285"/>
    </row>
    <row r="46" spans="2:17" ht="38.25" customHeight="1">
      <c r="B46" s="589"/>
      <c r="C46" s="583" t="s">
        <v>489</v>
      </c>
      <c r="D46" s="189" t="s">
        <v>47</v>
      </c>
      <c r="E46" s="585" t="s">
        <v>54</v>
      </c>
      <c r="F46" s="204">
        <v>2</v>
      </c>
      <c r="G46" s="189" t="s">
        <v>47</v>
      </c>
      <c r="H46" s="283">
        <f>+I46</f>
        <v>50000000</v>
      </c>
      <c r="I46" s="193">
        <v>50000000</v>
      </c>
      <c r="J46" s="253"/>
      <c r="K46" s="286"/>
      <c r="L46" s="287"/>
      <c r="M46" s="288"/>
      <c r="N46" s="288"/>
      <c r="O46" s="257"/>
      <c r="P46" s="257"/>
      <c r="Q46" s="285"/>
    </row>
    <row r="47" spans="2:17" ht="38.25" customHeight="1">
      <c r="B47" s="589"/>
      <c r="C47" s="583"/>
      <c r="D47" s="189" t="s">
        <v>49</v>
      </c>
      <c r="E47" s="585"/>
      <c r="F47" s="204">
        <v>0</v>
      </c>
      <c r="G47" s="189" t="s">
        <v>50</v>
      </c>
      <c r="H47" s="283"/>
      <c r="I47" s="193"/>
      <c r="J47" s="253"/>
      <c r="K47" s="286"/>
      <c r="L47" s="287"/>
      <c r="M47" s="288"/>
      <c r="N47" s="288"/>
      <c r="O47" s="257"/>
      <c r="P47" s="257"/>
      <c r="Q47" s="285"/>
    </row>
    <row r="48" spans="2:17" ht="38.25" customHeight="1">
      <c r="B48" s="589"/>
      <c r="C48" s="583" t="s">
        <v>490</v>
      </c>
      <c r="D48" s="189" t="s">
        <v>47</v>
      </c>
      <c r="E48" s="585" t="s">
        <v>54</v>
      </c>
      <c r="F48" s="204">
        <v>40</v>
      </c>
      <c r="G48" s="189" t="s">
        <v>47</v>
      </c>
      <c r="H48" s="283">
        <f>+I48</f>
        <v>50000000</v>
      </c>
      <c r="I48" s="193">
        <v>50000000</v>
      </c>
      <c r="J48" s="289"/>
      <c r="K48" s="290"/>
      <c r="L48" s="287"/>
      <c r="M48" s="288"/>
      <c r="N48" s="288"/>
      <c r="O48" s="257"/>
      <c r="P48" s="257"/>
      <c r="Q48" s="285"/>
    </row>
    <row r="49" spans="2:17" ht="38.25" customHeight="1" thickBot="1">
      <c r="B49" s="590"/>
      <c r="C49" s="592"/>
      <c r="D49" s="385" t="s">
        <v>49</v>
      </c>
      <c r="E49" s="488"/>
      <c r="F49" s="291">
        <v>0</v>
      </c>
      <c r="G49" s="385" t="s">
        <v>50</v>
      </c>
      <c r="H49" s="292"/>
      <c r="I49" s="293"/>
      <c r="J49" s="294"/>
      <c r="K49" s="295"/>
      <c r="L49" s="296"/>
      <c r="M49" s="297"/>
      <c r="N49" s="297"/>
      <c r="O49" s="298"/>
      <c r="P49" s="298"/>
      <c r="Q49" s="299"/>
    </row>
    <row r="50" spans="2:17" s="310" customFormat="1" ht="38.25" customHeight="1">
      <c r="B50" s="593" t="s">
        <v>491</v>
      </c>
      <c r="C50" s="596" t="s">
        <v>492</v>
      </c>
      <c r="D50" s="300" t="s">
        <v>47</v>
      </c>
      <c r="E50" s="598" t="s">
        <v>54</v>
      </c>
      <c r="F50" s="301">
        <v>1</v>
      </c>
      <c r="G50" s="300" t="s">
        <v>47</v>
      </c>
      <c r="H50" s="302">
        <f>+I50</f>
        <v>800000000</v>
      </c>
      <c r="I50" s="303">
        <v>800000000</v>
      </c>
      <c r="J50" s="304"/>
      <c r="K50" s="305"/>
      <c r="L50" s="306"/>
      <c r="M50" s="306"/>
      <c r="N50" s="307"/>
      <c r="O50" s="308"/>
      <c r="P50" s="308"/>
      <c r="Q50" s="309"/>
    </row>
    <row r="51" spans="2:17" s="310" customFormat="1" ht="38.25" customHeight="1">
      <c r="B51" s="594"/>
      <c r="C51" s="597"/>
      <c r="D51" s="317" t="s">
        <v>49</v>
      </c>
      <c r="E51" s="599"/>
      <c r="F51" s="318">
        <v>0</v>
      </c>
      <c r="G51" s="317" t="s">
        <v>50</v>
      </c>
      <c r="H51" s="319">
        <v>0</v>
      </c>
      <c r="I51" s="320"/>
      <c r="J51" s="311"/>
      <c r="K51" s="312"/>
      <c r="L51" s="313"/>
      <c r="M51" s="313"/>
      <c r="N51" s="314"/>
      <c r="O51" s="315"/>
      <c r="P51" s="315"/>
      <c r="Q51" s="316"/>
    </row>
    <row r="52" spans="2:17" s="310" customFormat="1" ht="38.25" customHeight="1">
      <c r="B52" s="594"/>
      <c r="C52" s="597" t="s">
        <v>493</v>
      </c>
      <c r="D52" s="317" t="s">
        <v>47</v>
      </c>
      <c r="E52" s="599" t="s">
        <v>54</v>
      </c>
      <c r="F52" s="318">
        <v>33</v>
      </c>
      <c r="G52" s="317" t="s">
        <v>47</v>
      </c>
      <c r="H52" s="319">
        <f>+I52</f>
        <v>60000000</v>
      </c>
      <c r="I52" s="320">
        <v>60000000</v>
      </c>
      <c r="J52" s="321"/>
      <c r="K52" s="312"/>
      <c r="L52" s="313"/>
      <c r="M52" s="313"/>
      <c r="N52" s="314"/>
      <c r="O52" s="315"/>
      <c r="P52" s="315"/>
      <c r="Q52" s="316"/>
    </row>
    <row r="53" spans="2:17" s="310" customFormat="1" ht="38.25" customHeight="1" thickBot="1">
      <c r="B53" s="595"/>
      <c r="C53" s="600"/>
      <c r="D53" s="386" t="s">
        <v>49</v>
      </c>
      <c r="E53" s="601"/>
      <c r="F53" s="387">
        <v>0</v>
      </c>
      <c r="G53" s="386" t="s">
        <v>50</v>
      </c>
      <c r="H53" s="388">
        <v>0</v>
      </c>
      <c r="I53" s="389"/>
      <c r="J53" s="322"/>
      <c r="K53" s="323"/>
      <c r="L53" s="324"/>
      <c r="M53" s="324"/>
      <c r="N53" s="325"/>
      <c r="O53" s="326"/>
      <c r="P53" s="326"/>
      <c r="Q53" s="327"/>
    </row>
    <row r="54" spans="2:17" ht="58.5" customHeight="1">
      <c r="B54" s="602" t="s">
        <v>494</v>
      </c>
      <c r="C54" s="591" t="s">
        <v>495</v>
      </c>
      <c r="D54" s="206" t="s">
        <v>47</v>
      </c>
      <c r="E54" s="489" t="s">
        <v>54</v>
      </c>
      <c r="F54" s="243">
        <v>1</v>
      </c>
      <c r="G54" s="206" t="s">
        <v>47</v>
      </c>
      <c r="H54" s="277">
        <f>+I54</f>
        <v>280000000</v>
      </c>
      <c r="I54" s="210">
        <v>280000000</v>
      </c>
      <c r="J54" s="279"/>
      <c r="K54" s="280"/>
      <c r="L54" s="279"/>
      <c r="M54" s="328"/>
      <c r="N54" s="328"/>
      <c r="O54" s="329"/>
      <c r="P54" s="329"/>
      <c r="Q54" s="330"/>
    </row>
    <row r="55" spans="2:17" s="182" customFormat="1" ht="111" customHeight="1">
      <c r="B55" s="588"/>
      <c r="C55" s="583"/>
      <c r="D55" s="189" t="s">
        <v>49</v>
      </c>
      <c r="E55" s="585"/>
      <c r="F55" s="204">
        <v>0</v>
      </c>
      <c r="G55" s="189" t="s">
        <v>50</v>
      </c>
      <c r="H55" s="283">
        <f t="shared" ref="H55:H56" si="2">+I55</f>
        <v>0</v>
      </c>
      <c r="I55" s="194"/>
      <c r="J55" s="250"/>
      <c r="K55" s="284"/>
      <c r="L55" s="250"/>
      <c r="M55" s="250"/>
      <c r="N55" s="259"/>
      <c r="O55" s="331"/>
      <c r="P55" s="331"/>
      <c r="Q55" s="332"/>
    </row>
    <row r="56" spans="2:17" s="310" customFormat="1" ht="38.25" customHeight="1">
      <c r="B56" s="603" t="s">
        <v>496</v>
      </c>
      <c r="C56" s="606" t="s">
        <v>497</v>
      </c>
      <c r="D56" s="317" t="s">
        <v>47</v>
      </c>
      <c r="E56" s="599" t="s">
        <v>54</v>
      </c>
      <c r="F56" s="318">
        <v>1</v>
      </c>
      <c r="G56" s="317" t="s">
        <v>47</v>
      </c>
      <c r="H56" s="319">
        <f t="shared" si="2"/>
        <v>41493606</v>
      </c>
      <c r="I56" s="320">
        <v>41493606</v>
      </c>
      <c r="J56" s="321"/>
      <c r="K56" s="312"/>
      <c r="L56" s="313"/>
      <c r="M56" s="313"/>
      <c r="N56" s="314"/>
      <c r="O56" s="315"/>
      <c r="P56" s="315"/>
      <c r="Q56" s="333"/>
    </row>
    <row r="57" spans="2:17" s="310" customFormat="1" ht="38.25" customHeight="1">
      <c r="B57" s="604"/>
      <c r="C57" s="606"/>
      <c r="D57" s="317" t="s">
        <v>49</v>
      </c>
      <c r="E57" s="599"/>
      <c r="F57" s="318">
        <v>0</v>
      </c>
      <c r="G57" s="317" t="s">
        <v>50</v>
      </c>
      <c r="H57" s="319">
        <f>+I57</f>
        <v>0</v>
      </c>
      <c r="I57" s="320"/>
      <c r="J57" s="311"/>
      <c r="K57" s="312"/>
      <c r="L57" s="313"/>
      <c r="M57" s="313"/>
      <c r="N57" s="314"/>
      <c r="O57" s="315"/>
      <c r="P57" s="315"/>
      <c r="Q57" s="333"/>
    </row>
    <row r="58" spans="2:17" s="182" customFormat="1" ht="38.25" customHeight="1">
      <c r="B58" s="604"/>
      <c r="C58" s="592" t="s">
        <v>498</v>
      </c>
      <c r="D58" s="317" t="s">
        <v>47</v>
      </c>
      <c r="E58" s="599" t="s">
        <v>54</v>
      </c>
      <c r="F58" s="204">
        <v>1</v>
      </c>
      <c r="G58" s="189" t="s">
        <v>616</v>
      </c>
      <c r="H58" s="283">
        <f>+I58</f>
        <v>80000000</v>
      </c>
      <c r="I58" s="194">
        <v>80000000</v>
      </c>
      <c r="J58" s="250"/>
      <c r="K58" s="284"/>
      <c r="L58" s="250"/>
      <c r="M58" s="250"/>
      <c r="N58" s="259"/>
      <c r="O58" s="331"/>
      <c r="P58" s="331"/>
      <c r="Q58" s="332"/>
    </row>
    <row r="59" spans="2:17" s="182" customFormat="1" ht="38.25" customHeight="1">
      <c r="B59" s="604"/>
      <c r="C59" s="591"/>
      <c r="D59" s="317" t="s">
        <v>49</v>
      </c>
      <c r="E59" s="599"/>
      <c r="F59" s="204">
        <v>0</v>
      </c>
      <c r="G59" s="189" t="s">
        <v>50</v>
      </c>
      <c r="H59" s="283"/>
      <c r="I59" s="194"/>
      <c r="J59" s="250"/>
      <c r="K59" s="284"/>
      <c r="L59" s="250"/>
      <c r="M59" s="250"/>
      <c r="N59" s="259"/>
      <c r="O59" s="331"/>
      <c r="P59" s="331"/>
      <c r="Q59" s="332"/>
    </row>
    <row r="60" spans="2:17" s="182" customFormat="1" ht="38.25" customHeight="1">
      <c r="B60" s="604"/>
      <c r="C60" s="607" t="s">
        <v>499</v>
      </c>
      <c r="D60" s="317" t="s">
        <v>47</v>
      </c>
      <c r="E60" s="599" t="s">
        <v>54</v>
      </c>
      <c r="F60" s="204">
        <v>1</v>
      </c>
      <c r="G60" s="189" t="s">
        <v>47</v>
      </c>
      <c r="H60" s="283">
        <f>+I60</f>
        <v>80000000</v>
      </c>
      <c r="I60" s="194">
        <v>80000000</v>
      </c>
      <c r="J60" s="290"/>
      <c r="K60" s="290"/>
      <c r="L60" s="250"/>
      <c r="M60" s="250"/>
      <c r="N60" s="259"/>
      <c r="O60" s="331"/>
      <c r="P60" s="331"/>
      <c r="Q60" s="332"/>
    </row>
    <row r="61" spans="2:17" s="182" customFormat="1" ht="38.25" customHeight="1">
      <c r="B61" s="604"/>
      <c r="C61" s="608"/>
      <c r="D61" s="317" t="s">
        <v>49</v>
      </c>
      <c r="E61" s="599"/>
      <c r="F61" s="204">
        <v>0</v>
      </c>
      <c r="G61" s="189" t="s">
        <v>50</v>
      </c>
      <c r="H61" s="283">
        <v>0</v>
      </c>
      <c r="I61" s="194"/>
      <c r="J61" s="334"/>
      <c r="K61" s="334"/>
      <c r="L61" s="250"/>
      <c r="M61" s="250"/>
      <c r="N61" s="259"/>
      <c r="O61" s="331"/>
      <c r="P61" s="331"/>
      <c r="Q61" s="332"/>
    </row>
    <row r="62" spans="2:17" s="182" customFormat="1" ht="38.25" customHeight="1">
      <c r="B62" s="604"/>
      <c r="C62" s="607" t="s">
        <v>500</v>
      </c>
      <c r="D62" s="317" t="s">
        <v>47</v>
      </c>
      <c r="E62" s="599" t="s">
        <v>54</v>
      </c>
      <c r="F62" s="204">
        <v>1</v>
      </c>
      <c r="G62" s="189" t="s">
        <v>47</v>
      </c>
      <c r="H62" s="283">
        <f>+I62</f>
        <v>80000000</v>
      </c>
      <c r="I62" s="194">
        <v>80000000</v>
      </c>
      <c r="J62" s="290"/>
      <c r="K62" s="290"/>
      <c r="L62" s="250"/>
      <c r="M62" s="250"/>
      <c r="N62" s="259"/>
      <c r="O62" s="331"/>
      <c r="P62" s="331"/>
      <c r="Q62" s="332"/>
    </row>
    <row r="63" spans="2:17" s="182" customFormat="1" ht="38.25" customHeight="1">
      <c r="B63" s="605"/>
      <c r="C63" s="608"/>
      <c r="D63" s="317" t="s">
        <v>49</v>
      </c>
      <c r="E63" s="599"/>
      <c r="F63" s="204">
        <v>0</v>
      </c>
      <c r="G63" s="189" t="s">
        <v>50</v>
      </c>
      <c r="H63" s="283">
        <v>0</v>
      </c>
      <c r="I63" s="194"/>
      <c r="J63" s="334"/>
      <c r="K63" s="334"/>
      <c r="L63" s="250"/>
      <c r="M63" s="250"/>
      <c r="N63" s="259"/>
      <c r="O63" s="331"/>
      <c r="P63" s="331"/>
      <c r="Q63" s="332"/>
    </row>
    <row r="64" spans="2:17" ht="38.25" customHeight="1">
      <c r="B64" s="486"/>
      <c r="C64" s="466" t="s">
        <v>57</v>
      </c>
      <c r="D64" s="189" t="s">
        <v>47</v>
      </c>
      <c r="E64" s="585" t="s">
        <v>54</v>
      </c>
      <c r="F64" s="255"/>
      <c r="G64" s="189" t="s">
        <v>47</v>
      </c>
      <c r="H64" s="191">
        <f>+I64</f>
        <v>1991493606</v>
      </c>
      <c r="I64" s="335">
        <f>+I18+I20+I22+I24+I26+I28+I30+I32+I34+I36+I38+I40+I42+I44+I46+I48+I50+I52+I54+I56+I60+I58+I62</f>
        <v>1991493606</v>
      </c>
      <c r="J64" s="192"/>
      <c r="K64" s="269"/>
      <c r="L64" s="336"/>
      <c r="M64" s="288"/>
      <c r="N64" s="288"/>
      <c r="O64" s="490"/>
      <c r="P64" s="490"/>
      <c r="Q64" s="486"/>
    </row>
    <row r="65" spans="2:53" s="182" customFormat="1" ht="38.25" customHeight="1">
      <c r="B65" s="486"/>
      <c r="C65" s="466"/>
      <c r="D65" s="189" t="s">
        <v>49</v>
      </c>
      <c r="E65" s="585"/>
      <c r="F65" s="255"/>
      <c r="G65" s="189" t="s">
        <v>50</v>
      </c>
      <c r="H65" s="191">
        <f>+I65</f>
        <v>0</v>
      </c>
      <c r="I65" s="191"/>
      <c r="J65" s="203"/>
      <c r="K65" s="238"/>
      <c r="L65" s="237"/>
      <c r="M65" s="250"/>
      <c r="N65" s="259"/>
      <c r="O65" s="490"/>
      <c r="P65" s="490"/>
      <c r="Q65" s="486"/>
    </row>
    <row r="66" spans="2:53" ht="31.5" customHeight="1">
      <c r="B66" s="285"/>
      <c r="C66" s="285"/>
      <c r="D66" s="285"/>
      <c r="E66" s="285"/>
      <c r="F66" s="285"/>
      <c r="G66" s="285"/>
      <c r="H66" s="337"/>
      <c r="I66" s="338"/>
      <c r="J66" s="339"/>
      <c r="K66" s="340"/>
      <c r="L66" s="340"/>
      <c r="M66" s="341"/>
      <c r="N66" s="341"/>
      <c r="O66" s="342"/>
      <c r="P66" s="343"/>
      <c r="Q66" s="343"/>
      <c r="R66" s="217"/>
    </row>
    <row r="67" spans="2:53" ht="31.5">
      <c r="B67" s="492" t="s">
        <v>58</v>
      </c>
      <c r="C67" s="492"/>
      <c r="D67" s="493" t="s">
        <v>59</v>
      </c>
      <c r="E67" s="493"/>
      <c r="F67" s="493"/>
      <c r="G67" s="493"/>
      <c r="H67" s="493"/>
      <c r="I67" s="493"/>
      <c r="J67" s="219" t="s">
        <v>60</v>
      </c>
      <c r="K67" s="493" t="s">
        <v>61</v>
      </c>
      <c r="L67" s="493"/>
      <c r="M67" s="495" t="s">
        <v>62</v>
      </c>
      <c r="N67" s="495"/>
      <c r="O67" s="495"/>
      <c r="P67" s="495"/>
      <c r="Q67" s="495"/>
    </row>
    <row r="68" spans="2:53" ht="26.25" customHeight="1">
      <c r="B68" s="621" t="s">
        <v>501</v>
      </c>
      <c r="C68" s="512"/>
      <c r="D68" s="622" t="s">
        <v>502</v>
      </c>
      <c r="E68" s="623"/>
      <c r="F68" s="623"/>
      <c r="G68" s="623"/>
      <c r="H68" s="623"/>
      <c r="I68" s="624"/>
      <c r="J68" s="628" t="s">
        <v>503</v>
      </c>
      <c r="K68" s="220" t="s">
        <v>47</v>
      </c>
      <c r="L68" s="221">
        <v>400</v>
      </c>
      <c r="M68" s="509" t="s">
        <v>439</v>
      </c>
      <c r="N68" s="509"/>
      <c r="O68" s="509"/>
      <c r="P68" s="509"/>
      <c r="Q68" s="509"/>
    </row>
    <row r="69" spans="2:53" ht="18" customHeight="1">
      <c r="B69" s="513"/>
      <c r="C69" s="515"/>
      <c r="D69" s="625"/>
      <c r="E69" s="626"/>
      <c r="F69" s="626"/>
      <c r="G69" s="626"/>
      <c r="H69" s="626"/>
      <c r="I69" s="627"/>
      <c r="J69" s="628"/>
      <c r="K69" s="220" t="s">
        <v>49</v>
      </c>
      <c r="L69" s="221">
        <f>+F19+F27+F29+F33+F37+F39</f>
        <v>0</v>
      </c>
      <c r="M69" s="509"/>
      <c r="N69" s="509"/>
      <c r="O69" s="509"/>
      <c r="P69" s="509"/>
      <c r="Q69" s="509"/>
    </row>
    <row r="70" spans="2:53" ht="18.75" customHeight="1">
      <c r="B70" s="609"/>
      <c r="C70" s="610"/>
      <c r="D70" s="613" t="s">
        <v>504</v>
      </c>
      <c r="E70" s="614"/>
      <c r="F70" s="614"/>
      <c r="G70" s="614"/>
      <c r="H70" s="614"/>
      <c r="I70" s="615"/>
      <c r="J70" s="619"/>
      <c r="K70" s="220" t="s">
        <v>47</v>
      </c>
      <c r="L70" s="221"/>
      <c r="M70" s="516" t="s">
        <v>441</v>
      </c>
      <c r="N70" s="516"/>
      <c r="O70" s="516"/>
      <c r="P70" s="516"/>
      <c r="Q70" s="516"/>
    </row>
    <row r="71" spans="2:53" ht="14.25" customHeight="1">
      <c r="B71" s="611"/>
      <c r="C71" s="612"/>
      <c r="D71" s="616"/>
      <c r="E71" s="617"/>
      <c r="F71" s="617"/>
      <c r="G71" s="617"/>
      <c r="H71" s="617"/>
      <c r="I71" s="618"/>
      <c r="J71" s="619"/>
      <c r="K71" s="220" t="s">
        <v>49</v>
      </c>
      <c r="L71" s="221"/>
      <c r="M71" s="516"/>
      <c r="N71" s="516"/>
      <c r="O71" s="516"/>
      <c r="P71" s="516"/>
      <c r="Q71" s="516"/>
    </row>
    <row r="72" spans="2:53" ht="15.75">
      <c r="B72" s="609"/>
      <c r="C72" s="610"/>
      <c r="D72" s="613" t="s">
        <v>504</v>
      </c>
      <c r="E72" s="614"/>
      <c r="F72" s="614"/>
      <c r="G72" s="614"/>
      <c r="H72" s="614"/>
      <c r="I72" s="615"/>
      <c r="J72" s="619"/>
      <c r="K72" s="220" t="s">
        <v>47</v>
      </c>
      <c r="L72" s="221"/>
      <c r="M72" s="620"/>
      <c r="N72" s="620"/>
      <c r="O72" s="620"/>
      <c r="P72" s="620"/>
      <c r="Q72" s="620"/>
    </row>
    <row r="73" spans="2:53" ht="15.75">
      <c r="B73" s="611"/>
      <c r="C73" s="612"/>
      <c r="D73" s="616"/>
      <c r="E73" s="617"/>
      <c r="F73" s="617"/>
      <c r="G73" s="617"/>
      <c r="H73" s="617"/>
      <c r="I73" s="618"/>
      <c r="J73" s="619"/>
      <c r="K73" s="220" t="s">
        <v>49</v>
      </c>
      <c r="L73" s="344"/>
      <c r="M73" s="620"/>
      <c r="N73" s="620"/>
      <c r="O73" s="620"/>
      <c r="P73" s="620"/>
      <c r="Q73" s="620"/>
    </row>
    <row r="74" spans="2:53" ht="15" customHeight="1">
      <c r="B74" s="510" t="s">
        <v>442</v>
      </c>
      <c r="C74" s="511"/>
      <c r="D74" s="511"/>
      <c r="E74" s="511"/>
      <c r="F74" s="511"/>
      <c r="G74" s="511"/>
      <c r="H74" s="511"/>
      <c r="I74" s="511"/>
      <c r="J74" s="511"/>
      <c r="K74" s="511"/>
      <c r="L74" s="512"/>
      <c r="M74" s="516" t="s">
        <v>66</v>
      </c>
      <c r="N74" s="516"/>
      <c r="O74" s="516"/>
      <c r="P74" s="516"/>
      <c r="Q74" s="516"/>
    </row>
    <row r="75" spans="2:53" ht="29.25" customHeight="1">
      <c r="B75" s="513"/>
      <c r="C75" s="514"/>
      <c r="D75" s="514"/>
      <c r="E75" s="514"/>
      <c r="F75" s="514"/>
      <c r="G75" s="514"/>
      <c r="H75" s="514"/>
      <c r="I75" s="514"/>
      <c r="J75" s="514"/>
      <c r="K75" s="514"/>
      <c r="L75" s="515"/>
      <c r="M75" s="516"/>
      <c r="N75" s="516"/>
      <c r="O75" s="516"/>
      <c r="P75" s="516"/>
      <c r="Q75" s="516"/>
    </row>
    <row r="76" spans="2:53">
      <c r="I76" s="345"/>
      <c r="M76" s="222"/>
      <c r="N76" s="222"/>
    </row>
    <row r="77" spans="2:53" ht="15.75"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</row>
    <row r="78" spans="2:53" ht="15.75"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</row>
    <row r="79" spans="2:53" ht="15.75"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</row>
    <row r="80" spans="2:53" ht="15.75"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</row>
    <row r="81" spans="18:53" ht="15.75"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</row>
    <row r="82" spans="18:53" ht="15.75">
      <c r="R82" s="225"/>
      <c r="S82" s="225"/>
      <c r="T82" s="225"/>
      <c r="U82" s="225"/>
      <c r="V82" s="225"/>
      <c r="W82" s="225"/>
      <c r="X82" s="225"/>
      <c r="Y82" s="225"/>
      <c r="Z82" s="225"/>
      <c r="AA82" s="225"/>
      <c r="AB82" s="225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</row>
    <row r="83" spans="18:53" ht="15.75">
      <c r="R83" s="225"/>
      <c r="S83" s="225"/>
      <c r="T83" s="225"/>
      <c r="U83" s="225"/>
      <c r="V83" s="225"/>
      <c r="W83" s="225"/>
      <c r="X83" s="225"/>
      <c r="Y83" s="225"/>
      <c r="Z83" s="225"/>
      <c r="AA83" s="225"/>
      <c r="AB83" s="225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</row>
    <row r="84" spans="18:53" ht="15.75"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</row>
    <row r="85" spans="18:53" ht="15.75">
      <c r="R85" s="225"/>
      <c r="S85" s="225"/>
      <c r="T85" s="225"/>
      <c r="U85" s="225"/>
      <c r="V85" s="225"/>
      <c r="W85" s="225"/>
      <c r="X85" s="225"/>
      <c r="Y85" s="225"/>
      <c r="Z85" s="225"/>
      <c r="AA85" s="225"/>
      <c r="AB85" s="225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</row>
    <row r="86" spans="18:53" ht="15.75">
      <c r="R86" s="225"/>
      <c r="S86" s="225"/>
      <c r="T86" s="225"/>
      <c r="U86" s="225"/>
      <c r="V86" s="225"/>
      <c r="W86" s="225"/>
      <c r="X86" s="225"/>
      <c r="Y86" s="225"/>
      <c r="Z86" s="225"/>
      <c r="AA86" s="225"/>
      <c r="AB86" s="225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</row>
    <row r="87" spans="18:53" ht="15.75">
      <c r="R87" s="225"/>
      <c r="S87" s="225"/>
      <c r="T87" s="225"/>
      <c r="U87" s="225"/>
      <c r="V87" s="225"/>
      <c r="W87" s="225"/>
      <c r="X87" s="225"/>
      <c r="Y87" s="225"/>
      <c r="Z87" s="225"/>
      <c r="AA87" s="225"/>
      <c r="AB87" s="225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</row>
    <row r="88" spans="18:53" ht="15.75">
      <c r="R88" s="225"/>
      <c r="S88" s="225"/>
      <c r="T88" s="225"/>
      <c r="U88" s="225"/>
      <c r="V88" s="225"/>
      <c r="W88" s="225"/>
      <c r="X88" s="225"/>
      <c r="Y88" s="225"/>
      <c r="Z88" s="225"/>
      <c r="AA88" s="225"/>
      <c r="AB88" s="225"/>
      <c r="AC88" s="225"/>
      <c r="AD88" s="225"/>
      <c r="AE88" s="225"/>
      <c r="AF88" s="225"/>
      <c r="AG88" s="225"/>
      <c r="AH88" s="225"/>
      <c r="AI88" s="225"/>
      <c r="AJ88" s="225"/>
      <c r="AK88" s="225"/>
      <c r="AL88" s="225"/>
      <c r="AM88" s="225"/>
      <c r="AN88" s="225"/>
      <c r="AO88" s="225"/>
      <c r="AP88" s="225"/>
      <c r="AQ88" s="225"/>
      <c r="AR88" s="225"/>
      <c r="AS88" s="225"/>
      <c r="AT88" s="225"/>
      <c r="AU88" s="225"/>
      <c r="AV88" s="225"/>
      <c r="AW88" s="225"/>
      <c r="AX88" s="225"/>
      <c r="AY88" s="225"/>
      <c r="AZ88" s="225"/>
      <c r="BA88" s="225"/>
    </row>
    <row r="89" spans="18:53" ht="15.75"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/>
      <c r="AI89" s="225"/>
      <c r="AJ89" s="225"/>
      <c r="AK89" s="225"/>
      <c r="AL89" s="225"/>
      <c r="AM89" s="225"/>
      <c r="AN89" s="225"/>
      <c r="AO89" s="225"/>
      <c r="AP89" s="225"/>
      <c r="AQ89" s="225"/>
      <c r="AR89" s="225"/>
      <c r="AS89" s="225"/>
      <c r="AT89" s="225"/>
      <c r="AU89" s="225"/>
      <c r="AV89" s="225"/>
      <c r="AW89" s="225"/>
      <c r="AX89" s="225"/>
      <c r="AY89" s="225"/>
      <c r="AZ89" s="225"/>
      <c r="BA89" s="225"/>
    </row>
    <row r="90" spans="18:53" ht="15.75"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</row>
    <row r="91" spans="18:53" ht="15.75"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</row>
    <row r="92" spans="18:53" ht="15.75"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</row>
    <row r="93" spans="18:53" ht="15.75"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</row>
    <row r="94" spans="18:53" ht="15.75"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</row>
    <row r="95" spans="18:53" ht="15.75">
      <c r="R95" s="225"/>
      <c r="S95" s="225"/>
      <c r="T95" s="225"/>
      <c r="U95" s="225"/>
      <c r="V95" s="225"/>
      <c r="W95" s="225"/>
      <c r="X95" s="225"/>
      <c r="Y95" s="225"/>
      <c r="Z95" s="225"/>
      <c r="AA95" s="225"/>
      <c r="AB95" s="225"/>
      <c r="AC95" s="225"/>
      <c r="AD95" s="225"/>
      <c r="AE95" s="225"/>
      <c r="AF95" s="225"/>
      <c r="AG95" s="225"/>
      <c r="AH95" s="225"/>
      <c r="AI95" s="225"/>
      <c r="AJ95" s="225"/>
      <c r="AK95" s="225"/>
      <c r="AL95" s="225"/>
      <c r="AM95" s="225"/>
      <c r="AN95" s="225"/>
      <c r="AO95" s="225"/>
      <c r="AP95" s="225"/>
      <c r="AQ95" s="225"/>
      <c r="AR95" s="225"/>
      <c r="AS95" s="225"/>
      <c r="AT95" s="225"/>
      <c r="AU95" s="225"/>
      <c r="AV95" s="225"/>
      <c r="AW95" s="225"/>
      <c r="AX95" s="225"/>
      <c r="AY95" s="225"/>
      <c r="AZ95" s="225"/>
      <c r="BA95" s="225"/>
    </row>
    <row r="96" spans="18:53" ht="15.75"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225"/>
      <c r="AU96" s="225"/>
      <c r="AV96" s="225"/>
      <c r="AW96" s="225"/>
      <c r="AX96" s="225"/>
      <c r="AY96" s="225"/>
      <c r="AZ96" s="225"/>
      <c r="BA96" s="225"/>
    </row>
    <row r="97" spans="18:53" ht="15.75">
      <c r="R97" s="225"/>
      <c r="S97" s="225"/>
      <c r="T97" s="225"/>
      <c r="U97" s="225"/>
      <c r="V97" s="225"/>
      <c r="W97" s="225"/>
      <c r="X97" s="225"/>
      <c r="Y97" s="225"/>
      <c r="Z97" s="225"/>
      <c r="AA97" s="225"/>
      <c r="AB97" s="225"/>
      <c r="AC97" s="225"/>
      <c r="AD97" s="225"/>
      <c r="AE97" s="225"/>
      <c r="AF97" s="225"/>
      <c r="AG97" s="225"/>
      <c r="AH97" s="225"/>
      <c r="AI97" s="225"/>
      <c r="AJ97" s="225"/>
      <c r="AK97" s="225"/>
      <c r="AL97" s="225"/>
      <c r="AM97" s="225"/>
      <c r="AN97" s="225"/>
      <c r="AO97" s="225"/>
      <c r="AP97" s="225"/>
      <c r="AQ97" s="225"/>
      <c r="AR97" s="225"/>
      <c r="AS97" s="225"/>
      <c r="AT97" s="225"/>
      <c r="AU97" s="225"/>
      <c r="AV97" s="225"/>
      <c r="AW97" s="225"/>
      <c r="AX97" s="225"/>
      <c r="AY97" s="225"/>
      <c r="AZ97" s="225"/>
      <c r="BA97" s="225"/>
    </row>
    <row r="98" spans="18:53" ht="15.75">
      <c r="R98" s="225"/>
      <c r="S98" s="225"/>
      <c r="T98" s="225"/>
      <c r="U98" s="225"/>
      <c r="V98" s="225"/>
      <c r="W98" s="225"/>
      <c r="X98" s="225"/>
      <c r="Y98" s="225"/>
      <c r="Z98" s="225"/>
      <c r="AA98" s="225"/>
      <c r="AB98" s="225"/>
      <c r="AC98" s="225"/>
      <c r="AD98" s="225"/>
      <c r="AE98" s="225"/>
      <c r="AF98" s="225"/>
      <c r="AG98" s="225"/>
      <c r="AH98" s="225"/>
      <c r="AI98" s="225"/>
      <c r="AJ98" s="225"/>
      <c r="AK98" s="225"/>
      <c r="AL98" s="225"/>
      <c r="AM98" s="225"/>
      <c r="AN98" s="225"/>
      <c r="AO98" s="225"/>
      <c r="AP98" s="225"/>
      <c r="AQ98" s="225"/>
      <c r="AR98" s="225"/>
      <c r="AS98" s="225"/>
      <c r="AT98" s="225"/>
      <c r="AU98" s="225"/>
      <c r="AV98" s="225"/>
      <c r="AW98" s="225"/>
      <c r="AX98" s="225"/>
      <c r="AY98" s="225"/>
      <c r="AZ98" s="225"/>
      <c r="BA98" s="225"/>
    </row>
    <row r="99" spans="18:53" ht="15.75">
      <c r="R99" s="225"/>
      <c r="S99" s="225"/>
      <c r="T99" s="225"/>
      <c r="U99" s="225"/>
      <c r="V99" s="225"/>
      <c r="W99" s="225"/>
      <c r="X99" s="225"/>
      <c r="Y99" s="225"/>
      <c r="Z99" s="225"/>
      <c r="AA99" s="225"/>
      <c r="AB99" s="225"/>
      <c r="AC99" s="225"/>
      <c r="AD99" s="225"/>
      <c r="AE99" s="225"/>
      <c r="AF99" s="225"/>
      <c r="AG99" s="225"/>
      <c r="AH99" s="225"/>
      <c r="AI99" s="225"/>
      <c r="AJ99" s="225"/>
      <c r="AK99" s="225"/>
      <c r="AL99" s="225"/>
      <c r="AM99" s="225"/>
      <c r="AN99" s="225"/>
      <c r="AO99" s="225"/>
      <c r="AP99" s="225"/>
      <c r="AQ99" s="225"/>
      <c r="AR99" s="225"/>
      <c r="AS99" s="225"/>
      <c r="AT99" s="225"/>
      <c r="AU99" s="225"/>
      <c r="AV99" s="225"/>
      <c r="AW99" s="225"/>
      <c r="AX99" s="225"/>
      <c r="AY99" s="225"/>
      <c r="AZ99" s="225"/>
      <c r="BA99" s="225"/>
    </row>
    <row r="100" spans="18:53" ht="15.75">
      <c r="R100" s="225"/>
      <c r="S100" s="225"/>
      <c r="T100" s="225"/>
      <c r="U100" s="225"/>
      <c r="V100" s="225"/>
      <c r="W100" s="225"/>
      <c r="X100" s="225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25"/>
      <c r="AX100" s="225"/>
      <c r="AY100" s="225"/>
      <c r="AZ100" s="225"/>
      <c r="BA100" s="225"/>
    </row>
    <row r="101" spans="18:53" ht="15.75"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25"/>
      <c r="AX101" s="225"/>
      <c r="AY101" s="225"/>
      <c r="AZ101" s="225"/>
      <c r="BA101" s="225"/>
    </row>
    <row r="102" spans="18:53" ht="15.75">
      <c r="R102" s="225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</row>
    <row r="103" spans="18:53" ht="15.75">
      <c r="R103" s="225"/>
      <c r="S103" s="225"/>
      <c r="T103" s="225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</row>
    <row r="104" spans="18:53" ht="15.75"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</row>
    <row r="105" spans="18:53" ht="15.75"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</row>
    <row r="106" spans="18:53" ht="15.75"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</row>
    <row r="107" spans="18:53" ht="15.75"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</row>
    <row r="108" spans="18:53" ht="15.75"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</row>
    <row r="109" spans="18:53" ht="15.75">
      <c r="R109" s="225"/>
      <c r="S109" s="225"/>
      <c r="T109" s="225"/>
      <c r="U109" s="225"/>
      <c r="V109" s="225"/>
      <c r="W109" s="225"/>
      <c r="X109" s="225"/>
      <c r="Y109" s="225"/>
      <c r="Z109" s="225"/>
      <c r="AA109" s="225"/>
      <c r="AB109" s="225"/>
      <c r="AC109" s="225"/>
      <c r="AD109" s="225"/>
      <c r="AE109" s="225"/>
      <c r="AF109" s="225"/>
      <c r="AG109" s="225"/>
      <c r="AH109" s="225"/>
      <c r="AI109" s="225"/>
      <c r="AJ109" s="225"/>
      <c r="AK109" s="225"/>
      <c r="AL109" s="225"/>
      <c r="AM109" s="225"/>
      <c r="AN109" s="225"/>
      <c r="AO109" s="225"/>
      <c r="AP109" s="225"/>
      <c r="AQ109" s="225"/>
      <c r="AR109" s="225"/>
      <c r="AS109" s="225"/>
      <c r="AT109" s="225"/>
      <c r="AU109" s="225"/>
      <c r="AV109" s="225"/>
      <c r="AW109" s="225"/>
      <c r="AX109" s="225"/>
      <c r="AY109" s="225"/>
      <c r="AZ109" s="225"/>
      <c r="BA109" s="225"/>
    </row>
  </sheetData>
  <mergeCells count="125">
    <mergeCell ref="B72:C73"/>
    <mergeCell ref="D72:I73"/>
    <mergeCell ref="J72:J73"/>
    <mergeCell ref="M72:Q73"/>
    <mergeCell ref="B74:L75"/>
    <mergeCell ref="M74:Q75"/>
    <mergeCell ref="B68:C69"/>
    <mergeCell ref="D68:I69"/>
    <mergeCell ref="J68:J69"/>
    <mergeCell ref="M68:Q69"/>
    <mergeCell ref="B70:C71"/>
    <mergeCell ref="D70:I71"/>
    <mergeCell ref="J70:J71"/>
    <mergeCell ref="M70:Q71"/>
    <mergeCell ref="P64:P65"/>
    <mergeCell ref="Q64:Q65"/>
    <mergeCell ref="B67:C67"/>
    <mergeCell ref="D67:I67"/>
    <mergeCell ref="K67:L67"/>
    <mergeCell ref="M67:Q67"/>
    <mergeCell ref="C62:C63"/>
    <mergeCell ref="E62:E63"/>
    <mergeCell ref="B64:B65"/>
    <mergeCell ref="C64:C65"/>
    <mergeCell ref="E64:E65"/>
    <mergeCell ref="O64:O65"/>
    <mergeCell ref="B54:B55"/>
    <mergeCell ref="C54:C55"/>
    <mergeCell ref="E54:E55"/>
    <mergeCell ref="B56:B63"/>
    <mergeCell ref="C56:C57"/>
    <mergeCell ref="E56:E57"/>
    <mergeCell ref="C58:C59"/>
    <mergeCell ref="E58:E59"/>
    <mergeCell ref="C60:C61"/>
    <mergeCell ref="E60:E61"/>
    <mergeCell ref="B50:B53"/>
    <mergeCell ref="C50:C51"/>
    <mergeCell ref="E50:E51"/>
    <mergeCell ref="C52:C53"/>
    <mergeCell ref="E52:E53"/>
    <mergeCell ref="C42:C43"/>
    <mergeCell ref="E42:E43"/>
    <mergeCell ref="C44:C45"/>
    <mergeCell ref="E44:E45"/>
    <mergeCell ref="C46:C47"/>
    <mergeCell ref="E46:E47"/>
    <mergeCell ref="E34:E35"/>
    <mergeCell ref="C36:C37"/>
    <mergeCell ref="E36:E37"/>
    <mergeCell ref="C38:C39"/>
    <mergeCell ref="E38:E39"/>
    <mergeCell ref="C40:C41"/>
    <mergeCell ref="E40:E41"/>
    <mergeCell ref="B26:B49"/>
    <mergeCell ref="C26:C27"/>
    <mergeCell ref="E26:E27"/>
    <mergeCell ref="C28:C29"/>
    <mergeCell ref="E28:E29"/>
    <mergeCell ref="C30:C31"/>
    <mergeCell ref="E30:E31"/>
    <mergeCell ref="C32:C33"/>
    <mergeCell ref="E32:E33"/>
    <mergeCell ref="C34:C35"/>
    <mergeCell ref="C48:C49"/>
    <mergeCell ref="E48:E49"/>
    <mergeCell ref="B18:B25"/>
    <mergeCell ref="C18:C19"/>
    <mergeCell ref="E18:E19"/>
    <mergeCell ref="C20:C21"/>
    <mergeCell ref="E20:E21"/>
    <mergeCell ref="C22:C23"/>
    <mergeCell ref="E22:E23"/>
    <mergeCell ref="C24:C25"/>
    <mergeCell ref="E24:E25"/>
    <mergeCell ref="B15:B17"/>
    <mergeCell ref="C15:C17"/>
    <mergeCell ref="D15:D17"/>
    <mergeCell ref="E15:E17"/>
    <mergeCell ref="F15:F17"/>
    <mergeCell ref="G15:G17"/>
    <mergeCell ref="U12:W12"/>
    <mergeCell ref="B13:C13"/>
    <mergeCell ref="D13:I13"/>
    <mergeCell ref="N13:P13"/>
    <mergeCell ref="U13:W13"/>
    <mergeCell ref="D14:I14"/>
    <mergeCell ref="N14:P14"/>
    <mergeCell ref="U14:V14"/>
    <mergeCell ref="H15:H17"/>
    <mergeCell ref="I15:L16"/>
    <mergeCell ref="M15:N16"/>
    <mergeCell ref="O15:Q15"/>
    <mergeCell ref="U15:V15"/>
    <mergeCell ref="O16:O17"/>
    <mergeCell ref="P16:P17"/>
    <mergeCell ref="Q16:Q17"/>
    <mergeCell ref="U16:V16"/>
    <mergeCell ref="U17:V17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  <mergeCell ref="T9:X9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73"/>
  <sheetViews>
    <sheetView topLeftCell="B14" zoomScale="55" zoomScaleNormal="55" workbookViewId="0">
      <selection activeCell="B18" sqref="B18:B25"/>
    </sheetView>
  </sheetViews>
  <sheetFormatPr baseColWidth="10" defaultColWidth="12.5703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18" style="129" customWidth="1"/>
    <col min="8" max="8" width="22.85546875" style="129" customWidth="1"/>
    <col min="9" max="9" width="25.28515625" style="129" customWidth="1"/>
    <col min="10" max="10" width="20.85546875" style="130" customWidth="1"/>
    <col min="11" max="11" width="13.5703125" style="129" customWidth="1"/>
    <col min="12" max="12" width="15.85546875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5703125" style="129"/>
    <col min="20" max="20" width="14.42578125" style="129" customWidth="1"/>
    <col min="21" max="21" width="18.5703125" style="129" customWidth="1"/>
    <col min="22" max="22" width="33.85546875" style="129" customWidth="1"/>
    <col min="23" max="23" width="12.5703125" style="129" hidden="1" customWidth="1"/>
    <col min="24" max="24" width="24.28515625" style="129" customWidth="1"/>
    <col min="25" max="25" width="22.5703125" style="129" customWidth="1"/>
    <col min="26" max="27" width="12.5703125" style="129"/>
    <col min="28" max="28" width="16.85546875" style="129" customWidth="1"/>
    <col min="29" max="29" width="12.5703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5703125" style="129"/>
  </cols>
  <sheetData>
    <row r="1" spans="2:251" ht="22.5" customHeight="1"/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571" t="s">
        <v>408</v>
      </c>
      <c r="M2" s="572"/>
      <c r="N2" s="572"/>
      <c r="O2" s="573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571" t="s">
        <v>409</v>
      </c>
      <c r="M3" s="572"/>
      <c r="N3" s="572"/>
      <c r="O3" s="573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571" t="s">
        <v>411</v>
      </c>
      <c r="M4" s="572"/>
      <c r="N4" s="572"/>
      <c r="O4" s="573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571" t="s">
        <v>412</v>
      </c>
      <c r="M5" s="572"/>
      <c r="N5" s="572"/>
      <c r="O5" s="573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6</v>
      </c>
      <c r="C7" s="134" t="s">
        <v>413</v>
      </c>
      <c r="D7" s="410" t="s">
        <v>414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 t="s">
        <v>415</v>
      </c>
      <c r="D8" s="420" t="s">
        <v>416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11</v>
      </c>
      <c r="E9" s="423"/>
      <c r="F9" s="423"/>
      <c r="G9" s="423"/>
      <c r="H9" s="423"/>
      <c r="I9" s="424"/>
      <c r="J9" s="425" t="s">
        <v>469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420</v>
      </c>
      <c r="E10" s="423"/>
      <c r="F10" s="423"/>
      <c r="G10" s="423"/>
      <c r="H10" s="423"/>
      <c r="I10" s="424"/>
      <c r="J10" s="428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51.75" customHeight="1">
      <c r="B11" s="446" t="s">
        <v>19</v>
      </c>
      <c r="C11" s="447"/>
      <c r="D11" s="439" t="s">
        <v>421</v>
      </c>
      <c r="E11" s="439"/>
      <c r="F11" s="439"/>
      <c r="G11" s="439"/>
      <c r="H11" s="439"/>
      <c r="I11" s="440"/>
      <c r="J11" s="428"/>
      <c r="K11" s="429"/>
      <c r="L11" s="430"/>
      <c r="M11" s="138"/>
      <c r="N11" s="574"/>
      <c r="O11" s="575"/>
      <c r="P11" s="576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505</v>
      </c>
      <c r="E12" s="439"/>
      <c r="F12" s="439"/>
      <c r="G12" s="439"/>
      <c r="H12" s="439"/>
      <c r="I12" s="440"/>
      <c r="J12" s="428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74.25" customHeight="1">
      <c r="B13" s="455" t="s">
        <v>23</v>
      </c>
      <c r="C13" s="456"/>
      <c r="D13" s="423" t="s">
        <v>506</v>
      </c>
      <c r="E13" s="423"/>
      <c r="F13" s="423"/>
      <c r="G13" s="423"/>
      <c r="H13" s="423"/>
      <c r="I13" s="424"/>
      <c r="J13" s="428"/>
      <c r="K13" s="429"/>
      <c r="L13" s="430"/>
      <c r="M13" s="149"/>
      <c r="N13" s="457"/>
      <c r="O13" s="458"/>
      <c r="P13" s="459"/>
      <c r="Q13" s="150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57" customHeight="1">
      <c r="B14" s="230" t="s">
        <v>472</v>
      </c>
      <c r="C14" s="231"/>
      <c r="D14" s="439" t="s">
        <v>425</v>
      </c>
      <c r="E14" s="439"/>
      <c r="F14" s="439"/>
      <c r="G14" s="439"/>
      <c r="H14" s="439"/>
      <c r="I14" s="440"/>
      <c r="J14" s="431"/>
      <c r="K14" s="432"/>
      <c r="L14" s="433"/>
      <c r="M14" s="151"/>
      <c r="N14" s="457"/>
      <c r="O14" s="458"/>
      <c r="P14" s="459"/>
      <c r="Q14" s="152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63" t="s">
        <v>27</v>
      </c>
      <c r="C15" s="466" t="s">
        <v>28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453" t="s">
        <v>33</v>
      </c>
      <c r="I15" s="467" t="s">
        <v>34</v>
      </c>
      <c r="J15" s="468"/>
      <c r="K15" s="468"/>
      <c r="L15" s="469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64"/>
      <c r="C16" s="466"/>
      <c r="D16" s="453"/>
      <c r="E16" s="453"/>
      <c r="F16" s="453"/>
      <c r="G16" s="453"/>
      <c r="H16" s="453"/>
      <c r="I16" s="470"/>
      <c r="J16" s="471"/>
      <c r="K16" s="471"/>
      <c r="L16" s="472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>
      <c r="B17" s="465"/>
      <c r="C17" s="466"/>
      <c r="D17" s="453"/>
      <c r="E17" s="453"/>
      <c r="F17" s="453"/>
      <c r="G17" s="453"/>
      <c r="H17" s="453"/>
      <c r="I17" s="346" t="s">
        <v>40</v>
      </c>
      <c r="J17" s="346" t="s">
        <v>41</v>
      </c>
      <c r="K17" s="346" t="s">
        <v>42</v>
      </c>
      <c r="L17" s="347" t="s">
        <v>43</v>
      </c>
      <c r="M17" s="348" t="s">
        <v>44</v>
      </c>
      <c r="N17" s="349" t="s">
        <v>45</v>
      </c>
      <c r="O17" s="453"/>
      <c r="P17" s="453"/>
      <c r="Q17" s="466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39.75" customHeight="1">
      <c r="B18" s="629" t="s">
        <v>507</v>
      </c>
      <c r="C18" s="631" t="s">
        <v>508</v>
      </c>
      <c r="D18" s="189" t="s">
        <v>107</v>
      </c>
      <c r="E18" s="488" t="s">
        <v>54</v>
      </c>
      <c r="F18" s="190">
        <v>19</v>
      </c>
      <c r="G18" s="189" t="s">
        <v>107</v>
      </c>
      <c r="H18" s="350">
        <f>+I18</f>
        <v>90000000</v>
      </c>
      <c r="I18" s="351">
        <v>90000000</v>
      </c>
      <c r="J18" s="253"/>
      <c r="K18" s="286"/>
      <c r="L18" s="253"/>
      <c r="M18" s="181"/>
      <c r="N18" s="181"/>
      <c r="O18" s="634">
        <f>+F19/F18</f>
        <v>0</v>
      </c>
      <c r="P18" s="634">
        <f>+H19/H18</f>
        <v>0</v>
      </c>
      <c r="Q18" s="635" t="e">
        <f>+(O18*O18)/P18</f>
        <v>#DIV/0!</v>
      </c>
      <c r="T18" s="167"/>
      <c r="U18" s="474"/>
      <c r="V18" s="474"/>
      <c r="X18" s="176"/>
      <c r="Z18" s="177"/>
      <c r="AA18" s="159"/>
      <c r="AB18" s="160"/>
    </row>
    <row r="19" spans="2:251" s="182" customFormat="1" ht="39.75" customHeight="1">
      <c r="B19" s="630"/>
      <c r="C19" s="632"/>
      <c r="D19" s="189" t="s">
        <v>49</v>
      </c>
      <c r="E19" s="633"/>
      <c r="F19" s="190">
        <v>0</v>
      </c>
      <c r="G19" s="189" t="s">
        <v>50</v>
      </c>
      <c r="H19" s="350">
        <f>+I19</f>
        <v>0</v>
      </c>
      <c r="I19" s="351"/>
      <c r="J19" s="237"/>
      <c r="K19" s="284"/>
      <c r="L19" s="237"/>
      <c r="M19" s="352"/>
      <c r="N19" s="352"/>
      <c r="O19" s="634"/>
      <c r="P19" s="634"/>
      <c r="Q19" s="635"/>
      <c r="T19" s="183"/>
      <c r="U19" s="184"/>
      <c r="V19" s="184"/>
      <c r="X19" s="185"/>
      <c r="Z19" s="186"/>
      <c r="AA19" s="187"/>
      <c r="AB19" s="188"/>
    </row>
    <row r="20" spans="2:251" ht="39.75" customHeight="1">
      <c r="B20" s="630"/>
      <c r="C20" s="631" t="s">
        <v>509</v>
      </c>
      <c r="D20" s="189" t="s">
        <v>47</v>
      </c>
      <c r="E20" s="488" t="s">
        <v>54</v>
      </c>
      <c r="F20" s="204">
        <f>200+18+5</f>
        <v>223</v>
      </c>
      <c r="G20" s="189" t="s">
        <v>47</v>
      </c>
      <c r="H20" s="350">
        <f>+I20</f>
        <v>90000000</v>
      </c>
      <c r="I20" s="351">
        <v>90000000</v>
      </c>
      <c r="J20" s="253"/>
      <c r="K20" s="286"/>
      <c r="L20" s="253"/>
      <c r="M20" s="212"/>
      <c r="N20" s="212"/>
      <c r="O20" s="490"/>
      <c r="P20" s="490"/>
      <c r="Q20" s="486"/>
      <c r="X20" s="205"/>
    </row>
    <row r="21" spans="2:251" s="182" customFormat="1" ht="39.75" customHeight="1">
      <c r="B21" s="630"/>
      <c r="C21" s="636"/>
      <c r="D21" s="189" t="s">
        <v>49</v>
      </c>
      <c r="E21" s="633"/>
      <c r="F21" s="204">
        <v>0</v>
      </c>
      <c r="G21" s="189" t="s">
        <v>50</v>
      </c>
      <c r="H21" s="390"/>
      <c r="I21" s="391"/>
      <c r="J21" s="237"/>
      <c r="K21" s="284"/>
      <c r="L21" s="237"/>
      <c r="M21" s="237"/>
      <c r="N21" s="259"/>
      <c r="O21" s="490"/>
      <c r="P21" s="490"/>
      <c r="Q21" s="486"/>
      <c r="AB21" s="188"/>
    </row>
    <row r="22" spans="2:251" ht="39.75" customHeight="1">
      <c r="B22" s="630"/>
      <c r="C22" s="631" t="s">
        <v>510</v>
      </c>
      <c r="D22" s="189" t="s">
        <v>47</v>
      </c>
      <c r="E22" s="488" t="s">
        <v>54</v>
      </c>
      <c r="F22" s="204">
        <f>200+18+5</f>
        <v>223</v>
      </c>
      <c r="G22" s="189" t="s">
        <v>47</v>
      </c>
      <c r="H22" s="350">
        <f>+I22</f>
        <v>90000000</v>
      </c>
      <c r="I22" s="351">
        <v>90000000</v>
      </c>
      <c r="J22" s="253"/>
      <c r="K22" s="286"/>
      <c r="L22" s="253"/>
      <c r="M22" s="212"/>
      <c r="N22" s="212"/>
      <c r="O22" s="490"/>
      <c r="P22" s="490"/>
      <c r="Q22" s="486"/>
      <c r="X22" s="205"/>
    </row>
    <row r="23" spans="2:251" s="182" customFormat="1" ht="39.75" customHeight="1">
      <c r="B23" s="630"/>
      <c r="C23" s="632"/>
      <c r="D23" s="189" t="s">
        <v>49</v>
      </c>
      <c r="E23" s="633"/>
      <c r="F23" s="204">
        <v>0</v>
      </c>
      <c r="G23" s="189" t="s">
        <v>50</v>
      </c>
      <c r="H23" s="390">
        <f>+I23</f>
        <v>0</v>
      </c>
      <c r="I23" s="391"/>
      <c r="J23" s="237"/>
      <c r="K23" s="284"/>
      <c r="L23" s="237"/>
      <c r="M23" s="237"/>
      <c r="N23" s="259"/>
      <c r="O23" s="490"/>
      <c r="P23" s="490"/>
      <c r="Q23" s="486"/>
      <c r="AB23" s="188"/>
    </row>
    <row r="24" spans="2:251" ht="39.75" customHeight="1">
      <c r="B24" s="630"/>
      <c r="C24" s="631" t="s">
        <v>511</v>
      </c>
      <c r="D24" s="189" t="s">
        <v>47</v>
      </c>
      <c r="E24" s="488" t="s">
        <v>54</v>
      </c>
      <c r="F24" s="204">
        <f>200+18+5</f>
        <v>223</v>
      </c>
      <c r="G24" s="189" t="s">
        <v>47</v>
      </c>
      <c r="H24" s="350">
        <f>+I24</f>
        <v>35000000</v>
      </c>
      <c r="I24" s="351">
        <v>35000000</v>
      </c>
      <c r="J24" s="253"/>
      <c r="K24" s="286"/>
      <c r="L24" s="253"/>
      <c r="M24" s="212"/>
      <c r="N24" s="212"/>
      <c r="O24" s="490"/>
      <c r="P24" s="490"/>
      <c r="Q24" s="486"/>
      <c r="X24" s="205"/>
    </row>
    <row r="25" spans="2:251" s="182" customFormat="1" ht="39.75" customHeight="1">
      <c r="B25" s="630"/>
      <c r="C25" s="632"/>
      <c r="D25" s="189" t="s">
        <v>49</v>
      </c>
      <c r="E25" s="633"/>
      <c r="F25" s="204">
        <v>0</v>
      </c>
      <c r="G25" s="189" t="s">
        <v>50</v>
      </c>
      <c r="H25" s="390"/>
      <c r="I25" s="391"/>
      <c r="J25" s="237"/>
      <c r="K25" s="284"/>
      <c r="L25" s="237"/>
      <c r="M25" s="237"/>
      <c r="N25" s="259"/>
      <c r="O25" s="490"/>
      <c r="P25" s="490"/>
      <c r="Q25" s="486"/>
      <c r="AB25" s="188"/>
    </row>
    <row r="26" spans="2:251" ht="39.75" customHeight="1">
      <c r="B26" s="637" t="s">
        <v>512</v>
      </c>
      <c r="C26" s="638" t="s">
        <v>508</v>
      </c>
      <c r="D26" s="189" t="s">
        <v>107</v>
      </c>
      <c r="E26" s="488" t="s">
        <v>54</v>
      </c>
      <c r="F26" s="190">
        <v>19</v>
      </c>
      <c r="G26" s="189" t="s">
        <v>107</v>
      </c>
      <c r="H26" s="350">
        <f>+I26</f>
        <v>300000000</v>
      </c>
      <c r="I26" s="351">
        <v>300000000</v>
      </c>
      <c r="J26" s="253"/>
      <c r="K26" s="286"/>
      <c r="L26" s="253"/>
      <c r="M26" s="181"/>
      <c r="N26" s="181"/>
      <c r="O26" s="634">
        <f>+F27/F26</f>
        <v>0</v>
      </c>
      <c r="P26" s="634">
        <f>+H27/H26</f>
        <v>0</v>
      </c>
      <c r="Q26" s="635" t="e">
        <f>+(O26*O26)/P26</f>
        <v>#DIV/0!</v>
      </c>
      <c r="T26" s="167"/>
      <c r="U26" s="474"/>
      <c r="V26" s="474"/>
      <c r="X26" s="176"/>
      <c r="Z26" s="177"/>
      <c r="AA26" s="159"/>
      <c r="AB26" s="160"/>
    </row>
    <row r="27" spans="2:251" s="182" customFormat="1" ht="39.75" customHeight="1">
      <c r="B27" s="637"/>
      <c r="C27" s="639"/>
      <c r="D27" s="189" t="s">
        <v>49</v>
      </c>
      <c r="E27" s="633"/>
      <c r="F27" s="190">
        <v>0</v>
      </c>
      <c r="G27" s="189" t="s">
        <v>50</v>
      </c>
      <c r="H27" s="350">
        <f>+I27</f>
        <v>0</v>
      </c>
      <c r="I27" s="351"/>
      <c r="J27" s="237"/>
      <c r="K27" s="284"/>
      <c r="L27" s="237"/>
      <c r="M27" s="352"/>
      <c r="N27" s="352"/>
      <c r="O27" s="634"/>
      <c r="P27" s="634"/>
      <c r="Q27" s="635"/>
      <c r="T27" s="183"/>
      <c r="U27" s="184"/>
      <c r="V27" s="184"/>
      <c r="X27" s="185"/>
      <c r="Z27" s="186"/>
      <c r="AA27" s="187"/>
      <c r="AB27" s="188"/>
    </row>
    <row r="28" spans="2:251" ht="31.5" customHeight="1">
      <c r="B28" s="486"/>
      <c r="C28" s="487" t="s">
        <v>57</v>
      </c>
      <c r="D28" s="189" t="s">
        <v>47</v>
      </c>
      <c r="E28" s="488"/>
      <c r="F28" s="255"/>
      <c r="G28" s="189" t="s">
        <v>47</v>
      </c>
      <c r="H28" s="353">
        <f>+H18+H24+H20+H22+H26</f>
        <v>605000000</v>
      </c>
      <c r="I28" s="354">
        <f>+I18+I24+I20+I22+I26</f>
        <v>605000000</v>
      </c>
      <c r="J28" s="253"/>
      <c r="K28" s="253"/>
      <c r="L28" s="253"/>
      <c r="M28" s="253"/>
      <c r="N28" s="257"/>
      <c r="O28" s="490"/>
      <c r="P28" s="490"/>
      <c r="Q28" s="486"/>
    </row>
    <row r="29" spans="2:251" s="182" customFormat="1" ht="31.5" customHeight="1">
      <c r="B29" s="486"/>
      <c r="C29" s="487"/>
      <c r="D29" s="189" t="s">
        <v>49</v>
      </c>
      <c r="E29" s="489"/>
      <c r="F29" s="204">
        <f>+F25+F19</f>
        <v>0</v>
      </c>
      <c r="G29" s="189" t="s">
        <v>50</v>
      </c>
      <c r="H29" s="390">
        <f>+H19+H25</f>
        <v>0</v>
      </c>
      <c r="I29" s="392">
        <f>+I19+I25</f>
        <v>0</v>
      </c>
      <c r="J29" s="250"/>
      <c r="K29" s="355"/>
      <c r="L29" s="250"/>
      <c r="M29" s="250"/>
      <c r="N29" s="259"/>
      <c r="O29" s="490"/>
      <c r="P29" s="490"/>
      <c r="Q29" s="486"/>
    </row>
    <row r="30" spans="2:251" ht="31.5" customHeight="1">
      <c r="D30" s="213"/>
      <c r="H30" s="214"/>
      <c r="I30" s="216"/>
      <c r="J30" s="158"/>
      <c r="K30" s="158"/>
      <c r="L30" s="158"/>
      <c r="M30" s="215"/>
      <c r="N30" s="215"/>
      <c r="O30" s="216"/>
      <c r="P30" s="217"/>
      <c r="Q30" s="218"/>
      <c r="R30" s="217"/>
    </row>
    <row r="31" spans="2:251" ht="31.5">
      <c r="B31" s="492" t="s">
        <v>58</v>
      </c>
      <c r="C31" s="492"/>
      <c r="D31" s="493" t="s">
        <v>59</v>
      </c>
      <c r="E31" s="493"/>
      <c r="F31" s="493"/>
      <c r="G31" s="493"/>
      <c r="H31" s="493"/>
      <c r="I31" s="493"/>
      <c r="J31" s="219" t="s">
        <v>60</v>
      </c>
      <c r="K31" s="493" t="s">
        <v>61</v>
      </c>
      <c r="L31" s="493"/>
      <c r="M31" s="495" t="s">
        <v>62</v>
      </c>
      <c r="N31" s="495"/>
      <c r="O31" s="495"/>
      <c r="P31" s="495"/>
      <c r="Q31" s="495"/>
    </row>
    <row r="32" spans="2:251" ht="26.25" customHeight="1">
      <c r="B32" s="621" t="s">
        <v>501</v>
      </c>
      <c r="C32" s="512"/>
      <c r="D32" s="622" t="s">
        <v>502</v>
      </c>
      <c r="E32" s="623"/>
      <c r="F32" s="623"/>
      <c r="G32" s="623"/>
      <c r="H32" s="623"/>
      <c r="I32" s="624"/>
      <c r="J32" s="628" t="s">
        <v>503</v>
      </c>
      <c r="K32" s="220" t="s">
        <v>47</v>
      </c>
      <c r="L32" s="221">
        <v>400</v>
      </c>
      <c r="M32" s="509" t="s">
        <v>439</v>
      </c>
      <c r="N32" s="509"/>
      <c r="O32" s="509"/>
      <c r="P32" s="509"/>
      <c r="Q32" s="509"/>
    </row>
    <row r="33" spans="2:53" ht="18" customHeight="1">
      <c r="B33" s="513"/>
      <c r="C33" s="515"/>
      <c r="D33" s="625"/>
      <c r="E33" s="626"/>
      <c r="F33" s="626"/>
      <c r="G33" s="626"/>
      <c r="H33" s="626"/>
      <c r="I33" s="627"/>
      <c r="J33" s="628"/>
      <c r="K33" s="220" t="s">
        <v>49</v>
      </c>
      <c r="L33" s="221">
        <v>1019</v>
      </c>
      <c r="M33" s="509"/>
      <c r="N33" s="509"/>
      <c r="O33" s="509"/>
      <c r="P33" s="509"/>
      <c r="Q33" s="509"/>
    </row>
    <row r="34" spans="2:53" ht="18.75" customHeight="1">
      <c r="B34" s="609"/>
      <c r="C34" s="610"/>
      <c r="D34" s="613" t="s">
        <v>504</v>
      </c>
      <c r="E34" s="614"/>
      <c r="F34" s="614"/>
      <c r="G34" s="614"/>
      <c r="H34" s="614"/>
      <c r="I34" s="615"/>
      <c r="J34" s="619"/>
      <c r="K34" s="220" t="s">
        <v>47</v>
      </c>
      <c r="L34" s="221"/>
      <c r="M34" s="516" t="s">
        <v>441</v>
      </c>
      <c r="N34" s="516"/>
      <c r="O34" s="516"/>
      <c r="P34" s="516"/>
      <c r="Q34" s="516"/>
    </row>
    <row r="35" spans="2:53" ht="14.25" customHeight="1">
      <c r="B35" s="611"/>
      <c r="C35" s="612"/>
      <c r="D35" s="616"/>
      <c r="E35" s="617"/>
      <c r="F35" s="617"/>
      <c r="G35" s="617"/>
      <c r="H35" s="617"/>
      <c r="I35" s="618"/>
      <c r="J35" s="619"/>
      <c r="K35" s="220" t="s">
        <v>49</v>
      </c>
      <c r="L35" s="221"/>
      <c r="M35" s="516"/>
      <c r="N35" s="516"/>
      <c r="O35" s="516"/>
      <c r="P35" s="516"/>
      <c r="Q35" s="516"/>
    </row>
    <row r="36" spans="2:53" ht="15.75">
      <c r="B36" s="609"/>
      <c r="C36" s="610"/>
      <c r="D36" s="613" t="s">
        <v>504</v>
      </c>
      <c r="E36" s="614"/>
      <c r="F36" s="614"/>
      <c r="G36" s="614"/>
      <c r="H36" s="614"/>
      <c r="I36" s="615"/>
      <c r="J36" s="619"/>
      <c r="K36" s="220" t="s">
        <v>47</v>
      </c>
      <c r="L36" s="221"/>
      <c r="M36" s="620"/>
      <c r="N36" s="620"/>
      <c r="O36" s="620"/>
      <c r="P36" s="620"/>
      <c r="Q36" s="620"/>
    </row>
    <row r="37" spans="2:53" ht="15.75">
      <c r="B37" s="611"/>
      <c r="C37" s="612"/>
      <c r="D37" s="616"/>
      <c r="E37" s="617"/>
      <c r="F37" s="617"/>
      <c r="G37" s="617"/>
      <c r="H37" s="617"/>
      <c r="I37" s="618"/>
      <c r="J37" s="619"/>
      <c r="K37" s="220" t="s">
        <v>49</v>
      </c>
      <c r="L37" s="344"/>
      <c r="M37" s="620"/>
      <c r="N37" s="620"/>
      <c r="O37" s="620"/>
      <c r="P37" s="620"/>
      <c r="Q37" s="620"/>
    </row>
    <row r="38" spans="2:53" ht="15" customHeight="1">
      <c r="B38" s="510" t="s">
        <v>442</v>
      </c>
      <c r="C38" s="511"/>
      <c r="D38" s="511"/>
      <c r="E38" s="511"/>
      <c r="F38" s="511"/>
      <c r="G38" s="511"/>
      <c r="H38" s="511"/>
      <c r="I38" s="511"/>
      <c r="J38" s="511"/>
      <c r="K38" s="511"/>
      <c r="L38" s="512"/>
      <c r="M38" s="516" t="s">
        <v>66</v>
      </c>
      <c r="N38" s="516"/>
      <c r="O38" s="516"/>
      <c r="P38" s="516"/>
      <c r="Q38" s="516"/>
    </row>
    <row r="39" spans="2:53" ht="29.25" customHeight="1">
      <c r="B39" s="513"/>
      <c r="C39" s="514"/>
      <c r="D39" s="514"/>
      <c r="E39" s="514"/>
      <c r="F39" s="514"/>
      <c r="G39" s="514"/>
      <c r="H39" s="514"/>
      <c r="I39" s="514"/>
      <c r="J39" s="514"/>
      <c r="K39" s="514"/>
      <c r="L39" s="515"/>
      <c r="M39" s="516"/>
      <c r="N39" s="516"/>
      <c r="O39" s="516"/>
      <c r="P39" s="516"/>
      <c r="Q39" s="516"/>
    </row>
    <row r="40" spans="2:53">
      <c r="M40" s="222"/>
      <c r="N40" s="222"/>
    </row>
    <row r="41" spans="2:53" ht="15.75">
      <c r="I41" s="226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</row>
    <row r="42" spans="2:53" ht="15.75">
      <c r="I42" s="226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</row>
    <row r="43" spans="2:53" ht="15.75">
      <c r="H43" s="393"/>
      <c r="I43" s="394">
        <v>1213190001</v>
      </c>
      <c r="J43" s="395"/>
      <c r="R43" s="225"/>
      <c r="S43" s="225"/>
      <c r="T43" s="225"/>
      <c r="U43" s="225"/>
      <c r="V43" s="225"/>
      <c r="W43" s="225"/>
      <c r="X43" s="225"/>
      <c r="Y43" s="225"/>
      <c r="Z43" s="225"/>
      <c r="AA43" s="225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5"/>
      <c r="AO43" s="225"/>
      <c r="AP43" s="225"/>
      <c r="AQ43" s="225"/>
      <c r="AR43" s="225"/>
      <c r="AS43" s="225"/>
      <c r="AT43" s="225"/>
      <c r="AU43" s="225"/>
      <c r="AV43" s="225"/>
      <c r="AW43" s="225"/>
      <c r="AX43" s="225"/>
      <c r="AY43" s="225"/>
      <c r="AZ43" s="225"/>
      <c r="BA43" s="225"/>
    </row>
    <row r="44" spans="2:53" ht="15.75">
      <c r="H44" s="393"/>
      <c r="I44" s="394">
        <v>121233333</v>
      </c>
      <c r="J44" s="39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25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</row>
    <row r="45" spans="2:53" ht="15.75">
      <c r="H45" s="393"/>
      <c r="I45" s="396">
        <f>+I43+I44</f>
        <v>1334423334</v>
      </c>
      <c r="J45" s="395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</row>
    <row r="46" spans="2:53" ht="15.75">
      <c r="H46" s="393"/>
      <c r="I46" s="394"/>
      <c r="J46" s="39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</row>
    <row r="47" spans="2:53" ht="15.75">
      <c r="H47" s="393"/>
      <c r="I47" s="394">
        <v>324329833</v>
      </c>
      <c r="J47" s="395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</row>
    <row r="48" spans="2:53" ht="15.75">
      <c r="H48" s="393"/>
      <c r="I48" s="394">
        <v>36766667</v>
      </c>
      <c r="J48" s="395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</row>
    <row r="49" spans="8:53" ht="15.75">
      <c r="H49" s="393"/>
      <c r="I49" s="397">
        <f>+I47+I48</f>
        <v>361096500</v>
      </c>
      <c r="J49" s="395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</row>
    <row r="50" spans="8:53" ht="15.75">
      <c r="H50" s="393"/>
      <c r="I50" s="393"/>
      <c r="J50" s="395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</row>
    <row r="51" spans="8:53" ht="15.75">
      <c r="H51" s="393"/>
      <c r="I51" s="393"/>
      <c r="J51" s="395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</row>
    <row r="52" spans="8:53" ht="15.75">
      <c r="H52" s="393"/>
      <c r="I52" s="396">
        <v>1364300000</v>
      </c>
      <c r="J52" s="395"/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</row>
    <row r="53" spans="8:53" ht="15.75">
      <c r="H53" s="393"/>
      <c r="I53" s="396">
        <v>361096500</v>
      </c>
      <c r="J53" s="395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</row>
    <row r="54" spans="8:53" ht="15.75">
      <c r="H54" s="393"/>
      <c r="I54" s="393"/>
      <c r="J54" s="395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</row>
    <row r="55" spans="8:53" ht="15.75">
      <c r="H55" s="393"/>
      <c r="I55" s="393"/>
      <c r="J55" s="395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</row>
    <row r="56" spans="8:53" ht="15.75">
      <c r="H56" s="393"/>
      <c r="I56" s="393"/>
      <c r="J56" s="395"/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</row>
    <row r="57" spans="8:53" ht="15.75">
      <c r="H57" s="393"/>
      <c r="I57" s="397">
        <f>+I52-I45</f>
        <v>29876666</v>
      </c>
      <c r="J57" s="395"/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</row>
    <row r="58" spans="8:53" ht="15.75">
      <c r="H58" s="393"/>
      <c r="I58" s="398">
        <f>+I53-I49</f>
        <v>0</v>
      </c>
      <c r="J58" s="39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</row>
    <row r="59" spans="8:53" ht="15.75">
      <c r="H59" s="393"/>
      <c r="I59" s="393"/>
      <c r="J59" s="395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</row>
    <row r="60" spans="8:53" ht="15.75">
      <c r="H60" s="393"/>
      <c r="I60" s="393"/>
      <c r="J60" s="395"/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</row>
    <row r="61" spans="8:53" ht="15.75">
      <c r="H61" s="393"/>
      <c r="I61" s="393"/>
      <c r="J61" s="395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</row>
    <row r="62" spans="8:53" ht="15.75">
      <c r="H62" s="393"/>
      <c r="I62" s="393"/>
      <c r="J62" s="395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</row>
    <row r="63" spans="8:53" ht="15.75">
      <c r="H63" s="393"/>
      <c r="I63" s="393"/>
      <c r="J63" s="395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</row>
    <row r="64" spans="8:53" ht="15.75">
      <c r="H64" s="393"/>
      <c r="I64" s="393"/>
      <c r="J64" s="395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</row>
    <row r="65" spans="8:53" ht="15.75">
      <c r="H65" s="393"/>
      <c r="I65" s="393"/>
      <c r="J65" s="39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</row>
    <row r="66" spans="8:53" ht="15.75"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</row>
    <row r="67" spans="8:53" ht="15.75"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</row>
    <row r="68" spans="8:53" ht="15.75"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</row>
    <row r="69" spans="8:53" ht="15.75"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</row>
    <row r="70" spans="8:53" ht="15.75"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5"/>
      <c r="AY70" s="225"/>
      <c r="AZ70" s="225"/>
      <c r="BA70" s="225"/>
    </row>
    <row r="71" spans="8:53" ht="15.75"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</row>
    <row r="72" spans="8:53" ht="15.75"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</row>
    <row r="73" spans="8:53" ht="15.75"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225"/>
      <c r="AU73" s="225"/>
      <c r="AV73" s="225"/>
      <c r="AW73" s="225"/>
      <c r="AX73" s="225"/>
      <c r="AY73" s="225"/>
      <c r="AZ73" s="225"/>
      <c r="BA73" s="225"/>
    </row>
  </sheetData>
  <mergeCells count="103">
    <mergeCell ref="B38:L39"/>
    <mergeCell ref="M38:Q39"/>
    <mergeCell ref="B34:C35"/>
    <mergeCell ref="D34:I35"/>
    <mergeCell ref="J34:J35"/>
    <mergeCell ref="M34:Q35"/>
    <mergeCell ref="B36:C37"/>
    <mergeCell ref="D36:I37"/>
    <mergeCell ref="J36:J37"/>
    <mergeCell ref="M36:Q37"/>
    <mergeCell ref="B32:C33"/>
    <mergeCell ref="D32:I33"/>
    <mergeCell ref="J32:J33"/>
    <mergeCell ref="M32:Q33"/>
    <mergeCell ref="U26:V26"/>
    <mergeCell ref="B28:B29"/>
    <mergeCell ref="C28:C29"/>
    <mergeCell ref="E28:E29"/>
    <mergeCell ref="O28:O29"/>
    <mergeCell ref="P28:P29"/>
    <mergeCell ref="Q28:Q29"/>
    <mergeCell ref="B26:B27"/>
    <mergeCell ref="C26:C27"/>
    <mergeCell ref="E26:E27"/>
    <mergeCell ref="O26:O27"/>
    <mergeCell ref="P26:P27"/>
    <mergeCell ref="Q26:Q27"/>
    <mergeCell ref="U18:V18"/>
    <mergeCell ref="C20:C21"/>
    <mergeCell ref="E20:E21"/>
    <mergeCell ref="O20:O21"/>
    <mergeCell ref="P20:P21"/>
    <mergeCell ref="Q20:Q21"/>
    <mergeCell ref="B31:C31"/>
    <mergeCell ref="D31:I31"/>
    <mergeCell ref="K31:L31"/>
    <mergeCell ref="M31:Q31"/>
    <mergeCell ref="B18:B25"/>
    <mergeCell ref="C18:C19"/>
    <mergeCell ref="E18:E19"/>
    <mergeCell ref="O18:O19"/>
    <mergeCell ref="P18:P19"/>
    <mergeCell ref="Q18:Q19"/>
    <mergeCell ref="C22:C23"/>
    <mergeCell ref="E22:E23"/>
    <mergeCell ref="O22:O23"/>
    <mergeCell ref="P22:P23"/>
    <mergeCell ref="Q22:Q23"/>
    <mergeCell ref="C24:C25"/>
    <mergeCell ref="E24:E25"/>
    <mergeCell ref="O24:O25"/>
    <mergeCell ref="P24:P25"/>
    <mergeCell ref="Q24:Q25"/>
    <mergeCell ref="B15:B17"/>
    <mergeCell ref="C15:C17"/>
    <mergeCell ref="D15:D17"/>
    <mergeCell ref="E15:E17"/>
    <mergeCell ref="F15:F17"/>
    <mergeCell ref="G15:G17"/>
    <mergeCell ref="U12:W12"/>
    <mergeCell ref="B13:C13"/>
    <mergeCell ref="D13:I13"/>
    <mergeCell ref="N13:P13"/>
    <mergeCell ref="U13:W13"/>
    <mergeCell ref="D14:I14"/>
    <mergeCell ref="N14:P14"/>
    <mergeCell ref="U14:V14"/>
    <mergeCell ref="H15:H17"/>
    <mergeCell ref="I15:L16"/>
    <mergeCell ref="M15:N16"/>
    <mergeCell ref="O15:Q15"/>
    <mergeCell ref="U15:V15"/>
    <mergeCell ref="O16:O17"/>
    <mergeCell ref="P16:P17"/>
    <mergeCell ref="Q16:Q17"/>
    <mergeCell ref="U16:V16"/>
    <mergeCell ref="U17:V17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  <mergeCell ref="T9:X9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77"/>
  <sheetViews>
    <sheetView topLeftCell="A7" zoomScale="55" zoomScaleNormal="55" workbookViewId="0">
      <selection activeCell="B7" sqref="B7"/>
    </sheetView>
  </sheetViews>
  <sheetFormatPr baseColWidth="10" defaultColWidth="12.5703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24.42578125" style="129" customWidth="1"/>
    <col min="8" max="8" width="32.140625" style="129" customWidth="1"/>
    <col min="9" max="9" width="24.42578125" style="129" customWidth="1"/>
    <col min="10" max="10" width="20.85546875" style="130" customWidth="1"/>
    <col min="11" max="11" width="13.5703125" style="129" customWidth="1"/>
    <col min="12" max="12" width="20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5703125" style="129"/>
    <col min="20" max="20" width="14.42578125" style="129" customWidth="1"/>
    <col min="21" max="21" width="18.5703125" style="129" customWidth="1"/>
    <col min="22" max="22" width="33.85546875" style="129" customWidth="1"/>
    <col min="23" max="23" width="12.5703125" style="129" hidden="1" customWidth="1"/>
    <col min="24" max="24" width="24.28515625" style="129" customWidth="1"/>
    <col min="25" max="25" width="22.5703125" style="129" customWidth="1"/>
    <col min="26" max="27" width="12.5703125" style="129"/>
    <col min="28" max="28" width="16.85546875" style="129" customWidth="1"/>
    <col min="29" max="29" width="12.5703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5703125" style="129"/>
  </cols>
  <sheetData>
    <row r="1" spans="2:251" ht="22.5" customHeight="1"/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571" t="s">
        <v>408</v>
      </c>
      <c r="M2" s="572"/>
      <c r="N2" s="572"/>
      <c r="O2" s="573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571" t="s">
        <v>409</v>
      </c>
      <c r="M3" s="572"/>
      <c r="N3" s="572"/>
      <c r="O3" s="573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571" t="s">
        <v>411</v>
      </c>
      <c r="M4" s="572"/>
      <c r="N4" s="572"/>
      <c r="O4" s="573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571" t="s">
        <v>412</v>
      </c>
      <c r="M5" s="572"/>
      <c r="N5" s="572"/>
      <c r="O5" s="573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6</v>
      </c>
      <c r="C7" s="134" t="s">
        <v>413</v>
      </c>
      <c r="D7" s="410" t="s">
        <v>414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 t="s">
        <v>415</v>
      </c>
      <c r="D8" s="420" t="s">
        <v>416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11</v>
      </c>
      <c r="E9" s="423"/>
      <c r="F9" s="423"/>
      <c r="G9" s="423"/>
      <c r="H9" s="423"/>
      <c r="I9" s="424"/>
      <c r="J9" s="425" t="s">
        <v>418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420</v>
      </c>
      <c r="E10" s="423"/>
      <c r="F10" s="423"/>
      <c r="G10" s="423"/>
      <c r="H10" s="423"/>
      <c r="I10" s="424"/>
      <c r="J10" s="428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48" customHeight="1">
      <c r="B11" s="446" t="s">
        <v>19</v>
      </c>
      <c r="C11" s="447"/>
      <c r="D11" s="439" t="s">
        <v>421</v>
      </c>
      <c r="E11" s="439"/>
      <c r="F11" s="439"/>
      <c r="G11" s="439"/>
      <c r="H11" s="439"/>
      <c r="I11" s="440"/>
      <c r="J11" s="428"/>
      <c r="K11" s="429"/>
      <c r="L11" s="430"/>
      <c r="M11" s="138"/>
      <c r="N11" s="574"/>
      <c r="O11" s="575"/>
      <c r="P11" s="576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422</v>
      </c>
      <c r="E12" s="439"/>
      <c r="F12" s="439"/>
      <c r="G12" s="439"/>
      <c r="H12" s="439"/>
      <c r="I12" s="440"/>
      <c r="J12" s="428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74.25" customHeight="1">
      <c r="B13" s="455" t="s">
        <v>23</v>
      </c>
      <c r="C13" s="456"/>
      <c r="D13" s="640" t="s">
        <v>423</v>
      </c>
      <c r="E13" s="640"/>
      <c r="F13" s="640"/>
      <c r="G13" s="640"/>
      <c r="H13" s="640"/>
      <c r="I13" s="641"/>
      <c r="J13" s="428"/>
      <c r="K13" s="429"/>
      <c r="L13" s="430"/>
      <c r="M13" s="149"/>
      <c r="N13" s="457"/>
      <c r="O13" s="458"/>
      <c r="P13" s="459"/>
      <c r="Q13" s="150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72" customHeight="1">
      <c r="B14" s="642" t="s">
        <v>424</v>
      </c>
      <c r="C14" s="643"/>
      <c r="D14" s="439" t="s">
        <v>425</v>
      </c>
      <c r="E14" s="439"/>
      <c r="F14" s="439"/>
      <c r="G14" s="439"/>
      <c r="H14" s="439"/>
      <c r="I14" s="440"/>
      <c r="J14" s="431"/>
      <c r="K14" s="432"/>
      <c r="L14" s="433"/>
      <c r="M14" s="151"/>
      <c r="N14" s="457"/>
      <c r="O14" s="458"/>
      <c r="P14" s="459"/>
      <c r="Q14" s="152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53" t="s">
        <v>27</v>
      </c>
      <c r="C15" s="466" t="s">
        <v>28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453" t="s">
        <v>33</v>
      </c>
      <c r="I15" s="453" t="s">
        <v>34</v>
      </c>
      <c r="J15" s="453"/>
      <c r="K15" s="453"/>
      <c r="L15" s="453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53"/>
      <c r="C16" s="466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 thickBot="1">
      <c r="B17" s="463"/>
      <c r="C17" s="539"/>
      <c r="D17" s="463"/>
      <c r="E17" s="463"/>
      <c r="F17" s="463"/>
      <c r="G17" s="463"/>
      <c r="H17" s="463"/>
      <c r="I17" s="163" t="s">
        <v>40</v>
      </c>
      <c r="J17" s="164" t="s">
        <v>41</v>
      </c>
      <c r="K17" s="164" t="s">
        <v>42</v>
      </c>
      <c r="L17" s="165" t="s">
        <v>43</v>
      </c>
      <c r="M17" s="163" t="s">
        <v>44</v>
      </c>
      <c r="N17" s="166" t="s">
        <v>45</v>
      </c>
      <c r="O17" s="463"/>
      <c r="P17" s="463"/>
      <c r="Q17" s="539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40.5" customHeight="1">
      <c r="B18" s="647" t="s">
        <v>428</v>
      </c>
      <c r="C18" s="650" t="s">
        <v>429</v>
      </c>
      <c r="D18" s="168" t="s">
        <v>107</v>
      </c>
      <c r="E18" s="584" t="s">
        <v>54</v>
      </c>
      <c r="F18" s="169">
        <v>100</v>
      </c>
      <c r="G18" s="168" t="s">
        <v>107</v>
      </c>
      <c r="H18" s="170">
        <f t="shared" ref="H18:H31" si="0">+I18</f>
        <v>50000000</v>
      </c>
      <c r="I18" s="171">
        <v>50000000</v>
      </c>
      <c r="J18" s="172"/>
      <c r="K18" s="173"/>
      <c r="L18" s="172"/>
      <c r="M18" s="174"/>
      <c r="N18" s="175"/>
      <c r="O18" s="651">
        <f>+F19/F18</f>
        <v>0</v>
      </c>
      <c r="P18" s="651">
        <f>+H19/H18</f>
        <v>0</v>
      </c>
      <c r="Q18" s="652" t="e">
        <f>+(O18*O18)/P18</f>
        <v>#DIV/0!</v>
      </c>
      <c r="T18" s="167"/>
      <c r="U18" s="474"/>
      <c r="V18" s="474"/>
      <c r="X18" s="176"/>
      <c r="Z18" s="177"/>
      <c r="AA18" s="159"/>
      <c r="AB18" s="160"/>
    </row>
    <row r="19" spans="2:251" s="182" customFormat="1" ht="40.5" customHeight="1">
      <c r="B19" s="648"/>
      <c r="C19" s="645"/>
      <c r="D19" s="189" t="s">
        <v>49</v>
      </c>
      <c r="E19" s="585"/>
      <c r="F19" s="190">
        <v>0</v>
      </c>
      <c r="G19" s="189" t="s">
        <v>50</v>
      </c>
      <c r="H19" s="191">
        <f t="shared" si="0"/>
        <v>0</v>
      </c>
      <c r="I19" s="191"/>
      <c r="J19" s="193"/>
      <c r="K19" s="194"/>
      <c r="L19" s="178"/>
      <c r="M19" s="180"/>
      <c r="N19" s="181"/>
      <c r="O19" s="634"/>
      <c r="P19" s="634"/>
      <c r="Q19" s="646"/>
      <c r="T19" s="183"/>
      <c r="U19" s="184"/>
      <c r="V19" s="184"/>
      <c r="X19" s="185"/>
      <c r="Z19" s="186"/>
      <c r="AA19" s="187"/>
      <c r="AB19" s="188"/>
    </row>
    <row r="20" spans="2:251" ht="40.5" customHeight="1">
      <c r="B20" s="648"/>
      <c r="C20" s="644" t="s">
        <v>430</v>
      </c>
      <c r="D20" s="189" t="s">
        <v>107</v>
      </c>
      <c r="E20" s="585" t="s">
        <v>54</v>
      </c>
      <c r="F20" s="190">
        <v>400</v>
      </c>
      <c r="G20" s="189" t="s">
        <v>107</v>
      </c>
      <c r="H20" s="191">
        <f>+I20</f>
        <v>200000000</v>
      </c>
      <c r="I20" s="192">
        <v>200000000</v>
      </c>
      <c r="J20" s="193"/>
      <c r="K20" s="194"/>
      <c r="L20" s="193"/>
      <c r="M20" s="180"/>
      <c r="N20" s="181"/>
      <c r="O20" s="634">
        <f>+F21/F20</f>
        <v>0</v>
      </c>
      <c r="P20" s="634">
        <f>+H21/H20</f>
        <v>0</v>
      </c>
      <c r="Q20" s="646" t="e">
        <f>+(O20*O20)/P20</f>
        <v>#DIV/0!</v>
      </c>
      <c r="T20" s="167"/>
      <c r="U20" s="474"/>
      <c r="V20" s="474"/>
      <c r="X20" s="176"/>
      <c r="Z20" s="177"/>
      <c r="AA20" s="159"/>
      <c r="AB20" s="160"/>
    </row>
    <row r="21" spans="2:251" s="182" customFormat="1" ht="40.5" customHeight="1">
      <c r="B21" s="648"/>
      <c r="C21" s="645"/>
      <c r="D21" s="189" t="s">
        <v>49</v>
      </c>
      <c r="E21" s="585"/>
      <c r="F21" s="190">
        <v>0</v>
      </c>
      <c r="G21" s="189" t="s">
        <v>50</v>
      </c>
      <c r="H21" s="191">
        <f t="shared" si="0"/>
        <v>0</v>
      </c>
      <c r="I21" s="191"/>
      <c r="J21" s="193"/>
      <c r="K21" s="194"/>
      <c r="L21" s="178"/>
      <c r="M21" s="180"/>
      <c r="N21" s="181"/>
      <c r="O21" s="634"/>
      <c r="P21" s="634"/>
      <c r="Q21" s="646"/>
      <c r="T21" s="183"/>
      <c r="U21" s="184"/>
      <c r="V21" s="184"/>
      <c r="X21" s="185"/>
      <c r="Z21" s="186"/>
      <c r="AA21" s="187"/>
      <c r="AB21" s="188"/>
    </row>
    <row r="22" spans="2:251" ht="40.5" customHeight="1">
      <c r="B22" s="648"/>
      <c r="C22" s="644" t="s">
        <v>431</v>
      </c>
      <c r="D22" s="189" t="s">
        <v>107</v>
      </c>
      <c r="E22" s="585" t="s">
        <v>54</v>
      </c>
      <c r="F22" s="190">
        <v>50</v>
      </c>
      <c r="G22" s="189" t="s">
        <v>107</v>
      </c>
      <c r="H22" s="191">
        <f>+I22</f>
        <v>100000000</v>
      </c>
      <c r="I22" s="195">
        <v>100000000</v>
      </c>
      <c r="J22" s="193"/>
      <c r="K22" s="194"/>
      <c r="L22" s="193"/>
      <c r="M22" s="180"/>
      <c r="N22" s="181"/>
      <c r="O22" s="634">
        <f>+F23/F22</f>
        <v>0</v>
      </c>
      <c r="P22" s="634">
        <f>+H23/H22</f>
        <v>0</v>
      </c>
      <c r="Q22" s="646" t="e">
        <f>+(O22*O22)/P22</f>
        <v>#DIV/0!</v>
      </c>
      <c r="T22" s="167"/>
      <c r="U22" s="474"/>
      <c r="V22" s="474"/>
      <c r="X22" s="176"/>
      <c r="Z22" s="177"/>
      <c r="AA22" s="159"/>
      <c r="AB22" s="160"/>
    </row>
    <row r="23" spans="2:251" s="182" customFormat="1" ht="40.5" customHeight="1" thickBot="1">
      <c r="B23" s="649"/>
      <c r="C23" s="653"/>
      <c r="D23" s="381" t="s">
        <v>49</v>
      </c>
      <c r="E23" s="587"/>
      <c r="F23" s="399">
        <v>0</v>
      </c>
      <c r="G23" s="381" t="s">
        <v>50</v>
      </c>
      <c r="H23" s="400">
        <f t="shared" si="0"/>
        <v>0</v>
      </c>
      <c r="I23" s="400"/>
      <c r="J23" s="401"/>
      <c r="K23" s="402"/>
      <c r="L23" s="196"/>
      <c r="M23" s="198"/>
      <c r="N23" s="199"/>
      <c r="O23" s="654"/>
      <c r="P23" s="654"/>
      <c r="Q23" s="655"/>
      <c r="T23" s="183"/>
      <c r="U23" s="184"/>
      <c r="V23" s="184"/>
      <c r="X23" s="185"/>
      <c r="Z23" s="186"/>
      <c r="AA23" s="187"/>
      <c r="AB23" s="188"/>
    </row>
    <row r="24" spans="2:251" s="182" customFormat="1" ht="40.5" customHeight="1">
      <c r="B24" s="647" t="s">
        <v>432</v>
      </c>
      <c r="C24" s="650" t="s">
        <v>433</v>
      </c>
      <c r="D24" s="168" t="s">
        <v>47</v>
      </c>
      <c r="E24" s="584" t="s">
        <v>54</v>
      </c>
      <c r="F24" s="200">
        <v>1</v>
      </c>
      <c r="G24" s="168" t="s">
        <v>47</v>
      </c>
      <c r="H24" s="170">
        <f>+I24</f>
        <v>50000000</v>
      </c>
      <c r="I24" s="171">
        <v>50000000</v>
      </c>
      <c r="J24" s="173"/>
      <c r="K24" s="173"/>
      <c r="L24" s="201"/>
      <c r="M24" s="174"/>
      <c r="N24" s="175"/>
      <c r="O24" s="651">
        <f>+F25/F24</f>
        <v>0</v>
      </c>
      <c r="P24" s="651">
        <f>+H25/H24</f>
        <v>0</v>
      </c>
      <c r="Q24" s="652" t="e">
        <f>+(O24*O24)/P24</f>
        <v>#DIV/0!</v>
      </c>
      <c r="X24" s="202"/>
      <c r="Z24" s="186"/>
      <c r="AA24" s="187"/>
      <c r="AB24" s="188"/>
    </row>
    <row r="25" spans="2:251" s="182" customFormat="1" ht="40.5" customHeight="1" thickBot="1">
      <c r="B25" s="648"/>
      <c r="C25" s="645"/>
      <c r="D25" s="189" t="s">
        <v>49</v>
      </c>
      <c r="E25" s="585"/>
      <c r="F25" s="204">
        <v>0</v>
      </c>
      <c r="G25" s="189" t="s">
        <v>50</v>
      </c>
      <c r="H25" s="195">
        <v>0</v>
      </c>
      <c r="I25" s="195"/>
      <c r="J25" s="194"/>
      <c r="K25" s="194"/>
      <c r="L25" s="179"/>
      <c r="M25" s="180"/>
      <c r="N25" s="181"/>
      <c r="O25" s="634"/>
      <c r="P25" s="634"/>
      <c r="Q25" s="646"/>
      <c r="X25" s="202"/>
      <c r="Z25" s="186"/>
      <c r="AA25" s="187"/>
      <c r="AB25" s="188"/>
    </row>
    <row r="26" spans="2:251" s="182" customFormat="1" ht="40.5" customHeight="1">
      <c r="B26" s="648"/>
      <c r="C26" s="650" t="s">
        <v>434</v>
      </c>
      <c r="D26" s="168" t="s">
        <v>47</v>
      </c>
      <c r="E26" s="584" t="s">
        <v>54</v>
      </c>
      <c r="F26" s="200">
        <v>10</v>
      </c>
      <c r="G26" s="168" t="s">
        <v>47</v>
      </c>
      <c r="H26" s="170">
        <f t="shared" ref="H26:H27" si="1">+I26</f>
        <v>50000000</v>
      </c>
      <c r="I26" s="171">
        <v>50000000</v>
      </c>
      <c r="J26" s="173"/>
      <c r="K26" s="173"/>
      <c r="L26" s="201"/>
      <c r="M26" s="174"/>
      <c r="N26" s="175"/>
      <c r="O26" s="651">
        <f>+F27/F26</f>
        <v>0</v>
      </c>
      <c r="P26" s="651">
        <f>+H27/H26</f>
        <v>0</v>
      </c>
      <c r="Q26" s="652" t="e">
        <f>+(O26*O26)/P26</f>
        <v>#DIV/0!</v>
      </c>
      <c r="X26" s="202"/>
      <c r="Z26" s="186"/>
      <c r="AA26" s="187"/>
      <c r="AB26" s="188"/>
    </row>
    <row r="27" spans="2:251" s="182" customFormat="1" ht="40.5" customHeight="1">
      <c r="B27" s="648"/>
      <c r="C27" s="645"/>
      <c r="D27" s="189" t="s">
        <v>49</v>
      </c>
      <c r="E27" s="585"/>
      <c r="F27" s="204">
        <v>0</v>
      </c>
      <c r="G27" s="189" t="s">
        <v>50</v>
      </c>
      <c r="H27" s="195">
        <f t="shared" si="1"/>
        <v>0</v>
      </c>
      <c r="I27" s="195"/>
      <c r="J27" s="194"/>
      <c r="K27" s="194"/>
      <c r="L27" s="179"/>
      <c r="M27" s="180"/>
      <c r="N27" s="181"/>
      <c r="O27" s="634"/>
      <c r="P27" s="634"/>
      <c r="Q27" s="646"/>
      <c r="X27" s="202"/>
      <c r="Z27" s="186"/>
      <c r="AA27" s="187"/>
      <c r="AB27" s="188"/>
    </row>
    <row r="28" spans="2:251" s="182" customFormat="1" ht="40.5" customHeight="1">
      <c r="B28" s="648"/>
      <c r="C28" s="644" t="s">
        <v>435</v>
      </c>
      <c r="D28" s="189" t="s">
        <v>47</v>
      </c>
      <c r="E28" s="585" t="s">
        <v>54</v>
      </c>
      <c r="F28" s="204">
        <v>4</v>
      </c>
      <c r="G28" s="189" t="s">
        <v>47</v>
      </c>
      <c r="H28" s="191">
        <f t="shared" si="0"/>
        <v>240000000</v>
      </c>
      <c r="I28" s="192">
        <f>150000000+90000000</f>
        <v>240000000</v>
      </c>
      <c r="J28" s="194"/>
      <c r="K28" s="194"/>
      <c r="L28" s="179"/>
      <c r="M28" s="180"/>
      <c r="N28" s="181"/>
      <c r="O28" s="634">
        <f>+F29/F28</f>
        <v>0</v>
      </c>
      <c r="P28" s="634">
        <f>+H29/H28</f>
        <v>0</v>
      </c>
      <c r="Q28" s="646" t="e">
        <f>+(O28*O28)/P28</f>
        <v>#DIV/0!</v>
      </c>
      <c r="X28" s="202"/>
      <c r="Z28" s="186"/>
      <c r="AA28" s="187"/>
      <c r="AB28" s="188"/>
    </row>
    <row r="29" spans="2:251" s="182" customFormat="1" ht="40.5" customHeight="1">
      <c r="B29" s="648"/>
      <c r="C29" s="645"/>
      <c r="D29" s="189" t="s">
        <v>49</v>
      </c>
      <c r="E29" s="585"/>
      <c r="F29" s="204">
        <v>0</v>
      </c>
      <c r="G29" s="189" t="s">
        <v>50</v>
      </c>
      <c r="H29" s="195">
        <f t="shared" si="0"/>
        <v>0</v>
      </c>
      <c r="I29" s="195"/>
      <c r="J29" s="194"/>
      <c r="K29" s="194"/>
      <c r="L29" s="179"/>
      <c r="M29" s="180"/>
      <c r="N29" s="181"/>
      <c r="O29" s="634"/>
      <c r="P29" s="634"/>
      <c r="Q29" s="646"/>
      <c r="X29" s="202"/>
      <c r="Z29" s="186"/>
      <c r="AA29" s="187"/>
      <c r="AB29" s="188"/>
    </row>
    <row r="30" spans="2:251" ht="40.5" customHeight="1">
      <c r="B30" s="648"/>
      <c r="C30" s="644" t="s">
        <v>436</v>
      </c>
      <c r="D30" s="189" t="s">
        <v>47</v>
      </c>
      <c r="E30" s="585" t="s">
        <v>54</v>
      </c>
      <c r="F30" s="204">
        <v>4</v>
      </c>
      <c r="G30" s="189" t="s">
        <v>47</v>
      </c>
      <c r="H30" s="191">
        <f t="shared" si="0"/>
        <v>115000000</v>
      </c>
      <c r="I30" s="195">
        <v>115000000</v>
      </c>
      <c r="J30" s="194"/>
      <c r="K30" s="194"/>
      <c r="L30" s="194"/>
      <c r="M30" s="180"/>
      <c r="N30" s="181"/>
      <c r="O30" s="634">
        <f>+F31/F30</f>
        <v>0</v>
      </c>
      <c r="P30" s="634">
        <f>+H31/H30</f>
        <v>0</v>
      </c>
      <c r="Q30" s="646" t="e">
        <f>+(O30*O30)/P30</f>
        <v>#DIV/0!</v>
      </c>
      <c r="X30" s="205"/>
      <c r="Z30" s="177"/>
      <c r="AA30" s="159"/>
      <c r="AB30" s="160"/>
    </row>
    <row r="31" spans="2:251" s="182" customFormat="1" ht="40.5" customHeight="1" thickBot="1">
      <c r="B31" s="649"/>
      <c r="C31" s="653"/>
      <c r="D31" s="381" t="s">
        <v>49</v>
      </c>
      <c r="E31" s="587"/>
      <c r="F31" s="382">
        <v>0</v>
      </c>
      <c r="G31" s="381" t="s">
        <v>50</v>
      </c>
      <c r="H31" s="384">
        <f t="shared" si="0"/>
        <v>0</v>
      </c>
      <c r="I31" s="384"/>
      <c r="J31" s="402"/>
      <c r="K31" s="402"/>
      <c r="L31" s="197"/>
      <c r="M31" s="198"/>
      <c r="N31" s="199"/>
      <c r="O31" s="654"/>
      <c r="P31" s="654"/>
      <c r="Q31" s="655"/>
      <c r="X31" s="202"/>
      <c r="Z31" s="186"/>
      <c r="AA31" s="187"/>
      <c r="AB31" s="188"/>
    </row>
    <row r="32" spans="2:251" ht="53.25" customHeight="1">
      <c r="B32" s="656"/>
      <c r="C32" s="540" t="s">
        <v>57</v>
      </c>
      <c r="D32" s="206" t="s">
        <v>47</v>
      </c>
      <c r="E32" s="489"/>
      <c r="F32" s="207"/>
      <c r="G32" s="206" t="s">
        <v>47</v>
      </c>
      <c r="H32" s="208">
        <f>+H30+H28+H26+H24+H22+H20+H18</f>
        <v>805000000</v>
      </c>
      <c r="I32" s="209">
        <f>+I30+I28+I26+I24+I22+I20+I18</f>
        <v>805000000</v>
      </c>
      <c r="J32" s="210"/>
      <c r="K32" s="210"/>
      <c r="L32" s="210"/>
      <c r="M32" s="211"/>
      <c r="N32" s="212"/>
      <c r="O32" s="657"/>
      <c r="P32" s="657"/>
      <c r="Q32" s="658"/>
    </row>
    <row r="33" spans="2:53" s="182" customFormat="1" ht="31.5" customHeight="1">
      <c r="B33" s="486"/>
      <c r="C33" s="466"/>
      <c r="D33" s="189" t="s">
        <v>49</v>
      </c>
      <c r="E33" s="585"/>
      <c r="F33" s="255"/>
      <c r="G33" s="189" t="s">
        <v>50</v>
      </c>
      <c r="H33" s="191">
        <v>0</v>
      </c>
      <c r="I33" s="191">
        <v>0</v>
      </c>
      <c r="J33" s="194"/>
      <c r="K33" s="194"/>
      <c r="L33" s="179"/>
      <c r="M33" s="180"/>
      <c r="N33" s="181"/>
      <c r="O33" s="634"/>
      <c r="P33" s="634"/>
      <c r="Q33" s="635"/>
    </row>
    <row r="34" spans="2:53" ht="31.5" customHeight="1">
      <c r="D34" s="213"/>
      <c r="H34" s="214"/>
      <c r="I34" s="209"/>
      <c r="J34" s="158"/>
      <c r="K34" s="158"/>
      <c r="L34" s="158"/>
      <c r="M34" s="215"/>
      <c r="N34" s="215"/>
      <c r="O34" s="216"/>
      <c r="P34" s="217"/>
      <c r="Q34" s="218"/>
      <c r="R34" s="217"/>
    </row>
    <row r="35" spans="2:53" ht="32.25" thickBot="1">
      <c r="B35" s="492" t="s">
        <v>58</v>
      </c>
      <c r="C35" s="492"/>
      <c r="D35" s="493" t="s">
        <v>59</v>
      </c>
      <c r="E35" s="493"/>
      <c r="F35" s="493"/>
      <c r="G35" s="493"/>
      <c r="H35" s="493"/>
      <c r="I35" s="493"/>
      <c r="J35" s="219" t="s">
        <v>60</v>
      </c>
      <c r="K35" s="493" t="s">
        <v>61</v>
      </c>
      <c r="L35" s="493"/>
      <c r="M35" s="494" t="s">
        <v>62</v>
      </c>
      <c r="N35" s="495"/>
      <c r="O35" s="495"/>
      <c r="P35" s="495"/>
      <c r="Q35" s="495"/>
    </row>
    <row r="36" spans="2:53" ht="26.25" customHeight="1">
      <c r="B36" s="621" t="s">
        <v>437</v>
      </c>
      <c r="C36" s="659"/>
      <c r="D36" s="622" t="s">
        <v>438</v>
      </c>
      <c r="E36" s="623"/>
      <c r="F36" s="623"/>
      <c r="G36" s="623"/>
      <c r="H36" s="623"/>
      <c r="I36" s="624"/>
      <c r="J36" s="662" t="s">
        <v>54</v>
      </c>
      <c r="K36" s="220" t="s">
        <v>47</v>
      </c>
      <c r="L36" s="221">
        <v>1800</v>
      </c>
      <c r="M36" s="509" t="s">
        <v>439</v>
      </c>
      <c r="N36" s="509"/>
      <c r="O36" s="509"/>
      <c r="P36" s="509"/>
      <c r="Q36" s="509"/>
    </row>
    <row r="37" spans="2:53" ht="18" customHeight="1" thickBot="1">
      <c r="B37" s="660"/>
      <c r="C37" s="661"/>
      <c r="D37" s="625"/>
      <c r="E37" s="626"/>
      <c r="F37" s="626"/>
      <c r="G37" s="626"/>
      <c r="H37" s="626"/>
      <c r="I37" s="627"/>
      <c r="J37" s="663"/>
      <c r="K37" s="220" t="s">
        <v>49</v>
      </c>
      <c r="L37" s="221">
        <f>+F19+F21+F23+F25+F29+F31+F27</f>
        <v>0</v>
      </c>
      <c r="M37" s="509"/>
      <c r="N37" s="509"/>
      <c r="O37" s="509"/>
      <c r="P37" s="509"/>
      <c r="Q37" s="509"/>
    </row>
    <row r="38" spans="2:53" ht="18.75" customHeight="1">
      <c r="B38" s="621"/>
      <c r="C38" s="664"/>
      <c r="D38" s="613" t="s">
        <v>440</v>
      </c>
      <c r="E38" s="614"/>
      <c r="F38" s="614"/>
      <c r="G38" s="614"/>
      <c r="H38" s="614"/>
      <c r="I38" s="615"/>
      <c r="J38" s="662" t="s">
        <v>54</v>
      </c>
      <c r="K38" s="220" t="s">
        <v>47</v>
      </c>
      <c r="L38" s="221"/>
      <c r="M38" s="516" t="s">
        <v>441</v>
      </c>
      <c r="N38" s="516"/>
      <c r="O38" s="516"/>
      <c r="P38" s="516"/>
      <c r="Q38" s="516"/>
    </row>
    <row r="39" spans="2:53" ht="14.25" customHeight="1" thickBot="1">
      <c r="B39" s="665"/>
      <c r="C39" s="666"/>
      <c r="D39" s="616"/>
      <c r="E39" s="617"/>
      <c r="F39" s="617"/>
      <c r="G39" s="617"/>
      <c r="H39" s="617"/>
      <c r="I39" s="618"/>
      <c r="J39" s="663"/>
      <c r="K39" s="220" t="s">
        <v>49</v>
      </c>
      <c r="L39" s="221"/>
      <c r="M39" s="516"/>
      <c r="N39" s="516"/>
      <c r="O39" s="516"/>
      <c r="P39" s="516"/>
      <c r="Q39" s="516"/>
    </row>
    <row r="40" spans="2:53" ht="15.75">
      <c r="B40" s="609"/>
      <c r="C40" s="610"/>
      <c r="D40" s="613"/>
      <c r="E40" s="614"/>
      <c r="F40" s="614"/>
      <c r="G40" s="614"/>
      <c r="H40" s="614"/>
      <c r="I40" s="615"/>
      <c r="J40" s="662" t="s">
        <v>54</v>
      </c>
      <c r="K40" s="220" t="s">
        <v>47</v>
      </c>
      <c r="L40" s="221"/>
      <c r="M40" s="620"/>
      <c r="N40" s="620"/>
      <c r="O40" s="620"/>
      <c r="P40" s="620"/>
      <c r="Q40" s="620"/>
    </row>
    <row r="41" spans="2:53" ht="16.5" thickBot="1">
      <c r="B41" s="611"/>
      <c r="C41" s="612"/>
      <c r="D41" s="616"/>
      <c r="E41" s="617"/>
      <c r="F41" s="617"/>
      <c r="G41" s="617"/>
      <c r="H41" s="617"/>
      <c r="I41" s="618"/>
      <c r="J41" s="663"/>
      <c r="K41" s="220" t="s">
        <v>49</v>
      </c>
      <c r="L41" s="221"/>
      <c r="M41" s="620"/>
      <c r="N41" s="620"/>
      <c r="O41" s="620"/>
      <c r="P41" s="620"/>
      <c r="Q41" s="620"/>
    </row>
    <row r="42" spans="2:53" ht="15" customHeight="1">
      <c r="B42" s="510" t="s">
        <v>442</v>
      </c>
      <c r="C42" s="511"/>
      <c r="D42" s="511"/>
      <c r="E42" s="511"/>
      <c r="F42" s="511"/>
      <c r="G42" s="511"/>
      <c r="H42" s="511"/>
      <c r="I42" s="511"/>
      <c r="J42" s="511"/>
      <c r="K42" s="511"/>
      <c r="L42" s="512"/>
      <c r="M42" s="516" t="s">
        <v>66</v>
      </c>
      <c r="N42" s="516"/>
      <c r="O42" s="516"/>
      <c r="P42" s="516"/>
      <c r="Q42" s="516"/>
    </row>
    <row r="43" spans="2:53" ht="29.25" customHeight="1">
      <c r="B43" s="513"/>
      <c r="C43" s="514"/>
      <c r="D43" s="514"/>
      <c r="E43" s="514"/>
      <c r="F43" s="514"/>
      <c r="G43" s="514"/>
      <c r="H43" s="514"/>
      <c r="I43" s="514"/>
      <c r="J43" s="514"/>
      <c r="K43" s="514"/>
      <c r="L43" s="515"/>
      <c r="M43" s="516"/>
      <c r="N43" s="516"/>
      <c r="O43" s="516"/>
      <c r="P43" s="516"/>
      <c r="Q43" s="516"/>
    </row>
    <row r="44" spans="2:53">
      <c r="M44" s="222"/>
      <c r="N44" s="222"/>
    </row>
    <row r="45" spans="2:53" ht="15.75">
      <c r="G45" s="223"/>
      <c r="I45" s="224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</row>
    <row r="46" spans="2:53" ht="15.75">
      <c r="G46" s="223"/>
      <c r="I46" s="224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</row>
    <row r="47" spans="2:53" ht="15.75"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</row>
    <row r="48" spans="2:53" ht="15.75">
      <c r="G48" s="226"/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</row>
    <row r="49" spans="7:53" ht="15.75">
      <c r="G49" s="226"/>
      <c r="I49" s="227"/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</row>
    <row r="50" spans="7:53" ht="15.75">
      <c r="G50" s="226"/>
      <c r="I50" s="223"/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</row>
    <row r="51" spans="7:53">
      <c r="G51" s="226"/>
    </row>
    <row r="52" spans="7:53">
      <c r="G52" s="226"/>
    </row>
    <row r="53" spans="7:53" ht="15.75">
      <c r="G53" s="226"/>
      <c r="I53" s="223"/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</row>
    <row r="54" spans="7:53" ht="15.75">
      <c r="G54" s="228"/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</row>
    <row r="55" spans="7:53" ht="15.75">
      <c r="G55" s="226"/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</row>
    <row r="56" spans="7:53" ht="15.75"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</row>
    <row r="57" spans="7:53" ht="15.75"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</row>
    <row r="58" spans="7:53" ht="15.75"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</row>
    <row r="59" spans="7:53" ht="15.75">
      <c r="G59" s="223"/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</row>
    <row r="60" spans="7:53" ht="15.75"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</row>
    <row r="61" spans="7:53" ht="15.75"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</row>
    <row r="62" spans="7:53" ht="15.75"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</row>
    <row r="63" spans="7:53" ht="15.75"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</row>
    <row r="64" spans="7:53" ht="15.75"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</row>
    <row r="65" spans="18:53" ht="15.75"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</row>
    <row r="66" spans="18:53" ht="15.75"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</row>
    <row r="67" spans="18:53" ht="15.75"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</row>
    <row r="68" spans="18:53" ht="15.75"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</row>
    <row r="69" spans="18:53" ht="15.75"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</row>
    <row r="70" spans="18:53" ht="15.75"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5"/>
      <c r="AY70" s="225"/>
      <c r="AZ70" s="225"/>
      <c r="BA70" s="225"/>
    </row>
    <row r="71" spans="18:53" ht="15.75"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</row>
    <row r="72" spans="18:53" ht="15.75"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</row>
    <row r="73" spans="18:53" ht="15.75"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225"/>
      <c r="AU73" s="225"/>
      <c r="AV73" s="225"/>
      <c r="AW73" s="225"/>
      <c r="AX73" s="225"/>
      <c r="AY73" s="225"/>
      <c r="AZ73" s="225"/>
      <c r="BA73" s="225"/>
    </row>
    <row r="74" spans="18:53" ht="15.75"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</row>
    <row r="75" spans="18:53" ht="15.75"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  <c r="AY75" s="225"/>
      <c r="AZ75" s="225"/>
      <c r="BA75" s="225"/>
    </row>
    <row r="76" spans="18:53" ht="15.75"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</row>
    <row r="77" spans="18:53" ht="15.75"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</row>
  </sheetData>
  <mergeCells count="115">
    <mergeCell ref="B36:C37"/>
    <mergeCell ref="D36:I37"/>
    <mergeCell ref="J36:J37"/>
    <mergeCell ref="M36:Q37"/>
    <mergeCell ref="B42:L43"/>
    <mergeCell ref="M42:Q43"/>
    <mergeCell ref="B38:C39"/>
    <mergeCell ref="D38:I39"/>
    <mergeCell ref="J38:J39"/>
    <mergeCell ref="M38:Q39"/>
    <mergeCell ref="B40:C41"/>
    <mergeCell ref="D40:I41"/>
    <mergeCell ref="J40:J41"/>
    <mergeCell ref="M40:Q41"/>
    <mergeCell ref="B32:B33"/>
    <mergeCell ref="C32:C33"/>
    <mergeCell ref="E32:E33"/>
    <mergeCell ref="O32:O33"/>
    <mergeCell ref="P32:P33"/>
    <mergeCell ref="Q32:Q33"/>
    <mergeCell ref="B35:C35"/>
    <mergeCell ref="D35:I35"/>
    <mergeCell ref="K35:L35"/>
    <mergeCell ref="M35:Q35"/>
    <mergeCell ref="B24:B31"/>
    <mergeCell ref="C24:C25"/>
    <mergeCell ref="E24:E25"/>
    <mergeCell ref="O24:O25"/>
    <mergeCell ref="P24:P25"/>
    <mergeCell ref="Q24:Q25"/>
    <mergeCell ref="C26:C27"/>
    <mergeCell ref="E26:E27"/>
    <mergeCell ref="O26:O27"/>
    <mergeCell ref="P26:P27"/>
    <mergeCell ref="Q26:Q27"/>
    <mergeCell ref="C28:C29"/>
    <mergeCell ref="E28:E29"/>
    <mergeCell ref="O28:O29"/>
    <mergeCell ref="P28:P29"/>
    <mergeCell ref="Q28:Q29"/>
    <mergeCell ref="C30:C31"/>
    <mergeCell ref="E30:E31"/>
    <mergeCell ref="O30:O31"/>
    <mergeCell ref="P30:P31"/>
    <mergeCell ref="Q30:Q31"/>
    <mergeCell ref="U17:V17"/>
    <mergeCell ref="U18:V18"/>
    <mergeCell ref="C20:C21"/>
    <mergeCell ref="E20:E21"/>
    <mergeCell ref="O20:O21"/>
    <mergeCell ref="P20:P21"/>
    <mergeCell ref="Q20:Q21"/>
    <mergeCell ref="U20:V20"/>
    <mergeCell ref="B18:B23"/>
    <mergeCell ref="C18:C19"/>
    <mergeCell ref="E18:E19"/>
    <mergeCell ref="O18:O19"/>
    <mergeCell ref="P18:P19"/>
    <mergeCell ref="Q18:Q19"/>
    <mergeCell ref="C22:C23"/>
    <mergeCell ref="E22:E23"/>
    <mergeCell ref="O22:O23"/>
    <mergeCell ref="P22:P23"/>
    <mergeCell ref="U22:V22"/>
    <mergeCell ref="Q22:Q23"/>
    <mergeCell ref="B15:B17"/>
    <mergeCell ref="C15:C17"/>
    <mergeCell ref="D15:D17"/>
    <mergeCell ref="E15:E17"/>
    <mergeCell ref="F15:F17"/>
    <mergeCell ref="G15:G17"/>
    <mergeCell ref="U12:W12"/>
    <mergeCell ref="B13:C13"/>
    <mergeCell ref="D13:I13"/>
    <mergeCell ref="N13:P13"/>
    <mergeCell ref="U13:W13"/>
    <mergeCell ref="B14:C14"/>
    <mergeCell ref="D14:I14"/>
    <mergeCell ref="N14:P14"/>
    <mergeCell ref="U14:V14"/>
    <mergeCell ref="H15:H17"/>
    <mergeCell ref="I15:L16"/>
    <mergeCell ref="M15:N16"/>
    <mergeCell ref="O15:Q15"/>
    <mergeCell ref="U15:V15"/>
    <mergeCell ref="O16:O17"/>
    <mergeCell ref="P16:P17"/>
    <mergeCell ref="Q16:Q17"/>
    <mergeCell ref="U16:V16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  <mergeCell ref="T9:X9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80"/>
  <sheetViews>
    <sheetView topLeftCell="A11" zoomScale="70" zoomScaleNormal="70" workbookViewId="0">
      <selection activeCell="D11" sqref="D11:I11"/>
    </sheetView>
  </sheetViews>
  <sheetFormatPr baseColWidth="10" defaultColWidth="12.5703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18" style="129" customWidth="1"/>
    <col min="8" max="8" width="26" style="229" customWidth="1"/>
    <col min="9" max="9" width="25.140625" style="229" customWidth="1"/>
    <col min="10" max="10" width="20.85546875" style="130" customWidth="1"/>
    <col min="11" max="11" width="19.28515625" style="129" customWidth="1"/>
    <col min="12" max="12" width="15.85546875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5703125" style="129"/>
    <col min="20" max="20" width="14.42578125" style="129" customWidth="1"/>
    <col min="21" max="21" width="18.5703125" style="129" customWidth="1"/>
    <col min="22" max="22" width="33.85546875" style="129" customWidth="1"/>
    <col min="23" max="23" width="12.5703125" style="129" hidden="1" customWidth="1"/>
    <col min="24" max="24" width="24.28515625" style="129" customWidth="1"/>
    <col min="25" max="25" width="22.5703125" style="129" customWidth="1"/>
    <col min="26" max="27" width="12.5703125" style="129"/>
    <col min="28" max="28" width="16.85546875" style="129" customWidth="1"/>
    <col min="29" max="29" width="12.5703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5703125" style="129"/>
  </cols>
  <sheetData>
    <row r="1" spans="2:251" ht="22.5" customHeight="1"/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571" t="s">
        <v>408</v>
      </c>
      <c r="M2" s="572"/>
      <c r="N2" s="572"/>
      <c r="O2" s="573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571" t="s">
        <v>409</v>
      </c>
      <c r="M3" s="572"/>
      <c r="N3" s="572"/>
      <c r="O3" s="573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571" t="s">
        <v>411</v>
      </c>
      <c r="M4" s="572"/>
      <c r="N4" s="572"/>
      <c r="O4" s="573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571" t="s">
        <v>412</v>
      </c>
      <c r="M5" s="572"/>
      <c r="N5" s="572"/>
      <c r="O5" s="573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6</v>
      </c>
      <c r="C7" s="134" t="s">
        <v>413</v>
      </c>
      <c r="D7" s="410" t="s">
        <v>443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 t="s">
        <v>415</v>
      </c>
      <c r="D8" s="420" t="s">
        <v>416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11</v>
      </c>
      <c r="E9" s="423"/>
      <c r="F9" s="423"/>
      <c r="G9" s="423"/>
      <c r="H9" s="423"/>
      <c r="I9" s="424"/>
      <c r="J9" s="425" t="s">
        <v>418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420</v>
      </c>
      <c r="E10" s="423"/>
      <c r="F10" s="423"/>
      <c r="G10" s="423"/>
      <c r="H10" s="423"/>
      <c r="I10" s="424"/>
      <c r="J10" s="428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51.75" customHeight="1">
      <c r="B11" s="446" t="s">
        <v>19</v>
      </c>
      <c r="C11" s="447"/>
      <c r="D11" s="439" t="s">
        <v>421</v>
      </c>
      <c r="E11" s="439"/>
      <c r="F11" s="439"/>
      <c r="G11" s="439"/>
      <c r="H11" s="439"/>
      <c r="I11" s="440"/>
      <c r="J11" s="428"/>
      <c r="K11" s="429"/>
      <c r="L11" s="430"/>
      <c r="M11" s="138"/>
      <c r="N11" s="574"/>
      <c r="O11" s="575"/>
      <c r="P11" s="576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444</v>
      </c>
      <c r="E12" s="439"/>
      <c r="F12" s="439"/>
      <c r="G12" s="439"/>
      <c r="H12" s="439"/>
      <c r="I12" s="440"/>
      <c r="J12" s="428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74.25" customHeight="1">
      <c r="B13" s="455" t="s">
        <v>23</v>
      </c>
      <c r="C13" s="456"/>
      <c r="D13" s="640" t="s">
        <v>445</v>
      </c>
      <c r="E13" s="640"/>
      <c r="F13" s="640"/>
      <c r="G13" s="640"/>
      <c r="H13" s="640"/>
      <c r="I13" s="641"/>
      <c r="J13" s="428"/>
      <c r="K13" s="429"/>
      <c r="L13" s="430"/>
      <c r="M13" s="149"/>
      <c r="N13" s="457"/>
      <c r="O13" s="458"/>
      <c r="P13" s="459"/>
      <c r="Q13" s="150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53.25" customHeight="1">
      <c r="B14" s="230" t="s">
        <v>446</v>
      </c>
      <c r="C14" s="231"/>
      <c r="D14" s="439" t="s">
        <v>425</v>
      </c>
      <c r="E14" s="439"/>
      <c r="F14" s="439"/>
      <c r="G14" s="439"/>
      <c r="H14" s="439"/>
      <c r="I14" s="440"/>
      <c r="J14" s="431"/>
      <c r="K14" s="432"/>
      <c r="L14" s="433"/>
      <c r="M14" s="151"/>
      <c r="N14" s="457"/>
      <c r="O14" s="458"/>
      <c r="P14" s="459"/>
      <c r="Q14" s="152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53" t="s">
        <v>27</v>
      </c>
      <c r="C15" s="466" t="s">
        <v>28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667" t="s">
        <v>33</v>
      </c>
      <c r="I15" s="453" t="s">
        <v>34</v>
      </c>
      <c r="J15" s="453"/>
      <c r="K15" s="453"/>
      <c r="L15" s="453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53"/>
      <c r="C16" s="466"/>
      <c r="D16" s="453"/>
      <c r="E16" s="453"/>
      <c r="F16" s="453"/>
      <c r="G16" s="453"/>
      <c r="H16" s="667"/>
      <c r="I16" s="453"/>
      <c r="J16" s="453"/>
      <c r="K16" s="453"/>
      <c r="L16" s="453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 thickBot="1">
      <c r="B17" s="463"/>
      <c r="C17" s="539"/>
      <c r="D17" s="463"/>
      <c r="E17" s="463"/>
      <c r="F17" s="463"/>
      <c r="G17" s="463"/>
      <c r="H17" s="668"/>
      <c r="I17" s="232" t="s">
        <v>40</v>
      </c>
      <c r="J17" s="163" t="s">
        <v>41</v>
      </c>
      <c r="K17" s="163" t="s">
        <v>42</v>
      </c>
      <c r="L17" s="233" t="s">
        <v>43</v>
      </c>
      <c r="M17" s="163" t="s">
        <v>44</v>
      </c>
      <c r="N17" s="166" t="s">
        <v>45</v>
      </c>
      <c r="O17" s="463"/>
      <c r="P17" s="463"/>
      <c r="Q17" s="539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24.75" customHeight="1">
      <c r="B18" s="647" t="s">
        <v>447</v>
      </c>
      <c r="C18" s="671" t="s">
        <v>448</v>
      </c>
      <c r="D18" s="168" t="s">
        <v>107</v>
      </c>
      <c r="E18" s="584" t="s">
        <v>54</v>
      </c>
      <c r="F18" s="169">
        <v>150</v>
      </c>
      <c r="G18" s="168" t="s">
        <v>107</v>
      </c>
      <c r="H18" s="170">
        <f t="shared" ref="H18:H21" si="0">+I18</f>
        <v>50000000</v>
      </c>
      <c r="I18" s="234">
        <v>50000000</v>
      </c>
      <c r="J18" s="235"/>
      <c r="K18" s="236"/>
      <c r="L18" s="235"/>
      <c r="M18" s="174"/>
      <c r="N18" s="175"/>
      <c r="O18" s="651">
        <f>+F19/F18</f>
        <v>0</v>
      </c>
      <c r="P18" s="651">
        <f>+H19/H18</f>
        <v>0</v>
      </c>
      <c r="Q18" s="652" t="e">
        <f>+(O18*O18)/P18</f>
        <v>#DIV/0!</v>
      </c>
      <c r="T18" s="167"/>
      <c r="U18" s="474"/>
      <c r="V18" s="474"/>
      <c r="X18" s="176"/>
      <c r="Z18" s="177"/>
      <c r="AA18" s="159"/>
      <c r="AB18" s="160"/>
    </row>
    <row r="19" spans="2:251" s="182" customFormat="1" ht="24.75" customHeight="1">
      <c r="B19" s="648"/>
      <c r="C19" s="672"/>
      <c r="D19" s="189" t="s">
        <v>49</v>
      </c>
      <c r="E19" s="585"/>
      <c r="F19" s="190">
        <v>0</v>
      </c>
      <c r="G19" s="189" t="s">
        <v>50</v>
      </c>
      <c r="H19" s="191">
        <f t="shared" si="0"/>
        <v>0</v>
      </c>
      <c r="I19" s="191"/>
      <c r="J19" s="237"/>
      <c r="K19" s="238"/>
      <c r="L19" s="237"/>
      <c r="M19" s="180"/>
      <c r="N19" s="181"/>
      <c r="O19" s="634"/>
      <c r="P19" s="634"/>
      <c r="Q19" s="646"/>
      <c r="T19" s="183"/>
      <c r="U19" s="184"/>
      <c r="V19" s="184"/>
      <c r="X19" s="185"/>
      <c r="Z19" s="186"/>
      <c r="AA19" s="187"/>
      <c r="AB19" s="188"/>
    </row>
    <row r="20" spans="2:251" s="182" customFormat="1" ht="24.75" customHeight="1">
      <c r="B20" s="648"/>
      <c r="C20" s="669" t="s">
        <v>449</v>
      </c>
      <c r="D20" s="189" t="s">
        <v>107</v>
      </c>
      <c r="E20" s="585" t="s">
        <v>54</v>
      </c>
      <c r="F20" s="190">
        <v>3</v>
      </c>
      <c r="G20" s="189" t="s">
        <v>107</v>
      </c>
      <c r="H20" s="191">
        <f t="shared" si="0"/>
        <v>50000000</v>
      </c>
      <c r="I20" s="195">
        <v>50000000</v>
      </c>
      <c r="J20" s="237"/>
      <c r="K20" s="238"/>
      <c r="L20" s="237"/>
      <c r="M20" s="180"/>
      <c r="N20" s="181"/>
      <c r="O20" s="634">
        <f>+F21/F20</f>
        <v>0</v>
      </c>
      <c r="P20" s="634">
        <f>+H21/H20</f>
        <v>0</v>
      </c>
      <c r="Q20" s="646" t="e">
        <f>+(O20*O20)/P20</f>
        <v>#DIV/0!</v>
      </c>
      <c r="T20" s="183"/>
      <c r="U20" s="184"/>
      <c r="V20" s="184"/>
      <c r="X20" s="185"/>
      <c r="Z20" s="186"/>
      <c r="AA20" s="187"/>
      <c r="AB20" s="188"/>
    </row>
    <row r="21" spans="2:251" s="182" customFormat="1" ht="24.75" customHeight="1">
      <c r="B21" s="648"/>
      <c r="C21" s="670"/>
      <c r="D21" s="189" t="s">
        <v>49</v>
      </c>
      <c r="E21" s="585"/>
      <c r="F21" s="190">
        <v>0</v>
      </c>
      <c r="G21" s="189" t="s">
        <v>50</v>
      </c>
      <c r="H21" s="191">
        <f t="shared" si="0"/>
        <v>0</v>
      </c>
      <c r="I21" s="195"/>
      <c r="J21" s="237"/>
      <c r="K21" s="238"/>
      <c r="L21" s="237"/>
      <c r="M21" s="180"/>
      <c r="N21" s="181"/>
      <c r="O21" s="634"/>
      <c r="P21" s="634"/>
      <c r="Q21" s="646"/>
      <c r="T21" s="183"/>
      <c r="U21" s="184"/>
      <c r="V21" s="184"/>
      <c r="X21" s="185"/>
      <c r="Z21" s="186"/>
      <c r="AA21" s="187"/>
      <c r="AB21" s="188"/>
    </row>
    <row r="22" spans="2:251" s="182" customFormat="1" ht="24.75" customHeight="1">
      <c r="B22" s="648"/>
      <c r="C22" s="669" t="s">
        <v>450</v>
      </c>
      <c r="D22" s="189" t="s">
        <v>107</v>
      </c>
      <c r="E22" s="585" t="s">
        <v>54</v>
      </c>
      <c r="F22" s="190">
        <v>3</v>
      </c>
      <c r="G22" s="189" t="s">
        <v>107</v>
      </c>
      <c r="H22" s="191">
        <f>+I22</f>
        <v>30000000</v>
      </c>
      <c r="I22" s="195">
        <v>30000000</v>
      </c>
      <c r="J22" s="237"/>
      <c r="K22" s="238"/>
      <c r="L22" s="237"/>
      <c r="M22" s="180"/>
      <c r="N22" s="181"/>
      <c r="O22" s="634">
        <f>+F23/F22</f>
        <v>0</v>
      </c>
      <c r="P22" s="634">
        <f>+H23/H22</f>
        <v>0</v>
      </c>
      <c r="Q22" s="646" t="e">
        <f>+(O22*O22)/P22</f>
        <v>#DIV/0!</v>
      </c>
      <c r="T22" s="183"/>
      <c r="U22" s="184"/>
      <c r="V22" s="184"/>
      <c r="X22" s="185"/>
      <c r="Z22" s="186"/>
      <c r="AA22" s="187"/>
      <c r="AB22" s="188"/>
    </row>
    <row r="23" spans="2:251" s="182" customFormat="1" ht="24.75" customHeight="1">
      <c r="B23" s="648"/>
      <c r="C23" s="670"/>
      <c r="D23" s="189" t="s">
        <v>49</v>
      </c>
      <c r="E23" s="585"/>
      <c r="F23" s="190">
        <v>0</v>
      </c>
      <c r="G23" s="189" t="s">
        <v>50</v>
      </c>
      <c r="H23" s="191">
        <v>0</v>
      </c>
      <c r="I23" s="195"/>
      <c r="J23" s="237"/>
      <c r="K23" s="238"/>
      <c r="L23" s="237"/>
      <c r="M23" s="180"/>
      <c r="N23" s="181"/>
      <c r="O23" s="634"/>
      <c r="P23" s="634"/>
      <c r="Q23" s="646"/>
      <c r="T23" s="183"/>
      <c r="U23" s="184"/>
      <c r="V23" s="184"/>
      <c r="X23" s="185"/>
      <c r="Z23" s="186"/>
      <c r="AA23" s="187"/>
      <c r="AB23" s="188"/>
    </row>
    <row r="24" spans="2:251" s="182" customFormat="1" ht="24.75" customHeight="1">
      <c r="B24" s="648"/>
      <c r="C24" s="669" t="s">
        <v>451</v>
      </c>
      <c r="D24" s="189" t="s">
        <v>107</v>
      </c>
      <c r="E24" s="585" t="s">
        <v>54</v>
      </c>
      <c r="F24" s="190">
        <v>150</v>
      </c>
      <c r="G24" s="189" t="s">
        <v>107</v>
      </c>
      <c r="H24" s="191">
        <f>+I24</f>
        <v>400000000</v>
      </c>
      <c r="I24" s="195">
        <v>400000000</v>
      </c>
      <c r="J24" s="237"/>
      <c r="K24" s="238"/>
      <c r="L24" s="237"/>
      <c r="M24" s="180"/>
      <c r="N24" s="181"/>
      <c r="O24" s="634">
        <f>+F25/F24</f>
        <v>0</v>
      </c>
      <c r="P24" s="634">
        <f>+H25/H24</f>
        <v>0</v>
      </c>
      <c r="Q24" s="646" t="e">
        <f>+(O24*O24)/P24</f>
        <v>#DIV/0!</v>
      </c>
      <c r="T24" s="183"/>
      <c r="U24" s="184"/>
      <c r="V24" s="184"/>
      <c r="X24" s="185"/>
      <c r="Z24" s="186"/>
      <c r="AA24" s="187"/>
      <c r="AB24" s="188"/>
    </row>
    <row r="25" spans="2:251" s="182" customFormat="1" ht="24.75" customHeight="1">
      <c r="B25" s="648"/>
      <c r="C25" s="670"/>
      <c r="D25" s="189" t="s">
        <v>49</v>
      </c>
      <c r="E25" s="585"/>
      <c r="F25" s="190">
        <v>0</v>
      </c>
      <c r="G25" s="189" t="s">
        <v>50</v>
      </c>
      <c r="H25" s="191">
        <v>0</v>
      </c>
      <c r="I25" s="195"/>
      <c r="J25" s="237"/>
      <c r="K25" s="238"/>
      <c r="L25" s="237"/>
      <c r="M25" s="180"/>
      <c r="N25" s="181"/>
      <c r="O25" s="634"/>
      <c r="P25" s="634"/>
      <c r="Q25" s="646"/>
      <c r="T25" s="183"/>
      <c r="U25" s="184"/>
      <c r="V25" s="184"/>
      <c r="X25" s="185"/>
      <c r="Z25" s="186"/>
      <c r="AA25" s="187"/>
      <c r="AB25" s="188"/>
    </row>
    <row r="26" spans="2:251" s="182" customFormat="1" ht="24.75" customHeight="1">
      <c r="B26" s="648"/>
      <c r="C26" s="673" t="s">
        <v>452</v>
      </c>
      <c r="D26" s="189" t="s">
        <v>107</v>
      </c>
      <c r="E26" s="488" t="s">
        <v>54</v>
      </c>
      <c r="F26" s="190">
        <v>891</v>
      </c>
      <c r="G26" s="189" t="s">
        <v>107</v>
      </c>
      <c r="H26" s="191">
        <f t="shared" ref="H26:H47" si="1">+I26</f>
        <v>100000000</v>
      </c>
      <c r="I26" s="192">
        <v>100000000</v>
      </c>
      <c r="J26" s="237"/>
      <c r="K26" s="238"/>
      <c r="L26" s="237"/>
      <c r="M26" s="180"/>
      <c r="N26" s="181"/>
      <c r="O26" s="675">
        <f>+F27/F26</f>
        <v>0</v>
      </c>
      <c r="P26" s="675">
        <f>+H27/H26</f>
        <v>0</v>
      </c>
      <c r="Q26" s="676" t="e">
        <f>+(O26*O26)/P26</f>
        <v>#DIV/0!</v>
      </c>
      <c r="T26" s="183"/>
      <c r="U26" s="184"/>
      <c r="V26" s="184"/>
      <c r="X26" s="185"/>
      <c r="Z26" s="186"/>
      <c r="AA26" s="187"/>
      <c r="AB26" s="188"/>
    </row>
    <row r="27" spans="2:251" s="182" customFormat="1" ht="24.75" customHeight="1">
      <c r="B27" s="648"/>
      <c r="C27" s="674"/>
      <c r="D27" s="189" t="s">
        <v>49</v>
      </c>
      <c r="E27" s="489"/>
      <c r="F27" s="190">
        <v>0</v>
      </c>
      <c r="G27" s="189" t="s">
        <v>50</v>
      </c>
      <c r="H27" s="191">
        <f t="shared" si="1"/>
        <v>0</v>
      </c>
      <c r="I27" s="191"/>
      <c r="J27" s="237"/>
      <c r="K27" s="238"/>
      <c r="L27" s="237"/>
      <c r="M27" s="180"/>
      <c r="N27" s="181"/>
      <c r="O27" s="657"/>
      <c r="P27" s="657"/>
      <c r="Q27" s="677"/>
      <c r="T27" s="183"/>
      <c r="U27" s="184"/>
      <c r="V27" s="184"/>
      <c r="X27" s="185"/>
      <c r="Z27" s="186"/>
      <c r="AA27" s="187"/>
      <c r="AB27" s="188"/>
    </row>
    <row r="28" spans="2:251" s="182" customFormat="1" ht="24.75" customHeight="1">
      <c r="B28" s="648"/>
      <c r="C28" s="673" t="s">
        <v>453</v>
      </c>
      <c r="D28" s="189" t="s">
        <v>107</v>
      </c>
      <c r="E28" s="488" t="s">
        <v>54</v>
      </c>
      <c r="F28" s="190">
        <v>891</v>
      </c>
      <c r="G28" s="189" t="s">
        <v>107</v>
      </c>
      <c r="H28" s="191">
        <f>+I28</f>
        <v>30000000</v>
      </c>
      <c r="I28" s="192">
        <v>30000000</v>
      </c>
      <c r="J28" s="237"/>
      <c r="K28" s="238"/>
      <c r="L28" s="237"/>
      <c r="M28" s="180"/>
      <c r="N28" s="181"/>
      <c r="O28" s="675">
        <f>+F29/F28</f>
        <v>0</v>
      </c>
      <c r="P28" s="675">
        <f>+H29/H28</f>
        <v>0</v>
      </c>
      <c r="Q28" s="676" t="e">
        <f>+(O28*O28)/P28</f>
        <v>#DIV/0!</v>
      </c>
      <c r="T28" s="183"/>
      <c r="U28" s="184"/>
      <c r="V28" s="184"/>
      <c r="X28" s="185"/>
      <c r="Z28" s="186"/>
      <c r="AA28" s="187"/>
      <c r="AB28" s="188"/>
    </row>
    <row r="29" spans="2:251" s="182" customFormat="1" ht="24.75" customHeight="1">
      <c r="B29" s="648"/>
      <c r="C29" s="674"/>
      <c r="D29" s="189" t="s">
        <v>49</v>
      </c>
      <c r="E29" s="489"/>
      <c r="F29" s="190">
        <v>0</v>
      </c>
      <c r="G29" s="189" t="s">
        <v>50</v>
      </c>
      <c r="H29" s="191">
        <v>0</v>
      </c>
      <c r="I29" s="191"/>
      <c r="J29" s="237"/>
      <c r="K29" s="238"/>
      <c r="L29" s="237"/>
      <c r="M29" s="180"/>
      <c r="N29" s="181"/>
      <c r="O29" s="657"/>
      <c r="P29" s="657"/>
      <c r="Q29" s="677"/>
      <c r="T29" s="183"/>
      <c r="U29" s="184"/>
      <c r="V29" s="184"/>
      <c r="X29" s="185"/>
      <c r="Z29" s="186"/>
      <c r="AA29" s="187"/>
      <c r="AB29" s="188"/>
    </row>
    <row r="30" spans="2:251" s="182" customFormat="1" ht="24.75" customHeight="1">
      <c r="B30" s="648"/>
      <c r="C30" s="673" t="s">
        <v>454</v>
      </c>
      <c r="D30" s="189" t="s">
        <v>107</v>
      </c>
      <c r="E30" s="488" t="s">
        <v>54</v>
      </c>
      <c r="F30" s="190">
        <v>891</v>
      </c>
      <c r="G30" s="189" t="s">
        <v>107</v>
      </c>
      <c r="H30" s="191">
        <f>+I30</f>
        <v>120000000</v>
      </c>
      <c r="I30" s="192">
        <v>120000000</v>
      </c>
      <c r="J30" s="237"/>
      <c r="K30" s="238"/>
      <c r="L30" s="237"/>
      <c r="M30" s="180"/>
      <c r="N30" s="181"/>
      <c r="O30" s="675">
        <f>+F31/F30</f>
        <v>0</v>
      </c>
      <c r="P30" s="675">
        <f>+H31/H30</f>
        <v>0</v>
      </c>
      <c r="Q30" s="676" t="e">
        <f>+(O30*O30)/P30</f>
        <v>#DIV/0!</v>
      </c>
      <c r="T30" s="183"/>
      <c r="U30" s="184"/>
      <c r="V30" s="184"/>
      <c r="X30" s="185"/>
      <c r="Z30" s="186"/>
      <c r="AA30" s="187"/>
      <c r="AB30" s="188"/>
    </row>
    <row r="31" spans="2:251" s="182" customFormat="1" ht="24.75" customHeight="1">
      <c r="B31" s="648"/>
      <c r="C31" s="674"/>
      <c r="D31" s="189" t="s">
        <v>49</v>
      </c>
      <c r="E31" s="489"/>
      <c r="F31" s="190">
        <v>0</v>
      </c>
      <c r="G31" s="189" t="s">
        <v>50</v>
      </c>
      <c r="H31" s="191">
        <v>0</v>
      </c>
      <c r="I31" s="191"/>
      <c r="J31" s="237"/>
      <c r="K31" s="238"/>
      <c r="L31" s="237"/>
      <c r="M31" s="180"/>
      <c r="N31" s="181"/>
      <c r="O31" s="657"/>
      <c r="P31" s="657"/>
      <c r="Q31" s="677"/>
      <c r="T31" s="183"/>
      <c r="U31" s="184"/>
      <c r="V31" s="184"/>
      <c r="X31" s="185"/>
      <c r="Z31" s="186"/>
      <c r="AA31" s="187"/>
      <c r="AB31" s="188"/>
    </row>
    <row r="32" spans="2:251" s="182" customFormat="1" ht="24.75" customHeight="1">
      <c r="B32" s="648"/>
      <c r="C32" s="678" t="s">
        <v>455</v>
      </c>
      <c r="D32" s="189" t="s">
        <v>107</v>
      </c>
      <c r="E32" s="585" t="s">
        <v>54</v>
      </c>
      <c r="F32" s="190">
        <v>43</v>
      </c>
      <c r="G32" s="189" t="s">
        <v>107</v>
      </c>
      <c r="H32" s="191">
        <f t="shared" si="1"/>
        <v>30000000</v>
      </c>
      <c r="I32" s="192">
        <v>30000000</v>
      </c>
      <c r="J32" s="237"/>
      <c r="K32" s="238"/>
      <c r="L32" s="237"/>
      <c r="M32" s="180"/>
      <c r="N32" s="181"/>
      <c r="O32" s="634">
        <f>+F33/F32</f>
        <v>0</v>
      </c>
      <c r="P32" s="634">
        <f>+H33/H32</f>
        <v>0</v>
      </c>
      <c r="Q32" s="646" t="e">
        <f>+(O32*O32)/P32</f>
        <v>#DIV/0!</v>
      </c>
      <c r="T32" s="183"/>
      <c r="U32" s="184"/>
      <c r="V32" s="184"/>
      <c r="X32" s="185"/>
      <c r="Z32" s="186"/>
      <c r="AA32" s="187"/>
      <c r="AB32" s="188"/>
    </row>
    <row r="33" spans="2:28" s="182" customFormat="1" ht="24.75" customHeight="1">
      <c r="B33" s="648"/>
      <c r="C33" s="670"/>
      <c r="D33" s="189" t="s">
        <v>49</v>
      </c>
      <c r="E33" s="585"/>
      <c r="F33" s="190">
        <v>0</v>
      </c>
      <c r="G33" s="189" t="s">
        <v>50</v>
      </c>
      <c r="H33" s="191">
        <f t="shared" si="1"/>
        <v>0</v>
      </c>
      <c r="I33" s="191"/>
      <c r="J33" s="237"/>
      <c r="K33" s="238"/>
      <c r="L33" s="237"/>
      <c r="M33" s="180"/>
      <c r="N33" s="181"/>
      <c r="O33" s="634"/>
      <c r="P33" s="634"/>
      <c r="Q33" s="646"/>
      <c r="T33" s="183"/>
      <c r="U33" s="184"/>
      <c r="V33" s="184"/>
      <c r="X33" s="185"/>
      <c r="Z33" s="186"/>
      <c r="AA33" s="187"/>
      <c r="AB33" s="188"/>
    </row>
    <row r="34" spans="2:28" s="182" customFormat="1" ht="24.75" customHeight="1">
      <c r="B34" s="648"/>
      <c r="C34" s="678" t="s">
        <v>456</v>
      </c>
      <c r="D34" s="189" t="s">
        <v>107</v>
      </c>
      <c r="E34" s="585" t="s">
        <v>54</v>
      </c>
      <c r="F34" s="190">
        <v>42</v>
      </c>
      <c r="G34" s="189" t="s">
        <v>107</v>
      </c>
      <c r="H34" s="191">
        <f t="shared" si="1"/>
        <v>30000000</v>
      </c>
      <c r="I34" s="195">
        <v>30000000</v>
      </c>
      <c r="J34" s="237"/>
      <c r="K34" s="238"/>
      <c r="L34" s="237"/>
      <c r="M34" s="180"/>
      <c r="N34" s="181"/>
      <c r="O34" s="634">
        <f>+F35/F34</f>
        <v>0</v>
      </c>
      <c r="P34" s="634">
        <f>+H35/H34</f>
        <v>0</v>
      </c>
      <c r="Q34" s="646" t="e">
        <f>+(O34*O34)/P34</f>
        <v>#DIV/0!</v>
      </c>
      <c r="T34" s="183"/>
      <c r="U34" s="184"/>
      <c r="V34" s="184"/>
      <c r="X34" s="185"/>
      <c r="Z34" s="186"/>
      <c r="AA34" s="187"/>
      <c r="AB34" s="188"/>
    </row>
    <row r="35" spans="2:28" s="182" customFormat="1" ht="24.75" customHeight="1">
      <c r="B35" s="648"/>
      <c r="C35" s="670"/>
      <c r="D35" s="189" t="s">
        <v>49</v>
      </c>
      <c r="E35" s="585"/>
      <c r="F35" s="190">
        <v>0</v>
      </c>
      <c r="G35" s="189" t="s">
        <v>50</v>
      </c>
      <c r="H35" s="191">
        <f t="shared" si="1"/>
        <v>0</v>
      </c>
      <c r="I35" s="191"/>
      <c r="J35" s="237"/>
      <c r="K35" s="238"/>
      <c r="L35" s="237"/>
      <c r="M35" s="180"/>
      <c r="N35" s="181"/>
      <c r="O35" s="634"/>
      <c r="P35" s="634"/>
      <c r="Q35" s="646"/>
      <c r="T35" s="183"/>
      <c r="U35" s="184"/>
      <c r="V35" s="184"/>
      <c r="X35" s="185"/>
      <c r="Z35" s="186"/>
      <c r="AA35" s="187"/>
      <c r="AB35" s="188"/>
    </row>
    <row r="36" spans="2:28" s="182" customFormat="1" ht="24.75" customHeight="1">
      <c r="B36" s="648"/>
      <c r="C36" s="678" t="s">
        <v>457</v>
      </c>
      <c r="D36" s="189" t="s">
        <v>107</v>
      </c>
      <c r="E36" s="585" t="s">
        <v>54</v>
      </c>
      <c r="F36" s="190">
        <v>210</v>
      </c>
      <c r="G36" s="189" t="s">
        <v>107</v>
      </c>
      <c r="H36" s="191">
        <f t="shared" si="1"/>
        <v>50000000</v>
      </c>
      <c r="I36" s="192">
        <v>50000000</v>
      </c>
      <c r="J36" s="237"/>
      <c r="K36" s="238"/>
      <c r="L36" s="237"/>
      <c r="M36" s="180"/>
      <c r="N36" s="181"/>
      <c r="O36" s="634">
        <f>+F37/F36</f>
        <v>0</v>
      </c>
      <c r="P36" s="634">
        <f>+H37/H36</f>
        <v>0</v>
      </c>
      <c r="Q36" s="646" t="e">
        <f>+(O36*O36)/P36</f>
        <v>#DIV/0!</v>
      </c>
      <c r="T36" s="183"/>
      <c r="U36" s="184"/>
      <c r="V36" s="184"/>
      <c r="X36" s="185"/>
      <c r="Z36" s="186"/>
      <c r="AA36" s="187"/>
      <c r="AB36" s="188"/>
    </row>
    <row r="37" spans="2:28" s="182" customFormat="1" ht="24.75" customHeight="1">
      <c r="B37" s="648"/>
      <c r="C37" s="670"/>
      <c r="D37" s="189" t="s">
        <v>49</v>
      </c>
      <c r="E37" s="585"/>
      <c r="F37" s="190">
        <v>0</v>
      </c>
      <c r="G37" s="189" t="s">
        <v>50</v>
      </c>
      <c r="H37" s="191">
        <f t="shared" si="1"/>
        <v>0</v>
      </c>
      <c r="I37" s="191"/>
      <c r="J37" s="237"/>
      <c r="K37" s="238"/>
      <c r="L37" s="237"/>
      <c r="M37" s="180"/>
      <c r="N37" s="181"/>
      <c r="O37" s="634"/>
      <c r="P37" s="634"/>
      <c r="Q37" s="646"/>
      <c r="T37" s="183"/>
      <c r="U37" s="184"/>
      <c r="V37" s="184"/>
      <c r="X37" s="185"/>
      <c r="Z37" s="186"/>
      <c r="AA37" s="187"/>
      <c r="AB37" s="188"/>
    </row>
    <row r="38" spans="2:28" s="182" customFormat="1" ht="24.75" customHeight="1">
      <c r="B38" s="648"/>
      <c r="C38" s="678" t="s">
        <v>458</v>
      </c>
      <c r="D38" s="189" t="s">
        <v>107</v>
      </c>
      <c r="E38" s="585" t="s">
        <v>54</v>
      </c>
      <c r="F38" s="190">
        <v>210</v>
      </c>
      <c r="G38" s="189" t="s">
        <v>107</v>
      </c>
      <c r="H38" s="191">
        <f>+I38</f>
        <v>30000000</v>
      </c>
      <c r="I38" s="192">
        <v>30000000</v>
      </c>
      <c r="J38" s="237"/>
      <c r="K38" s="238"/>
      <c r="L38" s="237"/>
      <c r="M38" s="180"/>
      <c r="N38" s="181"/>
      <c r="O38" s="634">
        <f>+F39/F38</f>
        <v>0</v>
      </c>
      <c r="P38" s="634">
        <f>+H39/H38</f>
        <v>0</v>
      </c>
      <c r="Q38" s="646" t="e">
        <f>+(O38*O38)/P38</f>
        <v>#DIV/0!</v>
      </c>
      <c r="T38" s="183"/>
      <c r="U38" s="184"/>
      <c r="V38" s="184"/>
      <c r="X38" s="185"/>
      <c r="Z38" s="186"/>
      <c r="AA38" s="187"/>
      <c r="AB38" s="188"/>
    </row>
    <row r="39" spans="2:28" s="182" customFormat="1" ht="24.75" customHeight="1">
      <c r="B39" s="648"/>
      <c r="C39" s="670"/>
      <c r="D39" s="189" t="s">
        <v>49</v>
      </c>
      <c r="E39" s="585"/>
      <c r="F39" s="190">
        <v>0</v>
      </c>
      <c r="G39" s="189" t="s">
        <v>50</v>
      </c>
      <c r="H39" s="191">
        <v>0</v>
      </c>
      <c r="I39" s="191"/>
      <c r="J39" s="237"/>
      <c r="K39" s="238"/>
      <c r="L39" s="237"/>
      <c r="M39" s="180"/>
      <c r="N39" s="181"/>
      <c r="O39" s="634"/>
      <c r="P39" s="634"/>
      <c r="Q39" s="646"/>
      <c r="T39" s="183"/>
      <c r="U39" s="184"/>
      <c r="V39" s="184"/>
      <c r="X39" s="185"/>
      <c r="Z39" s="186"/>
      <c r="AA39" s="187"/>
      <c r="AB39" s="188"/>
    </row>
    <row r="40" spans="2:28" s="182" customFormat="1" ht="24.75" customHeight="1">
      <c r="B40" s="648"/>
      <c r="C40" s="678" t="s">
        <v>459</v>
      </c>
      <c r="D40" s="189" t="s">
        <v>107</v>
      </c>
      <c r="E40" s="585" t="s">
        <v>54</v>
      </c>
      <c r="F40" s="190">
        <v>81</v>
      </c>
      <c r="G40" s="189" t="s">
        <v>107</v>
      </c>
      <c r="H40" s="191">
        <f t="shared" si="1"/>
        <v>310000000</v>
      </c>
      <c r="I40" s="195">
        <v>310000000</v>
      </c>
      <c r="J40" s="237"/>
      <c r="K40" s="238"/>
      <c r="L40" s="237"/>
      <c r="M40" s="180"/>
      <c r="N40" s="181"/>
      <c r="O40" s="634">
        <f>+F41/F40</f>
        <v>0</v>
      </c>
      <c r="P40" s="634">
        <f>+H41/H40</f>
        <v>0</v>
      </c>
      <c r="Q40" s="646" t="e">
        <f>+(O40*O40)/P40</f>
        <v>#DIV/0!</v>
      </c>
      <c r="T40" s="183"/>
      <c r="U40" s="184"/>
      <c r="V40" s="184"/>
      <c r="X40" s="185"/>
      <c r="Z40" s="186"/>
      <c r="AA40" s="187"/>
      <c r="AB40" s="188"/>
    </row>
    <row r="41" spans="2:28" s="182" customFormat="1" ht="24.75" customHeight="1">
      <c r="B41" s="648"/>
      <c r="C41" s="670"/>
      <c r="D41" s="189" t="s">
        <v>49</v>
      </c>
      <c r="E41" s="585"/>
      <c r="F41" s="190">
        <v>0</v>
      </c>
      <c r="G41" s="189" t="s">
        <v>50</v>
      </c>
      <c r="H41" s="191">
        <f t="shared" si="1"/>
        <v>0</v>
      </c>
      <c r="I41" s="191"/>
      <c r="J41" s="239"/>
      <c r="K41" s="238"/>
      <c r="L41" s="237"/>
      <c r="M41" s="180"/>
      <c r="N41" s="181"/>
      <c r="O41" s="634"/>
      <c r="P41" s="634"/>
      <c r="Q41" s="646"/>
      <c r="T41" s="183"/>
      <c r="U41" s="184"/>
      <c r="V41" s="184"/>
      <c r="X41" s="185"/>
      <c r="Z41" s="186"/>
      <c r="AA41" s="187"/>
      <c r="AB41" s="188"/>
    </row>
    <row r="42" spans="2:28" s="182" customFormat="1" ht="24.75" customHeight="1">
      <c r="B42" s="648"/>
      <c r="C42" s="678" t="s">
        <v>460</v>
      </c>
      <c r="D42" s="189" t="s">
        <v>107</v>
      </c>
      <c r="E42" s="585" t="s">
        <v>54</v>
      </c>
      <c r="F42" s="190">
        <v>148</v>
      </c>
      <c r="G42" s="189" t="s">
        <v>107</v>
      </c>
      <c r="H42" s="191">
        <f t="shared" si="1"/>
        <v>200000000</v>
      </c>
      <c r="I42" s="192">
        <v>200000000</v>
      </c>
      <c r="J42" s="239"/>
      <c r="K42" s="238"/>
      <c r="L42" s="237"/>
      <c r="M42" s="180"/>
      <c r="N42" s="181"/>
      <c r="O42" s="634">
        <f>+F43/F42</f>
        <v>0</v>
      </c>
      <c r="P42" s="634">
        <f>+H43/H42</f>
        <v>0</v>
      </c>
      <c r="Q42" s="646" t="e">
        <f>+(O42*O42)/P42</f>
        <v>#DIV/0!</v>
      </c>
      <c r="T42" s="183"/>
      <c r="U42" s="184"/>
      <c r="V42" s="184"/>
      <c r="X42" s="185"/>
      <c r="Z42" s="186"/>
      <c r="AA42" s="187"/>
      <c r="AB42" s="188"/>
    </row>
    <row r="43" spans="2:28" s="182" customFormat="1" ht="24.75" customHeight="1" thickBot="1">
      <c r="B43" s="649"/>
      <c r="C43" s="684"/>
      <c r="D43" s="381" t="s">
        <v>49</v>
      </c>
      <c r="E43" s="587"/>
      <c r="F43" s="399">
        <v>0</v>
      </c>
      <c r="G43" s="381" t="s">
        <v>50</v>
      </c>
      <c r="H43" s="400">
        <f t="shared" si="1"/>
        <v>0</v>
      </c>
      <c r="I43" s="400"/>
      <c r="J43" s="240"/>
      <c r="K43" s="241"/>
      <c r="L43" s="242"/>
      <c r="M43" s="198"/>
      <c r="N43" s="199"/>
      <c r="O43" s="654"/>
      <c r="P43" s="654"/>
      <c r="Q43" s="655"/>
      <c r="T43" s="183"/>
      <c r="U43" s="184"/>
      <c r="V43" s="184"/>
      <c r="X43" s="185"/>
      <c r="Z43" s="186"/>
      <c r="AA43" s="187"/>
      <c r="AB43" s="188"/>
    </row>
    <row r="44" spans="2:28" ht="24.75" customHeight="1">
      <c r="B44" s="679" t="s">
        <v>461</v>
      </c>
      <c r="C44" s="681" t="s">
        <v>462</v>
      </c>
      <c r="D44" s="206" t="s">
        <v>47</v>
      </c>
      <c r="E44" s="489" t="s">
        <v>54</v>
      </c>
      <c r="F44" s="243">
        <v>164</v>
      </c>
      <c r="G44" s="206" t="s">
        <v>47</v>
      </c>
      <c r="H44" s="244">
        <f>1319999999-H46</f>
        <v>1269999999</v>
      </c>
      <c r="I44" s="245">
        <f>+H44</f>
        <v>1269999999</v>
      </c>
      <c r="J44" s="246"/>
      <c r="K44" s="247"/>
      <c r="L44" s="248"/>
      <c r="M44" s="211"/>
      <c r="N44" s="212"/>
      <c r="O44" s="657">
        <f>+F45/F44</f>
        <v>0</v>
      </c>
      <c r="P44" s="657">
        <f>+H45/H44</f>
        <v>0</v>
      </c>
      <c r="Q44" s="658" t="e">
        <f>+(O44*O44)/P44</f>
        <v>#DIV/0!</v>
      </c>
      <c r="X44" s="205"/>
      <c r="Z44" s="177"/>
      <c r="AA44" s="159"/>
      <c r="AB44" s="160"/>
    </row>
    <row r="45" spans="2:28" s="182" customFormat="1" ht="24.75" customHeight="1">
      <c r="B45" s="680"/>
      <c r="C45" s="682"/>
      <c r="D45" s="189" t="s">
        <v>49</v>
      </c>
      <c r="E45" s="585"/>
      <c r="F45" s="204">
        <v>0</v>
      </c>
      <c r="G45" s="189" t="s">
        <v>50</v>
      </c>
      <c r="H45" s="191">
        <f t="shared" si="1"/>
        <v>0</v>
      </c>
      <c r="I45" s="191"/>
      <c r="J45" s="249"/>
      <c r="K45" s="238"/>
      <c r="L45" s="250"/>
      <c r="M45" s="180"/>
      <c r="N45" s="181"/>
      <c r="O45" s="634"/>
      <c r="P45" s="634"/>
      <c r="Q45" s="635"/>
      <c r="X45" s="202"/>
      <c r="Z45" s="186"/>
      <c r="AA45" s="187"/>
      <c r="AB45" s="188"/>
    </row>
    <row r="46" spans="2:28" ht="24.75" customHeight="1">
      <c r="B46" s="680"/>
      <c r="C46" s="683" t="s">
        <v>463</v>
      </c>
      <c r="D46" s="189" t="s">
        <v>47</v>
      </c>
      <c r="E46" s="585" t="s">
        <v>54</v>
      </c>
      <c r="F46" s="204">
        <v>1</v>
      </c>
      <c r="G46" s="189" t="s">
        <v>47</v>
      </c>
      <c r="H46" s="191">
        <v>50000000</v>
      </c>
      <c r="I46" s="195">
        <f>+H46</f>
        <v>50000000</v>
      </c>
      <c r="J46" s="251"/>
      <c r="K46" s="252"/>
      <c r="L46" s="253"/>
      <c r="M46" s="180"/>
      <c r="N46" s="181"/>
      <c r="O46" s="634">
        <f>+F47/F46</f>
        <v>0</v>
      </c>
      <c r="P46" s="634">
        <f>+H47/H46</f>
        <v>0</v>
      </c>
      <c r="Q46" s="635" t="e">
        <f>+(O46*O46)/P46</f>
        <v>#DIV/0!</v>
      </c>
      <c r="X46" s="205"/>
    </row>
    <row r="47" spans="2:28" s="182" customFormat="1" ht="24.75" customHeight="1">
      <c r="B47" s="680"/>
      <c r="C47" s="682"/>
      <c r="D47" s="189" t="s">
        <v>49</v>
      </c>
      <c r="E47" s="585"/>
      <c r="F47" s="204">
        <v>0</v>
      </c>
      <c r="G47" s="189" t="s">
        <v>50</v>
      </c>
      <c r="H47" s="191">
        <f t="shared" si="1"/>
        <v>0</v>
      </c>
      <c r="I47" s="195"/>
      <c r="J47" s="239"/>
      <c r="K47" s="254"/>
      <c r="L47" s="237"/>
      <c r="M47" s="180"/>
      <c r="N47" s="181"/>
      <c r="O47" s="634"/>
      <c r="P47" s="634"/>
      <c r="Q47" s="635"/>
      <c r="AB47" s="188"/>
    </row>
    <row r="48" spans="2:28" ht="31.5" customHeight="1">
      <c r="B48" s="486"/>
      <c r="C48" s="466" t="s">
        <v>57</v>
      </c>
      <c r="D48" s="189" t="s">
        <v>47</v>
      </c>
      <c r="E48" s="585" t="s">
        <v>54</v>
      </c>
      <c r="F48" s="255"/>
      <c r="G48" s="189" t="s">
        <v>47</v>
      </c>
      <c r="H48" s="256">
        <f>I48</f>
        <v>2749999999</v>
      </c>
      <c r="I48" s="191">
        <f>+I18+I20+I22+I24+I26+I28+I30+I32+I34+I36+I38+I40+I42+I44+I46</f>
        <v>2749999999</v>
      </c>
      <c r="J48" s="253"/>
      <c r="K48" s="253"/>
      <c r="L48" s="253"/>
      <c r="M48" s="253"/>
      <c r="N48" s="257"/>
      <c r="O48" s="490"/>
      <c r="P48" s="490"/>
      <c r="Q48" s="486"/>
    </row>
    <row r="49" spans="2:53" s="182" customFormat="1" ht="31.5" customHeight="1">
      <c r="B49" s="486"/>
      <c r="C49" s="466"/>
      <c r="D49" s="189" t="s">
        <v>49</v>
      </c>
      <c r="E49" s="585"/>
      <c r="F49" s="255"/>
      <c r="G49" s="189" t="s">
        <v>50</v>
      </c>
      <c r="H49" s="191">
        <f>I49</f>
        <v>0</v>
      </c>
      <c r="I49" s="191">
        <f>+I19+I21+I23+I25+I27+I29+I31+I33+I35+I37+I39+I41+I43+I45+I47</f>
        <v>0</v>
      </c>
      <c r="J49" s="250"/>
      <c r="K49" s="258"/>
      <c r="L49" s="250"/>
      <c r="M49" s="250"/>
      <c r="N49" s="259"/>
      <c r="O49" s="490"/>
      <c r="P49" s="490"/>
      <c r="Q49" s="486"/>
    </row>
    <row r="50" spans="2:53" ht="31.5" customHeight="1">
      <c r="D50" s="213"/>
      <c r="H50" s="260"/>
      <c r="I50" s="261"/>
      <c r="J50" s="158"/>
      <c r="K50" s="158"/>
      <c r="L50" s="158"/>
      <c r="M50" s="215"/>
      <c r="N50" s="215"/>
      <c r="O50" s="216"/>
      <c r="P50" s="217"/>
      <c r="Q50" s="218"/>
      <c r="R50" s="217"/>
    </row>
    <row r="51" spans="2:53" ht="32.25" thickBot="1">
      <c r="B51" s="492" t="s">
        <v>58</v>
      </c>
      <c r="C51" s="492"/>
      <c r="D51" s="493" t="s">
        <v>59</v>
      </c>
      <c r="E51" s="493"/>
      <c r="F51" s="493"/>
      <c r="G51" s="493"/>
      <c r="H51" s="493"/>
      <c r="I51" s="493"/>
      <c r="J51" s="219" t="s">
        <v>60</v>
      </c>
      <c r="K51" s="493" t="s">
        <v>61</v>
      </c>
      <c r="L51" s="493"/>
      <c r="M51" s="494" t="s">
        <v>62</v>
      </c>
      <c r="N51" s="495"/>
      <c r="O51" s="495"/>
      <c r="P51" s="495"/>
      <c r="Q51" s="495"/>
    </row>
    <row r="52" spans="2:53" ht="26.25" customHeight="1">
      <c r="B52" s="621" t="s">
        <v>437</v>
      </c>
      <c r="C52" s="659"/>
      <c r="D52" s="622" t="s">
        <v>438</v>
      </c>
      <c r="E52" s="623"/>
      <c r="F52" s="623"/>
      <c r="G52" s="623"/>
      <c r="H52" s="623"/>
      <c r="I52" s="624"/>
      <c r="J52" s="662" t="s">
        <v>54</v>
      </c>
      <c r="K52" s="220" t="s">
        <v>47</v>
      </c>
      <c r="L52" s="221">
        <v>1800</v>
      </c>
      <c r="M52" s="509" t="s">
        <v>439</v>
      </c>
      <c r="N52" s="509"/>
      <c r="O52" s="509"/>
      <c r="P52" s="509"/>
      <c r="Q52" s="509"/>
    </row>
    <row r="53" spans="2:53" ht="18" customHeight="1" thickBot="1">
      <c r="B53" s="660"/>
      <c r="C53" s="661"/>
      <c r="D53" s="625"/>
      <c r="E53" s="626"/>
      <c r="F53" s="626"/>
      <c r="G53" s="626"/>
      <c r="H53" s="626"/>
      <c r="I53" s="627"/>
      <c r="J53" s="663"/>
      <c r="K53" s="220" t="s">
        <v>49</v>
      </c>
      <c r="L53" s="221">
        <f>+F33+F35+F37+F41+F43+F45+F47</f>
        <v>0</v>
      </c>
      <c r="M53" s="509"/>
      <c r="N53" s="509"/>
      <c r="O53" s="509"/>
      <c r="P53" s="509"/>
      <c r="Q53" s="509"/>
    </row>
    <row r="54" spans="2:53" ht="18.75" customHeight="1">
      <c r="B54" s="621"/>
      <c r="C54" s="664"/>
      <c r="D54" s="613" t="s">
        <v>440</v>
      </c>
      <c r="E54" s="614"/>
      <c r="F54" s="614"/>
      <c r="G54" s="614"/>
      <c r="H54" s="614"/>
      <c r="I54" s="615"/>
      <c r="J54" s="662" t="s">
        <v>54</v>
      </c>
      <c r="K54" s="220" t="s">
        <v>47</v>
      </c>
      <c r="L54" s="221"/>
      <c r="M54" s="516" t="s">
        <v>441</v>
      </c>
      <c r="N54" s="516"/>
      <c r="O54" s="516"/>
      <c r="P54" s="516"/>
      <c r="Q54" s="516"/>
    </row>
    <row r="55" spans="2:53" ht="14.25" customHeight="1" thickBot="1">
      <c r="B55" s="665"/>
      <c r="C55" s="666"/>
      <c r="D55" s="616"/>
      <c r="E55" s="617"/>
      <c r="F55" s="617"/>
      <c r="G55" s="617"/>
      <c r="H55" s="617"/>
      <c r="I55" s="618"/>
      <c r="J55" s="663"/>
      <c r="K55" s="220" t="s">
        <v>49</v>
      </c>
      <c r="L55" s="221"/>
      <c r="M55" s="516"/>
      <c r="N55" s="516"/>
      <c r="O55" s="516"/>
      <c r="P55" s="516"/>
      <c r="Q55" s="516"/>
    </row>
    <row r="56" spans="2:53" ht="15.75">
      <c r="B56" s="609"/>
      <c r="C56" s="610"/>
      <c r="D56" s="613"/>
      <c r="E56" s="614"/>
      <c r="F56" s="614"/>
      <c r="G56" s="614"/>
      <c r="H56" s="614"/>
      <c r="I56" s="615"/>
      <c r="J56" s="662" t="s">
        <v>54</v>
      </c>
      <c r="K56" s="220" t="s">
        <v>47</v>
      </c>
      <c r="L56" s="221"/>
      <c r="M56" s="620"/>
      <c r="N56" s="620"/>
      <c r="O56" s="620"/>
      <c r="P56" s="620"/>
      <c r="Q56" s="620"/>
    </row>
    <row r="57" spans="2:53" ht="16.5" thickBot="1">
      <c r="B57" s="611"/>
      <c r="C57" s="612"/>
      <c r="D57" s="616"/>
      <c r="E57" s="617"/>
      <c r="F57" s="617"/>
      <c r="G57" s="617"/>
      <c r="H57" s="617"/>
      <c r="I57" s="618"/>
      <c r="J57" s="663"/>
      <c r="K57" s="220" t="s">
        <v>49</v>
      </c>
      <c r="L57" s="221"/>
      <c r="M57" s="620"/>
      <c r="N57" s="620"/>
      <c r="O57" s="620"/>
      <c r="P57" s="620"/>
      <c r="Q57" s="620"/>
    </row>
    <row r="58" spans="2:53" ht="15" customHeight="1">
      <c r="B58" s="510" t="s">
        <v>442</v>
      </c>
      <c r="C58" s="511"/>
      <c r="D58" s="511"/>
      <c r="E58" s="511"/>
      <c r="F58" s="511"/>
      <c r="G58" s="511"/>
      <c r="H58" s="511"/>
      <c r="I58" s="511"/>
      <c r="J58" s="511"/>
      <c r="K58" s="511"/>
      <c r="L58" s="512"/>
      <c r="M58" s="516" t="s">
        <v>66</v>
      </c>
      <c r="N58" s="516"/>
      <c r="O58" s="516"/>
      <c r="P58" s="516"/>
      <c r="Q58" s="516"/>
    </row>
    <row r="59" spans="2:53" ht="29.25" customHeight="1">
      <c r="B59" s="513"/>
      <c r="C59" s="514"/>
      <c r="D59" s="514"/>
      <c r="E59" s="514"/>
      <c r="F59" s="514"/>
      <c r="G59" s="514"/>
      <c r="H59" s="514"/>
      <c r="I59" s="514"/>
      <c r="J59" s="514"/>
      <c r="K59" s="514"/>
      <c r="L59" s="515"/>
      <c r="M59" s="516"/>
      <c r="N59" s="516"/>
      <c r="O59" s="516"/>
      <c r="P59" s="516"/>
      <c r="Q59" s="516"/>
    </row>
    <row r="60" spans="2:53">
      <c r="I60" s="262"/>
      <c r="M60" s="222"/>
      <c r="N60" s="222"/>
    </row>
    <row r="61" spans="2:53" ht="15.75"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</row>
    <row r="62" spans="2:53" ht="15.75"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</row>
    <row r="63" spans="2:53" ht="15.75"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</row>
    <row r="64" spans="2:53" ht="15.75"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</row>
    <row r="65" spans="18:53" ht="15.75"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</row>
    <row r="66" spans="18:53" ht="15.75"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</row>
    <row r="67" spans="18:53" ht="15.75"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</row>
    <row r="68" spans="18:53" ht="15.75"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</row>
    <row r="69" spans="18:53" ht="15.75"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</row>
    <row r="70" spans="18:53" ht="15.75">
      <c r="R70" s="225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  <c r="AI70" s="225"/>
      <c r="AJ70" s="225"/>
      <c r="AK70" s="225"/>
      <c r="AL70" s="225"/>
      <c r="AM70" s="225"/>
      <c r="AN70" s="225"/>
      <c r="AO70" s="225"/>
      <c r="AP70" s="225"/>
      <c r="AQ70" s="225"/>
      <c r="AR70" s="225"/>
      <c r="AS70" s="225"/>
      <c r="AT70" s="225"/>
      <c r="AU70" s="225"/>
      <c r="AV70" s="225"/>
      <c r="AW70" s="225"/>
      <c r="AX70" s="225"/>
      <c r="AY70" s="225"/>
      <c r="AZ70" s="225"/>
      <c r="BA70" s="225"/>
    </row>
    <row r="71" spans="18:53" ht="15.75">
      <c r="R71" s="225"/>
      <c r="S71" s="225"/>
      <c r="T71" s="225"/>
      <c r="U71" s="225"/>
      <c r="V71" s="225"/>
      <c r="W71" s="225"/>
      <c r="X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  <c r="AI71" s="225"/>
      <c r="AJ71" s="225"/>
      <c r="AK71" s="225"/>
      <c r="AL71" s="225"/>
      <c r="AM71" s="225"/>
      <c r="AN71" s="225"/>
      <c r="AO71" s="225"/>
      <c r="AP71" s="225"/>
      <c r="AQ71" s="225"/>
      <c r="AR71" s="225"/>
      <c r="AS71" s="225"/>
      <c r="AT71" s="225"/>
      <c r="AU71" s="225"/>
      <c r="AV71" s="225"/>
      <c r="AW71" s="225"/>
      <c r="AX71" s="225"/>
      <c r="AY71" s="225"/>
      <c r="AZ71" s="225"/>
      <c r="BA71" s="225"/>
    </row>
    <row r="72" spans="18:53" ht="15.75">
      <c r="R72" s="225"/>
      <c r="S72" s="225"/>
      <c r="T72" s="225"/>
      <c r="U72" s="225"/>
      <c r="V72" s="225"/>
      <c r="W72" s="225"/>
      <c r="X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  <c r="AI72" s="225"/>
      <c r="AJ72" s="225"/>
      <c r="AK72" s="225"/>
      <c r="AL72" s="225"/>
      <c r="AM72" s="225"/>
      <c r="AN72" s="225"/>
      <c r="AO72" s="225"/>
      <c r="AP72" s="225"/>
      <c r="AQ72" s="225"/>
      <c r="AR72" s="225"/>
      <c r="AS72" s="225"/>
      <c r="AT72" s="225"/>
      <c r="AU72" s="225"/>
      <c r="AV72" s="225"/>
      <c r="AW72" s="225"/>
      <c r="AX72" s="225"/>
      <c r="AY72" s="225"/>
      <c r="AZ72" s="225"/>
      <c r="BA72" s="225"/>
    </row>
    <row r="73" spans="18:53" ht="15.75"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25"/>
      <c r="AQ73" s="225"/>
      <c r="AR73" s="225"/>
      <c r="AS73" s="225"/>
      <c r="AT73" s="225"/>
      <c r="AU73" s="225"/>
      <c r="AV73" s="225"/>
      <c r="AW73" s="225"/>
      <c r="AX73" s="225"/>
      <c r="AY73" s="225"/>
      <c r="AZ73" s="225"/>
      <c r="BA73" s="225"/>
    </row>
    <row r="74" spans="18:53" ht="15.75"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25"/>
      <c r="AK74" s="225"/>
      <c r="AL74" s="225"/>
      <c r="AM74" s="225"/>
      <c r="AN74" s="225"/>
      <c r="AO74" s="225"/>
      <c r="AP74" s="225"/>
      <c r="AQ74" s="225"/>
      <c r="AR74" s="225"/>
      <c r="AS74" s="225"/>
      <c r="AT74" s="225"/>
      <c r="AU74" s="225"/>
      <c r="AV74" s="225"/>
      <c r="AW74" s="225"/>
      <c r="AX74" s="225"/>
      <c r="AY74" s="225"/>
      <c r="AZ74" s="225"/>
      <c r="BA74" s="225"/>
    </row>
    <row r="75" spans="18:53" ht="15.75">
      <c r="R75" s="225"/>
      <c r="S75" s="225"/>
      <c r="T75" s="225"/>
      <c r="U75" s="225"/>
      <c r="V75" s="225"/>
      <c r="W75" s="225"/>
      <c r="X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  <c r="AI75" s="225"/>
      <c r="AJ75" s="225"/>
      <c r="AK75" s="225"/>
      <c r="AL75" s="225"/>
      <c r="AM75" s="225"/>
      <c r="AN75" s="225"/>
      <c r="AO75" s="225"/>
      <c r="AP75" s="225"/>
      <c r="AQ75" s="225"/>
      <c r="AR75" s="225"/>
      <c r="AS75" s="225"/>
      <c r="AT75" s="225"/>
      <c r="AU75" s="225"/>
      <c r="AV75" s="225"/>
      <c r="AW75" s="225"/>
      <c r="AX75" s="225"/>
      <c r="AY75" s="225"/>
      <c r="AZ75" s="225"/>
      <c r="BA75" s="225"/>
    </row>
    <row r="76" spans="18:53" ht="15.75"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</row>
    <row r="77" spans="18:53" ht="15.75"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</row>
    <row r="78" spans="18:53" ht="15.75"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</row>
    <row r="79" spans="18:53" ht="15.75"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</row>
    <row r="80" spans="18:53" ht="15.75"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</row>
  </sheetData>
  <mergeCells count="152">
    <mergeCell ref="B58:L59"/>
    <mergeCell ref="M58:Q59"/>
    <mergeCell ref="B54:C55"/>
    <mergeCell ref="D54:I55"/>
    <mergeCell ref="J54:J55"/>
    <mergeCell ref="M54:Q55"/>
    <mergeCell ref="B56:C57"/>
    <mergeCell ref="D56:I57"/>
    <mergeCell ref="J56:J57"/>
    <mergeCell ref="M56:Q57"/>
    <mergeCell ref="B51:C51"/>
    <mergeCell ref="D51:I51"/>
    <mergeCell ref="K51:L51"/>
    <mergeCell ref="M51:Q51"/>
    <mergeCell ref="B52:C53"/>
    <mergeCell ref="D52:I53"/>
    <mergeCell ref="J52:J53"/>
    <mergeCell ref="M52:Q53"/>
    <mergeCell ref="B48:B49"/>
    <mergeCell ref="C48:C49"/>
    <mergeCell ref="E48:E49"/>
    <mergeCell ref="O48:O49"/>
    <mergeCell ref="P48:P49"/>
    <mergeCell ref="Q48:Q49"/>
    <mergeCell ref="Q44:Q45"/>
    <mergeCell ref="C46:C47"/>
    <mergeCell ref="E46:E47"/>
    <mergeCell ref="O46:O47"/>
    <mergeCell ref="P46:P47"/>
    <mergeCell ref="Q46:Q47"/>
    <mergeCell ref="C42:C43"/>
    <mergeCell ref="E42:E43"/>
    <mergeCell ref="O42:O43"/>
    <mergeCell ref="P42:P43"/>
    <mergeCell ref="Q42:Q43"/>
    <mergeCell ref="B44:B47"/>
    <mergeCell ref="C44:C45"/>
    <mergeCell ref="E44:E45"/>
    <mergeCell ref="O44:O45"/>
    <mergeCell ref="P44:P45"/>
    <mergeCell ref="C38:C39"/>
    <mergeCell ref="E38:E39"/>
    <mergeCell ref="O38:O39"/>
    <mergeCell ref="P38:P39"/>
    <mergeCell ref="B18:B43"/>
    <mergeCell ref="Q38:Q39"/>
    <mergeCell ref="C40:C41"/>
    <mergeCell ref="E40:E41"/>
    <mergeCell ref="O40:O41"/>
    <mergeCell ref="P40:P41"/>
    <mergeCell ref="Q40:Q41"/>
    <mergeCell ref="C34:C35"/>
    <mergeCell ref="E34:E35"/>
    <mergeCell ref="O34:O35"/>
    <mergeCell ref="P34:P35"/>
    <mergeCell ref="Q34:Q35"/>
    <mergeCell ref="C36:C37"/>
    <mergeCell ref="E36:E37"/>
    <mergeCell ref="O36:O37"/>
    <mergeCell ref="P36:P37"/>
    <mergeCell ref="Q36:Q37"/>
    <mergeCell ref="C30:C31"/>
    <mergeCell ref="E30:E31"/>
    <mergeCell ref="O30:O31"/>
    <mergeCell ref="P30:P31"/>
    <mergeCell ref="Q30:Q31"/>
    <mergeCell ref="C32:C33"/>
    <mergeCell ref="E32:E33"/>
    <mergeCell ref="O32:O33"/>
    <mergeCell ref="P32:P33"/>
    <mergeCell ref="Q32:Q33"/>
    <mergeCell ref="C26:C27"/>
    <mergeCell ref="E26:E27"/>
    <mergeCell ref="O26:O27"/>
    <mergeCell ref="P26:P27"/>
    <mergeCell ref="Q26:Q27"/>
    <mergeCell ref="C28:C29"/>
    <mergeCell ref="E28:E29"/>
    <mergeCell ref="O28:O29"/>
    <mergeCell ref="P28:P29"/>
    <mergeCell ref="Q28:Q29"/>
    <mergeCell ref="Q22:Q23"/>
    <mergeCell ref="C24:C25"/>
    <mergeCell ref="E24:E25"/>
    <mergeCell ref="O24:O25"/>
    <mergeCell ref="P24:P25"/>
    <mergeCell ref="Q24:Q25"/>
    <mergeCell ref="U18:V18"/>
    <mergeCell ref="C20:C21"/>
    <mergeCell ref="E20:E21"/>
    <mergeCell ref="O20:O21"/>
    <mergeCell ref="P20:P21"/>
    <mergeCell ref="Q20:Q21"/>
    <mergeCell ref="C18:C19"/>
    <mergeCell ref="E18:E19"/>
    <mergeCell ref="O18:O19"/>
    <mergeCell ref="P18:P19"/>
    <mergeCell ref="Q18:Q19"/>
    <mergeCell ref="C22:C23"/>
    <mergeCell ref="E22:E23"/>
    <mergeCell ref="O22:O23"/>
    <mergeCell ref="P22:P23"/>
    <mergeCell ref="B15:B17"/>
    <mergeCell ref="C15:C17"/>
    <mergeCell ref="D15:D17"/>
    <mergeCell ref="E15:E17"/>
    <mergeCell ref="F15:F17"/>
    <mergeCell ref="G15:G17"/>
    <mergeCell ref="U12:W12"/>
    <mergeCell ref="B13:C13"/>
    <mergeCell ref="D13:I13"/>
    <mergeCell ref="N13:P13"/>
    <mergeCell ref="U13:W13"/>
    <mergeCell ref="D14:I14"/>
    <mergeCell ref="N14:P14"/>
    <mergeCell ref="U14:V14"/>
    <mergeCell ref="H15:H17"/>
    <mergeCell ref="I15:L16"/>
    <mergeCell ref="M15:N16"/>
    <mergeCell ref="O15:Q15"/>
    <mergeCell ref="U15:V15"/>
    <mergeCell ref="O16:O17"/>
    <mergeCell ref="P16:P17"/>
    <mergeCell ref="Q16:Q17"/>
    <mergeCell ref="U16:V16"/>
    <mergeCell ref="U17:V17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  <mergeCell ref="T9:X9"/>
  </mergeCell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Q69"/>
  <sheetViews>
    <sheetView topLeftCell="A13" zoomScale="55" zoomScaleNormal="55" workbookViewId="0">
      <selection activeCell="B27" sqref="B27:C27"/>
    </sheetView>
  </sheetViews>
  <sheetFormatPr baseColWidth="10" defaultColWidth="12.5703125" defaultRowHeight="15"/>
  <cols>
    <col min="1" max="1" width="6.7109375" style="129" customWidth="1"/>
    <col min="2" max="2" width="45.42578125" style="129" customWidth="1"/>
    <col min="3" max="3" width="86.85546875" style="129" customWidth="1"/>
    <col min="4" max="4" width="16.85546875" style="129" customWidth="1"/>
    <col min="5" max="5" width="13.85546875" style="129" customWidth="1"/>
    <col min="6" max="6" width="16.7109375" style="129" customWidth="1"/>
    <col min="7" max="7" width="24.42578125" style="129" customWidth="1"/>
    <col min="8" max="8" width="22.85546875" style="129" customWidth="1"/>
    <col min="9" max="9" width="24.42578125" style="129" customWidth="1"/>
    <col min="10" max="10" width="20.85546875" style="130" customWidth="1"/>
    <col min="11" max="11" width="13.5703125" style="129" customWidth="1"/>
    <col min="12" max="12" width="20" style="129" customWidth="1"/>
    <col min="13" max="13" width="14.85546875" style="131" customWidth="1"/>
    <col min="14" max="14" width="21.140625" style="131" customWidth="1"/>
    <col min="15" max="17" width="16.85546875" style="129" customWidth="1"/>
    <col min="18" max="18" width="16.42578125" style="129" customWidth="1"/>
    <col min="19" max="19" width="12.5703125" style="129"/>
    <col min="20" max="20" width="14.42578125" style="129" customWidth="1"/>
    <col min="21" max="21" width="18.5703125" style="129" customWidth="1"/>
    <col min="22" max="22" width="33.85546875" style="129" customWidth="1"/>
    <col min="23" max="23" width="12.5703125" style="129" hidden="1" customWidth="1"/>
    <col min="24" max="24" width="24.28515625" style="129" customWidth="1"/>
    <col min="25" max="25" width="22.5703125" style="129" customWidth="1"/>
    <col min="26" max="27" width="12.5703125" style="129"/>
    <col min="28" max="28" width="16.85546875" style="129" customWidth="1"/>
    <col min="29" max="29" width="12.5703125" style="129"/>
    <col min="30" max="30" width="30.140625" style="129" customWidth="1"/>
    <col min="31" max="31" width="15.42578125" style="129" customWidth="1"/>
    <col min="32" max="32" width="15.85546875" style="129" customWidth="1"/>
    <col min="33" max="33" width="24.42578125" style="129" customWidth="1"/>
    <col min="34" max="34" width="17.140625" style="129" customWidth="1"/>
    <col min="35" max="16384" width="12.5703125" style="129"/>
  </cols>
  <sheetData>
    <row r="1" spans="2:251" ht="22.5" customHeight="1"/>
    <row r="2" spans="2:251" s="133" customFormat="1" ht="37.5" customHeight="1">
      <c r="B2" s="403"/>
      <c r="C2" s="403"/>
      <c r="D2" s="404" t="s">
        <v>407</v>
      </c>
      <c r="E2" s="405"/>
      <c r="F2" s="405"/>
      <c r="G2" s="405"/>
      <c r="H2" s="405"/>
      <c r="I2" s="405"/>
      <c r="J2" s="405"/>
      <c r="K2" s="406"/>
      <c r="L2" s="571" t="s">
        <v>408</v>
      </c>
      <c r="M2" s="572"/>
      <c r="N2" s="572"/>
      <c r="O2" s="573"/>
      <c r="P2" s="413"/>
      <c r="Q2" s="414"/>
      <c r="R2" s="132"/>
    </row>
    <row r="3" spans="2:251" s="133" customFormat="1" ht="37.5" customHeight="1">
      <c r="B3" s="403"/>
      <c r="C3" s="403"/>
      <c r="D3" s="407"/>
      <c r="E3" s="408"/>
      <c r="F3" s="408"/>
      <c r="G3" s="408"/>
      <c r="H3" s="408"/>
      <c r="I3" s="408"/>
      <c r="J3" s="408"/>
      <c r="K3" s="409"/>
      <c r="L3" s="571" t="s">
        <v>409</v>
      </c>
      <c r="M3" s="572"/>
      <c r="N3" s="572"/>
      <c r="O3" s="573"/>
      <c r="P3" s="415"/>
      <c r="Q3" s="416"/>
      <c r="R3" s="132"/>
    </row>
    <row r="4" spans="2:251" s="133" customFormat="1" ht="33.75" customHeight="1">
      <c r="B4" s="403"/>
      <c r="C4" s="403"/>
      <c r="D4" s="404" t="s">
        <v>410</v>
      </c>
      <c r="E4" s="405"/>
      <c r="F4" s="405"/>
      <c r="G4" s="405"/>
      <c r="H4" s="405"/>
      <c r="I4" s="405"/>
      <c r="J4" s="405"/>
      <c r="K4" s="406"/>
      <c r="L4" s="571" t="s">
        <v>411</v>
      </c>
      <c r="M4" s="572"/>
      <c r="N4" s="572"/>
      <c r="O4" s="573"/>
      <c r="P4" s="415"/>
      <c r="Q4" s="416"/>
      <c r="R4" s="132"/>
    </row>
    <row r="5" spans="2:251" s="133" customFormat="1" ht="38.25" customHeight="1">
      <c r="B5" s="403"/>
      <c r="C5" s="403"/>
      <c r="D5" s="407"/>
      <c r="E5" s="408"/>
      <c r="F5" s="408"/>
      <c r="G5" s="408"/>
      <c r="H5" s="408"/>
      <c r="I5" s="408"/>
      <c r="J5" s="408"/>
      <c r="K5" s="409"/>
      <c r="L5" s="571" t="s">
        <v>412</v>
      </c>
      <c r="M5" s="572"/>
      <c r="N5" s="572"/>
      <c r="O5" s="573"/>
      <c r="P5" s="417"/>
      <c r="Q5" s="418"/>
      <c r="R5" s="132"/>
    </row>
    <row r="6" spans="2:251" s="133" customFormat="1" ht="23.25" customHeight="1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132"/>
    </row>
    <row r="7" spans="2:251" s="133" customFormat="1" ht="31.5" customHeight="1">
      <c r="B7" s="134" t="s">
        <v>6</v>
      </c>
      <c r="C7" s="134" t="s">
        <v>413</v>
      </c>
      <c r="D7" s="410" t="s">
        <v>414</v>
      </c>
      <c r="E7" s="411"/>
      <c r="F7" s="411"/>
      <c r="G7" s="411"/>
      <c r="H7" s="411"/>
      <c r="I7" s="411"/>
      <c r="J7" s="411"/>
      <c r="K7" s="411"/>
      <c r="L7" s="411"/>
      <c r="M7" s="411"/>
      <c r="N7" s="411"/>
      <c r="O7" s="411"/>
      <c r="P7" s="411"/>
      <c r="Q7" s="412"/>
      <c r="R7" s="132"/>
    </row>
    <row r="8" spans="2:251" s="133" customFormat="1" ht="36" customHeight="1">
      <c r="B8" s="134" t="s">
        <v>9</v>
      </c>
      <c r="C8" s="134" t="s">
        <v>415</v>
      </c>
      <c r="D8" s="420" t="s">
        <v>416</v>
      </c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</row>
    <row r="9" spans="2:251" s="133" customFormat="1" ht="36" customHeight="1">
      <c r="B9" s="421" t="s">
        <v>417</v>
      </c>
      <c r="C9" s="422"/>
      <c r="D9" s="423" t="s">
        <v>11</v>
      </c>
      <c r="E9" s="423"/>
      <c r="F9" s="423"/>
      <c r="G9" s="423"/>
      <c r="H9" s="423"/>
      <c r="I9" s="424"/>
      <c r="J9" s="425" t="s">
        <v>418</v>
      </c>
      <c r="K9" s="426"/>
      <c r="L9" s="427"/>
      <c r="M9" s="434" t="s">
        <v>13</v>
      </c>
      <c r="N9" s="435"/>
      <c r="O9" s="435"/>
      <c r="P9" s="435"/>
      <c r="Q9" s="436"/>
      <c r="R9" s="135"/>
      <c r="T9" s="444"/>
      <c r="U9" s="444"/>
      <c r="V9" s="444"/>
      <c r="W9" s="444"/>
      <c r="X9" s="444"/>
    </row>
    <row r="10" spans="2:251" s="133" customFormat="1" ht="36" customHeight="1">
      <c r="B10" s="421" t="s">
        <v>419</v>
      </c>
      <c r="C10" s="422"/>
      <c r="D10" s="423" t="s">
        <v>420</v>
      </c>
      <c r="E10" s="423"/>
      <c r="F10" s="423"/>
      <c r="G10" s="423"/>
      <c r="H10" s="423"/>
      <c r="I10" s="424"/>
      <c r="J10" s="428"/>
      <c r="K10" s="429"/>
      <c r="L10" s="430"/>
      <c r="M10" s="136" t="s">
        <v>16</v>
      </c>
      <c r="N10" s="445" t="s">
        <v>17</v>
      </c>
      <c r="O10" s="445"/>
      <c r="P10" s="445"/>
      <c r="Q10" s="136" t="s">
        <v>18</v>
      </c>
      <c r="R10" s="135"/>
      <c r="T10" s="137"/>
      <c r="U10" s="137"/>
      <c r="V10" s="137"/>
      <c r="W10" s="137"/>
      <c r="X10" s="137"/>
    </row>
    <row r="11" spans="2:251" s="133" customFormat="1" ht="48" customHeight="1">
      <c r="B11" s="446" t="s">
        <v>19</v>
      </c>
      <c r="C11" s="447"/>
      <c r="D11" s="439" t="s">
        <v>421</v>
      </c>
      <c r="E11" s="439"/>
      <c r="F11" s="439"/>
      <c r="G11" s="439"/>
      <c r="H11" s="439"/>
      <c r="I11" s="440"/>
      <c r="J11" s="428"/>
      <c r="K11" s="429"/>
      <c r="L11" s="430"/>
      <c r="M11" s="138"/>
      <c r="N11" s="574"/>
      <c r="O11" s="575"/>
      <c r="P11" s="576"/>
      <c r="Q11" s="139"/>
      <c r="R11" s="135"/>
      <c r="T11" s="140"/>
      <c r="U11" s="451"/>
      <c r="V11" s="451"/>
      <c r="W11" s="451"/>
      <c r="X11" s="140"/>
      <c r="Z11" s="141"/>
      <c r="AA11" s="141"/>
    </row>
    <row r="12" spans="2:251" s="133" customFormat="1" ht="74.25" customHeight="1">
      <c r="B12" s="437" t="s">
        <v>21</v>
      </c>
      <c r="C12" s="438"/>
      <c r="D12" s="439" t="s">
        <v>618</v>
      </c>
      <c r="E12" s="439"/>
      <c r="F12" s="439"/>
      <c r="G12" s="439"/>
      <c r="H12" s="439"/>
      <c r="I12" s="440"/>
      <c r="J12" s="428"/>
      <c r="K12" s="429"/>
      <c r="L12" s="430"/>
      <c r="M12" s="142"/>
      <c r="N12" s="441"/>
      <c r="O12" s="442"/>
      <c r="P12" s="443"/>
      <c r="Q12" s="143"/>
      <c r="R12" s="135"/>
      <c r="T12" s="144"/>
      <c r="U12" s="454"/>
      <c r="V12" s="454"/>
      <c r="W12" s="454"/>
      <c r="X12" s="145"/>
      <c r="Z12" s="146"/>
      <c r="AA12" s="147"/>
      <c r="AB12" s="148"/>
    </row>
    <row r="13" spans="2:251" s="133" customFormat="1" ht="74.25" customHeight="1">
      <c r="B13" s="455" t="s">
        <v>23</v>
      </c>
      <c r="C13" s="456"/>
      <c r="D13" s="640" t="s">
        <v>617</v>
      </c>
      <c r="E13" s="640"/>
      <c r="F13" s="640"/>
      <c r="G13" s="640"/>
      <c r="H13" s="640"/>
      <c r="I13" s="641"/>
      <c r="J13" s="428"/>
      <c r="K13" s="429"/>
      <c r="L13" s="430"/>
      <c r="M13" s="149"/>
      <c r="N13" s="457"/>
      <c r="O13" s="458"/>
      <c r="P13" s="459"/>
      <c r="Q13" s="150"/>
      <c r="R13" s="135"/>
      <c r="T13" s="144"/>
      <c r="U13" s="454"/>
      <c r="V13" s="454"/>
      <c r="W13" s="454"/>
      <c r="X13" s="145"/>
      <c r="Z13" s="146"/>
      <c r="AA13" s="147"/>
      <c r="AB13" s="148"/>
    </row>
    <row r="14" spans="2:251" s="133" customFormat="1" ht="72" customHeight="1">
      <c r="B14" s="642" t="s">
        <v>424</v>
      </c>
      <c r="C14" s="643"/>
      <c r="D14" s="439" t="s">
        <v>425</v>
      </c>
      <c r="E14" s="439"/>
      <c r="F14" s="439"/>
      <c r="G14" s="439"/>
      <c r="H14" s="439"/>
      <c r="I14" s="440"/>
      <c r="J14" s="431"/>
      <c r="K14" s="432"/>
      <c r="L14" s="433"/>
      <c r="M14" s="151"/>
      <c r="N14" s="457"/>
      <c r="O14" s="458"/>
      <c r="P14" s="459"/>
      <c r="Q14" s="152"/>
      <c r="R14" s="135"/>
      <c r="T14" s="153"/>
      <c r="U14" s="454"/>
      <c r="V14" s="454"/>
      <c r="W14" s="154"/>
      <c r="X14" s="145"/>
      <c r="Y14" s="155"/>
      <c r="Z14" s="146"/>
      <c r="AA14" s="147"/>
      <c r="AB14" s="148"/>
    </row>
    <row r="15" spans="2:251" ht="28.5" customHeight="1">
      <c r="B15" s="453" t="s">
        <v>27</v>
      </c>
      <c r="C15" s="466" t="s">
        <v>464</v>
      </c>
      <c r="D15" s="453" t="s">
        <v>426</v>
      </c>
      <c r="E15" s="453" t="s">
        <v>30</v>
      </c>
      <c r="F15" s="453" t="s">
        <v>31</v>
      </c>
      <c r="G15" s="452" t="s">
        <v>427</v>
      </c>
      <c r="H15" s="453" t="s">
        <v>33</v>
      </c>
      <c r="I15" s="453" t="s">
        <v>34</v>
      </c>
      <c r="J15" s="453"/>
      <c r="K15" s="453"/>
      <c r="L15" s="453"/>
      <c r="M15" s="453" t="s">
        <v>35</v>
      </c>
      <c r="N15" s="453"/>
      <c r="O15" s="473" t="s">
        <v>36</v>
      </c>
      <c r="P15" s="473"/>
      <c r="Q15" s="473"/>
      <c r="R15" s="130"/>
      <c r="S15" s="130"/>
      <c r="T15" s="156"/>
      <c r="U15" s="474"/>
      <c r="V15" s="474"/>
      <c r="W15" s="130"/>
      <c r="X15" s="157"/>
      <c r="Y15" s="130"/>
      <c r="Z15" s="158"/>
      <c r="AA15" s="159"/>
      <c r="AB15" s="16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</row>
    <row r="16" spans="2:251" ht="33.75" customHeight="1">
      <c r="B16" s="453"/>
      <c r="C16" s="466"/>
      <c r="D16" s="453"/>
      <c r="E16" s="453"/>
      <c r="F16" s="453"/>
      <c r="G16" s="453"/>
      <c r="H16" s="453"/>
      <c r="I16" s="453"/>
      <c r="J16" s="453"/>
      <c r="K16" s="453"/>
      <c r="L16" s="453"/>
      <c r="M16" s="453"/>
      <c r="N16" s="453"/>
      <c r="O16" s="453" t="s">
        <v>37</v>
      </c>
      <c r="P16" s="453" t="s">
        <v>38</v>
      </c>
      <c r="Q16" s="466" t="s">
        <v>39</v>
      </c>
      <c r="R16" s="130"/>
      <c r="S16" s="130"/>
      <c r="T16" s="161"/>
      <c r="U16" s="474"/>
      <c r="V16" s="474"/>
      <c r="W16" s="130"/>
      <c r="X16" s="162"/>
      <c r="Y16" s="130"/>
      <c r="Z16" s="158"/>
      <c r="AA16" s="159"/>
      <c r="AB16" s="16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</row>
    <row r="17" spans="2:251" ht="39.75" customHeight="1" thickBot="1">
      <c r="B17" s="463"/>
      <c r="C17" s="539"/>
      <c r="D17" s="463"/>
      <c r="E17" s="463"/>
      <c r="F17" s="463"/>
      <c r="G17" s="463"/>
      <c r="H17" s="463"/>
      <c r="I17" s="163" t="s">
        <v>40</v>
      </c>
      <c r="J17" s="164" t="s">
        <v>41</v>
      </c>
      <c r="K17" s="164" t="s">
        <v>42</v>
      </c>
      <c r="L17" s="165" t="s">
        <v>43</v>
      </c>
      <c r="M17" s="163" t="s">
        <v>44</v>
      </c>
      <c r="N17" s="166" t="s">
        <v>45</v>
      </c>
      <c r="O17" s="463"/>
      <c r="P17" s="463"/>
      <c r="Q17" s="539"/>
      <c r="R17" s="130"/>
      <c r="S17" s="130"/>
      <c r="T17" s="167"/>
      <c r="U17" s="474"/>
      <c r="V17" s="474"/>
      <c r="X17" s="159"/>
      <c r="Z17" s="158"/>
      <c r="AA17" s="159"/>
      <c r="AB17" s="16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</row>
    <row r="18" spans="2:251" ht="40.5" customHeight="1">
      <c r="B18" s="647" t="s">
        <v>465</v>
      </c>
      <c r="C18" s="687" t="s">
        <v>466</v>
      </c>
      <c r="D18" s="168" t="s">
        <v>107</v>
      </c>
      <c r="E18" s="584" t="s">
        <v>54</v>
      </c>
      <c r="F18" s="169">
        <v>50</v>
      </c>
      <c r="G18" s="168" t="s">
        <v>107</v>
      </c>
      <c r="H18" s="170">
        <f>+I18</f>
        <v>50000000</v>
      </c>
      <c r="I18" s="171">
        <v>50000000</v>
      </c>
      <c r="J18" s="172"/>
      <c r="K18" s="173"/>
      <c r="L18" s="172"/>
      <c r="M18" s="174"/>
      <c r="N18" s="175"/>
      <c r="O18" s="651">
        <f>+F19/F18</f>
        <v>0</v>
      </c>
      <c r="P18" s="651">
        <f>+H19/H18</f>
        <v>0</v>
      </c>
      <c r="Q18" s="652" t="e">
        <f>+(O18*O18)/P18</f>
        <v>#DIV/0!</v>
      </c>
      <c r="T18" s="167"/>
      <c r="U18" s="474"/>
      <c r="V18" s="474"/>
      <c r="X18" s="176"/>
      <c r="Z18" s="177"/>
      <c r="AA18" s="159"/>
      <c r="AB18" s="160"/>
    </row>
    <row r="19" spans="2:251" s="182" customFormat="1" ht="40.5" customHeight="1">
      <c r="B19" s="648"/>
      <c r="C19" s="688"/>
      <c r="D19" s="189" t="s">
        <v>49</v>
      </c>
      <c r="E19" s="585"/>
      <c r="F19" s="190">
        <v>0</v>
      </c>
      <c r="G19" s="189" t="s">
        <v>50</v>
      </c>
      <c r="H19" s="191">
        <f t="shared" ref="H19:H23" si="0">+I19</f>
        <v>0</v>
      </c>
      <c r="I19" s="191">
        <v>0</v>
      </c>
      <c r="J19" s="178"/>
      <c r="K19" s="179"/>
      <c r="L19" s="178"/>
      <c r="M19" s="180"/>
      <c r="N19" s="181"/>
      <c r="O19" s="634"/>
      <c r="P19" s="634"/>
      <c r="Q19" s="646"/>
      <c r="T19" s="183"/>
      <c r="U19" s="184"/>
      <c r="V19" s="184"/>
      <c r="X19" s="185"/>
      <c r="Z19" s="186"/>
      <c r="AA19" s="187"/>
      <c r="AB19" s="188"/>
    </row>
    <row r="20" spans="2:251" ht="40.5" customHeight="1">
      <c r="B20" s="648"/>
      <c r="C20" s="685" t="s">
        <v>467</v>
      </c>
      <c r="D20" s="189" t="s">
        <v>107</v>
      </c>
      <c r="E20" s="488" t="s">
        <v>54</v>
      </c>
      <c r="F20" s="190">
        <v>1</v>
      </c>
      <c r="G20" s="189" t="s">
        <v>107</v>
      </c>
      <c r="H20" s="191">
        <f>+I20</f>
        <v>575000000</v>
      </c>
      <c r="I20" s="192">
        <v>575000000</v>
      </c>
      <c r="J20" s="193"/>
      <c r="K20" s="194"/>
      <c r="L20" s="193"/>
      <c r="M20" s="180"/>
      <c r="N20" s="181"/>
      <c r="O20" s="675">
        <f>+F21/F20</f>
        <v>0</v>
      </c>
      <c r="P20" s="675">
        <f>+H21/H20</f>
        <v>0</v>
      </c>
      <c r="Q20" s="676" t="e">
        <f>+(O20*O20)/P20</f>
        <v>#DIV/0!</v>
      </c>
      <c r="T20" s="167"/>
      <c r="U20" s="474"/>
      <c r="V20" s="474"/>
      <c r="X20" s="176"/>
      <c r="Z20" s="177"/>
      <c r="AA20" s="159"/>
      <c r="AB20" s="160"/>
    </row>
    <row r="21" spans="2:251" s="182" customFormat="1" ht="40.5" customHeight="1">
      <c r="B21" s="648"/>
      <c r="C21" s="686"/>
      <c r="D21" s="189" t="s">
        <v>49</v>
      </c>
      <c r="E21" s="489"/>
      <c r="F21" s="190">
        <v>0</v>
      </c>
      <c r="G21" s="189" t="s">
        <v>50</v>
      </c>
      <c r="H21" s="191">
        <v>0</v>
      </c>
      <c r="I21" s="191">
        <v>0</v>
      </c>
      <c r="J21" s="178"/>
      <c r="K21" s="179"/>
      <c r="L21" s="178"/>
      <c r="M21" s="180"/>
      <c r="N21" s="181"/>
      <c r="O21" s="657"/>
      <c r="P21" s="657"/>
      <c r="Q21" s="677"/>
      <c r="T21" s="183"/>
      <c r="U21" s="184"/>
      <c r="V21" s="184"/>
      <c r="X21" s="185"/>
      <c r="Z21" s="186"/>
      <c r="AA21" s="187"/>
      <c r="AB21" s="188"/>
    </row>
    <row r="22" spans="2:251" ht="40.5" customHeight="1">
      <c r="B22" s="648"/>
      <c r="C22" s="689" t="s">
        <v>468</v>
      </c>
      <c r="D22" s="189" t="s">
        <v>107</v>
      </c>
      <c r="E22" s="585" t="s">
        <v>54</v>
      </c>
      <c r="F22" s="190">
        <v>50</v>
      </c>
      <c r="G22" s="189" t="s">
        <v>107</v>
      </c>
      <c r="H22" s="191">
        <f>+I22</f>
        <v>50000000</v>
      </c>
      <c r="I22" s="192">
        <v>50000000</v>
      </c>
      <c r="J22" s="193"/>
      <c r="K22" s="194"/>
      <c r="L22" s="193"/>
      <c r="M22" s="180"/>
      <c r="N22" s="181"/>
      <c r="O22" s="634">
        <f>+F23/F22</f>
        <v>0</v>
      </c>
      <c r="P22" s="634">
        <f>+H23/H22</f>
        <v>0</v>
      </c>
      <c r="Q22" s="646" t="e">
        <f>+(O22*O22)/P22</f>
        <v>#DIV/0!</v>
      </c>
      <c r="T22" s="167"/>
      <c r="U22" s="474"/>
      <c r="V22" s="474"/>
      <c r="X22" s="176"/>
      <c r="Z22" s="177"/>
      <c r="AA22" s="159"/>
      <c r="AB22" s="160"/>
    </row>
    <row r="23" spans="2:251" s="182" customFormat="1" ht="40.5" customHeight="1" thickBot="1">
      <c r="B23" s="649"/>
      <c r="C23" s="690"/>
      <c r="D23" s="381" t="s">
        <v>49</v>
      </c>
      <c r="E23" s="587"/>
      <c r="F23" s="399">
        <v>0</v>
      </c>
      <c r="G23" s="381" t="s">
        <v>50</v>
      </c>
      <c r="H23" s="400">
        <f t="shared" si="0"/>
        <v>0</v>
      </c>
      <c r="I23" s="400">
        <v>0</v>
      </c>
      <c r="J23" s="196"/>
      <c r="K23" s="197"/>
      <c r="L23" s="196"/>
      <c r="M23" s="198"/>
      <c r="N23" s="199"/>
      <c r="O23" s="654"/>
      <c r="P23" s="654"/>
      <c r="Q23" s="655"/>
      <c r="T23" s="183"/>
      <c r="U23" s="184"/>
      <c r="V23" s="184"/>
      <c r="X23" s="185"/>
      <c r="Z23" s="186"/>
      <c r="AA23" s="187"/>
      <c r="AB23" s="188"/>
    </row>
    <row r="24" spans="2:251" ht="31.5" customHeight="1">
      <c r="B24" s="656"/>
      <c r="C24" s="540" t="s">
        <v>57</v>
      </c>
      <c r="D24" s="206" t="s">
        <v>47</v>
      </c>
      <c r="E24" s="489"/>
      <c r="F24" s="207"/>
      <c r="G24" s="206" t="s">
        <v>47</v>
      </c>
      <c r="H24" s="208">
        <f>+H18+H22+H20</f>
        <v>675000000</v>
      </c>
      <c r="I24" s="208">
        <f>+I18+I22+I20</f>
        <v>675000000</v>
      </c>
      <c r="J24" s="210"/>
      <c r="K24" s="210"/>
      <c r="L24" s="210"/>
      <c r="M24" s="211"/>
      <c r="N24" s="212"/>
      <c r="O24" s="657"/>
      <c r="P24" s="657"/>
      <c r="Q24" s="658"/>
    </row>
    <row r="25" spans="2:251" s="182" customFormat="1" ht="31.5" customHeight="1">
      <c r="B25" s="486"/>
      <c r="C25" s="466"/>
      <c r="D25" s="189" t="s">
        <v>49</v>
      </c>
      <c r="E25" s="585"/>
      <c r="F25" s="255"/>
      <c r="G25" s="189" t="s">
        <v>50</v>
      </c>
      <c r="H25" s="191">
        <f>+H19+H23+H21</f>
        <v>0</v>
      </c>
      <c r="I25" s="191">
        <f>+I19+I23+I21</f>
        <v>0</v>
      </c>
      <c r="J25" s="179"/>
      <c r="K25" s="179"/>
      <c r="L25" s="179"/>
      <c r="M25" s="180"/>
      <c r="N25" s="181"/>
      <c r="O25" s="634"/>
      <c r="P25" s="634"/>
      <c r="Q25" s="635"/>
    </row>
    <row r="26" spans="2:251" ht="31.5" customHeight="1">
      <c r="D26" s="213"/>
      <c r="H26" s="214"/>
      <c r="I26" s="209"/>
      <c r="J26" s="158"/>
      <c r="K26" s="158"/>
      <c r="L26" s="158"/>
      <c r="M26" s="215"/>
      <c r="N26" s="215"/>
      <c r="O26" s="216"/>
      <c r="P26" s="217"/>
      <c r="Q26" s="218"/>
      <c r="R26" s="217"/>
    </row>
    <row r="27" spans="2:251" ht="32.25" thickBot="1">
      <c r="B27" s="492" t="s">
        <v>58</v>
      </c>
      <c r="C27" s="492"/>
      <c r="D27" s="493" t="s">
        <v>59</v>
      </c>
      <c r="E27" s="493"/>
      <c r="F27" s="493"/>
      <c r="G27" s="493"/>
      <c r="H27" s="493"/>
      <c r="I27" s="493"/>
      <c r="J27" s="219" t="s">
        <v>60</v>
      </c>
      <c r="K27" s="493" t="s">
        <v>61</v>
      </c>
      <c r="L27" s="493"/>
      <c r="M27" s="494" t="s">
        <v>62</v>
      </c>
      <c r="N27" s="495"/>
      <c r="O27" s="495"/>
      <c r="P27" s="495"/>
      <c r="Q27" s="495"/>
    </row>
    <row r="28" spans="2:251" ht="26.25" customHeight="1">
      <c r="B28" s="621" t="s">
        <v>437</v>
      </c>
      <c r="C28" s="659"/>
      <c r="D28" s="622" t="s">
        <v>438</v>
      </c>
      <c r="E28" s="623"/>
      <c r="F28" s="623"/>
      <c r="G28" s="623"/>
      <c r="H28" s="623"/>
      <c r="I28" s="624"/>
      <c r="J28" s="662" t="s">
        <v>54</v>
      </c>
      <c r="K28" s="220" t="s">
        <v>47</v>
      </c>
      <c r="L28" s="221">
        <v>1800</v>
      </c>
      <c r="M28" s="509" t="s">
        <v>439</v>
      </c>
      <c r="N28" s="509"/>
      <c r="O28" s="509"/>
      <c r="P28" s="509"/>
      <c r="Q28" s="509"/>
    </row>
    <row r="29" spans="2:251" ht="18" customHeight="1" thickBot="1">
      <c r="B29" s="660"/>
      <c r="C29" s="661"/>
      <c r="D29" s="625"/>
      <c r="E29" s="626"/>
      <c r="F29" s="626"/>
      <c r="G29" s="626"/>
      <c r="H29" s="626"/>
      <c r="I29" s="627"/>
      <c r="J29" s="663"/>
      <c r="K29" s="220" t="s">
        <v>49</v>
      </c>
      <c r="L29" s="221" t="e">
        <f>+F19+F23+#REF!+#REF!+#REF!+#REF!+#REF!</f>
        <v>#REF!</v>
      </c>
      <c r="M29" s="509"/>
      <c r="N29" s="509"/>
      <c r="O29" s="509"/>
      <c r="P29" s="509"/>
      <c r="Q29" s="509"/>
    </row>
    <row r="30" spans="2:251" ht="18.75" customHeight="1">
      <c r="B30" s="621"/>
      <c r="C30" s="664"/>
      <c r="D30" s="613" t="s">
        <v>440</v>
      </c>
      <c r="E30" s="614"/>
      <c r="F30" s="614"/>
      <c r="G30" s="614"/>
      <c r="H30" s="614"/>
      <c r="I30" s="615"/>
      <c r="J30" s="662" t="s">
        <v>54</v>
      </c>
      <c r="K30" s="220" t="s">
        <v>47</v>
      </c>
      <c r="L30" s="221"/>
      <c r="M30" s="516" t="s">
        <v>441</v>
      </c>
      <c r="N30" s="516"/>
      <c r="O30" s="516"/>
      <c r="P30" s="516"/>
      <c r="Q30" s="516"/>
    </row>
    <row r="31" spans="2:251" ht="14.25" customHeight="1" thickBot="1">
      <c r="B31" s="665"/>
      <c r="C31" s="666"/>
      <c r="D31" s="616"/>
      <c r="E31" s="617"/>
      <c r="F31" s="617"/>
      <c r="G31" s="617"/>
      <c r="H31" s="617"/>
      <c r="I31" s="618"/>
      <c r="J31" s="663"/>
      <c r="K31" s="220" t="s">
        <v>49</v>
      </c>
      <c r="L31" s="221"/>
      <c r="M31" s="516"/>
      <c r="N31" s="516"/>
      <c r="O31" s="516"/>
      <c r="P31" s="516"/>
      <c r="Q31" s="516"/>
    </row>
    <row r="32" spans="2:251" ht="15.75">
      <c r="B32" s="609"/>
      <c r="C32" s="610"/>
      <c r="D32" s="613"/>
      <c r="E32" s="614"/>
      <c r="F32" s="614"/>
      <c r="G32" s="614"/>
      <c r="H32" s="614"/>
      <c r="I32" s="615"/>
      <c r="J32" s="662" t="s">
        <v>54</v>
      </c>
      <c r="K32" s="220" t="s">
        <v>47</v>
      </c>
      <c r="L32" s="221"/>
      <c r="M32" s="620"/>
      <c r="N32" s="620"/>
      <c r="O32" s="620"/>
      <c r="P32" s="620"/>
      <c r="Q32" s="620"/>
    </row>
    <row r="33" spans="2:53" ht="16.5" thickBot="1">
      <c r="B33" s="611"/>
      <c r="C33" s="612"/>
      <c r="D33" s="616"/>
      <c r="E33" s="617"/>
      <c r="F33" s="617"/>
      <c r="G33" s="617"/>
      <c r="H33" s="617"/>
      <c r="I33" s="618"/>
      <c r="J33" s="663"/>
      <c r="K33" s="220" t="s">
        <v>49</v>
      </c>
      <c r="L33" s="221"/>
      <c r="M33" s="620"/>
      <c r="N33" s="620"/>
      <c r="O33" s="620"/>
      <c r="P33" s="620"/>
      <c r="Q33" s="620"/>
    </row>
    <row r="34" spans="2:53" ht="15" customHeight="1">
      <c r="B34" s="510" t="s">
        <v>442</v>
      </c>
      <c r="C34" s="511"/>
      <c r="D34" s="511"/>
      <c r="E34" s="511"/>
      <c r="F34" s="511"/>
      <c r="G34" s="511"/>
      <c r="H34" s="511"/>
      <c r="I34" s="511"/>
      <c r="J34" s="511"/>
      <c r="K34" s="511"/>
      <c r="L34" s="512"/>
      <c r="M34" s="516" t="s">
        <v>66</v>
      </c>
      <c r="N34" s="516"/>
      <c r="O34" s="516"/>
      <c r="P34" s="516"/>
      <c r="Q34" s="516"/>
    </row>
    <row r="35" spans="2:53" ht="29.25" customHeight="1">
      <c r="B35" s="513"/>
      <c r="C35" s="514"/>
      <c r="D35" s="514"/>
      <c r="E35" s="514"/>
      <c r="F35" s="514"/>
      <c r="G35" s="514"/>
      <c r="H35" s="514"/>
      <c r="I35" s="514"/>
      <c r="J35" s="514"/>
      <c r="K35" s="514"/>
      <c r="L35" s="515"/>
      <c r="M35" s="516"/>
      <c r="N35" s="516"/>
      <c r="O35" s="516"/>
      <c r="P35" s="516"/>
      <c r="Q35" s="516"/>
    </row>
    <row r="36" spans="2:53">
      <c r="M36" s="222"/>
      <c r="N36" s="222"/>
    </row>
    <row r="37" spans="2:53" ht="15.75">
      <c r="G37" s="223"/>
      <c r="I37" s="224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</row>
    <row r="38" spans="2:53" ht="15.75">
      <c r="G38" s="223"/>
      <c r="I38" s="224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</row>
    <row r="39" spans="2:53" ht="15.75"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</row>
    <row r="40" spans="2:53" ht="15.75">
      <c r="G40" s="226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</row>
    <row r="41" spans="2:53" ht="15.75">
      <c r="G41" s="226"/>
      <c r="I41" s="227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</row>
    <row r="42" spans="2:53" ht="15.75">
      <c r="G42" s="226"/>
      <c r="I42" s="223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5"/>
      <c r="AC42" s="225"/>
      <c r="AD42" s="225"/>
      <c r="AE42" s="225"/>
      <c r="AF42" s="225"/>
      <c r="AG42" s="225"/>
      <c r="AH42" s="225"/>
      <c r="AI42" s="225"/>
      <c r="AJ42" s="225"/>
      <c r="AK42" s="225"/>
      <c r="AL42" s="225"/>
      <c r="AM42" s="225"/>
      <c r="AN42" s="225"/>
      <c r="AO42" s="225"/>
      <c r="AP42" s="225"/>
      <c r="AQ42" s="225"/>
      <c r="AR42" s="225"/>
      <c r="AS42" s="225"/>
      <c r="AT42" s="225"/>
      <c r="AU42" s="225"/>
      <c r="AV42" s="225"/>
      <c r="AW42" s="225"/>
      <c r="AX42" s="225"/>
      <c r="AY42" s="225"/>
      <c r="AZ42" s="225"/>
      <c r="BA42" s="225"/>
    </row>
    <row r="43" spans="2:53">
      <c r="G43" s="226"/>
    </row>
    <row r="44" spans="2:53">
      <c r="G44" s="226"/>
    </row>
    <row r="45" spans="2:53" ht="15.75">
      <c r="G45" s="226"/>
      <c r="I45" s="223"/>
      <c r="R45" s="225"/>
      <c r="S45" s="225"/>
      <c r="T45" s="225"/>
      <c r="U45" s="225"/>
      <c r="V45" s="225"/>
      <c r="W45" s="225"/>
      <c r="X45" s="225"/>
      <c r="Y45" s="225"/>
      <c r="Z45" s="225"/>
      <c r="AA45" s="225"/>
      <c r="AB45" s="225"/>
      <c r="AC45" s="225"/>
      <c r="AD45" s="225"/>
      <c r="AE45" s="225"/>
      <c r="AF45" s="225"/>
      <c r="AG45" s="225"/>
      <c r="AH45" s="225"/>
      <c r="AI45" s="225"/>
      <c r="AJ45" s="225"/>
      <c r="AK45" s="225"/>
      <c r="AL45" s="225"/>
      <c r="AM45" s="225"/>
      <c r="AN45" s="225"/>
      <c r="AO45" s="225"/>
      <c r="AP45" s="225"/>
      <c r="AQ45" s="225"/>
      <c r="AR45" s="225"/>
      <c r="AS45" s="225"/>
      <c r="AT45" s="225"/>
      <c r="AU45" s="225"/>
      <c r="AV45" s="225"/>
      <c r="AW45" s="225"/>
      <c r="AX45" s="225"/>
      <c r="AY45" s="225"/>
      <c r="AZ45" s="225"/>
      <c r="BA45" s="225"/>
    </row>
    <row r="46" spans="2:53" ht="15.75">
      <c r="G46" s="228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25"/>
      <c r="AP46" s="225"/>
      <c r="AQ46" s="225"/>
      <c r="AR46" s="225"/>
      <c r="AS46" s="225"/>
      <c r="AT46" s="225"/>
      <c r="AU46" s="225"/>
      <c r="AV46" s="225"/>
      <c r="AW46" s="225"/>
      <c r="AX46" s="225"/>
      <c r="AY46" s="225"/>
      <c r="AZ46" s="225"/>
      <c r="BA46" s="225"/>
    </row>
    <row r="47" spans="2:53" ht="15.75">
      <c r="G47" s="226"/>
      <c r="R47" s="225"/>
      <c r="S47" s="225"/>
      <c r="T47" s="225"/>
      <c r="U47" s="225"/>
      <c r="V47" s="225"/>
      <c r="W47" s="225"/>
      <c r="X47" s="225"/>
      <c r="Y47" s="225"/>
      <c r="Z47" s="225"/>
      <c r="AA47" s="225"/>
      <c r="AB47" s="225"/>
      <c r="AC47" s="225"/>
      <c r="AD47" s="225"/>
      <c r="AE47" s="225"/>
      <c r="AF47" s="225"/>
      <c r="AG47" s="225"/>
      <c r="AH47" s="225"/>
      <c r="AI47" s="225"/>
      <c r="AJ47" s="225"/>
      <c r="AK47" s="225"/>
      <c r="AL47" s="225"/>
      <c r="AM47" s="225"/>
      <c r="AN47" s="225"/>
      <c r="AO47" s="225"/>
      <c r="AP47" s="225"/>
      <c r="AQ47" s="225"/>
      <c r="AR47" s="225"/>
      <c r="AS47" s="225"/>
      <c r="AT47" s="225"/>
      <c r="AU47" s="225"/>
      <c r="AV47" s="225"/>
      <c r="AW47" s="225"/>
      <c r="AX47" s="225"/>
      <c r="AY47" s="225"/>
      <c r="AZ47" s="225"/>
      <c r="BA47" s="225"/>
    </row>
    <row r="48" spans="2:53" ht="15.75">
      <c r="R48" s="225"/>
      <c r="S48" s="225"/>
      <c r="T48" s="225"/>
      <c r="U48" s="225"/>
      <c r="V48" s="225"/>
      <c r="W48" s="225"/>
      <c r="X48" s="225"/>
      <c r="Y48" s="225"/>
      <c r="Z48" s="225"/>
      <c r="AA48" s="225"/>
      <c r="AB48" s="225"/>
      <c r="AC48" s="225"/>
      <c r="AD48" s="225"/>
      <c r="AE48" s="225"/>
      <c r="AF48" s="225"/>
      <c r="AG48" s="225"/>
      <c r="AH48" s="225"/>
      <c r="AI48" s="225"/>
      <c r="AJ48" s="225"/>
      <c r="AK48" s="225"/>
      <c r="AL48" s="225"/>
      <c r="AM48" s="225"/>
      <c r="AN48" s="225"/>
      <c r="AO48" s="225"/>
      <c r="AP48" s="225"/>
      <c r="AQ48" s="225"/>
      <c r="AR48" s="225"/>
      <c r="AS48" s="225"/>
      <c r="AT48" s="225"/>
      <c r="AU48" s="225"/>
      <c r="AV48" s="225"/>
      <c r="AW48" s="225"/>
      <c r="AX48" s="225"/>
      <c r="AY48" s="225"/>
      <c r="AZ48" s="225"/>
      <c r="BA48" s="225"/>
    </row>
    <row r="49" spans="7:53" ht="15.75">
      <c r="R49" s="225"/>
      <c r="S49" s="225"/>
      <c r="T49" s="225"/>
      <c r="U49" s="225"/>
      <c r="V49" s="225"/>
      <c r="W49" s="225"/>
      <c r="X49" s="225"/>
      <c r="Y49" s="225"/>
      <c r="Z49" s="225"/>
      <c r="AA49" s="225"/>
      <c r="AB49" s="225"/>
      <c r="AC49" s="225"/>
      <c r="AD49" s="225"/>
      <c r="AE49" s="225"/>
      <c r="AF49" s="225"/>
      <c r="AG49" s="225"/>
      <c r="AH49" s="225"/>
      <c r="AI49" s="225"/>
      <c r="AJ49" s="225"/>
      <c r="AK49" s="225"/>
      <c r="AL49" s="225"/>
      <c r="AM49" s="225"/>
      <c r="AN49" s="225"/>
      <c r="AO49" s="225"/>
      <c r="AP49" s="225"/>
      <c r="AQ49" s="225"/>
      <c r="AR49" s="225"/>
      <c r="AS49" s="225"/>
      <c r="AT49" s="225"/>
      <c r="AU49" s="225"/>
      <c r="AV49" s="225"/>
      <c r="AW49" s="225"/>
      <c r="AX49" s="225"/>
      <c r="AY49" s="225"/>
      <c r="AZ49" s="225"/>
      <c r="BA49" s="225"/>
    </row>
    <row r="50" spans="7:53" ht="15.75">
      <c r="R50" s="225"/>
      <c r="S50" s="225"/>
      <c r="T50" s="225"/>
      <c r="U50" s="225"/>
      <c r="V50" s="225"/>
      <c r="W50" s="225"/>
      <c r="X50" s="225"/>
      <c r="Y50" s="225"/>
      <c r="Z50" s="225"/>
      <c r="AA50" s="225"/>
      <c r="AB50" s="225"/>
      <c r="AC50" s="225"/>
      <c r="AD50" s="225"/>
      <c r="AE50" s="225"/>
      <c r="AF50" s="225"/>
      <c r="AG50" s="225"/>
      <c r="AH50" s="225"/>
      <c r="AI50" s="225"/>
      <c r="AJ50" s="225"/>
      <c r="AK50" s="225"/>
      <c r="AL50" s="225"/>
      <c r="AM50" s="225"/>
      <c r="AN50" s="225"/>
      <c r="AO50" s="225"/>
      <c r="AP50" s="225"/>
      <c r="AQ50" s="225"/>
      <c r="AR50" s="225"/>
      <c r="AS50" s="225"/>
      <c r="AT50" s="225"/>
      <c r="AU50" s="225"/>
      <c r="AV50" s="225"/>
      <c r="AW50" s="225"/>
      <c r="AX50" s="225"/>
      <c r="AY50" s="225"/>
      <c r="AZ50" s="225"/>
      <c r="BA50" s="225"/>
    </row>
    <row r="51" spans="7:53" ht="15.75">
      <c r="G51" s="223"/>
      <c r="R51" s="225"/>
      <c r="S51" s="225"/>
      <c r="T51" s="225"/>
      <c r="U51" s="225"/>
      <c r="V51" s="225"/>
      <c r="W51" s="225"/>
      <c r="X51" s="225"/>
      <c r="Y51" s="225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</row>
    <row r="52" spans="7:53" ht="15.75">
      <c r="R52" s="225"/>
      <c r="S52" s="225"/>
      <c r="T52" s="225"/>
      <c r="U52" s="225"/>
      <c r="V52" s="225"/>
      <c r="W52" s="225"/>
      <c r="X52" s="225"/>
      <c r="Y52" s="225"/>
      <c r="Z52" s="225"/>
      <c r="AA52" s="225"/>
      <c r="AB52" s="225"/>
      <c r="AC52" s="225"/>
      <c r="AD52" s="225"/>
      <c r="AE52" s="225"/>
      <c r="AF52" s="225"/>
      <c r="AG52" s="225"/>
      <c r="AH52" s="225"/>
      <c r="AI52" s="225"/>
      <c r="AJ52" s="225"/>
      <c r="AK52" s="225"/>
      <c r="AL52" s="225"/>
      <c r="AM52" s="225"/>
      <c r="AN52" s="225"/>
      <c r="AO52" s="225"/>
      <c r="AP52" s="225"/>
      <c r="AQ52" s="225"/>
      <c r="AR52" s="225"/>
      <c r="AS52" s="225"/>
      <c r="AT52" s="225"/>
      <c r="AU52" s="225"/>
      <c r="AV52" s="225"/>
      <c r="AW52" s="225"/>
      <c r="AX52" s="225"/>
      <c r="AY52" s="225"/>
      <c r="AZ52" s="225"/>
      <c r="BA52" s="225"/>
    </row>
    <row r="53" spans="7:53" ht="15.75">
      <c r="R53" s="225"/>
      <c r="S53" s="225"/>
      <c r="T53" s="225"/>
      <c r="U53" s="225"/>
      <c r="V53" s="225"/>
      <c r="W53" s="225"/>
      <c r="X53" s="225"/>
      <c r="Y53" s="225"/>
      <c r="Z53" s="225"/>
      <c r="AA53" s="225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</row>
    <row r="54" spans="7:53" ht="15.75">
      <c r="R54" s="225"/>
      <c r="S54" s="225"/>
      <c r="T54" s="225"/>
      <c r="U54" s="225"/>
      <c r="V54" s="225"/>
      <c r="W54" s="225"/>
      <c r="X54" s="225"/>
      <c r="Y54" s="225"/>
      <c r="Z54" s="225"/>
      <c r="AA54" s="225"/>
      <c r="AB54" s="225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</row>
    <row r="55" spans="7:53" ht="15.75">
      <c r="R55" s="225"/>
      <c r="S55" s="225"/>
      <c r="T55" s="225"/>
      <c r="U55" s="225"/>
      <c r="V55" s="225"/>
      <c r="W55" s="225"/>
      <c r="X55" s="225"/>
      <c r="Y55" s="225"/>
      <c r="Z55" s="225"/>
      <c r="AA55" s="225"/>
      <c r="AB55" s="225"/>
      <c r="AC55" s="225"/>
      <c r="AD55" s="225"/>
      <c r="AE55" s="225"/>
      <c r="AF55" s="225"/>
      <c r="AG55" s="225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  <c r="AU55" s="225"/>
      <c r="AV55" s="225"/>
      <c r="AW55" s="225"/>
      <c r="AX55" s="225"/>
      <c r="AY55" s="225"/>
      <c r="AZ55" s="225"/>
      <c r="BA55" s="225"/>
    </row>
    <row r="56" spans="7:53" ht="15.75">
      <c r="R56" s="225"/>
      <c r="S56" s="225"/>
      <c r="T56" s="225"/>
      <c r="U56" s="225"/>
      <c r="V56" s="225"/>
      <c r="W56" s="225"/>
      <c r="X56" s="225"/>
      <c r="Y56" s="225"/>
      <c r="Z56" s="225"/>
      <c r="AA56" s="225"/>
      <c r="AB56" s="225"/>
      <c r="AC56" s="225"/>
      <c r="AD56" s="225"/>
      <c r="AE56" s="225"/>
      <c r="AF56" s="225"/>
      <c r="AG56" s="225"/>
      <c r="AH56" s="225"/>
      <c r="AI56" s="225"/>
      <c r="AJ56" s="225"/>
      <c r="AK56" s="225"/>
      <c r="AL56" s="225"/>
      <c r="AM56" s="225"/>
      <c r="AN56" s="225"/>
      <c r="AO56" s="225"/>
      <c r="AP56" s="225"/>
      <c r="AQ56" s="225"/>
      <c r="AR56" s="225"/>
      <c r="AS56" s="225"/>
      <c r="AT56" s="225"/>
      <c r="AU56" s="225"/>
      <c r="AV56" s="225"/>
      <c r="AW56" s="225"/>
      <c r="AX56" s="225"/>
      <c r="AY56" s="225"/>
      <c r="AZ56" s="225"/>
      <c r="BA56" s="225"/>
    </row>
    <row r="57" spans="7:53" ht="15.75">
      <c r="R57" s="225"/>
      <c r="S57" s="225"/>
      <c r="T57" s="225"/>
      <c r="U57" s="225"/>
      <c r="V57" s="225"/>
      <c r="W57" s="225"/>
      <c r="X57" s="225"/>
      <c r="Y57" s="225"/>
      <c r="Z57" s="225"/>
      <c r="AA57" s="225"/>
      <c r="AB57" s="225"/>
      <c r="AC57" s="225"/>
      <c r="AD57" s="225"/>
      <c r="AE57" s="225"/>
      <c r="AF57" s="225"/>
      <c r="AG57" s="225"/>
      <c r="AH57" s="225"/>
      <c r="AI57" s="225"/>
      <c r="AJ57" s="225"/>
      <c r="AK57" s="225"/>
      <c r="AL57" s="225"/>
      <c r="AM57" s="225"/>
      <c r="AN57" s="225"/>
      <c r="AO57" s="225"/>
      <c r="AP57" s="225"/>
      <c r="AQ57" s="225"/>
      <c r="AR57" s="225"/>
      <c r="AS57" s="225"/>
      <c r="AT57" s="225"/>
      <c r="AU57" s="225"/>
      <c r="AV57" s="225"/>
      <c r="AW57" s="225"/>
      <c r="AX57" s="225"/>
      <c r="AY57" s="225"/>
      <c r="AZ57" s="225"/>
      <c r="BA57" s="225"/>
    </row>
    <row r="58" spans="7:53" ht="15.75"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</row>
    <row r="59" spans="7:53" ht="15.75">
      <c r="R59" s="225"/>
      <c r="S59" s="225"/>
      <c r="T59" s="225"/>
      <c r="U59" s="225"/>
      <c r="V59" s="225"/>
      <c r="W59" s="225"/>
      <c r="X59" s="225"/>
      <c r="Y59" s="225"/>
      <c r="Z59" s="225"/>
      <c r="AA59" s="225"/>
      <c r="AB59" s="225"/>
      <c r="AC59" s="225"/>
      <c r="AD59" s="225"/>
      <c r="AE59" s="225"/>
      <c r="AF59" s="225"/>
      <c r="AG59" s="225"/>
      <c r="AH59" s="225"/>
      <c r="AI59" s="225"/>
      <c r="AJ59" s="225"/>
      <c r="AK59" s="225"/>
      <c r="AL59" s="225"/>
      <c r="AM59" s="225"/>
      <c r="AN59" s="225"/>
      <c r="AO59" s="225"/>
      <c r="AP59" s="225"/>
      <c r="AQ59" s="225"/>
      <c r="AR59" s="225"/>
      <c r="AS59" s="225"/>
      <c r="AT59" s="225"/>
      <c r="AU59" s="225"/>
      <c r="AV59" s="225"/>
      <c r="AW59" s="225"/>
      <c r="AX59" s="225"/>
      <c r="AY59" s="225"/>
      <c r="AZ59" s="225"/>
      <c r="BA59" s="225"/>
    </row>
    <row r="60" spans="7:53" ht="15.75">
      <c r="R60" s="225"/>
      <c r="S60" s="225"/>
      <c r="T60" s="225"/>
      <c r="U60" s="225"/>
      <c r="V60" s="225"/>
      <c r="W60" s="225"/>
      <c r="X60" s="225"/>
      <c r="Y60" s="225"/>
      <c r="Z60" s="225"/>
      <c r="AA60" s="225"/>
      <c r="AB60" s="225"/>
      <c r="AC60" s="225"/>
      <c r="AD60" s="225"/>
      <c r="AE60" s="225"/>
      <c r="AF60" s="225"/>
      <c r="AG60" s="225"/>
      <c r="AH60" s="225"/>
      <c r="AI60" s="225"/>
      <c r="AJ60" s="225"/>
      <c r="AK60" s="225"/>
      <c r="AL60" s="225"/>
      <c r="AM60" s="225"/>
      <c r="AN60" s="225"/>
      <c r="AO60" s="225"/>
      <c r="AP60" s="225"/>
      <c r="AQ60" s="225"/>
      <c r="AR60" s="225"/>
      <c r="AS60" s="225"/>
      <c r="AT60" s="225"/>
      <c r="AU60" s="225"/>
      <c r="AV60" s="225"/>
      <c r="AW60" s="225"/>
      <c r="AX60" s="225"/>
      <c r="AY60" s="225"/>
      <c r="AZ60" s="225"/>
      <c r="BA60" s="225"/>
    </row>
    <row r="61" spans="7:53" ht="15.75"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</row>
    <row r="62" spans="7:53" ht="15.75"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</row>
    <row r="63" spans="7:53" ht="15.75"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</row>
    <row r="64" spans="7:53" ht="15.75"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</row>
    <row r="65" spans="18:53" ht="15.75"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</row>
    <row r="66" spans="18:53" ht="15.75"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</row>
    <row r="67" spans="18:53" ht="15.75"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</row>
    <row r="68" spans="18:53" ht="15.75"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</row>
    <row r="69" spans="18:53" ht="15.75"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</row>
  </sheetData>
  <mergeCells count="94">
    <mergeCell ref="B34:L35"/>
    <mergeCell ref="M34:Q35"/>
    <mergeCell ref="B30:C31"/>
    <mergeCell ref="D30:I31"/>
    <mergeCell ref="J30:J31"/>
    <mergeCell ref="M30:Q31"/>
    <mergeCell ref="B32:C33"/>
    <mergeCell ref="D32:I33"/>
    <mergeCell ref="J32:J33"/>
    <mergeCell ref="M32:Q33"/>
    <mergeCell ref="B27:C27"/>
    <mergeCell ref="D27:I27"/>
    <mergeCell ref="K27:L27"/>
    <mergeCell ref="M27:Q27"/>
    <mergeCell ref="B28:C29"/>
    <mergeCell ref="D28:I29"/>
    <mergeCell ref="J28:J29"/>
    <mergeCell ref="M28:Q29"/>
    <mergeCell ref="Q22:Q23"/>
    <mergeCell ref="U22:V22"/>
    <mergeCell ref="B24:B25"/>
    <mergeCell ref="C24:C25"/>
    <mergeCell ref="E24:E25"/>
    <mergeCell ref="O24:O25"/>
    <mergeCell ref="P24:P25"/>
    <mergeCell ref="Q24:Q25"/>
    <mergeCell ref="B18:B23"/>
    <mergeCell ref="C22:C23"/>
    <mergeCell ref="E22:E23"/>
    <mergeCell ref="O22:O23"/>
    <mergeCell ref="P22:P23"/>
    <mergeCell ref="U18:V18"/>
    <mergeCell ref="C20:C21"/>
    <mergeCell ref="E20:E21"/>
    <mergeCell ref="O20:O21"/>
    <mergeCell ref="P20:P21"/>
    <mergeCell ref="Q20:Q21"/>
    <mergeCell ref="U20:V20"/>
    <mergeCell ref="C18:C19"/>
    <mergeCell ref="E18:E19"/>
    <mergeCell ref="O18:O19"/>
    <mergeCell ref="P18:P19"/>
    <mergeCell ref="Q18:Q19"/>
    <mergeCell ref="I15:L16"/>
    <mergeCell ref="M15:N16"/>
    <mergeCell ref="O15:Q15"/>
    <mergeCell ref="U15:V15"/>
    <mergeCell ref="O16:O17"/>
    <mergeCell ref="P16:P17"/>
    <mergeCell ref="Q16:Q17"/>
    <mergeCell ref="U16:V16"/>
    <mergeCell ref="U17:V17"/>
    <mergeCell ref="G15:G17"/>
    <mergeCell ref="U12:W12"/>
    <mergeCell ref="B13:C13"/>
    <mergeCell ref="D13:I13"/>
    <mergeCell ref="N13:P13"/>
    <mergeCell ref="U13:W13"/>
    <mergeCell ref="B14:C14"/>
    <mergeCell ref="D14:I14"/>
    <mergeCell ref="N14:P14"/>
    <mergeCell ref="U14:V14"/>
    <mergeCell ref="B15:B17"/>
    <mergeCell ref="C15:C17"/>
    <mergeCell ref="D15:D17"/>
    <mergeCell ref="E15:E17"/>
    <mergeCell ref="F15:F17"/>
    <mergeCell ref="H15:H17"/>
    <mergeCell ref="T9:X9"/>
    <mergeCell ref="B10:C10"/>
    <mergeCell ref="D10:I10"/>
    <mergeCell ref="N10:P10"/>
    <mergeCell ref="B11:C11"/>
    <mergeCell ref="D11:I11"/>
    <mergeCell ref="N11:P11"/>
    <mergeCell ref="U11:W11"/>
    <mergeCell ref="C6:Q6"/>
    <mergeCell ref="D7:Q7"/>
    <mergeCell ref="D8:Q8"/>
    <mergeCell ref="B9:C9"/>
    <mergeCell ref="D9:I9"/>
    <mergeCell ref="J9:L14"/>
    <mergeCell ref="M9:Q9"/>
    <mergeCell ref="B12:C12"/>
    <mergeCell ref="D12:I12"/>
    <mergeCell ref="N12:P12"/>
    <mergeCell ref="B2:C5"/>
    <mergeCell ref="D2:K3"/>
    <mergeCell ref="L2:O2"/>
    <mergeCell ref="P2:Q5"/>
    <mergeCell ref="L3:O3"/>
    <mergeCell ref="D4:K5"/>
    <mergeCell ref="L4:O4"/>
    <mergeCell ref="L5:O5"/>
  </mergeCells>
  <pageMargins left="0.7" right="0.7" top="0.75" bottom="0.75" header="0.3" footer="0.3"/>
  <pageSetup orientation="portrait" horizontalDpi="0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LGBTI 10017</vt:lpstr>
      <vt:lpstr>LGBTI 10018</vt:lpstr>
      <vt:lpstr>MUJER 10015</vt:lpstr>
      <vt:lpstr>MUJER 10016</vt:lpstr>
      <vt:lpstr>JUV1</vt:lpstr>
      <vt:lpstr>JUV2</vt:lpstr>
      <vt:lpstr>NNA1</vt:lpstr>
      <vt:lpstr>NNA2 </vt:lpstr>
      <vt:lpstr>NNA3</vt:lpstr>
      <vt:lpstr>ADUL1 10011</vt:lpstr>
      <vt:lpstr>ADUL2 10012</vt:lpstr>
      <vt:lpstr>P. EXT 10013</vt:lpstr>
      <vt:lpstr>H. CALLE 10014</vt:lpstr>
      <vt:lpstr>DISC 10055</vt:lpstr>
      <vt:lpstr>DISC 10056</vt:lpstr>
      <vt:lpstr>DISC 10061</vt:lpstr>
      <vt:lpstr>VICT10063</vt:lpstr>
      <vt:lpstr>ETNIAS 10071</vt:lpstr>
      <vt:lpstr>ETNIAS 10077</vt:lpstr>
      <vt:lpstr>CONTRATOS ETNIAS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</dc:creator>
  <cp:lastModifiedBy>ARGENIS01</cp:lastModifiedBy>
  <dcterms:created xsi:type="dcterms:W3CDTF">2017-08-24T15:03:39Z</dcterms:created>
  <dcterms:modified xsi:type="dcterms:W3CDTF">2024-12-23T17:46:45Z</dcterms:modified>
</cp:coreProperties>
</file>