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36\Desktop\INSTRUMENTOS 2025\"/>
    </mc:Choice>
  </mc:AlternateContent>
  <bookViews>
    <workbookView xWindow="0" yWindow="0" windowWidth="21600" windowHeight="7530" firstSheet="7" activeTab="9"/>
  </bookViews>
  <sheets>
    <sheet name="SEGURIDAD " sheetId="4" r:id="rId1"/>
    <sheet name="SISTEMA PENITENCIARIO " sheetId="5" r:id="rId2"/>
    <sheet name="CAPA" sheetId="7" r:id="rId3"/>
    <sheet name="JUSTICIA" sheetId="10" r:id="rId4"/>
    <sheet name="CEMENTERIOS NN" sheetId="6" r:id="rId5"/>
    <sheet name="ESPACIO PÚBLICO" sheetId="11" r:id="rId6"/>
    <sheet name="PARTICIPACION" sheetId="15" r:id="rId7"/>
    <sheet name="LIBERTAD RELIGIOSA" sheetId="12" r:id="rId8"/>
    <sheet name="CONSUMIDOR" sheetId="9" r:id="rId9"/>
    <sheet name="DERECHOS HUMANOS" sheetId="14" r:id="rId10"/>
  </sheets>
  <externalReferences>
    <externalReference r:id="rId11"/>
  </externalReferences>
  <definedNames>
    <definedName name="_xlnm.Print_Area" localSheetId="8">CONSUMIDOR!$B$2:$Q$35</definedName>
    <definedName name="_xlnm.Print_Area" localSheetId="9">'DERECHOS HUMANOS'!$B$2:$Q$31</definedName>
    <definedName name="_xlnm.Print_Area" localSheetId="3">JUSTICIA!$B$2:$Q$37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6" l="1"/>
  <c r="G24" i="11" l="1"/>
  <c r="I32" i="15" l="1"/>
  <c r="O30" i="15"/>
  <c r="H30" i="15"/>
  <c r="Q30" i="15" s="1"/>
  <c r="Q28" i="15"/>
  <c r="P28" i="15"/>
  <c r="O28" i="15"/>
  <c r="H28" i="15"/>
  <c r="O26" i="15"/>
  <c r="H26" i="15"/>
  <c r="Q26" i="15" s="1"/>
  <c r="Q24" i="15"/>
  <c r="P24" i="15"/>
  <c r="O24" i="15"/>
  <c r="H24" i="15"/>
  <c r="O22" i="15"/>
  <c r="H22" i="15"/>
  <c r="Q22" i="15" s="1"/>
  <c r="Q20" i="15"/>
  <c r="P20" i="15"/>
  <c r="O20" i="15"/>
  <c r="H20" i="15"/>
  <c r="O18" i="15"/>
  <c r="H18" i="15"/>
  <c r="H32" i="15" s="1"/>
  <c r="P18" i="15" l="1"/>
  <c r="P22" i="15"/>
  <c r="P26" i="15"/>
  <c r="P30" i="15"/>
  <c r="Q18" i="15"/>
  <c r="I22" i="14" l="1"/>
  <c r="H22" i="14"/>
  <c r="H18" i="14"/>
  <c r="H20" i="14"/>
  <c r="P20" i="14"/>
  <c r="O20" i="14"/>
  <c r="I19" i="14"/>
  <c r="P18" i="14"/>
  <c r="O18" i="14"/>
  <c r="I31" i="12"/>
  <c r="I30" i="12"/>
  <c r="O28" i="12"/>
  <c r="H28" i="12"/>
  <c r="P28" i="12" s="1"/>
  <c r="O26" i="12"/>
  <c r="H26" i="12"/>
  <c r="P26" i="12" s="1"/>
  <c r="O24" i="12"/>
  <c r="H24" i="12"/>
  <c r="P24" i="12" s="1"/>
  <c r="H23" i="12"/>
  <c r="O22" i="12"/>
  <c r="H22" i="12"/>
  <c r="P22" i="12" s="1"/>
  <c r="H21" i="12"/>
  <c r="H31" i="12" s="1"/>
  <c r="P20" i="12"/>
  <c r="Q20" i="12" s="1"/>
  <c r="O20" i="12"/>
  <c r="H20" i="12"/>
  <c r="H19" i="12"/>
  <c r="O18" i="12"/>
  <c r="H18" i="12"/>
  <c r="H30" i="12" s="1"/>
  <c r="Q18" i="14" l="1"/>
  <c r="Q20" i="14"/>
  <c r="Q26" i="12"/>
  <c r="Q28" i="12"/>
  <c r="Q22" i="12"/>
  <c r="Q24" i="12"/>
  <c r="P18" i="12"/>
  <c r="Q18" i="12" s="1"/>
  <c r="O24" i="11" l="1"/>
  <c r="N24" i="11"/>
  <c r="P24" i="11" s="1"/>
  <c r="K24" i="11"/>
  <c r="H24" i="11"/>
  <c r="O22" i="11"/>
  <c r="N22" i="11"/>
  <c r="P22" i="11" s="1"/>
  <c r="G22" i="11"/>
  <c r="N20" i="11"/>
  <c r="P20" i="11" s="1"/>
  <c r="G20" i="11"/>
  <c r="O20" i="11" s="1"/>
  <c r="O18" i="11"/>
  <c r="N18" i="11"/>
  <c r="P18" i="11" s="1"/>
  <c r="G18" i="11"/>
  <c r="H27" i="10" l="1"/>
  <c r="H26" i="10"/>
  <c r="P24" i="10"/>
  <c r="O24" i="10"/>
  <c r="Q24" i="10" s="1"/>
  <c r="I24" i="10"/>
  <c r="I23" i="10"/>
  <c r="P22" i="10"/>
  <c r="O22" i="10"/>
  <c r="Q22" i="10" s="1"/>
  <c r="I22" i="10"/>
  <c r="P20" i="10"/>
  <c r="O20" i="10"/>
  <c r="Q20" i="10" s="1"/>
  <c r="I20" i="10"/>
  <c r="I19" i="10"/>
  <c r="I27" i="10" s="1"/>
  <c r="P18" i="10"/>
  <c r="O18" i="10"/>
  <c r="Q18" i="10" s="1"/>
  <c r="I18" i="10"/>
  <c r="I26" i="10" s="1"/>
  <c r="H27" i="9" l="1"/>
  <c r="H26" i="9"/>
  <c r="P24" i="9"/>
  <c r="O24" i="9"/>
  <c r="Q24" i="9" s="1"/>
  <c r="I24" i="9"/>
  <c r="I23" i="9"/>
  <c r="P22" i="9"/>
  <c r="O22" i="9"/>
  <c r="Q22" i="9" s="1"/>
  <c r="I22" i="9"/>
  <c r="P20" i="9"/>
  <c r="O20" i="9"/>
  <c r="Q20" i="9" s="1"/>
  <c r="I20" i="9"/>
  <c r="I19" i="9"/>
  <c r="I27" i="9" s="1"/>
  <c r="P18" i="9"/>
  <c r="O18" i="9"/>
  <c r="Q18" i="9" s="1"/>
  <c r="I18" i="9"/>
  <c r="I26" i="9" s="1"/>
  <c r="K38" i="7" l="1"/>
  <c r="I38" i="7"/>
  <c r="H38" i="7"/>
  <c r="O36" i="7"/>
  <c r="N36" i="7"/>
  <c r="P36" i="7" s="1"/>
  <c r="N34" i="7"/>
  <c r="G34" i="7"/>
  <c r="O34" i="7" s="1"/>
  <c r="P34" i="7" s="1"/>
  <c r="N32" i="7"/>
  <c r="P32" i="7" s="1"/>
  <c r="G32" i="7"/>
  <c r="O32" i="7" s="1"/>
  <c r="P30" i="7"/>
  <c r="O30" i="7"/>
  <c r="N30" i="7"/>
  <c r="N28" i="7"/>
  <c r="G28" i="7"/>
  <c r="G38" i="7" s="1"/>
  <c r="O26" i="7"/>
  <c r="P26" i="7" s="1"/>
  <c r="N26" i="7"/>
  <c r="H26" i="7"/>
  <c r="G26" i="7"/>
  <c r="O24" i="7"/>
  <c r="N24" i="7"/>
  <c r="P24" i="7" s="1"/>
  <c r="O22" i="7"/>
  <c r="P22" i="7" s="1"/>
  <c r="N22" i="7"/>
  <c r="O20" i="7"/>
  <c r="N20" i="7"/>
  <c r="P20" i="7" s="1"/>
  <c r="O18" i="7"/>
  <c r="N18" i="7"/>
  <c r="P18" i="7" s="1"/>
  <c r="O28" i="7" l="1"/>
  <c r="P28" i="7" s="1"/>
  <c r="H18" i="6" l="1"/>
  <c r="H20" i="6" s="1"/>
  <c r="O18" i="6" l="1"/>
  <c r="P18" i="6"/>
  <c r="M20" i="5"/>
  <c r="H20" i="5"/>
  <c r="H22" i="5" s="1"/>
  <c r="H18" i="5"/>
  <c r="P18" i="5" s="1"/>
  <c r="Q18" i="5" s="1"/>
  <c r="I58" i="4"/>
  <c r="J58" i="4"/>
  <c r="K58" i="4"/>
  <c r="L58" i="4"/>
  <c r="H58" i="4"/>
  <c r="P58" i="4" s="1"/>
  <c r="O58" i="4"/>
  <c r="H56" i="4"/>
  <c r="P56" i="4" s="1"/>
  <c r="H54" i="4"/>
  <c r="P54" i="4" s="1"/>
  <c r="O56" i="4"/>
  <c r="O54" i="4"/>
  <c r="H52" i="4"/>
  <c r="P52" i="4" s="1"/>
  <c r="H50" i="4"/>
  <c r="P50" i="4" s="1"/>
  <c r="O52" i="4"/>
  <c r="O50" i="4"/>
  <c r="N20" i="4"/>
  <c r="N22" i="4" s="1"/>
  <c r="N24" i="4" s="1"/>
  <c r="N26" i="4" s="1"/>
  <c r="N28" i="4" s="1"/>
  <c r="N30" i="4" s="1"/>
  <c r="N32" i="4" s="1"/>
  <c r="N34" i="4" s="1"/>
  <c r="N36" i="4" s="1"/>
  <c r="N38" i="4" s="1"/>
  <c r="N40" i="4" s="1"/>
  <c r="N42" i="4" s="1"/>
  <c r="N44" i="4" s="1"/>
  <c r="N46" i="4" s="1"/>
  <c r="N48" i="4" s="1"/>
  <c r="N50" i="4" s="1"/>
  <c r="N52" i="4" s="1"/>
  <c r="N54" i="4" s="1"/>
  <c r="N56" i="4" s="1"/>
  <c r="N58" i="4" s="1"/>
  <c r="M20" i="4"/>
  <c r="M22" i="4" s="1"/>
  <c r="M24" i="4" s="1"/>
  <c r="M26" i="4" s="1"/>
  <c r="M28" i="4" s="1"/>
  <c r="M30" i="4" s="1"/>
  <c r="M32" i="4" s="1"/>
  <c r="M34" i="4" s="1"/>
  <c r="M36" i="4" s="1"/>
  <c r="M38" i="4" s="1"/>
  <c r="M40" i="4" s="1"/>
  <c r="M42" i="4" s="1"/>
  <c r="M44" i="4" s="1"/>
  <c r="M46" i="4" s="1"/>
  <c r="M48" i="4" s="1"/>
  <c r="M50" i="4" s="1"/>
  <c r="M52" i="4" s="1"/>
  <c r="M54" i="4" s="1"/>
  <c r="M56" i="4" s="1"/>
  <c r="M58" i="4" s="1"/>
  <c r="H46" i="4"/>
  <c r="P46" i="4" s="1"/>
  <c r="H48" i="4"/>
  <c r="P48" i="4" s="1"/>
  <c r="O48" i="4"/>
  <c r="O46" i="4"/>
  <c r="H42" i="4"/>
  <c r="P42" i="4" s="1"/>
  <c r="O44" i="4"/>
  <c r="H44" i="4"/>
  <c r="P44" i="4" s="1"/>
  <c r="O42" i="4"/>
  <c r="H40" i="4"/>
  <c r="P40" i="4" s="1"/>
  <c r="H38" i="4"/>
  <c r="P38" i="4" s="1"/>
  <c r="H32" i="4"/>
  <c r="P32" i="4" s="1"/>
  <c r="H18" i="4"/>
  <c r="O40" i="4"/>
  <c r="O38" i="4"/>
  <c r="H23" i="5"/>
  <c r="O20" i="5"/>
  <c r="O18" i="5"/>
  <c r="O36" i="4"/>
  <c r="H36" i="4"/>
  <c r="P36" i="4" s="1"/>
  <c r="H35" i="4"/>
  <c r="O34" i="4"/>
  <c r="H34" i="4"/>
  <c r="O32" i="4"/>
  <c r="H31" i="4"/>
  <c r="O30" i="4"/>
  <c r="H30" i="4"/>
  <c r="H29" i="4"/>
  <c r="O28" i="4"/>
  <c r="H28" i="4"/>
  <c r="H27" i="4"/>
  <c r="O26" i="4"/>
  <c r="H26" i="4"/>
  <c r="H25" i="4"/>
  <c r="O24" i="4"/>
  <c r="H24" i="4"/>
  <c r="H23" i="4"/>
  <c r="O22" i="4"/>
  <c r="H22" i="4"/>
  <c r="O20" i="4"/>
  <c r="H20" i="4"/>
  <c r="P20" i="4" s="1"/>
  <c r="O18" i="4"/>
  <c r="Q18" i="6" l="1"/>
  <c r="P20" i="5"/>
  <c r="Q20" i="5" s="1"/>
  <c r="Q58" i="4"/>
  <c r="Q54" i="4"/>
  <c r="Q56" i="4"/>
  <c r="Q50" i="4"/>
  <c r="Q52" i="4"/>
  <c r="Q46" i="4"/>
  <c r="Q48" i="4"/>
  <c r="Q42" i="4"/>
  <c r="Q44" i="4"/>
  <c r="P22" i="4"/>
  <c r="Q22" i="4" s="1"/>
  <c r="P28" i="4"/>
  <c r="Q28" i="4" s="1"/>
  <c r="P24" i="4"/>
  <c r="Q24" i="4" s="1"/>
  <c r="Q40" i="4"/>
  <c r="P30" i="4"/>
  <c r="Q30" i="4" s="1"/>
  <c r="Q38" i="4"/>
  <c r="Q32" i="4"/>
  <c r="P26" i="4"/>
  <c r="Q26" i="4" s="1"/>
  <c r="P18" i="4"/>
  <c r="Q18" i="4" s="1"/>
  <c r="Q36" i="4"/>
  <c r="P34" i="4"/>
  <c r="Q34" i="4" s="1"/>
  <c r="Q20" i="4"/>
</calcChain>
</file>

<file path=xl/comments1.xml><?xml version="1.0" encoding="utf-8"?>
<comments xmlns="http://schemas.openxmlformats.org/spreadsheetml/2006/main">
  <authors>
    <author>equipo 60</author>
    <author>Erika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I23" authorId="1" shapeId="0">
      <text>
        <r>
          <rPr>
            <b/>
            <sz val="9"/>
            <color indexed="81"/>
            <rFont val="Tahoma"/>
            <family val="2"/>
          </rPr>
          <t>Erika:</t>
        </r>
        <r>
          <rPr>
            <sz val="9"/>
            <color indexed="81"/>
            <rFont val="Tahoma"/>
            <family val="2"/>
          </rPr>
          <t xml:space="preserve">
CONTRATO RAFA</t>
        </r>
      </text>
    </comment>
    <comment ref="I25" authorId="1" shapeId="0">
      <text>
        <r>
          <rPr>
            <b/>
            <sz val="9"/>
            <color indexed="81"/>
            <rFont val="Tahoma"/>
            <family val="2"/>
          </rPr>
          <t>Erika:</t>
        </r>
        <r>
          <rPr>
            <sz val="9"/>
            <color indexed="81"/>
            <rFont val="Tahoma"/>
            <family val="2"/>
          </rPr>
          <t xml:space="preserve">
CONTRATOS LINA LOZANO Y VICTORIA</t>
        </r>
      </text>
    </comment>
    <comment ref="L29" authorId="1" shapeId="0">
      <text>
        <r>
          <rPr>
            <b/>
            <sz val="9"/>
            <color indexed="81"/>
            <rFont val="Tahoma"/>
            <family val="2"/>
          </rPr>
          <t>Erika:</t>
        </r>
        <r>
          <rPr>
            <sz val="9"/>
            <color indexed="81"/>
            <rFont val="Tahoma"/>
            <family val="2"/>
          </rPr>
          <t xml:space="preserve">
contratos KARL Y YESSICA SOTO</t>
        </r>
      </text>
    </comment>
    <comment ref="I30" authorId="1" shapeId="0">
      <text>
        <r>
          <rPr>
            <b/>
            <sz val="9"/>
            <color indexed="81"/>
            <rFont val="Tahoma"/>
            <family val="2"/>
          </rPr>
          <t>Erika:</t>
        </r>
        <r>
          <rPr>
            <sz val="9"/>
            <color indexed="81"/>
            <rFont val="Tahoma"/>
            <family val="2"/>
          </rPr>
          <t xml:space="preserve">
contratos luz amapro y erika leonel</t>
        </r>
      </text>
    </comment>
    <comment ref="L31" authorId="1" shapeId="0">
      <text>
        <r>
          <rPr>
            <b/>
            <sz val="9"/>
            <color indexed="81"/>
            <rFont val="Tahoma"/>
            <family val="2"/>
          </rPr>
          <t>Erika:</t>
        </r>
        <r>
          <rPr>
            <sz val="9"/>
            <color indexed="81"/>
            <rFont val="Tahoma"/>
            <family val="2"/>
          </rPr>
          <t xml:space="preserve">
TRANSFREENCIAS MEDIDAD POLICIA</t>
        </r>
      </text>
    </comment>
    <comment ref="H35" authorId="1" shapeId="0">
      <text>
        <r>
          <rPr>
            <b/>
            <sz val="9"/>
            <color indexed="81"/>
            <rFont val="Tahoma"/>
            <family val="2"/>
          </rPr>
          <t>Erika:</t>
        </r>
        <r>
          <rPr>
            <sz val="9"/>
            <color indexed="81"/>
            <rFont val="Tahoma"/>
            <family val="2"/>
          </rPr>
          <t xml:space="preserve">
pago energia celsia</t>
        </r>
      </text>
    </comment>
  </commentList>
</comments>
</file>

<file path=xl/comments2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3.xml><?xml version="1.0" encoding="utf-8"?>
<comments xmlns="http://schemas.openxmlformats.org/spreadsheetml/2006/main">
  <authors>
    <author>equipo 60</author>
  </authors>
  <commentList>
    <comment ref="A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Describa primero el código MGA y luego la meta personalizada en el PD</t>
        </r>
      </text>
    </comment>
    <comment ref="B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Se deben relacionar las actividades para el cumplimiento de la meta de acuerdol al proyecto de inversión</t>
        </r>
      </text>
    </comment>
    <comment ref="D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Describa el valor programado y ejecutado a nivel físico por cada una de las actividades</t>
        </r>
      </text>
    </comment>
    <comment ref="G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4.xml><?xml version="1.0" encoding="utf-8"?>
<comments xmlns="http://schemas.openxmlformats.org/spreadsheetml/2006/main">
  <authors>
    <author>equipo 60</author>
    <author>ALEXA AMAYA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</rPr>
          <t>ALEXA AMAYA:</t>
        </r>
        <r>
          <rPr>
            <sz val="9"/>
            <color indexed="81"/>
            <rFont val="Tahoma"/>
            <family val="2"/>
          </rPr>
          <t xml:space="preserve">
ANGIE CASTRILLION PSICOLOGA: 7500
LINA CARDENAS PSICOLOGA: 9500
PSICOLOGA DANIELA FORERO: 9000
ANGIE TOVAR TRABAJA: 5100
ELSA CORRALES TRABAJA: 5100
MARIANA ORTIZ TRABAJA: 1900
</t>
        </r>
      </text>
    </comment>
    <comment ref="C20" authorId="1" shapeId="0">
      <text>
        <r>
          <rPr>
            <sz val="9"/>
            <color indexed="81"/>
            <rFont val="Tahoma"/>
            <family val="2"/>
          </rPr>
          <t>LUISA MUÑOZ PSICO: 6000
MONICA IBAÑEZ PSICO: 3200
LAURA VANESA TRABAJA: 2300
MARIA PINTO ABOGADA: 4500
NATALIA RIVERA CHACON: 6400
RUBEN PERILLA: 8500
JULIET SORA: 8000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</rPr>
          <t>ALEXA AMAYA:</t>
        </r>
        <r>
          <rPr>
            <sz val="9"/>
            <color indexed="81"/>
            <rFont val="Tahoma"/>
            <family val="2"/>
          </rPr>
          <t xml:space="preserve">
Ruben perilla: 8500
Andres Moreno: 9000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</rPr>
          <t>ALEXA AMAYA:</t>
        </r>
        <r>
          <rPr>
            <sz val="9"/>
            <color indexed="81"/>
            <rFont val="Tahoma"/>
            <family val="2"/>
          </rPr>
          <t xml:space="preserve">
Nataly arvealo admo : 4.500
Andres Garzon: 4.000
mario enrique vargas: 5750
Judy villaquiran: 4000.</t>
        </r>
      </text>
    </comment>
  </commentList>
</comments>
</file>

<file path=xl/comments5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6.xml><?xml version="1.0" encoding="utf-8"?>
<comments xmlns="http://schemas.openxmlformats.org/spreadsheetml/2006/main">
  <authors>
    <author/>
    <author>Erika</author>
  </authors>
  <commentList>
    <comment ref="A15" authorId="0" shapeId="0">
      <text>
        <r>
          <rPr>
            <sz val="11"/>
            <color theme="1"/>
            <rFont val="Calibri"/>
            <family val="2"/>
            <scheme val="minor"/>
          </rPr>
          <t>equipo 60:
Describa primero el código MGA y luego la meta personalizada en el PD</t>
        </r>
      </text>
    </comment>
    <comment ref="B15" authorId="0" shapeId="0">
      <text>
        <r>
          <rPr>
            <sz val="11"/>
            <color theme="1"/>
            <rFont val="Calibri"/>
            <family val="2"/>
            <scheme val="minor"/>
          </rPr>
          <t>equipo 60:
Se deben relacionar las actividades para el cumplimiento de la meta de acuerdol al proyecto de inversión</t>
        </r>
      </text>
    </comment>
    <comment ref="D15" authorId="0" shapeId="0">
      <text>
        <r>
          <rPr>
            <sz val="11"/>
            <color theme="1"/>
            <rFont val="Calibri"/>
            <family val="2"/>
            <scheme val="minor"/>
          </rPr>
          <t xml:space="preserve">equipo 60:
Describa el parámetro o unidad de medida relacionada con la actividad, ejemplo: porcentaje, número, kilo, grados, hectáreas, etc.
</t>
        </r>
      </text>
    </comment>
    <comment ref="E15" authorId="0" shapeId="0">
      <text>
        <r>
          <rPr>
            <sz val="11"/>
            <color theme="1"/>
            <rFont val="Calibri"/>
            <family val="2"/>
            <scheme val="minor"/>
          </rPr>
          <t>equipo 60:
Describa el valor programado y ejecutado a nivel físico por cada una de las actividades</t>
        </r>
      </text>
    </comment>
    <comment ref="G15" authorId="0" shapeId="0">
      <text>
        <r>
          <rPr>
            <sz val="11"/>
            <color theme="1"/>
            <rFont val="Calibri"/>
            <family val="2"/>
            <scheme val="minor"/>
          </rPr>
          <t>equipo 60:
Describa el valor programado en el presupuesto y ejecutado anivel de las obligaciones generadas (OP)</t>
        </r>
      </text>
    </comment>
    <comment ref="H18" authorId="1" shapeId="0">
      <text>
        <r>
          <rPr>
            <b/>
            <sz val="9"/>
            <color indexed="81"/>
            <rFont val="Tahoma"/>
            <family val="2"/>
          </rPr>
          <t>Erika:</t>
        </r>
        <r>
          <rPr>
            <sz val="9"/>
            <color indexed="81"/>
            <rFont val="Tahoma"/>
            <family val="2"/>
          </rPr>
          <t xml:space="preserve">
profesionales op</t>
        </r>
      </text>
    </comment>
    <comment ref="K18" authorId="1" shapeId="0">
      <text>
        <r>
          <rPr>
            <b/>
            <sz val="9"/>
            <color indexed="81"/>
            <rFont val="Tahoma"/>
            <family val="2"/>
          </rPr>
          <t>Erika:</t>
        </r>
        <r>
          <rPr>
            <sz val="9"/>
            <color indexed="81"/>
            <rFont val="Tahoma"/>
            <family val="2"/>
          </rPr>
          <t xml:space="preserve">
defensores op</t>
        </r>
      </text>
    </comment>
  </commentList>
</comments>
</file>

<file path=xl/comments7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8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rFont val="Tahoma"/>
            <family val="2"/>
          </rPr>
          <t>equipo 60:</t>
        </r>
        <r>
          <rPr>
            <sz val="9"/>
            <rFont val="Tahoma"/>
            <family val="2"/>
          </rPr>
          <t xml:space="preserve">
</t>
        </r>
        <r>
          <rPr>
            <sz val="10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rFont val="Tahoma"/>
            <family val="2"/>
          </rPr>
          <t>equipo 60:</t>
        </r>
        <r>
          <rPr>
            <sz val="9"/>
            <rFont val="Tahoma"/>
            <family val="2"/>
          </rPr>
          <t xml:space="preserve">
</t>
        </r>
        <r>
          <rPr>
            <sz val="10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rFont val="Tahoma"/>
            <family val="2"/>
          </rPr>
          <t>equipo 60:</t>
        </r>
        <r>
          <rPr>
            <sz val="9"/>
            <rFont val="Tahoma"/>
            <family val="2"/>
          </rPr>
          <t xml:space="preserve">
</t>
        </r>
        <r>
          <rPr>
            <sz val="10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rFont val="Tahoma"/>
            <family val="2"/>
          </rPr>
          <t>equipo 60:</t>
        </r>
        <r>
          <rPr>
            <sz val="9"/>
            <rFont val="Tahoma"/>
            <family val="2"/>
          </rPr>
          <t xml:space="preserve">
</t>
        </r>
        <r>
          <rPr>
            <sz val="10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rFont val="Tahoma"/>
            <family val="2"/>
          </rPr>
          <t>equipo 60:</t>
        </r>
        <r>
          <rPr>
            <sz val="9"/>
            <rFont val="Tahoma"/>
            <family val="2"/>
          </rPr>
          <t xml:space="preserve">
</t>
        </r>
        <r>
          <rPr>
            <sz val="10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9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rFont val="Tahoma"/>
            <family val="2"/>
          </rPr>
          <t>equipo 60:</t>
        </r>
        <r>
          <rPr>
            <sz val="9"/>
            <rFont val="Tahoma"/>
            <family val="2"/>
          </rPr>
          <t xml:space="preserve">
</t>
        </r>
        <r>
          <rPr>
            <sz val="10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rFont val="Tahoma"/>
            <family val="2"/>
          </rPr>
          <t>equipo 60:</t>
        </r>
        <r>
          <rPr>
            <sz val="9"/>
            <rFont val="Tahoma"/>
            <family val="2"/>
          </rPr>
          <t xml:space="preserve">
</t>
        </r>
        <r>
          <rPr>
            <sz val="10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rFont val="Tahoma"/>
            <family val="2"/>
          </rPr>
          <t>equipo 60:</t>
        </r>
        <r>
          <rPr>
            <sz val="9"/>
            <rFont val="Tahoma"/>
            <family val="2"/>
          </rPr>
          <t xml:space="preserve">
</t>
        </r>
        <r>
          <rPr>
            <sz val="10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rFont val="Tahoma"/>
            <family val="2"/>
          </rPr>
          <t>equipo 60:</t>
        </r>
        <r>
          <rPr>
            <sz val="9"/>
            <rFont val="Tahoma"/>
            <family val="2"/>
          </rPr>
          <t xml:space="preserve">
</t>
        </r>
        <r>
          <rPr>
            <sz val="10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rFont val="Tahoma"/>
            <family val="2"/>
          </rPr>
          <t>equipo 60:</t>
        </r>
        <r>
          <rPr>
            <sz val="9"/>
            <rFont val="Tahoma"/>
            <family val="2"/>
          </rPr>
          <t xml:space="preserve">
</t>
        </r>
        <r>
          <rPr>
            <sz val="10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<sst xmlns="http://schemas.openxmlformats.org/spreadsheetml/2006/main" count="1091" uniqueCount="334">
  <si>
    <r>
      <rPr>
        <b/>
        <sz val="16"/>
        <rFont val="Arial"/>
        <family val="2"/>
      </rPr>
      <t xml:space="preserve">Codigo: </t>
    </r>
    <r>
      <rPr>
        <sz val="16"/>
        <rFont val="Arial"/>
        <family val="2"/>
      </rPr>
      <t>FOR-08-PRO-PET-01</t>
    </r>
  </si>
  <si>
    <r>
      <rPr>
        <b/>
        <sz val="16"/>
        <rFont val="Arial"/>
        <family val="2"/>
      </rPr>
      <t>Version:</t>
    </r>
    <r>
      <rPr>
        <sz val="16"/>
        <rFont val="Arial"/>
        <family val="2"/>
      </rPr>
      <t xml:space="preserve"> 01</t>
    </r>
  </si>
  <si>
    <r>
      <rPr>
        <b/>
        <sz val="16"/>
        <rFont val="Arial"/>
        <family val="2"/>
      </rPr>
      <t xml:space="preserve">Fecha: </t>
    </r>
    <r>
      <rPr>
        <sz val="16"/>
        <rFont val="Arial"/>
        <family val="2"/>
      </rPr>
      <t>31/08/2017</t>
    </r>
  </si>
  <si>
    <r>
      <rPr>
        <b/>
        <sz val="16"/>
        <rFont val="Arial"/>
        <family val="2"/>
      </rPr>
      <t xml:space="preserve">Pagina: </t>
    </r>
    <r>
      <rPr>
        <sz val="16"/>
        <rFont val="Arial"/>
        <family val="2"/>
      </rPr>
      <t>1 de  1</t>
    </r>
  </si>
  <si>
    <t xml:space="preserve">FECHA DE  SEGUIMIENTO: </t>
  </si>
  <si>
    <t>GOBERNABILIDAD PARA TODOS</t>
  </si>
  <si>
    <t xml:space="preserve">RELACION DE CONTRATOS Y CONVENIOS </t>
  </si>
  <si>
    <t>SECTOR:</t>
  </si>
  <si>
    <t>No</t>
  </si>
  <si>
    <t>OBJETO</t>
  </si>
  <si>
    <t>VALOR</t>
  </si>
  <si>
    <t xml:space="preserve">PROGRAMA:  </t>
  </si>
  <si>
    <t>FORTALECIMIENTO DE LA CONVIVENCIA Y LA SEGURIDAD CIUDADANA</t>
  </si>
  <si>
    <t xml:space="preserve">NOMBRE  DEL PROYECTO POAI: </t>
  </si>
  <si>
    <t xml:space="preserve">CODIGO BPPIM: </t>
  </si>
  <si>
    <t>UNIDAD DE MEDIDA</t>
  </si>
  <si>
    <t>PROGRAMACION (dd/mm/aa)</t>
  </si>
  <si>
    <t>INDICE FISICO</t>
  </si>
  <si>
    <t>INDICE INVERSION</t>
  </si>
  <si>
    <t>EFICIENCIA</t>
  </si>
  <si>
    <t>MPIO</t>
  </si>
  <si>
    <t>SGP</t>
  </si>
  <si>
    <t>REGALIAS</t>
  </si>
  <si>
    <t xml:space="preserve">INICIO </t>
  </si>
  <si>
    <t>TERMINACION</t>
  </si>
  <si>
    <t>1a. Apoyar las iniciativas en materia de seguridad y convivencia ciudadana de los organismos o entidades que forman parte del Comité de Orden Público.</t>
  </si>
  <si>
    <t>P</t>
  </si>
  <si>
    <t>Nùmero de iniciativas en materia de seguridad y convivencia ciudadana de los organimos de seguridad</t>
  </si>
  <si>
    <t>E</t>
  </si>
  <si>
    <t>1b. Desarrollar en coordinación  con los organismos de seguridad las acciones preventivas en materia de seguridad que realicen las Entidades en materia de Seguridad.</t>
  </si>
  <si>
    <t>Nùmero de acciones preventivas en materia de seguridad realizadas</t>
  </si>
  <si>
    <t>2a. Implementar de un programa para la formación ciudadana, seguridad y convivencia.</t>
  </si>
  <si>
    <t>2b. Realizar jornadas de capacitación a estudiantes de las instituciones educativas en el Municipio de Ibagué</t>
  </si>
  <si>
    <t>Número de jornadas de capacitación realizadas</t>
  </si>
  <si>
    <t xml:space="preserve">3a. Construir y adoptar la política pública de Cultura ciudadana con visión integral de ciudad </t>
  </si>
  <si>
    <t>3b.  Implementación de una estrategia de gestores de seguridad y convivencia ciudadana.</t>
  </si>
  <si>
    <t>Número de estrategias implementadas</t>
  </si>
  <si>
    <t>3c. Ejecutar estrategias de prevención aplicando las medidas correctivas establecidas en el código de convivencia y del reclutamiento forzado, uso y utilización de NNAJ.</t>
  </si>
  <si>
    <t>4b. Realizar el seguimiento del Plan Integral de seguridad y convivencia ciudadana ante las entidades que hacen parte del comité de orden público.</t>
  </si>
  <si>
    <t xml:space="preserve">Nùmeros de seguimiento Plan Integral de Seguridad y Convivencia </t>
  </si>
  <si>
    <t>Nùmero de camaras de seguridad mantenidas</t>
  </si>
  <si>
    <t>Nùmero Kits de Cámaras de seguridad instaladas</t>
  </si>
  <si>
    <t>TOTAL PLAN DE ACCION</t>
  </si>
  <si>
    <t>METAS DE RESULTADO</t>
  </si>
  <si>
    <t>METAS DE PRODUCTO</t>
  </si>
  <si>
    <t>SECRETARIO DESPACHO / GERENTE</t>
  </si>
  <si>
    <t>JUSTICIA Y  DEL DERECHO</t>
  </si>
  <si>
    <t>INDICADORES DE GESTION</t>
  </si>
  <si>
    <t>1b. Realizar el seguimiento a la atención de la población privada de la libertad</t>
  </si>
  <si>
    <t>Nùmero de seguimientos</t>
  </si>
  <si>
    <t>TOTAL  PLAN  DE  ACCIÓN</t>
  </si>
  <si>
    <t>NOMBRE: EDUAR AMAYA MARQUEZ</t>
  </si>
  <si>
    <t>Número de acciones de publicidad y promoción</t>
  </si>
  <si>
    <t>Número de recompensas entregadas</t>
  </si>
  <si>
    <t>Infraestructura de soporte adecuada</t>
  </si>
  <si>
    <t>número de inspecciones de policia dotadas</t>
  </si>
  <si>
    <t>Infraestructura para la promoción a la cultura de la legalidad a la convivencia ampliada</t>
  </si>
  <si>
    <t>Número de acciones para el fortalecimeinto de la infraestructura de seguridad y convivencia ampliada</t>
  </si>
  <si>
    <t>Numero de campañas de divulgación</t>
  </si>
  <si>
    <t>Numero de seguimeinto realizados</t>
  </si>
  <si>
    <t>AMPLIACION  EN LA CAPACIDAD DE MANTENIMIENTO DE CUERPOS DE PERSONAS NO IDENTIFICADAS O IDENTIFICADAS Y NO RECLAMADAS EN EL MUNICIPIO DE IBAGUÉ</t>
  </si>
  <si>
    <t xml:space="preserve">
SALUD PREVENTIVA, HUMANIZADA Y OPORTUNA</t>
  </si>
  <si>
    <t>SALUD Y PROTECCIÓN SOCIAL</t>
  </si>
  <si>
    <t>CULTURA Y SOCIEDAD PARA TODOS</t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</si>
  <si>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</si>
  <si>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 xml:space="preserve">Codigo: </t>
    </r>
    <r>
      <rPr>
        <sz val="16"/>
        <rFont val="Arial"/>
        <family val="2"/>
      </rPr>
      <t>FOR-08-PRO-PET-01</t>
    </r>
  </si>
  <si>
    <r>
      <t>Version:</t>
    </r>
    <r>
      <rPr>
        <sz val="16"/>
        <rFont val="Arial"/>
        <family val="2"/>
      </rPr>
      <t xml:space="preserve"> 01</t>
    </r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</si>
  <si>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</si>
  <si>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</si>
  <si>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</si>
  <si>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t xml:space="preserve">SECRETARÍA / ENTIDAD:                                                           </t>
  </si>
  <si>
    <t xml:space="preserve"> GOBIERNO</t>
  </si>
  <si>
    <t>GRUPO: DESPACHO- DIRECCION DE SEGURIDAD Y CONVIVENCIA CIUDADANA</t>
  </si>
  <si>
    <t xml:space="preserve">FECHA DE PROGRAMACION: </t>
  </si>
  <si>
    <t>LINEA ESTRATEGICA:</t>
  </si>
  <si>
    <t>GOBIERNO TERRITORIAL</t>
  </si>
  <si>
    <t>FORTALECIMIENTO DEL BUEN GOBIERNO Y MEJORAMIENTO DE LA PERCEPCION DE LA SEGURIDAD COLECTIVA Y CONVIVENCIA CIUDADANA ARMONIOSA EN EL MUNICIPIO DE IBAGUÉ .</t>
  </si>
  <si>
    <t xml:space="preserve">CODIGO PRESUPUESTAL:                                             </t>
  </si>
  <si>
    <t>2.08.3.2.02.01.003, 2.08.3.2.01.01.003.07.01, 2.08.3.2.02.02.005, 2.08.3.2.02.02.008, 2.08.3.2.01.01.003.03.02, 2.08.3.2.02.02.009, 2.08.3.2.02.02.006, 2.08.3.2.01.01.003.05.03</t>
  </si>
  <si>
    <t>ACTIVIDADES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</si>
  <si>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</si>
  <si>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CANTIDAD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</si>
  <si>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</si>
  <si>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COSTO TOTAL
(PESOS)</t>
  </si>
  <si>
    <t xml:space="preserve">FUENTES DE FINANCIACION                           </t>
  </si>
  <si>
    <t>OTROS</t>
  </si>
  <si>
    <t xml:space="preserve">4501004- Apoyar las iniciativas en  materia seguridad de y convivencia ciudadana de los organismos o entidades que forman parte del Comité de orden público o grupos de valor, tales como la red veteranos de la fuerza pública </t>
  </si>
  <si>
    <t xml:space="preserve">P </t>
  </si>
  <si>
    <t>O</t>
  </si>
  <si>
    <t xml:space="preserve">4501049- Implementación de un programa para la formación ciudadana, seguridad y convivencia. </t>
  </si>
  <si>
    <t>Número de programas implementado</t>
  </si>
  <si>
    <t>4501046- Construir y adoptar la política pública de Cultura ciudadana con visión integral de Ciudad.</t>
  </si>
  <si>
    <t xml:space="preserve">Política Pública </t>
  </si>
  <si>
    <t xml:space="preserve">4501028- Dotación, mantenimiento fortalecimiento SIES. </t>
  </si>
  <si>
    <t>5. Realizar la Dotación, mantenimiento y/o fortalecimiento del SIES.</t>
  </si>
  <si>
    <t>4501028- Adquisición e instalación de treinta camaras de seguridad y/o kits de vigilancia comunitaria.</t>
  </si>
  <si>
    <t>6. Adquirir e Instalar treinta (30) cámaras de seguridad y/o kits de vigilancia comunitaria</t>
  </si>
  <si>
    <t>INDICADORES DE RESULTADO</t>
  </si>
  <si>
    <t>Unidad de Medida</t>
  </si>
  <si>
    <t xml:space="preserve">Medición </t>
  </si>
  <si>
    <t>SECRETARIO DE GOBIERNO</t>
  </si>
  <si>
    <t>Tasa de Extorsión x 100.000 habitantes</t>
  </si>
  <si>
    <t>META DE RESULTADO  No. 1 Disminuir la Tasa de Extorsión x 100.000 habitantes</t>
  </si>
  <si>
    <t>Tasa</t>
  </si>
  <si>
    <t>Prevenciòn de conductas contravencionales (querellas)  delictivas</t>
  </si>
  <si>
    <t>META DE RESULTADO  No. 2 Disminuir Prevenciòn de conductas contravencionales (querellas)  delictivas</t>
  </si>
  <si>
    <t>Número</t>
  </si>
  <si>
    <t>FIRMA</t>
  </si>
  <si>
    <t>META DE RESULTADO  No.3 Disminuir Prevenciòn de conductas contravencionales (querellas)  delictivas</t>
  </si>
  <si>
    <t>Tasa de Hurto a personas x 100.000 habitantes</t>
  </si>
  <si>
    <t>META DE RESULTADO  No. 4 Disminuir Tasa de Hurto a personas x 100.000 habitantes</t>
  </si>
  <si>
    <t>Primera medida correctiva al Código Nacional de Policía más impuesta en la entidad territorial</t>
  </si>
  <si>
    <t>META DE RESULTADO  No. 5.  Disminuir Primera medida correctiva al Código Nacional de Policía más impuesta en la entidad territorial</t>
  </si>
  <si>
    <t xml:space="preserve">FIRMA: </t>
  </si>
  <si>
    <t>META DE RESULTADO  No. 6.  Disminuir Tasa de Hurto a personas x 100.000 habitantes</t>
  </si>
  <si>
    <t>GOBIERNO</t>
  </si>
  <si>
    <t xml:space="preserve">GRUPO: </t>
  </si>
  <si>
    <t xml:space="preserve">LINEA ESTRATEGICA: </t>
  </si>
  <si>
    <t>JUSTICIA PARA TODOS</t>
  </si>
  <si>
    <r>
      <t xml:space="preserve">Objetivos: </t>
    </r>
    <r>
      <rPr>
        <sz val="16"/>
        <rFont val="Arial"/>
        <family val="2"/>
      </rPr>
      <t>Población privada de la libertad atendida en el marco de los derechos humanos y la ley 65 de 1993.población privada de la libertad atendida en el marco de los derechos humanos y la ley 65 de 1993.</t>
    </r>
  </si>
  <si>
    <t xml:space="preserve">PROGRAMA: </t>
  </si>
  <si>
    <t xml:space="preserve"> SISTEMA PENITENCIARIO Y CARCELARIO EN EL MARCO DE LOS DERECHOS HUMANOS</t>
  </si>
  <si>
    <t>MEJORAMIENTO EN LA ATENCION DE LA POBLACION PRIVADA DE LA LIBERTAD EN ESTADO DE SINDICADOS O INDICIADOS EN EL MUNICIPIO DE IBAGUE / FORTALECIMIENTO DE LA SEGURIDAD "IBAGUÉ CIUDAD SEGURA" EN EL MUNICIPIO DE IBAGUÉ</t>
  </si>
  <si>
    <t xml:space="preserve">CODIGO PRESUPUESTAL:                               </t>
  </si>
  <si>
    <t>1206007: Servicio de bienestar a la población privada de libertad</t>
  </si>
  <si>
    <t>1a. Desarrollar acciones de coordinación entre el INPEC, Policía Metropolitana y Alcaldía, con el fin de atender las necesidades de la población privada de la libertad en el Municipio de Ibagué.</t>
  </si>
  <si>
    <t>Número de Personas  privadas de la libertad atendidas</t>
  </si>
  <si>
    <t xml:space="preserve">Tasa de violencia intrafamiliar </t>
  </si>
  <si>
    <r>
      <t xml:space="preserve">META DE RESULTADO  No. 1 </t>
    </r>
    <r>
      <rPr>
        <sz val="12"/>
        <rFont val="Arial"/>
        <family val="2"/>
      </rPr>
      <t>DISMINUIR LA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TASA DE VIOLENCIA INTRAFAMILIAR</t>
    </r>
  </si>
  <si>
    <t xml:space="preserve">4501056- Fortalecer el programa de recompensas por colaboración ciudadana </t>
  </si>
  <si>
    <t>7.a.Fortalecer el programa de recompensas por colaboración ciudadana</t>
  </si>
  <si>
    <t>7.b. Desarrollar estrategias de divulgación (publicidad y promoción de recompensas)</t>
  </si>
  <si>
    <t xml:space="preserve">OBSERVACIONES: </t>
  </si>
  <si>
    <t>4501083- Acondicionamiento de infraestructura para el CTP  (Centro de  Traslado por Infraestructura de soporte adecuada)</t>
  </si>
  <si>
    <t>8.a. Acondicionar de infraestructura para el CTP (Centro de Traslado por
Protección)</t>
  </si>
  <si>
    <t>8.b.Realizar el seguimiento a la operación del CTP</t>
  </si>
  <si>
    <t>META DE RESULTADO  No. 7. Disminuir la Tasa de Extorsión x 100.000 habitantes</t>
  </si>
  <si>
    <t>META DE RESULTADO  No. 8. Disminuir Primera medida correctiva al Código Nacional de Policía más impuesta en la entidad territorial</t>
  </si>
  <si>
    <t>9.a. Fortalecer la infraestructura física, humana y tecnológica de las
Inspecciones de Policía y  Corregidurías.</t>
  </si>
  <si>
    <t>9.b.Mejorar el servicio de justicia logrando el desarrollo de los procesos legalesy administrativos con mayor eficiencia.</t>
  </si>
  <si>
    <t>META DE RESULTADO  No. 9.  Disminuir Prevenciòn de conductas contravencionales (querellas)  delictivas</t>
  </si>
  <si>
    <t>DIRECTOR DE SEGURIDAD Y CONVIVENCIA CIUDADANA
SERGIO ARMANDO SAAVEDRA</t>
  </si>
  <si>
    <t xml:space="preserve"> 4501025-Fortalecer  la infraestructura física,humana y tecnológica de las Inspecciones de Policía y Corregidurías.</t>
  </si>
  <si>
    <t>10.a. Fortalecer la infraestructura física para la seguridad.</t>
  </si>
  <si>
    <t>10.b.Coordinar con las Entidades en materia de Seguridad, el fortalecimiento del la infraestructura para mejorar el servicio de seguridad en el Municipio.</t>
  </si>
  <si>
    <t>4501037-Infraestructura para la promoción a la cultura de la legalidad y a la convivencia ampliada</t>
  </si>
  <si>
    <t>META DE RESULTADO  No. 10. Disminuir Prevenciòn de conductas contravencionales (querellas)  delictivas</t>
  </si>
  <si>
    <t>4501053-Servicio de apoyo financiero para la formación en carreras militares y policiales</t>
  </si>
  <si>
    <t>11.a.Implementar programas de apoyo para el acceso a la formación en carreras militares y policiales.</t>
  </si>
  <si>
    <t>11.b. Promocionar y divulgar el programa de formación para que los jóvenes que ingresen a la Escuela de formación de la policía en el Tolima para que presten su servicio policial en el Municipio de Ibagué</t>
  </si>
  <si>
    <t>Número de Jóvenes apoyados</t>
  </si>
  <si>
    <t>META DE RESULTADO  No. 11. Disminuir Prevenciòn de conductas contravencionales (querellas)  delictivas</t>
  </si>
  <si>
    <r>
      <t xml:space="preserve">Objetivos: </t>
    </r>
    <r>
      <rPr>
        <sz val="16"/>
        <rFont val="Arial"/>
        <family val="2"/>
      </rPr>
      <t xml:space="preserve">Disminuir los índices de los comportamientos contrarios a la seguridad y convivencia ciudadana en el municipio de Ibagué.
</t>
    </r>
  </si>
  <si>
    <r>
      <t xml:space="preserve">RUBROS: </t>
    </r>
    <r>
      <rPr>
        <sz val="14"/>
        <rFont val="Arial"/>
        <family val="2"/>
      </rPr>
      <t>OTROS BIENES TRANSPORTABLES (EXCEPTO PRODUCTOS METÁLICOS, MAQUINARIA Y EQUIPO), VEHÍCULOS AUTOMOTORES, REMOLQUES Y SEMIRREMOLQUES; Y SUS PARTES, PIEZAS Y ACCESORIOS</t>
    </r>
    <r>
      <rPr>
        <b/>
        <sz val="14"/>
        <rFont val="Arial"/>
        <family val="2"/>
      </rPr>
      <t xml:space="preserve">, </t>
    </r>
    <r>
      <rPr>
        <sz val="14"/>
        <rFont val="Arial"/>
        <family val="2"/>
      </rPr>
      <t>CONSTRUCCION Y SERVICIOS DE LA CONSTRUCCIÓN, SERVICIOS PRESTADOS A LAS EMPRESAS Y SERVICIOS DE PRODUCCIÓN, MAQUINARIA DE INFORMÁTICA Y SUS PARTES, PIEZAS Y ACCESORIOS, SERVICIOS PARA LA COMUNIDAD, SOCIALES Y PERSONALES, COMERCIO Y DISTRIBUCION;ALOJAMIENTO; SERVICIOS DE SUMINISTRO DE COMIDAS Y BEBIDAS; SERVICIOS DE TRANSPORTE; Y SERVICIOS DE DISTRIBUCIÓN DE ELECTRICIDAD, GAS Y AGUA, RADIORRECEPTORES Y RECEPTORES DE TELEVISIÓN; APARATOS PARA LA GRABACIÓN Y REPRODUCCIÓN DE SONIDO Y VIDEO; MICRÓFONOS, ALTAVOCES, AMPLIFICADORES, ETC.</t>
    </r>
  </si>
  <si>
    <t>2025</t>
  </si>
  <si>
    <t xml:space="preserve">2.08.3.2.02.01.002, 2.08.3.2.01.01.003.07.01, 2.08.3.2.02.01.003, 2.08.3.2.02.02.009, </t>
  </si>
  <si>
    <t>RUBROS:PRODUCTOS ALIMENTICIOS, BEBIDAS Y TABACO; TEXTILES, PRENDAS DE VESTIR Y PRODUCTOS DE CUERO, VEHÍCULOS AUTOMOTORES, REMOLQUES Y SEMIRREMOLQUES; Y SUS PARTES, PIEZAS Y ACCESORIOS,  OTROS BIENES TRANSPORTABLES (EXCEPTO PRODUCTOS METÁLICOS, MAQUINARIA Y EQUIPO), SERVICIOS PARA LA COMUNIDAD, SOCIALES Y PERSONALES.</t>
  </si>
  <si>
    <t>1a. Coordinar acciones con el Administrador del Cementerio Central con el fin de establecer los espacios necesarios para los cadáveres no identificados</t>
  </si>
  <si>
    <t xml:space="preserve">Objetivos: </t>
  </si>
  <si>
    <t xml:space="preserve">META DE RESULTADO  No. 1 </t>
  </si>
  <si>
    <t>Cementerios habilitados</t>
  </si>
  <si>
    <t>SERVICIOS PARA LA COMUNIDAD, SOCIALES Y PERSONALES</t>
  </si>
  <si>
    <t>2.08.3.2.02.02.009</t>
  </si>
  <si>
    <t>SECRETARIA DE GOBIERNO</t>
  </si>
  <si>
    <r>
      <t xml:space="preserve">GRUPO: </t>
    </r>
    <r>
      <rPr>
        <sz val="12"/>
        <rFont val="Arial"/>
        <family val="2"/>
      </rPr>
      <t>DESPACHO - CENTRO DE ATENCIÓN Y PROTECCIÓN ANIMAL - CAPA</t>
    </r>
  </si>
  <si>
    <t>LINEA ESTRATEGICA</t>
  </si>
  <si>
    <r>
      <t xml:space="preserve">Objetivos 
</t>
    </r>
    <r>
      <rPr>
        <sz val="12"/>
        <rFont val="Arial"/>
        <family val="2"/>
      </rPr>
      <t>DISMINUIR EL NÚMERO DE ANIMALES DOMÉSTICOS EN CONDICIÓN DE VULNERABILIDAD EN EL MUNICIPIO DE IBAGUÉ</t>
    </r>
  </si>
  <si>
    <t>SECTOR</t>
  </si>
  <si>
    <t>PROGRAMA</t>
  </si>
  <si>
    <t>NOMBRE  DEL PROYECTO POAI</t>
  </si>
  <si>
    <t>FORTALECIMIENTO DE LA ATENCIÓN INTEGRAL DE LOS ANIMALES EN CONDICIÓN DE VULNERABILIDAD EN EL MUNICIPIO DE IBAGUÉ</t>
  </si>
  <si>
    <t>CODIGO PRESUPUESTAL:                                                       RUBROS:</t>
  </si>
  <si>
    <t>2.08.3.2.02.02.009 - 2.08.3.2.02.02.009 - 2.08.3.2.02.02.009 - 2.08.3.2.01.01.001.02.08</t>
  </si>
  <si>
    <r>
      <t xml:space="preserve">RUBROS
</t>
    </r>
    <r>
      <rPr>
        <sz val="12"/>
        <rFont val="Arial"/>
        <family val="2"/>
      </rPr>
      <t>SERVICIOS PARA LA COMUNIDAD, SOCIALES Y PERSONALES- SERVICIOS PARA LA COMUNIDAD, SOCIALES Y PERSONALES - SERVICIOS PARA LA COMUNIDAD, SOCIALES Y PERSONALES- EDIFICIOS RELACIONADOS CON SALUD</t>
    </r>
  </si>
  <si>
    <t>4501058-META DE PRODUCTO No. 1: Infraestructura para el bienestar animal construida y dotada</t>
  </si>
  <si>
    <t xml:space="preserve">1.a Infraestructura para el bienestar animal dotada </t>
  </si>
  <si>
    <t>Número de cosos municipales</t>
  </si>
  <si>
    <t>1.b Formular e Implementar el Plan de Gestión Integral de Residuos Sólidos (PIGIRS) y el Plan Integral de Residuos Hospitalarios (PEGIRASA)</t>
  </si>
  <si>
    <t xml:space="preserve">Numero de Planes formulados e implementados </t>
  </si>
  <si>
    <t>4501049-META DE PRODUCTO No. 2: Jornadas de sensibilización en tenencia responsable de animales.</t>
  </si>
  <si>
    <t>2.a Campañas para promover y fortalecer la tenencia responsable de mascotas</t>
  </si>
  <si>
    <t>Numero de campañas</t>
  </si>
  <si>
    <t>2.b Capacitaciones para socialización de la ley de Bienestar Animal</t>
  </si>
  <si>
    <t>Numero de capacitaciones</t>
  </si>
  <si>
    <t>4501061-META DE PRODUCTO No. 3: Atención médica veterinaria a animales maltratados, abandonados, pérdida, desatención estatal o de tenencia irresponsable o en situación de vulnerabilidad y aprehendidos por la policía o en riesgo.</t>
  </si>
  <si>
    <t xml:space="preserve">3.a Servicio de atención medica veterinaria general </t>
  </si>
  <si>
    <t>Numero de animales atendidos</t>
  </si>
  <si>
    <t xml:space="preserve">3.b Jornadas de esterilización gratuitas </t>
  </si>
  <si>
    <t xml:space="preserve">Numero de animales esterilizados </t>
  </si>
  <si>
    <t>3.c Seguimiento de los casos de maltrato animal</t>
  </si>
  <si>
    <t>Numero de seguimientos de casos de maltrato animal</t>
  </si>
  <si>
    <t>3.d Fortalecimiento de la implementación, articulación y promoción de las acciones de la Política de Bienestar Animal.</t>
  </si>
  <si>
    <t>Politica de Bienestar Animal implementada, articulada y promovida</t>
  </si>
  <si>
    <t>4501061-META DE PRODUCTO No. 4: Animales entregados en calidad de adopción</t>
  </si>
  <si>
    <t>4.a Jornadas de adopción articuladas con los grupos de valor para los animales rescatados en situación de vulnerabilidad</t>
  </si>
  <si>
    <t>Numero de animales rescatados entregados en adopción</t>
  </si>
  <si>
    <t>4.b Recolección de animales que se encuentren en situación de vulnerabilidad</t>
  </si>
  <si>
    <t>Numero de animales recolectados</t>
  </si>
  <si>
    <t>TOTAL  PLAN  DE  ACCIÓN 2025</t>
  </si>
  <si>
    <t>Prevención de conductas contravencionales (querellas) delictivas</t>
  </si>
  <si>
    <t>OBSERVACIONES:</t>
  </si>
  <si>
    <t>ASESORA CENTRO DE PROTECCIO  ANIMAL CAPA 
CAROLINA VELOZA</t>
  </si>
  <si>
    <t>GRUPO: DIRECCIÓN DE JUSTICIA</t>
  </si>
  <si>
    <t>FECHA DE  SEGUIMIENTO:</t>
  </si>
  <si>
    <r>
      <t xml:space="preserve">Objetivos: 
</t>
    </r>
    <r>
      <rPr>
        <sz val="16"/>
        <rFont val="Arial"/>
        <family val="2"/>
      </rPr>
      <t xml:space="preserve">
FORTALECER LA EFECTIVIDAD EN LA PRESTACIÓN DEL SERVICIO DE JUSTICIA ADMINISTRATIVA PARA LA GARANTIA DE LA ATENCIÓN INTEGRAL A LA COMUNIDAD EN GENERAL EN EL MUNICIPIO DE IBAGUÉ.</t>
    </r>
  </si>
  <si>
    <t>PROMOCIÒN AL ACCESO A LA JUSTICIA</t>
  </si>
  <si>
    <t>FORTALECIMIENTO DEL SERVICIO DE JUSTICIA ADMINISTRATIVA EN EL MUNICIPIO DE IBAGUÈ</t>
  </si>
  <si>
    <t xml:space="preserve">CODIGO PRESUPUESTAL:  2.08.3.2.02.02.009                                    </t>
  </si>
  <si>
    <t>RUBROS: SERVICIOS PARA LA COMUNIDAD, SOCIALES Y PERSONALES</t>
  </si>
  <si>
    <t>120201900 - Mejoramiento del servicio de justicia administrativa para la atención y prevención de casos de violencia intrafamiliar, genero y demas que pongan en riesgo la vida e integridad personal.</t>
  </si>
  <si>
    <r>
      <rPr>
        <sz val="12"/>
        <color theme="1"/>
        <rFont val="Arial"/>
        <family val="2"/>
      </rPr>
      <t xml:space="preserve">1a. </t>
    </r>
    <r>
      <rPr>
        <sz val="12"/>
        <rFont val="Arial"/>
        <family val="2"/>
      </rPr>
      <t>Crear e implementar una estrategia  de atención y prevención en casos de violencia intrafamiliar, género y demás que pongan en riesgo la vida e integridad personal.</t>
    </r>
  </si>
  <si>
    <t>Numero de estrategias desarrolladas</t>
  </si>
  <si>
    <r>
      <rPr>
        <sz val="12"/>
        <color theme="1"/>
        <rFont val="Arial"/>
        <family val="2"/>
      </rPr>
      <t xml:space="preserve">1b. </t>
    </r>
    <r>
      <rPr>
        <sz val="12"/>
        <rFont val="Arial"/>
        <family val="2"/>
      </rPr>
      <t>Desarrollar acciones de prevención y promoción en materia de la disminución de casos de todo tipo de violencias.</t>
    </r>
  </si>
  <si>
    <t>120100300 -  Formular e implementar un programa de intervención social y de investigación para socializar y brindar herramientas de conocimiento a la comunidad con respecto a los deberes y derechos ciudadanos, para garantizar la seguridad, convivencia y mejorar la cultura ciudadana.</t>
  </si>
  <si>
    <r>
      <rPr>
        <sz val="12"/>
        <color theme="1"/>
        <rFont val="Arial"/>
        <family val="2"/>
      </rPr>
      <t xml:space="preserve">2 a. </t>
    </r>
    <r>
      <rPr>
        <sz val="12"/>
        <rFont val="Arial"/>
        <family val="2"/>
      </rPr>
      <t>Formular e implementar un programa de intervención social y de investigación</t>
    </r>
  </si>
  <si>
    <t>Numero de programa de intervención social</t>
  </si>
  <si>
    <r>
      <rPr>
        <sz val="12"/>
        <color theme="1"/>
        <rFont val="Arial"/>
        <family val="2"/>
      </rPr>
      <t xml:space="preserve">2b. </t>
    </r>
    <r>
      <rPr>
        <sz val="12"/>
        <rFont val="Arial"/>
        <family val="2"/>
      </rPr>
      <t>Desarrollar acciones de intervención e investigación dirigidas a garantizar la convivencia, paz y seguridad.</t>
    </r>
  </si>
  <si>
    <r>
      <t xml:space="preserve">META DE RESULTADO  No.1 </t>
    </r>
    <r>
      <rPr>
        <sz val="12"/>
        <rFont val="Arial"/>
        <family val="2"/>
      </rPr>
      <t>Disminuir la tasa de violencia intrafamiliar por 100.000 habitantes.</t>
    </r>
  </si>
  <si>
    <t>tasa</t>
  </si>
  <si>
    <t>NOMBRE: EDUAR AMAYA MARQUEZ - SECRETARIO DE GOBIERNO</t>
  </si>
  <si>
    <r>
      <t xml:space="preserve">META DE RESULTADO  No.2 </t>
    </r>
    <r>
      <rPr>
        <sz val="12"/>
        <rFont val="Arial"/>
        <family val="2"/>
      </rPr>
      <t xml:space="preserve">Disminuir la primera medida correctiva al codigo nacional de policia mas impuesta en la entidad territorial . </t>
    </r>
  </si>
  <si>
    <t>Numero</t>
  </si>
  <si>
    <t>FRANCISCO JOSE ESPIN ACOSTA -  DIRECTOR DE JUSTICIA</t>
  </si>
  <si>
    <t>GRUPO: DESPACHO GOBIERNO- OFICINA DE ATENCIÓN AL CONSUMIDOR</t>
  </si>
  <si>
    <r>
      <t xml:space="preserve">Objetivos: 
</t>
    </r>
    <r>
      <rPr>
        <sz val="16"/>
        <rFont val="Arial"/>
        <family val="2"/>
      </rPr>
      <t>Observancia de los derechos y deberes del estatuto del consumidor por parte de los ciudadanos y los actores comerciales.</t>
    </r>
  </si>
  <si>
    <t>FORTALECIMIENTO DEL BUEN GOBIERNO PARA EL RESPETO Y GARANTÍA DE LOS DERECHOS HUMANOS.</t>
  </si>
  <si>
    <t>FORTALECIMIENTO DE LAS ACCIONES ENCAMINADAS PARA LA PROTECCIÓN DEL CONSUMIDOR DE BIENES Y SERVICIOS EN EL MUNICIPIO DE IBAGUÉ</t>
  </si>
  <si>
    <r>
      <rPr>
        <b/>
        <sz val="14"/>
        <rFont val="Arial"/>
        <family val="2"/>
      </rPr>
      <t>RUBROS: S</t>
    </r>
    <r>
      <rPr>
        <sz val="14"/>
        <rFont val="Arial"/>
        <family val="2"/>
      </rPr>
      <t xml:space="preserve">ERVICIOS PARA LA COMUNIDAD, SOCIALES Y PERSONALES / SERVICIOS PRESTADOS A LAS EMPRESAS Y SERVICIOS DE PRODUCCIÓN  </t>
    </r>
  </si>
  <si>
    <t>4502033-Servicio de integración de la oferta pública</t>
  </si>
  <si>
    <t xml:space="preserve">A. Generar espacios de atención, orientación y capacitaciones a la ciudadanía sobre la protección del consumidor de bienes y servicios. </t>
  </si>
  <si>
    <t xml:space="preserve">Número de espacios de atención, orientación y capacitaciones a la ciudadanía sobre la protección del consumidor de bienes y servicios. </t>
  </si>
  <si>
    <t>B. Realizar campañas de Promoción y divulgación de los derechos y deberes del consumidor de bienes y servicios.</t>
  </si>
  <si>
    <t>Número de campañas de Promoción y divulgación de los derechos y deberes del consumidor de bienes y servicios.</t>
  </si>
  <si>
    <t>C. Realizar visitas administrativas de control y vigilancia y/o metrología legal al comercio para verificar el cumplimiento de la normatividad.</t>
  </si>
  <si>
    <t>Número de visitas administrativas de control y vigilancia y/o metrología legal al comercio para verificar el cumplimiento de la normatividad.</t>
  </si>
  <si>
    <t>D. Efectuar visitas de sensibilización y difusión del Estatuto del Consumidor al comercio para la adecuada aplicación de la Ley.</t>
  </si>
  <si>
    <t>Número de visitas de sensibilización y difusión del Estatuto del Consumidor al comercio para la adecuada aplicación de la Ley.</t>
  </si>
  <si>
    <t xml:space="preserve">Índice de política de participación ciudadana en la gestión pública-IDI
</t>
  </si>
  <si>
    <t>META DE RESULTADO  No.1 Indice de politica de participaciòn 
ciudadana en la gestión pública</t>
  </si>
  <si>
    <t>índice</t>
  </si>
  <si>
    <t>ASESORA OFICINA ATENCIÓN AL CONSUMIDOR
NOMBRE: LINA MARÍA RINCON RODRÍGUEZ</t>
  </si>
  <si>
    <r>
      <rPr>
        <b/>
        <sz val="16"/>
        <color theme="1"/>
        <rFont val="Arial"/>
        <family val="2"/>
      </rPr>
      <t>PROCESO:</t>
    </r>
    <r>
      <rPr>
        <sz val="16"/>
        <color theme="1"/>
        <rFont val="Arial"/>
        <family val="2"/>
      </rPr>
      <t xml:space="preserve"> PLANEACION ESTRATEGICA Y TERRITORIAL</t>
    </r>
  </si>
  <si>
    <r>
      <rPr>
        <b/>
        <sz val="16"/>
        <color theme="1"/>
        <rFont val="Arial"/>
        <family val="2"/>
      </rPr>
      <t xml:space="preserve">Codigo: </t>
    </r>
    <r>
      <rPr>
        <sz val="16"/>
        <color theme="1"/>
        <rFont val="Arial"/>
        <family val="2"/>
      </rPr>
      <t>FOR-08-PRO-PET-01</t>
    </r>
  </si>
  <si>
    <r>
      <rPr>
        <b/>
        <sz val="16"/>
        <color theme="1"/>
        <rFont val="Arial"/>
        <family val="2"/>
      </rPr>
      <t>Version:</t>
    </r>
    <r>
      <rPr>
        <sz val="16"/>
        <color theme="1"/>
        <rFont val="Arial"/>
        <family val="2"/>
      </rPr>
      <t xml:space="preserve"> 01</t>
    </r>
  </si>
  <si>
    <r>
      <rPr>
        <b/>
        <sz val="16"/>
        <color theme="1"/>
        <rFont val="Arial"/>
        <family val="2"/>
      </rPr>
      <t>FORMATO:</t>
    </r>
    <r>
      <rPr>
        <sz val="16"/>
        <color theme="1"/>
        <rFont val="Arial"/>
        <family val="2"/>
      </rPr>
      <t xml:space="preserve"> PLAN DE ACCION</t>
    </r>
  </si>
  <si>
    <r>
      <rPr>
        <b/>
        <sz val="16"/>
        <color theme="1"/>
        <rFont val="Arial"/>
        <family val="2"/>
      </rPr>
      <t xml:space="preserve">Fecha: </t>
    </r>
    <r>
      <rPr>
        <sz val="16"/>
        <color theme="1"/>
        <rFont val="Arial"/>
        <family val="2"/>
      </rPr>
      <t>31/08/2017</t>
    </r>
  </si>
  <si>
    <r>
      <rPr>
        <b/>
        <sz val="16"/>
        <color theme="1"/>
        <rFont val="Arial"/>
        <family val="2"/>
      </rPr>
      <t xml:space="preserve">Pagina: </t>
    </r>
    <r>
      <rPr>
        <sz val="16"/>
        <color theme="1"/>
        <rFont val="Arial"/>
        <family val="2"/>
      </rPr>
      <t>1 de  1</t>
    </r>
  </si>
  <si>
    <t>GRUPO:   DIRECCIÓN DE ESPACIO PÚBLICO</t>
  </si>
  <si>
    <t>FECHA DE PROGRAMACION:  2025</t>
  </si>
  <si>
    <t>TERRITORIO PARA TODOS</t>
  </si>
  <si>
    <r>
      <t xml:space="preserve">Objetivos:                                                                                                                                                                                                                                                                                                                                          
                                                                                                                                                                                       </t>
    </r>
    <r>
      <rPr>
        <sz val="16"/>
        <color theme="1"/>
        <rFont val="Arial"/>
        <family val="2"/>
      </rPr>
      <t>MEJORAMIENTO LA CAPACIDAD INSTITUCIONAL PARA EL DESARROLLO DE ACCIONES EFECTIVAS DE RECUPERACION Y BUEN USO DEL ESPACIO PUBLICO</t>
    </r>
  </si>
  <si>
    <t>VIVIENDA CIUDAD Y TERRITORIO</t>
  </si>
  <si>
    <t>ORDENAMIENTO TERRITORIAL Y DESARROLLO URBANO</t>
  </si>
  <si>
    <t xml:space="preserve">                                                                                                                                                                                   CONSERVACIÓN, PROTECCIÓN Y BUEN USO DEL ESPACIO PÚBLICO EN EL MUNICIPIO DE IBAGUÉ / RECUPERACION Y CONTROL EFECTIVO DEL ESPACIO PUBLICO DE LA CIUDAD DE IBAGUE.   </t>
  </si>
  <si>
    <t xml:space="preserve">2024730010045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</si>
  <si>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CODIGO PRESUPUESTAL:                     </t>
  </si>
  <si>
    <t>2.08.3.2.02.02.009, 2.08.3.2.02.01.003, 2.08.3.2.02.02.008.</t>
  </si>
  <si>
    <r>
      <t xml:space="preserve">RUBROS: </t>
    </r>
    <r>
      <rPr>
        <sz val="16"/>
        <color theme="1"/>
        <rFont val="Arial"/>
        <family val="2"/>
      </rPr>
      <t xml:space="preserve"> servicios para la comunidad, sociales y personales, Otros bienes transportables (exepto productos metalicos, maquinaria y equipo).</t>
    </r>
  </si>
  <si>
    <r>
      <rPr>
        <b/>
        <sz val="12"/>
        <color theme="1"/>
        <rFont val="Arial"/>
        <family val="2"/>
      </rPr>
      <t xml:space="preserve">FISICO
</t>
    </r>
    <r>
      <rPr>
        <b/>
        <u/>
        <sz val="12"/>
        <color theme="1"/>
        <rFont val="Arial MT"/>
      </rPr>
      <t xml:space="preserve">PROG  </t>
    </r>
    <r>
      <rPr>
        <b/>
        <sz val="12"/>
        <color theme="1"/>
        <rFont val="Arial MT"/>
      </rPr>
      <t xml:space="preserve">
EJEC</t>
    </r>
  </si>
  <si>
    <r>
      <rPr>
        <b/>
        <u/>
        <sz val="12"/>
        <color theme="1"/>
        <rFont val="Arial MT"/>
      </rPr>
      <t>FINANCIERO</t>
    </r>
    <r>
      <rPr>
        <b/>
        <u/>
        <sz val="12"/>
        <color theme="1"/>
        <rFont val="Arial MT"/>
      </rPr>
      <t xml:space="preserve">
PROG  
OBLIGADO</t>
    </r>
  </si>
  <si>
    <t xml:space="preserve"> 4002020- Realizar actuaciones para la recuperacion del Espacio Publico.</t>
  </si>
  <si>
    <t>1.a Realizar sensibilizaciones con el fin de lograr el buen uso del espacio
público en el Municipio de Ibagué</t>
  </si>
  <si>
    <t>Número de sensibilizaciones</t>
  </si>
  <si>
    <t>1.bAcciones de recuperación del espacio público siguiendo la norma
urbanística y acatando las órdenes por sentencia judicial o decisiones de justicia
administrativa (inspectores de policía y corregidores) en el municipio de Ibagué.</t>
  </si>
  <si>
    <t>Metros cuadrados</t>
  </si>
  <si>
    <t>4002020- Realizar acciones de embellecimiento del Espacio Publico</t>
  </si>
  <si>
    <t>2.a Intervenciones estratégicas en espacio público.</t>
  </si>
  <si>
    <t>Índice de espacio público efectivo en planes parciales</t>
  </si>
  <si>
    <t>META DE RESULTADO   No. Aumentar Índice de espacio público efectivo en planes parciales</t>
  </si>
  <si>
    <t>mt2/hab.</t>
  </si>
  <si>
    <t>5,00 mt2/hab.</t>
  </si>
  <si>
    <t>DIRECTOR DE ESPACIO PÙBLICO
NOMBRE: JHON FERLEY AMAYA</t>
  </si>
  <si>
    <t>OBSERVACIONES: Se hace claridad que en la actividad numero 1 en numero de sensibilizaciones se colocan 6 ya que estas 6 corresponden a sensibilizaciones efectivas y de gran impacto en la recuperacion del espacio publico, pero a diario se hacen estas actividades de sensibilizaciones por toda la carrera tercera y por todo el municipio de Ibague.</t>
  </si>
  <si>
    <t>GRUPO: DIRECCIÓN PARTICIPACIÓN CIUDADANA Y COMUNITARIA- GRUPO DERECHOS HUMANOS, LIBERTADES Y ASUNTOS RELIGIOSOS</t>
  </si>
  <si>
    <t>Objetivos: Incrementar el reconocimiento, valoración y garantías del derecho a la libertad de culto y religión.</t>
  </si>
  <si>
    <t>DERECHOS Y GOBERNANZA: HACIA UN GOBIERNO TRANSPARENTE
FORTALECIMIENTO DEL BUEN GOBIERNO PARA EL RESPETO Y GARANTÍA DE LOS DERECHOS HUMANOS.</t>
  </si>
  <si>
    <t>FORTALECIMIENTO Y RECONOCIMIENTO DE LAS CAPACIDADES DEL SECTOR RELIGIOSO PARA LA COOPERACIÓN Y EL GOCE EFECTIVO DE LA LIBERTAD RELIGIOSA EN EL MUNICIPIO DE IBAGUÉ.</t>
  </si>
  <si>
    <t xml:space="preserve">CODIGO PRESUPUESTAL:                              </t>
  </si>
  <si>
    <t>2.08.3.2.02.02.009, 2.08.3.2.02.02.008.</t>
  </si>
  <si>
    <t xml:space="preserve">RUBROS:SERVICIOS PARA LA COMUNIDAD, SOCIALES Y PERSONALES, SERVICIOS PRESTADOS A LAS EMPRESAS Y SERVICIOS DE PRODUCCIÓN </t>
  </si>
  <si>
    <t>4502021 Fortalecer la  cooperación entre el sector religioso y la Administración Pública</t>
  </si>
  <si>
    <t xml:space="preserve">1.a. Garantizar el apoyo logistico y financiero para la cofinanciación de los proyectos </t>
  </si>
  <si>
    <t>Proyectos Cofinanciados</t>
  </si>
  <si>
    <t>4502035  Formulación de la política pública de cooperación para la libertad religiosa.</t>
  </si>
  <si>
    <t>2.a Apoyar la formulación e implementación de la política pública de cooperación para la libertad religiosa.</t>
  </si>
  <si>
    <t xml:space="preserve"> Documento Politica pública formulado</t>
  </si>
  <si>
    <t>2.b Realizar trabajo de campo y recolección de información</t>
  </si>
  <si>
    <t>Numero de actividades de recolección de información realizadas</t>
  </si>
  <si>
    <t>4502038 Establecer estrategias para el fortalecimiento, promoción y protección para el goce efectivo de la libertad religiosa, en el marco de la política pública de la libertad religiosa.</t>
  </si>
  <si>
    <t>3.a Realizar acciones de promoción del derecho a la libertad religiosa y de cultos.</t>
  </si>
  <si>
    <t>Numero de acciones realizadas</t>
  </si>
  <si>
    <t>3 b.Bridar capacitación y asistencia técnica para el fortalecimiento actores y del derecho a la libertad religiosa y de culto.</t>
  </si>
  <si>
    <t>Numero de capacitaciones o asistencias realizadas</t>
  </si>
  <si>
    <t>3 c.  Implementar acciones de protección para el goce efectivo de la libertad religiosa.</t>
  </si>
  <si>
    <t>Indice política participación ciudadana en la gestión pública-IDI</t>
  </si>
  <si>
    <t>META DE RESULTADO  No.  IIndice de politica de participaciòn ciudadana en la gestiòn pùblica</t>
  </si>
  <si>
    <t>Indice</t>
  </si>
  <si>
    <t>NOMBRE:  EDUAR AMAYA MARQUEZ</t>
  </si>
  <si>
    <t>DIRECTOR DE PARTICIPACION CIUDADANA Y COMUNITARIA
NOMBRE: JORGE IVAN SABOGAL MENDEZ</t>
  </si>
  <si>
    <r>
      <t xml:space="preserve">FISICO
</t>
    </r>
    <r>
      <rPr>
        <b/>
        <u/>
        <sz val="12"/>
        <rFont val="Arial"/>
        <family val="2"/>
      </rPr>
      <t xml:space="preserve">PROG  </t>
    </r>
    <r>
      <rPr>
        <b/>
        <sz val="12"/>
        <rFont val="Arial"/>
        <family val="2"/>
      </rPr>
      <t xml:space="preserve">
EJEC</t>
    </r>
  </si>
  <si>
    <r>
      <rPr>
        <b/>
        <sz val="12"/>
        <rFont val="Arial"/>
        <family val="2"/>
      </rPr>
      <t>FINANCIERO</t>
    </r>
    <r>
      <rPr>
        <b/>
        <u/>
        <sz val="12"/>
        <rFont val="Arial"/>
        <family val="2"/>
      </rPr>
      <t xml:space="preserve">
PROG  
OBLIGADO</t>
    </r>
  </si>
  <si>
    <r>
      <rPr>
        <sz val="12"/>
        <rFont val="Arial"/>
        <family val="2"/>
      </rPr>
      <t>Tasa de violencia Intrafamiliar</t>
    </r>
    <r>
      <rPr>
        <b/>
        <sz val="12"/>
        <rFont val="Arial"/>
        <family val="2"/>
      </rPr>
      <t xml:space="preserve">
</t>
    </r>
  </si>
  <si>
    <t>ACTUALIZACIÓN E IMPLEMENTACIÓN DE LA POLÍTICA PÚBLICA DE DERECHOS HUMANOS Y PAZ DEL MUNICIPIO
DE   IBAGUÉ</t>
  </si>
  <si>
    <r>
      <t>CODIGO PRESUPUESTAL:</t>
    </r>
    <r>
      <rPr>
        <sz val="14"/>
        <rFont val="Arial"/>
        <family val="2"/>
      </rPr>
      <t xml:space="preserve"> 2.08.3.2.02.02.009</t>
    </r>
    <r>
      <rPr>
        <b/>
        <sz val="14"/>
        <rFont val="Arial"/>
        <family val="2"/>
      </rPr>
      <t xml:space="preserve">       </t>
    </r>
  </si>
  <si>
    <t>4502035-Actualizar e implementar la política pública de derechos humanos y Paz; Acuerdo del Municipio de Ibagué</t>
  </si>
  <si>
    <t>1a. Actualización de la política pública de derechos humanos del Municipio de
Ibagué contenida en el Acuerdo 01 de 2018.</t>
  </si>
  <si>
    <t>1b. Ejecución de la política pública de Derechos Humanos y realizar el
seguimiento a la ejecución de las acciones y lineamientos por cada una de las
Secretarías de Despacho</t>
  </si>
  <si>
    <t>Politica pública  actualizada</t>
  </si>
  <si>
    <t>Politica pública  implementada</t>
  </si>
  <si>
    <r>
      <t xml:space="preserve">Objetivos: 
</t>
    </r>
    <r>
      <rPr>
        <sz val="16"/>
        <rFont val="Arial"/>
        <family val="2"/>
      </rPr>
      <t xml:space="preserve">Actualizar y coordinar la ejecución de la política pública de Derechos Humanos del Municipio de Ibagué.
</t>
    </r>
  </si>
  <si>
    <r>
      <t>CODIGO PRESUPUESTAL:</t>
    </r>
    <r>
      <rPr>
        <sz val="14"/>
        <rFont val="Arial"/>
        <family val="2"/>
      </rPr>
      <t xml:space="preserve"> 2.08.3.2.02.02.009, 2.08.3.2.02.02.008      </t>
    </r>
    <r>
      <rPr>
        <b/>
        <sz val="14"/>
        <rFont val="Arial"/>
        <family val="2"/>
      </rPr>
      <t xml:space="preserve">          </t>
    </r>
  </si>
  <si>
    <t>META DE RESULTADO No. 1 Disminuir Prevencion de conductas contravencionales (querellas) delectivas</t>
  </si>
  <si>
    <t xml:space="preserve">GRUPO: DIRECCIÓN DE PARTICIPACIÓN CIUDADANA Y COMUNITARIA </t>
  </si>
  <si>
    <r>
      <t xml:space="preserve">Objetivos </t>
    </r>
    <r>
      <rPr>
        <sz val="16"/>
        <rFont val="Arial"/>
        <family val="2"/>
      </rPr>
      <t xml:space="preserve">Eficientes mecanismos para fomentar la participación ciudadana en los organismos comunales, organizaciones sociales y juntas administradoras locales con el fin de generar desarrollo en el municipio de Ibagué. </t>
    </r>
    <r>
      <rPr>
        <b/>
        <sz val="16"/>
        <rFont val="Arial"/>
        <family val="2"/>
      </rPr>
      <t xml:space="preserve">  </t>
    </r>
  </si>
  <si>
    <t xml:space="preserve">  Fortalecimiento del buen gobierno para el respeto y garantía de los
derechos humanos    </t>
  </si>
  <si>
    <t>Fortalecimiento de los procesos sociales y comunitarios que permitan mejorar la efectividad de la participación ciudadana en el municipio de Ibagué</t>
  </si>
  <si>
    <t xml:space="preserve">2024730010044. </t>
  </si>
  <si>
    <t xml:space="preserve"> 4502001-  Implementación de acciones y estrategias que promuevan el ejercicio de la participación ciudadana</t>
  </si>
  <si>
    <t xml:space="preserve"> Elección y funcionamiento del Consejo Municipal de Participación Ciudadana.</t>
  </si>
  <si>
    <t>Diseño e implementación de la Política de Participación ciudadana.</t>
  </si>
  <si>
    <t xml:space="preserve"> 4502001-  Implementar una estrategia de acompañamiento sobre capacidades democráticas y organizativas a las organizaciones comunales,
democráticas y representativas de la ciudad.</t>
  </si>
  <si>
    <t xml:space="preserve">Implementar Una estrategia de acompañamiento sobre capacidades democráticas y organizativas </t>
  </si>
  <si>
    <t>4502016- Implementar el observatorio de la Acción Comunal en el Municipio de Ibagué</t>
  </si>
  <si>
    <t>Diagnóstico para la creación del observatorio de la acción comunal y la democracia.</t>
  </si>
  <si>
    <t>Implementación y funcionamiento del observatorio de la acción comunal y la democracia.</t>
  </si>
  <si>
    <t>4502038-Apoyar Iniciativas para la promoción y fortalecimiento de las organizaciones comunales.</t>
  </si>
  <si>
    <t>Fortalecimiento de capacidades en formación continua que permitan afianzar y mejorar los conocimientos y habilidades de los Organismos de acción Comunal.</t>
  </si>
  <si>
    <t>Apoyo y asistencia técnica para el fortalecimiento de los organismos de acción comunal</t>
  </si>
  <si>
    <t>Indice de politica de participaciòn ciudadana en la gestiòn pùblica</t>
  </si>
  <si>
    <t>META DE RESULTADO  No 1. Aumentar el Indice de politica de participaciòn ciudadana en la gestiòn pùblica</t>
  </si>
  <si>
    <t>DIRECTOR PARTICIPACIÓN CIUDADANA Y COMUNITARIA</t>
  </si>
  <si>
    <t>NOMBRE: JORGE IVAN SABOGAL MENDEZ</t>
  </si>
  <si>
    <t>1905003- Servicio de apoyo financiero para garantizar la habilitación en el cementerio para la inhumación de cadáveres no identificados e identificados y no reclamados por parte del Municipio.</t>
  </si>
  <si>
    <t>GRUPO: DESPACHO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</si>
</sst>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\ * #,##0.00_-;\-&quot;$&quot;\ * #,##0.00_-;_-&quot;$&quot;\ * &quot;-&quot;??_-;_-@_-"/>
    <numFmt numFmtId="164" formatCode="&quot;$&quot;\ #,##0"/>
    <numFmt numFmtId="165" formatCode="_ &quot;$&quot;\ * #,##0.00_ ;_ &quot;$&quot;\ * \-#,##0.00_ ;_ &quot;$&quot;\ * &quot;-&quot;??_ ;_ @_ "/>
    <numFmt numFmtId="166" formatCode="_-&quot;$&quot;* #,##0.00_-;\-&quot;$&quot;* #,##0.00_-;_-&quot;$&quot;* &quot;-&quot;??_-;_-@_-"/>
    <numFmt numFmtId="167" formatCode="_ &quot;$&quot;\ * #,##0_ ;_ &quot;$&quot;\ * \-#,##0_ ;_ &quot;$&quot;\ * &quot;-&quot;??_ ;_ @_ "/>
    <numFmt numFmtId="168" formatCode="_-&quot;$&quot;\ * #,##0_-;\-&quot;$&quot;\ * #,##0_-;_-&quot;$&quot;\ * &quot;-&quot;??_-;_-@_-"/>
    <numFmt numFmtId="169" formatCode="#,##0_ ;\-#,##0\ "/>
    <numFmt numFmtId="170" formatCode="#,##0.0_);\(#,##0.0\)"/>
    <numFmt numFmtId="171" formatCode="0.0%"/>
    <numFmt numFmtId="172" formatCode="_ * #,##0.00_ ;_ * \-#,##0.00_ ;_ * &quot;-&quot;??_ ;_ @_ "/>
    <numFmt numFmtId="173" formatCode="_-* #,##0_-;\-* #,##0_-;_-* &quot;-&quot;??_-;_-@_-"/>
    <numFmt numFmtId="174" formatCode="_(&quot;$&quot;* #,##0.00_);_(&quot;$&quot;* \(#,##0.00\);_(&quot;$&quot;* &quot;-&quot;??_);_(@_)"/>
    <numFmt numFmtId="175" formatCode="_-* #,##0_-;\-* #,##0_-;_-* &quot;-&quot;??_-;_-@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Arial MT"/>
      <charset val="134"/>
    </font>
    <font>
      <b/>
      <sz val="12"/>
      <name val="Arial"/>
      <family val="2"/>
    </font>
    <font>
      <sz val="16"/>
      <name val="Arial MT"/>
      <charset val="134"/>
    </font>
    <font>
      <sz val="12"/>
      <name val="Arial MT"/>
      <charset val="134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 MT"/>
    </font>
    <font>
      <b/>
      <sz val="16"/>
      <name val="Arial MT"/>
    </font>
    <font>
      <sz val="16"/>
      <name val="Arial MT"/>
    </font>
    <font>
      <b/>
      <sz val="12"/>
      <name val="Arial MT"/>
    </font>
    <font>
      <b/>
      <u/>
      <sz val="12"/>
      <name val="Arial MT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16"/>
      <color theme="1"/>
      <name val="Arial"/>
      <family val="2"/>
    </font>
    <font>
      <sz val="11"/>
      <name val="Calibri"/>
      <family val="2"/>
    </font>
    <font>
      <b/>
      <sz val="16"/>
      <color theme="1"/>
      <name val="Arial"/>
      <family val="2"/>
    </font>
    <font>
      <b/>
      <u/>
      <sz val="12"/>
      <color theme="1"/>
      <name val="Arial MT"/>
    </font>
    <font>
      <b/>
      <sz val="12"/>
      <color theme="1"/>
      <name val="Arial MT"/>
    </font>
    <font>
      <b/>
      <u/>
      <sz val="12"/>
      <color theme="1"/>
      <name val="Arial"/>
      <family val="2"/>
    </font>
    <font>
      <sz val="12"/>
      <color rgb="FF000000"/>
      <name val="Arial"/>
      <family val="2"/>
    </font>
    <font>
      <sz val="18"/>
      <color rgb="FF000000"/>
      <name val="Calibri"/>
      <family val="2"/>
    </font>
    <font>
      <b/>
      <u/>
      <sz val="12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4" fontId="1" fillId="0" borderId="0" applyFont="0" applyFill="0" applyBorder="0" applyAlignment="0" applyProtection="0">
      <alignment vertical="center"/>
    </xf>
  </cellStyleXfs>
  <cellXfs count="707">
    <xf numFmtId="0" fontId="0" fillId="0" borderId="0" xfId="0"/>
    <xf numFmtId="0" fontId="6" fillId="0" borderId="0" xfId="3" applyFont="1"/>
    <xf numFmtId="0" fontId="5" fillId="0" borderId="0" xfId="3" applyFont="1"/>
    <xf numFmtId="2" fontId="6" fillId="0" borderId="0" xfId="3" applyNumberFormat="1" applyFont="1" applyAlignment="1">
      <alignment vertical="center"/>
    </xf>
    <xf numFmtId="2" fontId="6" fillId="0" borderId="0" xfId="3" applyNumberFormat="1" applyFont="1" applyAlignment="1">
      <alignment horizontal="center" vertical="center" wrapText="1"/>
    </xf>
    <xf numFmtId="2" fontId="7" fillId="0" borderId="14" xfId="3" applyNumberFormat="1" applyFont="1" applyBorder="1" applyAlignment="1">
      <alignment horizontal="center" vertical="center"/>
    </xf>
    <xf numFmtId="0" fontId="3" fillId="0" borderId="14" xfId="3" applyFont="1" applyBorder="1"/>
    <xf numFmtId="2" fontId="6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3" fillId="0" borderId="14" xfId="3" applyFont="1" applyBorder="1" applyAlignment="1">
      <alignment horizontal="center" vertical="center"/>
    </xf>
    <xf numFmtId="164" fontId="3" fillId="0" borderId="14" xfId="3" applyNumberFormat="1" applyFont="1" applyBorder="1" applyAlignment="1">
      <alignment horizontal="center" vertical="center" wrapText="1"/>
    </xf>
    <xf numFmtId="2" fontId="8" fillId="0" borderId="0" xfId="3" applyNumberFormat="1" applyFont="1" applyAlignment="1">
      <alignment vertical="center" wrapText="1"/>
    </xf>
    <xf numFmtId="2" fontId="8" fillId="0" borderId="0" xfId="3" applyNumberFormat="1" applyFont="1" applyAlignment="1">
      <alignment horizontal="left" vertical="center" wrapText="1"/>
    </xf>
    <xf numFmtId="2" fontId="5" fillId="0" borderId="0" xfId="3" applyNumberFormat="1" applyFont="1"/>
    <xf numFmtId="166" fontId="5" fillId="0" borderId="0" xfId="3" applyNumberFormat="1" applyFont="1"/>
    <xf numFmtId="2" fontId="8" fillId="0" borderId="0" xfId="3" applyNumberFormat="1" applyFont="1" applyAlignment="1">
      <alignment vertical="center"/>
    </xf>
    <xf numFmtId="0" fontId="8" fillId="0" borderId="0" xfId="3" applyFont="1" applyAlignment="1">
      <alignment wrapText="1"/>
    </xf>
    <xf numFmtId="0" fontId="7" fillId="0" borderId="14" xfId="3" applyFont="1" applyBorder="1" applyAlignment="1">
      <alignment vertical="center"/>
    </xf>
    <xf numFmtId="0" fontId="7" fillId="0" borderId="14" xfId="3" applyFont="1" applyBorder="1" applyAlignment="1">
      <alignment horizontal="center" vertical="center"/>
    </xf>
    <xf numFmtId="0" fontId="9" fillId="0" borderId="0" xfId="3" applyFont="1"/>
    <xf numFmtId="0" fontId="9" fillId="0" borderId="0" xfId="3" applyFont="1" applyAlignment="1">
      <alignment horizontal="left" wrapText="1"/>
    </xf>
    <xf numFmtId="2" fontId="9" fillId="0" borderId="0" xfId="3" applyNumberFormat="1" applyFont="1" applyAlignment="1">
      <alignment horizontal="left" vertical="top" wrapText="1"/>
    </xf>
    <xf numFmtId="165" fontId="9" fillId="0" borderId="0" xfId="5" applyFont="1" applyFill="1" applyBorder="1" applyAlignment="1" applyProtection="1">
      <alignment vertical="center"/>
    </xf>
    <xf numFmtId="2" fontId="9" fillId="0" borderId="0" xfId="3" applyNumberFormat="1" applyFont="1"/>
    <xf numFmtId="166" fontId="3" fillId="0" borderId="0" xfId="3" applyNumberFormat="1" applyFont="1"/>
    <xf numFmtId="0" fontId="3" fillId="0" borderId="0" xfId="3" applyFont="1"/>
    <xf numFmtId="0" fontId="9" fillId="0" borderId="0" xfId="3" applyFont="1" applyAlignment="1">
      <alignment wrapText="1"/>
    </xf>
    <xf numFmtId="0" fontId="3" fillId="0" borderId="0" xfId="3" applyFont="1" applyAlignment="1">
      <alignment wrapText="1"/>
    </xf>
    <xf numFmtId="0" fontId="10" fillId="0" borderId="14" xfId="3" applyFont="1" applyBorder="1" applyAlignment="1">
      <alignment horizontal="center" vertical="center" wrapText="1"/>
    </xf>
    <xf numFmtId="0" fontId="10" fillId="0" borderId="0" xfId="3" applyFont="1"/>
    <xf numFmtId="0" fontId="3" fillId="0" borderId="14" xfId="3" applyFont="1" applyBorder="1" applyAlignment="1">
      <alignment horizontal="center" vertical="center" wrapText="1"/>
    </xf>
    <xf numFmtId="14" fontId="3" fillId="0" borderId="14" xfId="3" applyNumberFormat="1" applyFont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168" fontId="3" fillId="0" borderId="14" xfId="3" applyNumberFormat="1" applyFont="1" applyBorder="1" applyAlignment="1">
      <alignment horizontal="center" vertical="center" wrapText="1"/>
    </xf>
    <xf numFmtId="0" fontId="3" fillId="0" borderId="14" xfId="3" applyFont="1" applyBorder="1" applyAlignment="1">
      <alignment vertical="center" wrapText="1"/>
    </xf>
    <xf numFmtId="0" fontId="3" fillId="0" borderId="0" xfId="3" applyFont="1" applyAlignment="1">
      <alignment horizontal="left"/>
    </xf>
    <xf numFmtId="0" fontId="15" fillId="0" borderId="0" xfId="3" applyFont="1"/>
    <xf numFmtId="10" fontId="15" fillId="0" borderId="0" xfId="4" applyNumberFormat="1" applyFont="1"/>
    <xf numFmtId="0" fontId="16" fillId="0" borderId="0" xfId="3" applyFont="1"/>
    <xf numFmtId="0" fontId="4" fillId="0" borderId="14" xfId="3" applyFont="1" applyBorder="1"/>
    <xf numFmtId="0" fontId="5" fillId="0" borderId="14" xfId="3" applyFont="1" applyBorder="1"/>
    <xf numFmtId="2" fontId="16" fillId="0" borderId="0" xfId="3" applyNumberFormat="1" applyFont="1" applyAlignment="1">
      <alignment vertical="center"/>
    </xf>
    <xf numFmtId="2" fontId="16" fillId="0" borderId="0" xfId="3" applyNumberFormat="1" applyFont="1" applyAlignment="1">
      <alignment horizontal="center" vertical="center" wrapText="1"/>
    </xf>
    <xf numFmtId="2" fontId="4" fillId="0" borderId="14" xfId="3" applyNumberFormat="1" applyFont="1" applyBorder="1" applyAlignment="1">
      <alignment horizontal="center" vertical="center"/>
    </xf>
    <xf numFmtId="2" fontId="16" fillId="0" borderId="0" xfId="3" applyNumberFormat="1" applyFont="1" applyAlignment="1">
      <alignment horizontal="center" vertical="center"/>
    </xf>
    <xf numFmtId="2" fontId="2" fillId="0" borderId="0" xfId="3" applyNumberFormat="1" applyAlignment="1">
      <alignment vertical="center" wrapText="1"/>
    </xf>
    <xf numFmtId="2" fontId="17" fillId="0" borderId="0" xfId="3" applyNumberFormat="1" applyFont="1" applyAlignment="1">
      <alignment vertical="center" wrapText="1"/>
    </xf>
    <xf numFmtId="2" fontId="17" fillId="0" borderId="0" xfId="3" applyNumberFormat="1" applyFont="1" applyAlignment="1">
      <alignment horizontal="left" vertical="center" wrapText="1"/>
    </xf>
    <xf numFmtId="165" fontId="17" fillId="0" borderId="0" xfId="5" applyFont="1" applyBorder="1" applyAlignment="1" applyProtection="1">
      <alignment vertical="center"/>
    </xf>
    <xf numFmtId="165" fontId="5" fillId="0" borderId="0" xfId="5" applyFont="1" applyBorder="1"/>
    <xf numFmtId="0" fontId="4" fillId="0" borderId="14" xfId="3" applyFont="1" applyBorder="1" applyAlignment="1">
      <alignment horizontal="center" vertical="center" wrapText="1"/>
    </xf>
    <xf numFmtId="2" fontId="17" fillId="0" borderId="0" xfId="3" applyNumberFormat="1" applyFont="1" applyAlignment="1">
      <alignment vertical="center"/>
    </xf>
    <xf numFmtId="0" fontId="17" fillId="0" borderId="0" xfId="3" applyFont="1" applyAlignment="1">
      <alignment wrapText="1"/>
    </xf>
    <xf numFmtId="0" fontId="18" fillId="0" borderId="14" xfId="3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 wrapText="1"/>
    </xf>
    <xf numFmtId="0" fontId="15" fillId="0" borderId="0" xfId="3" applyFont="1" applyAlignment="1">
      <alignment horizontal="left" wrapText="1"/>
    </xf>
    <xf numFmtId="2" fontId="15" fillId="0" borderId="0" xfId="3" applyNumberFormat="1" applyFont="1" applyAlignment="1">
      <alignment horizontal="left" vertical="top" wrapText="1"/>
    </xf>
    <xf numFmtId="165" fontId="15" fillId="0" borderId="0" xfId="5" applyFont="1" applyBorder="1" applyAlignment="1" applyProtection="1">
      <alignment vertical="center"/>
    </xf>
    <xf numFmtId="2" fontId="15" fillId="0" borderId="0" xfId="3" applyNumberFormat="1" applyFont="1"/>
    <xf numFmtId="165" fontId="3" fillId="0" borderId="0" xfId="5" applyFont="1" applyBorder="1"/>
    <xf numFmtId="0" fontId="15" fillId="0" borderId="0" xfId="3" applyFont="1" applyAlignment="1">
      <alignment wrapText="1"/>
    </xf>
    <xf numFmtId="165" fontId="15" fillId="0" borderId="0" xfId="5" applyFont="1" applyBorder="1"/>
    <xf numFmtId="0" fontId="18" fillId="3" borderId="14" xfId="3" applyFont="1" applyFill="1" applyBorder="1" applyAlignment="1">
      <alignment horizontal="center" vertical="center"/>
    </xf>
    <xf numFmtId="10" fontId="18" fillId="3" borderId="14" xfId="4" applyNumberFormat="1" applyFont="1" applyFill="1" applyBorder="1" applyAlignment="1">
      <alignment horizontal="center" vertical="center"/>
    </xf>
    <xf numFmtId="1" fontId="18" fillId="0" borderId="14" xfId="3" applyNumberFormat="1" applyFont="1" applyBorder="1" applyAlignment="1">
      <alignment horizontal="center" vertical="center" wrapText="1"/>
    </xf>
    <xf numFmtId="173" fontId="18" fillId="0" borderId="14" xfId="6" applyNumberFormat="1" applyFont="1" applyBorder="1" applyAlignment="1" applyProtection="1">
      <alignment vertical="center"/>
    </xf>
    <xf numFmtId="173" fontId="15" fillId="0" borderId="14" xfId="6" applyNumberFormat="1" applyFont="1" applyBorder="1" applyAlignment="1" applyProtection="1">
      <alignment vertical="center"/>
    </xf>
    <xf numFmtId="2" fontId="3" fillId="0" borderId="14" xfId="3" applyNumberFormat="1" applyFont="1" applyBorder="1" applyAlignment="1">
      <alignment vertical="center"/>
    </xf>
    <xf numFmtId="2" fontId="15" fillId="0" borderId="14" xfId="4" applyNumberFormat="1" applyFont="1" applyBorder="1" applyAlignment="1" applyProtection="1">
      <alignment vertical="center"/>
    </xf>
    <xf numFmtId="3" fontId="3" fillId="0" borderId="14" xfId="3" applyNumberFormat="1" applyFont="1" applyBorder="1" applyAlignment="1">
      <alignment vertical="center"/>
    </xf>
    <xf numFmtId="165" fontId="15" fillId="0" borderId="0" xfId="5" applyFont="1" applyFill="1" applyBorder="1" applyAlignment="1" applyProtection="1">
      <alignment vertical="center"/>
    </xf>
    <xf numFmtId="2" fontId="3" fillId="0" borderId="0" xfId="3" applyNumberFormat="1" applyFont="1"/>
    <xf numFmtId="2" fontId="15" fillId="0" borderId="14" xfId="3" applyNumberFormat="1" applyFont="1" applyBorder="1" applyAlignment="1">
      <alignment vertical="center"/>
    </xf>
    <xf numFmtId="3" fontId="15" fillId="0" borderId="14" xfId="3" applyNumberFormat="1" applyFont="1" applyBorder="1" applyAlignment="1">
      <alignment vertical="center"/>
    </xf>
    <xf numFmtId="165" fontId="3" fillId="0" borderId="0" xfId="3" applyNumberFormat="1" applyFont="1"/>
    <xf numFmtId="167" fontId="15" fillId="0" borderId="14" xfId="5" applyNumberFormat="1" applyFont="1" applyBorder="1" applyAlignment="1" applyProtection="1">
      <alignment vertical="center"/>
    </xf>
    <xf numFmtId="173" fontId="15" fillId="0" borderId="14" xfId="6" applyNumberFormat="1" applyFont="1" applyBorder="1" applyAlignment="1" applyProtection="1">
      <alignment horizontal="right" vertical="center"/>
    </xf>
    <xf numFmtId="2" fontId="15" fillId="0" borderId="14" xfId="3" applyNumberFormat="1" applyFont="1" applyBorder="1" applyAlignment="1">
      <alignment horizontal="left" vertical="center" wrapText="1"/>
    </xf>
    <xf numFmtId="3" fontId="15" fillId="0" borderId="14" xfId="5" applyNumberFormat="1" applyFont="1" applyFill="1" applyBorder="1" applyAlignment="1" applyProtection="1">
      <alignment horizontal="right" vertical="center"/>
    </xf>
    <xf numFmtId="3" fontId="15" fillId="0" borderId="14" xfId="4" applyNumberFormat="1" applyFont="1" applyBorder="1" applyAlignment="1">
      <alignment vertical="center"/>
    </xf>
    <xf numFmtId="3" fontId="15" fillId="0" borderId="14" xfId="4" applyNumberFormat="1" applyFont="1" applyBorder="1" applyAlignment="1" applyProtection="1">
      <alignment vertical="center"/>
    </xf>
    <xf numFmtId="0" fontId="15" fillId="0" borderId="14" xfId="3" applyFont="1" applyBorder="1" applyAlignment="1">
      <alignment horizontal="left" vertical="center" wrapText="1"/>
    </xf>
    <xf numFmtId="167" fontId="15" fillId="0" borderId="14" xfId="5" applyNumberFormat="1" applyFont="1" applyBorder="1" applyAlignment="1">
      <alignment horizontal="center" vertical="center" wrapText="1"/>
    </xf>
    <xf numFmtId="39" fontId="15" fillId="0" borderId="14" xfId="3" applyNumberFormat="1" applyFont="1" applyBorder="1" applyAlignment="1">
      <alignment vertical="center"/>
    </xf>
    <xf numFmtId="0" fontId="3" fillId="0" borderId="12" xfId="3" applyFont="1" applyBorder="1"/>
    <xf numFmtId="170" fontId="3" fillId="0" borderId="0" xfId="3" applyNumberFormat="1" applyFont="1"/>
    <xf numFmtId="10" fontId="15" fillId="0" borderId="0" xfId="4" applyNumberFormat="1" applyFont="1" applyBorder="1" applyProtection="1"/>
    <xf numFmtId="39" fontId="15" fillId="0" borderId="0" xfId="3" applyNumberFormat="1" applyFont="1"/>
    <xf numFmtId="39" fontId="15" fillId="0" borderId="13" xfId="3" applyNumberFormat="1" applyFont="1" applyBorder="1"/>
    <xf numFmtId="170" fontId="18" fillId="0" borderId="14" xfId="3" applyNumberFormat="1" applyFont="1" applyBorder="1" applyAlignment="1">
      <alignment vertical="top" wrapText="1"/>
    </xf>
    <xf numFmtId="0" fontId="7" fillId="0" borderId="14" xfId="3" applyFont="1" applyBorder="1" applyAlignment="1">
      <alignment horizontal="left" vertical="center"/>
    </xf>
    <xf numFmtId="169" fontId="18" fillId="0" borderId="14" xfId="3" applyNumberFormat="1" applyFont="1" applyBorder="1" applyAlignment="1">
      <alignment horizontal="center" vertical="top"/>
    </xf>
    <xf numFmtId="170" fontId="18" fillId="0" borderId="14" xfId="3" applyNumberFormat="1" applyFont="1" applyBorder="1" applyAlignment="1">
      <alignment horizontal="left" vertical="top"/>
    </xf>
    <xf numFmtId="3" fontId="18" fillId="0" borderId="14" xfId="3" applyNumberFormat="1" applyFont="1" applyBorder="1" applyAlignment="1">
      <alignment horizontal="center" vertical="top"/>
    </xf>
    <xf numFmtId="10" fontId="15" fillId="0" borderId="0" xfId="4" applyNumberFormat="1" applyFont="1" applyBorder="1"/>
    <xf numFmtId="49" fontId="5" fillId="0" borderId="14" xfId="3" applyNumberFormat="1" applyFont="1" applyBorder="1"/>
    <xf numFmtId="10" fontId="5" fillId="0" borderId="14" xfId="4" applyNumberFormat="1" applyFont="1" applyBorder="1"/>
    <xf numFmtId="0" fontId="5" fillId="0" borderId="13" xfId="3" applyFont="1" applyBorder="1"/>
    <xf numFmtId="0" fontId="5" fillId="0" borderId="14" xfId="3" applyFont="1" applyBorder="1" applyAlignment="1">
      <alignment horizontal="center" vertical="center"/>
    </xf>
    <xf numFmtId="164" fontId="5" fillId="0" borderId="14" xfId="3" applyNumberFormat="1" applyFont="1" applyBorder="1" applyAlignment="1">
      <alignment horizontal="center" vertical="center" wrapText="1"/>
    </xf>
    <xf numFmtId="3" fontId="5" fillId="3" borderId="14" xfId="3" applyNumberFormat="1" applyFont="1" applyFill="1" applyBorder="1" applyAlignment="1">
      <alignment horizontal="center" vertical="center"/>
    </xf>
    <xf numFmtId="164" fontId="5" fillId="3" borderId="14" xfId="3" applyNumberFormat="1" applyFont="1" applyFill="1" applyBorder="1" applyAlignment="1">
      <alignment horizontal="center" vertical="center" wrapText="1"/>
    </xf>
    <xf numFmtId="0" fontId="3" fillId="3" borderId="14" xfId="3" applyFont="1" applyFill="1" applyBorder="1" applyAlignment="1">
      <alignment horizontal="center" vertical="center"/>
    </xf>
    <xf numFmtId="167" fontId="3" fillId="3" borderId="14" xfId="5" applyNumberFormat="1" applyFont="1" applyFill="1" applyBorder="1" applyAlignment="1">
      <alignment horizontal="center" vertical="center"/>
    </xf>
    <xf numFmtId="1" fontId="15" fillId="0" borderId="14" xfId="3" applyNumberFormat="1" applyFont="1" applyBorder="1" applyAlignment="1">
      <alignment horizontal="center" vertical="center" wrapText="1"/>
    </xf>
    <xf numFmtId="2" fontId="15" fillId="0" borderId="14" xfId="3" applyNumberFormat="1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14" fontId="3" fillId="0" borderId="14" xfId="3" applyNumberFormat="1" applyFont="1" applyBorder="1" applyAlignment="1">
      <alignment vertical="center"/>
    </xf>
    <xf numFmtId="10" fontId="15" fillId="0" borderId="14" xfId="4" applyNumberFormat="1" applyFont="1" applyBorder="1" applyAlignment="1" applyProtection="1">
      <alignment vertical="center"/>
    </xf>
    <xf numFmtId="169" fontId="18" fillId="0" borderId="14" xfId="3" applyNumberFormat="1" applyFont="1" applyBorder="1" applyAlignment="1">
      <alignment horizontal="left" vertical="top"/>
    </xf>
    <xf numFmtId="0" fontId="24" fillId="0" borderId="14" xfId="3" applyFont="1" applyBorder="1" applyAlignment="1">
      <alignment vertical="center" wrapText="1"/>
    </xf>
    <xf numFmtId="0" fontId="23" fillId="0" borderId="14" xfId="3" applyFont="1" applyBorder="1" applyAlignment="1">
      <alignment horizontal="left" vertical="center" wrapText="1"/>
    </xf>
    <xf numFmtId="0" fontId="7" fillId="0" borderId="14" xfId="3" applyFont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/>
    </xf>
    <xf numFmtId="164" fontId="5" fillId="3" borderId="1" xfId="3" applyNumberFormat="1" applyFont="1" applyFill="1" applyBorder="1" applyAlignment="1">
      <alignment horizontal="center" vertical="center" wrapText="1"/>
    </xf>
    <xf numFmtId="2" fontId="18" fillId="0" borderId="14" xfId="3" applyNumberFormat="1" applyFont="1" applyBorder="1" applyAlignment="1">
      <alignment vertical="center"/>
    </xf>
    <xf numFmtId="165" fontId="15" fillId="0" borderId="14" xfId="5" applyFont="1" applyBorder="1" applyAlignment="1" applyProtection="1">
      <alignment vertical="center"/>
    </xf>
    <xf numFmtId="0" fontId="15" fillId="0" borderId="14" xfId="3" applyFont="1" applyBorder="1" applyAlignment="1">
      <alignment wrapText="1"/>
    </xf>
    <xf numFmtId="2" fontId="3" fillId="0" borderId="14" xfId="3" applyNumberFormat="1" applyFont="1" applyBorder="1"/>
    <xf numFmtId="165" fontId="3" fillId="0" borderId="14" xfId="5" applyFont="1" applyBorder="1"/>
    <xf numFmtId="166" fontId="3" fillId="0" borderId="14" xfId="3" applyNumberFormat="1" applyFont="1" applyBorder="1"/>
    <xf numFmtId="3" fontId="15" fillId="0" borderId="14" xfId="5" applyNumberFormat="1" applyFont="1" applyBorder="1" applyAlignment="1" applyProtection="1">
      <alignment vertical="center"/>
    </xf>
    <xf numFmtId="3" fontId="15" fillId="0" borderId="14" xfId="5" applyNumberFormat="1" applyFont="1" applyBorder="1" applyAlignment="1">
      <alignment horizontal="right" vertical="center" wrapText="1"/>
    </xf>
    <xf numFmtId="0" fontId="3" fillId="0" borderId="7" xfId="3" applyFont="1" applyBorder="1"/>
    <xf numFmtId="2" fontId="18" fillId="0" borderId="0" xfId="3" applyNumberFormat="1" applyFont="1" applyAlignment="1">
      <alignment vertical="center"/>
    </xf>
    <xf numFmtId="2" fontId="15" fillId="0" borderId="0" xfId="3" applyNumberFormat="1" applyFont="1" applyAlignment="1">
      <alignment vertical="center"/>
    </xf>
    <xf numFmtId="2" fontId="15" fillId="0" borderId="0" xfId="3" applyNumberFormat="1" applyFont="1" applyAlignment="1">
      <alignment horizontal="left" vertical="center" wrapText="1"/>
    </xf>
    <xf numFmtId="0" fontId="24" fillId="0" borderId="14" xfId="3" applyFont="1" applyBorder="1" applyAlignment="1">
      <alignment vertical="center"/>
    </xf>
    <xf numFmtId="49" fontId="24" fillId="0" borderId="14" xfId="3" applyNumberFormat="1" applyFont="1" applyBorder="1" applyAlignment="1">
      <alignment horizontal="left" vertical="center"/>
    </xf>
    <xf numFmtId="10" fontId="3" fillId="0" borderId="14" xfId="4" applyNumberFormat="1" applyFont="1" applyBorder="1"/>
    <xf numFmtId="0" fontId="3" fillId="0" borderId="13" xfId="3" applyFont="1" applyBorder="1"/>
    <xf numFmtId="3" fontId="3" fillId="3" borderId="14" xfId="3" applyNumberFormat="1" applyFont="1" applyFill="1" applyBorder="1" applyAlignment="1">
      <alignment horizontal="center" vertical="center"/>
    </xf>
    <xf numFmtId="164" fontId="3" fillId="3" borderId="14" xfId="3" applyNumberFormat="1" applyFont="1" applyFill="1" applyBorder="1" applyAlignment="1">
      <alignment horizontal="center" vertical="center" wrapText="1"/>
    </xf>
    <xf numFmtId="164" fontId="15" fillId="0" borderId="14" xfId="6" applyNumberFormat="1" applyFont="1" applyBorder="1" applyAlignment="1" applyProtection="1">
      <alignment vertical="center"/>
    </xf>
    <xf numFmtId="164" fontId="3" fillId="0" borderId="14" xfId="3" applyNumberFormat="1" applyFont="1" applyBorder="1" applyAlignment="1">
      <alignment vertical="center"/>
    </xf>
    <xf numFmtId="164" fontId="15" fillId="0" borderId="14" xfId="4" applyNumberFormat="1" applyFont="1" applyBorder="1" applyAlignment="1" applyProtection="1">
      <alignment vertical="center"/>
    </xf>
    <xf numFmtId="164" fontId="3" fillId="0" borderId="14" xfId="3" applyNumberFormat="1" applyFont="1" applyBorder="1" applyAlignment="1">
      <alignment horizontal="right" vertical="center"/>
    </xf>
    <xf numFmtId="164" fontId="3" fillId="0" borderId="14" xfId="6" applyNumberFormat="1" applyFont="1" applyBorder="1" applyAlignment="1" applyProtection="1">
      <alignment vertical="center"/>
    </xf>
    <xf numFmtId="164" fontId="3" fillId="0" borderId="14" xfId="3" applyNumberFormat="1" applyFont="1" applyBorder="1" applyAlignment="1">
      <alignment horizontal="right" vertical="center" wrapText="1"/>
    </xf>
    <xf numFmtId="164" fontId="15" fillId="0" borderId="14" xfId="4" applyNumberFormat="1" applyFont="1" applyBorder="1" applyAlignment="1">
      <alignment horizontal="right" vertical="center"/>
    </xf>
    <xf numFmtId="164" fontId="15" fillId="0" borderId="14" xfId="3" applyNumberFormat="1" applyFont="1" applyBorder="1" applyAlignment="1">
      <alignment vertical="center"/>
    </xf>
    <xf numFmtId="164" fontId="15" fillId="0" borderId="14" xfId="3" applyNumberFormat="1" applyFont="1" applyBorder="1" applyAlignment="1">
      <alignment horizontal="right" vertical="center"/>
    </xf>
    <xf numFmtId="164" fontId="15" fillId="0" borderId="14" xfId="5" applyNumberFormat="1" applyFont="1" applyBorder="1" applyAlignment="1">
      <alignment horizontal="right" vertical="center" wrapText="1"/>
    </xf>
    <xf numFmtId="164" fontId="15" fillId="0" borderId="14" xfId="5" applyNumberFormat="1" applyFont="1" applyBorder="1" applyAlignment="1" applyProtection="1">
      <alignment vertical="center"/>
    </xf>
    <xf numFmtId="1" fontId="3" fillId="0" borderId="0" xfId="3" applyNumberFormat="1" applyFont="1"/>
    <xf numFmtId="170" fontId="18" fillId="0" borderId="14" xfId="3" applyNumberFormat="1" applyFont="1" applyBorder="1" applyAlignment="1">
      <alignment horizontal="center" vertical="center" wrapText="1"/>
    </xf>
    <xf numFmtId="49" fontId="4" fillId="3" borderId="14" xfId="3" applyNumberFormat="1" applyFont="1" applyFill="1" applyBorder="1" applyAlignment="1">
      <alignment horizontal="left" vertical="center"/>
    </xf>
    <xf numFmtId="1" fontId="5" fillId="3" borderId="14" xfId="4" applyNumberFormat="1" applyFont="1" applyFill="1" applyBorder="1" applyAlignment="1">
      <alignment horizontal="right"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 wrapText="1"/>
    </xf>
    <xf numFmtId="0" fontId="5" fillId="3" borderId="14" xfId="3" applyFont="1" applyFill="1" applyBorder="1" applyAlignment="1">
      <alignment horizontal="center" vertical="center"/>
    </xf>
    <xf numFmtId="167" fontId="5" fillId="3" borderId="14" xfId="5" applyNumberFormat="1" applyFont="1" applyFill="1" applyBorder="1" applyAlignment="1">
      <alignment horizontal="center" vertical="center"/>
    </xf>
    <xf numFmtId="168" fontId="13" fillId="0" borderId="14" xfId="3" applyNumberFormat="1" applyFont="1" applyBorder="1" applyAlignment="1">
      <alignment horizontal="center" vertical="center" wrapText="1"/>
    </xf>
    <xf numFmtId="168" fontId="13" fillId="0" borderId="14" xfId="3" applyNumberFormat="1" applyFont="1" applyBorder="1" applyAlignment="1">
      <alignment horizontal="center" vertical="center"/>
    </xf>
    <xf numFmtId="168" fontId="3" fillId="0" borderId="14" xfId="3" applyNumberFormat="1" applyFont="1" applyBorder="1" applyAlignment="1">
      <alignment horizontal="center" vertical="center"/>
    </xf>
    <xf numFmtId="10" fontId="9" fillId="0" borderId="0" xfId="4" applyNumberFormat="1" applyFont="1"/>
    <xf numFmtId="165" fontId="8" fillId="0" borderId="0" xfId="5" applyFont="1" applyBorder="1" applyAlignment="1" applyProtection="1">
      <alignment vertical="center"/>
    </xf>
    <xf numFmtId="0" fontId="23" fillId="0" borderId="5" xfId="3" applyFont="1" applyBorder="1" applyAlignment="1">
      <alignment vertical="center"/>
    </xf>
    <xf numFmtId="0" fontId="23" fillId="0" borderId="6" xfId="3" applyFont="1" applyBorder="1" applyAlignment="1">
      <alignment vertical="center" wrapText="1"/>
    </xf>
    <xf numFmtId="165" fontId="9" fillId="0" borderId="0" xfId="5" applyFont="1" applyBorder="1" applyAlignment="1" applyProtection="1">
      <alignment vertical="center"/>
    </xf>
    <xf numFmtId="165" fontId="9" fillId="0" borderId="0" xfId="5" applyFont="1" applyBorder="1"/>
    <xf numFmtId="0" fontId="12" fillId="0" borderId="14" xfId="3" applyFont="1" applyBorder="1" applyAlignment="1">
      <alignment horizontal="center" vertical="center"/>
    </xf>
    <xf numFmtId="168" fontId="12" fillId="0" borderId="14" xfId="7" applyNumberFormat="1" applyFont="1" applyFill="1" applyBorder="1" applyAlignment="1">
      <alignment horizontal="right" vertical="center" wrapText="1"/>
    </xf>
    <xf numFmtId="168" fontId="11" fillId="0" borderId="14" xfId="3" applyNumberFormat="1" applyFont="1" applyBorder="1" applyAlignment="1">
      <alignment horizontal="center" vertical="center"/>
    </xf>
    <xf numFmtId="2" fontId="10" fillId="0" borderId="14" xfId="3" applyNumberFormat="1" applyFont="1" applyBorder="1" applyAlignment="1">
      <alignment vertical="center"/>
    </xf>
    <xf numFmtId="168" fontId="10" fillId="0" borderId="14" xfId="7" applyNumberFormat="1" applyFont="1" applyFill="1" applyBorder="1" applyAlignment="1">
      <alignment horizontal="right"/>
    </xf>
    <xf numFmtId="168" fontId="10" fillId="0" borderId="14" xfId="3" applyNumberFormat="1" applyFont="1" applyBorder="1" applyAlignment="1">
      <alignment horizontal="center" vertical="center"/>
    </xf>
    <xf numFmtId="168" fontId="7" fillId="0" borderId="14" xfId="7" applyNumberFormat="1" applyFont="1" applyFill="1" applyBorder="1" applyAlignment="1">
      <alignment horizontal="right" vertical="center" wrapText="1"/>
    </xf>
    <xf numFmtId="39" fontId="9" fillId="0" borderId="0" xfId="3" applyNumberFormat="1" applyFont="1"/>
    <xf numFmtId="170" fontId="12" fillId="0" borderId="14" xfId="3" applyNumberFormat="1" applyFont="1" applyBorder="1" applyAlignment="1">
      <alignment vertical="top" wrapText="1"/>
    </xf>
    <xf numFmtId="10" fontId="9" fillId="0" borderId="0" xfId="4" applyNumberFormat="1" applyFont="1" applyBorder="1"/>
    <xf numFmtId="0" fontId="13" fillId="0" borderId="0" xfId="0" applyFont="1"/>
    <xf numFmtId="10" fontId="13" fillId="0" borderId="0" xfId="0" applyNumberFormat="1" applyFont="1"/>
    <xf numFmtId="0" fontId="33" fillId="0" borderId="0" xfId="0" applyFont="1"/>
    <xf numFmtId="0" fontId="31" fillId="0" borderId="0" xfId="0" applyFont="1"/>
    <xf numFmtId="0" fontId="33" fillId="0" borderId="27" xfId="0" applyFont="1" applyBorder="1"/>
    <xf numFmtId="2" fontId="33" fillId="0" borderId="0" xfId="0" applyNumberFormat="1" applyFont="1" applyAlignment="1">
      <alignment vertical="center"/>
    </xf>
    <xf numFmtId="2" fontId="33" fillId="0" borderId="27" xfId="0" applyNumberFormat="1" applyFont="1" applyBorder="1" applyAlignment="1">
      <alignment horizontal="center" vertical="center"/>
    </xf>
    <xf numFmtId="10" fontId="31" fillId="0" borderId="27" xfId="0" applyNumberFormat="1" applyFont="1" applyBorder="1"/>
    <xf numFmtId="0" fontId="31" fillId="0" borderId="23" xfId="0" applyFont="1" applyBorder="1"/>
    <xf numFmtId="0" fontId="31" fillId="0" borderId="27" xfId="0" applyFont="1" applyBorder="1" applyAlignment="1">
      <alignment horizontal="center" vertical="center"/>
    </xf>
    <xf numFmtId="164" fontId="31" fillId="0" borderId="27" xfId="0" applyNumberFormat="1" applyFont="1" applyBorder="1" applyAlignment="1">
      <alignment horizontal="center" vertical="center" wrapText="1"/>
    </xf>
    <xf numFmtId="3" fontId="31" fillId="5" borderId="27" xfId="0" applyNumberFormat="1" applyFont="1" applyFill="1" applyBorder="1" applyAlignment="1">
      <alignment horizontal="center" vertical="center"/>
    </xf>
    <xf numFmtId="164" fontId="31" fillId="5" borderId="27" xfId="0" applyNumberFormat="1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5" borderId="27" xfId="0" applyFont="1" applyFill="1" applyBorder="1" applyAlignment="1">
      <alignment horizontal="center" vertical="center"/>
    </xf>
    <xf numFmtId="167" fontId="31" fillId="5" borderId="27" xfId="0" applyNumberFormat="1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10" fontId="14" fillId="5" borderId="27" xfId="0" applyNumberFormat="1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1" fontId="13" fillId="0" borderId="27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175" fontId="13" fillId="0" borderId="27" xfId="0" applyNumberFormat="1" applyFont="1" applyBorder="1" applyAlignment="1">
      <alignment vertical="center"/>
    </xf>
    <xf numFmtId="2" fontId="13" fillId="0" borderId="27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 wrapText="1"/>
    </xf>
    <xf numFmtId="14" fontId="13" fillId="0" borderId="27" xfId="0" applyNumberFormat="1" applyFont="1" applyBorder="1" applyAlignment="1">
      <alignment horizontal="center" vertical="center"/>
    </xf>
    <xf numFmtId="1" fontId="14" fillId="0" borderId="27" xfId="0" applyNumberFormat="1" applyFont="1" applyBorder="1" applyAlignment="1">
      <alignment horizontal="center" vertical="center" wrapText="1"/>
    </xf>
    <xf numFmtId="175" fontId="14" fillId="0" borderId="27" xfId="0" applyNumberFormat="1" applyFont="1" applyBorder="1" applyAlignment="1">
      <alignment vertical="center"/>
    </xf>
    <xf numFmtId="4" fontId="13" fillId="3" borderId="27" xfId="0" applyNumberFormat="1" applyFont="1" applyFill="1" applyBorder="1" applyAlignment="1">
      <alignment horizontal="center" vertical="center" wrapText="1"/>
    </xf>
    <xf numFmtId="167" fontId="13" fillId="0" borderId="27" xfId="0" applyNumberFormat="1" applyFont="1" applyBorder="1" applyAlignment="1">
      <alignment vertical="center"/>
    </xf>
    <xf numFmtId="2" fontId="13" fillId="0" borderId="30" xfId="0" applyNumberFormat="1" applyFont="1" applyBorder="1" applyAlignment="1">
      <alignment vertical="center"/>
    </xf>
    <xf numFmtId="39" fontId="13" fillId="0" borderId="30" xfId="0" applyNumberFormat="1" applyFont="1" applyBorder="1" applyAlignment="1">
      <alignment vertical="center"/>
    </xf>
    <xf numFmtId="175" fontId="0" fillId="0" borderId="0" xfId="0" applyNumberFormat="1"/>
    <xf numFmtId="0" fontId="13" fillId="0" borderId="27" xfId="0" applyFont="1" applyBorder="1" applyAlignment="1">
      <alignment horizontal="center" vertical="center" wrapText="1"/>
    </xf>
    <xf numFmtId="39" fontId="13" fillId="0" borderId="27" xfId="0" applyNumberFormat="1" applyFont="1" applyBorder="1" applyAlignment="1">
      <alignment vertical="center"/>
    </xf>
    <xf numFmtId="175" fontId="14" fillId="0" borderId="27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10" fontId="13" fillId="0" borderId="27" xfId="0" applyNumberFormat="1" applyFont="1" applyBorder="1" applyAlignment="1">
      <alignment vertical="center"/>
    </xf>
    <xf numFmtId="0" fontId="13" fillId="0" borderId="22" xfId="0" applyFont="1" applyBorder="1"/>
    <xf numFmtId="0" fontId="13" fillId="0" borderId="0" xfId="0" applyFont="1" applyAlignment="1">
      <alignment horizontal="left" vertical="center"/>
    </xf>
    <xf numFmtId="170" fontId="13" fillId="0" borderId="0" xfId="0" applyNumberFormat="1" applyFont="1"/>
    <xf numFmtId="2" fontId="13" fillId="0" borderId="0" xfId="0" applyNumberFormat="1" applyFont="1"/>
    <xf numFmtId="39" fontId="13" fillId="0" borderId="0" xfId="0" applyNumberFormat="1" applyFont="1"/>
    <xf numFmtId="39" fontId="13" fillId="0" borderId="23" xfId="0" applyNumberFormat="1" applyFont="1" applyBorder="1"/>
    <xf numFmtId="170" fontId="14" fillId="0" borderId="27" xfId="0" applyNumberFormat="1" applyFont="1" applyBorder="1" applyAlignment="1">
      <alignment vertical="top" wrapText="1"/>
    </xf>
    <xf numFmtId="0" fontId="5" fillId="0" borderId="14" xfId="4" applyNumberFormat="1" applyFont="1" applyBorder="1" applyAlignment="1">
      <alignment horizontal="left"/>
    </xf>
    <xf numFmtId="2" fontId="5" fillId="0" borderId="13" xfId="3" applyNumberFormat="1" applyFont="1" applyBorder="1" applyAlignment="1">
      <alignment horizontal="right"/>
    </xf>
    <xf numFmtId="0" fontId="4" fillId="0" borderId="6" xfId="3" applyFont="1" applyBorder="1" applyAlignment="1">
      <alignment vertical="center"/>
    </xf>
    <xf numFmtId="2" fontId="10" fillId="0" borderId="14" xfId="4" applyNumberFormat="1" applyFont="1" applyBorder="1" applyAlignment="1" applyProtection="1">
      <alignment vertical="center"/>
    </xf>
    <xf numFmtId="1" fontId="3" fillId="0" borderId="14" xfId="3" applyNumberFormat="1" applyFont="1" applyBorder="1" applyAlignment="1">
      <alignment horizontal="center" vertical="center" wrapText="1"/>
    </xf>
    <xf numFmtId="2" fontId="3" fillId="0" borderId="14" xfId="3" applyNumberFormat="1" applyFont="1" applyBorder="1" applyAlignment="1">
      <alignment horizontal="center" vertical="center" wrapText="1"/>
    </xf>
    <xf numFmtId="0" fontId="7" fillId="3" borderId="14" xfId="3" applyFont="1" applyFill="1" applyBorder="1" applyAlignment="1">
      <alignment horizontal="center" vertical="center"/>
    </xf>
    <xf numFmtId="10" fontId="7" fillId="3" borderId="14" xfId="4" applyNumberFormat="1" applyFont="1" applyFill="1" applyBorder="1" applyAlignment="1">
      <alignment horizontal="center" vertical="center"/>
    </xf>
    <xf numFmtId="39" fontId="3" fillId="0" borderId="14" xfId="3" applyNumberFormat="1" applyFont="1" applyBorder="1" applyAlignment="1">
      <alignment vertical="center"/>
    </xf>
    <xf numFmtId="10" fontId="3" fillId="0" borderId="14" xfId="4" applyNumberFormat="1" applyFont="1" applyBorder="1" applyAlignment="1" applyProtection="1">
      <alignment vertical="center"/>
    </xf>
    <xf numFmtId="10" fontId="3" fillId="0" borderId="0" xfId="4" applyNumberFormat="1" applyFont="1" applyBorder="1" applyProtection="1"/>
    <xf numFmtId="39" fontId="3" fillId="0" borderId="0" xfId="3" applyNumberFormat="1" applyFont="1"/>
    <xf numFmtId="39" fontId="3" fillId="0" borderId="13" xfId="3" applyNumberFormat="1" applyFont="1" applyBorder="1"/>
    <xf numFmtId="37" fontId="3" fillId="0" borderId="14" xfId="3" applyNumberFormat="1" applyFont="1" applyBorder="1" applyAlignment="1">
      <alignment horizontal="center" vertical="top"/>
    </xf>
    <xf numFmtId="1" fontId="7" fillId="0" borderId="14" xfId="3" applyNumberFormat="1" applyFont="1" applyBorder="1" applyAlignment="1">
      <alignment horizontal="center" vertical="center" wrapText="1"/>
    </xf>
    <xf numFmtId="2" fontId="3" fillId="0" borderId="14" xfId="4" applyNumberFormat="1" applyFont="1" applyBorder="1" applyAlignment="1" applyProtection="1">
      <alignment vertical="center"/>
    </xf>
    <xf numFmtId="170" fontId="7" fillId="0" borderId="14" xfId="3" applyNumberFormat="1" applyFont="1" applyBorder="1" applyAlignment="1">
      <alignment vertical="top" wrapText="1"/>
    </xf>
    <xf numFmtId="37" fontId="3" fillId="2" borderId="14" xfId="3" applyNumberFormat="1" applyFont="1" applyFill="1" applyBorder="1" applyAlignment="1">
      <alignment horizontal="left" vertical="top"/>
    </xf>
    <xf numFmtId="169" fontId="11" fillId="0" borderId="14" xfId="3" applyNumberFormat="1" applyFont="1" applyBorder="1" applyAlignment="1">
      <alignment horizontal="center" vertical="center"/>
    </xf>
    <xf numFmtId="169" fontId="10" fillId="0" borderId="14" xfId="7" applyNumberFormat="1" applyFont="1" applyFill="1" applyBorder="1" applyAlignment="1">
      <alignment horizontal="right"/>
    </xf>
    <xf numFmtId="169" fontId="10" fillId="0" borderId="14" xfId="3" applyNumberFormat="1" applyFont="1" applyBorder="1" applyAlignment="1">
      <alignment horizontal="center" vertical="center"/>
    </xf>
    <xf numFmtId="169" fontId="10" fillId="0" borderId="14" xfId="7" applyNumberFormat="1" applyFont="1" applyFill="1" applyBorder="1" applyAlignment="1">
      <alignment horizontal="right" vertical="center" wrapText="1"/>
    </xf>
    <xf numFmtId="0" fontId="18" fillId="0" borderId="12" xfId="3" applyFont="1" applyBorder="1" applyAlignment="1">
      <alignment vertical="top"/>
    </xf>
    <xf numFmtId="0" fontId="18" fillId="0" borderId="0" xfId="3" applyFont="1" applyAlignment="1">
      <alignment vertical="top"/>
    </xf>
    <xf numFmtId="0" fontId="18" fillId="0" borderId="13" xfId="3" applyFont="1" applyBorder="1" applyAlignment="1">
      <alignment vertical="top"/>
    </xf>
    <xf numFmtId="0" fontId="18" fillId="0" borderId="9" xfId="3" applyFont="1" applyBorder="1" applyAlignment="1">
      <alignment vertical="top"/>
    </xf>
    <xf numFmtId="0" fontId="18" fillId="0" borderId="10" xfId="3" applyFont="1" applyBorder="1" applyAlignment="1">
      <alignment vertical="top"/>
    </xf>
    <xf numFmtId="0" fontId="18" fillId="0" borderId="11" xfId="3" applyFont="1" applyBorder="1" applyAlignment="1">
      <alignment vertical="top"/>
    </xf>
    <xf numFmtId="168" fontId="3" fillId="0" borderId="14" xfId="1" applyNumberFormat="1" applyFont="1" applyBorder="1" applyAlignment="1" applyProtection="1">
      <alignment vertical="center"/>
    </xf>
    <xf numFmtId="168" fontId="3" fillId="3" borderId="14" xfId="1" applyNumberFormat="1" applyFont="1" applyFill="1" applyBorder="1" applyAlignment="1">
      <alignment horizontal="center" vertical="center"/>
    </xf>
    <xf numFmtId="0" fontId="3" fillId="0" borderId="14" xfId="2" applyNumberFormat="1" applyFont="1" applyBorder="1" applyAlignment="1">
      <alignment horizontal="center" vertical="center" wrapText="1"/>
    </xf>
    <xf numFmtId="168" fontId="7" fillId="0" borderId="14" xfId="1" applyNumberFormat="1" applyFont="1" applyBorder="1" applyAlignment="1" applyProtection="1">
      <alignment vertical="center"/>
    </xf>
    <xf numFmtId="168" fontId="3" fillId="0" borderId="14" xfId="1" applyNumberFormat="1" applyFont="1" applyBorder="1" applyAlignment="1">
      <alignment vertical="center"/>
    </xf>
    <xf numFmtId="10" fontId="3" fillId="0" borderId="14" xfId="4" applyNumberFormat="1" applyFont="1" applyBorder="1" applyAlignment="1">
      <alignment vertical="center"/>
    </xf>
    <xf numFmtId="168" fontId="3" fillId="0" borderId="14" xfId="1" applyNumberFormat="1" applyFont="1" applyBorder="1" applyAlignment="1">
      <alignment horizontal="center" vertical="center" wrapText="1"/>
    </xf>
    <xf numFmtId="170" fontId="7" fillId="0" borderId="14" xfId="3" applyNumberFormat="1" applyFont="1" applyBorder="1" applyAlignment="1">
      <alignment horizontal="left" vertical="top"/>
    </xf>
    <xf numFmtId="2" fontId="7" fillId="0" borderId="14" xfId="2" applyNumberFormat="1" applyFont="1" applyBorder="1" applyAlignment="1">
      <alignment horizontal="left" vertical="top"/>
    </xf>
    <xf numFmtId="168" fontId="18" fillId="0" borderId="14" xfId="1" applyNumberFormat="1" applyFont="1" applyBorder="1" applyAlignment="1" applyProtection="1">
      <alignment vertical="center"/>
    </xf>
    <xf numFmtId="39" fontId="18" fillId="0" borderId="14" xfId="1" applyNumberFormat="1" applyFont="1" applyBorder="1" applyAlignment="1" applyProtection="1">
      <alignment vertical="center"/>
    </xf>
    <xf numFmtId="3" fontId="18" fillId="0" borderId="14" xfId="1" applyNumberFormat="1" applyFont="1" applyBorder="1" applyAlignment="1" applyProtection="1">
      <alignment vertical="center"/>
    </xf>
    <xf numFmtId="2" fontId="15" fillId="0" borderId="14" xfId="3" applyNumberFormat="1" applyFont="1" applyBorder="1" applyAlignment="1">
      <alignment vertical="center" wrapText="1"/>
    </xf>
    <xf numFmtId="3" fontId="18" fillId="0" borderId="14" xfId="5" applyNumberFormat="1" applyFont="1" applyBorder="1" applyAlignment="1" applyProtection="1">
      <alignment vertical="center"/>
    </xf>
    <xf numFmtId="10" fontId="15" fillId="0" borderId="14" xfId="4" applyNumberFormat="1" applyFont="1" applyBorder="1" applyAlignment="1">
      <alignment vertical="center"/>
    </xf>
    <xf numFmtId="169" fontId="15" fillId="0" borderId="14" xfId="5" applyNumberFormat="1" applyFont="1" applyBorder="1" applyAlignment="1">
      <alignment horizontal="center" vertical="center" wrapText="1"/>
    </xf>
    <xf numFmtId="173" fontId="18" fillId="2" borderId="14" xfId="6" applyNumberFormat="1" applyFont="1" applyFill="1" applyBorder="1" applyAlignment="1" applyProtection="1">
      <alignment vertical="center"/>
    </xf>
    <xf numFmtId="14" fontId="3" fillId="0" borderId="1" xfId="3" applyNumberFormat="1" applyFont="1" applyBorder="1" applyAlignment="1">
      <alignment horizontal="center" vertical="center"/>
    </xf>
    <xf numFmtId="14" fontId="3" fillId="0" borderId="15" xfId="3" applyNumberFormat="1" applyFont="1" applyBorder="1" applyAlignment="1">
      <alignment horizontal="center" vertical="center"/>
    </xf>
    <xf numFmtId="0" fontId="15" fillId="0" borderId="3" xfId="3" applyFont="1" applyBorder="1" applyAlignment="1">
      <alignment horizontal="left" vertical="center" wrapText="1"/>
    </xf>
    <xf numFmtId="0" fontId="15" fillId="0" borderId="10" xfId="3" applyFont="1" applyBorder="1" applyAlignment="1">
      <alignment horizontal="left" vertical="center" wrapText="1"/>
    </xf>
    <xf numFmtId="9" fontId="15" fillId="0" borderId="14" xfId="2" applyFont="1" applyBorder="1" applyAlignment="1" applyProtection="1">
      <alignment horizontal="center" vertical="center"/>
    </xf>
    <xf numFmtId="9" fontId="3" fillId="0" borderId="14" xfId="2" applyFont="1" applyBorder="1" applyAlignment="1">
      <alignment horizontal="center" vertical="center"/>
    </xf>
    <xf numFmtId="0" fontId="3" fillId="0" borderId="1" xfId="3" applyFont="1" applyBorder="1" applyAlignment="1">
      <alignment horizontal="left" wrapText="1"/>
    </xf>
    <xf numFmtId="0" fontId="3" fillId="0" borderId="15" xfId="3" applyFont="1" applyBorder="1" applyAlignment="1">
      <alignment horizontal="left" wrapText="1"/>
    </xf>
    <xf numFmtId="0" fontId="3" fillId="0" borderId="1" xfId="3" applyFont="1" applyBorder="1" applyAlignment="1">
      <alignment horizontal="left" vertical="center" wrapText="1"/>
    </xf>
    <xf numFmtId="0" fontId="3" fillId="0" borderId="8" xfId="3" applyFont="1" applyBorder="1" applyAlignment="1">
      <alignment horizontal="left" vertical="center" wrapText="1"/>
    </xf>
    <xf numFmtId="0" fontId="3" fillId="0" borderId="15" xfId="3" applyFont="1" applyBorder="1" applyAlignment="1">
      <alignment horizontal="left" vertical="center" wrapText="1"/>
    </xf>
    <xf numFmtId="0" fontId="18" fillId="0" borderId="2" xfId="3" applyFont="1" applyBorder="1" applyAlignment="1">
      <alignment horizontal="left" vertical="top"/>
    </xf>
    <xf numFmtId="0" fontId="18" fillId="0" borderId="4" xfId="3" applyFont="1" applyBorder="1" applyAlignment="1">
      <alignment horizontal="left" vertical="top"/>
    </xf>
    <xf numFmtId="0" fontId="18" fillId="0" borderId="9" xfId="3" applyFont="1" applyBorder="1" applyAlignment="1">
      <alignment horizontal="left" vertical="top"/>
    </xf>
    <xf numFmtId="0" fontId="18" fillId="0" borderId="11" xfId="3" applyFont="1" applyBorder="1" applyAlignment="1">
      <alignment horizontal="left" vertical="top"/>
    </xf>
    <xf numFmtId="0" fontId="7" fillId="0" borderId="2" xfId="3" applyFont="1" applyBorder="1" applyAlignment="1">
      <alignment horizontal="left" vertical="top" wrapText="1"/>
    </xf>
    <xf numFmtId="0" fontId="7" fillId="0" borderId="3" xfId="3" applyFont="1" applyBorder="1" applyAlignment="1">
      <alignment horizontal="left" vertical="top" wrapText="1"/>
    </xf>
    <xf numFmtId="0" fontId="7" fillId="0" borderId="4" xfId="3" applyFont="1" applyBorder="1" applyAlignment="1">
      <alignment horizontal="left" vertical="top" wrapText="1"/>
    </xf>
    <xf numFmtId="0" fontId="7" fillId="0" borderId="9" xfId="3" applyFont="1" applyBorder="1" applyAlignment="1">
      <alignment horizontal="left" vertical="top" wrapText="1"/>
    </xf>
    <xf numFmtId="0" fontId="7" fillId="0" borderId="10" xfId="3" applyFont="1" applyBorder="1" applyAlignment="1">
      <alignment horizontal="left" vertical="top" wrapText="1"/>
    </xf>
    <xf numFmtId="0" fontId="7" fillId="0" borderId="11" xfId="3" applyFont="1" applyBorder="1" applyAlignment="1">
      <alignment horizontal="left" vertical="top" wrapText="1"/>
    </xf>
    <xf numFmtId="0" fontId="3" fillId="0" borderId="14" xfId="3" applyFont="1" applyBorder="1" applyAlignment="1">
      <alignment horizontal="center" vertical="center" wrapText="1"/>
    </xf>
    <xf numFmtId="0" fontId="3" fillId="0" borderId="1" xfId="3" applyFont="1" applyBorder="1" applyAlignment="1">
      <alignment vertical="center" wrapText="1"/>
    </xf>
    <xf numFmtId="0" fontId="3" fillId="0" borderId="8" xfId="3" applyFont="1" applyBorder="1" applyAlignment="1">
      <alignment vertical="center" wrapText="1"/>
    </xf>
    <xf numFmtId="0" fontId="3" fillId="0" borderId="15" xfId="3" applyFont="1" applyBorder="1" applyAlignment="1">
      <alignment vertical="center" wrapText="1"/>
    </xf>
    <xf numFmtId="170" fontId="18" fillId="0" borderId="14" xfId="3" applyNumberFormat="1" applyFont="1" applyBorder="1" applyAlignment="1">
      <alignment horizontal="center" vertical="top"/>
    </xf>
    <xf numFmtId="0" fontId="15" fillId="0" borderId="2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left" vertical="top" wrapText="1"/>
    </xf>
    <xf numFmtId="0" fontId="15" fillId="0" borderId="4" xfId="3" applyFont="1" applyBorder="1" applyAlignment="1">
      <alignment horizontal="left" vertical="top" wrapText="1"/>
    </xf>
    <xf numFmtId="0" fontId="15" fillId="0" borderId="9" xfId="3" applyFont="1" applyBorder="1" applyAlignment="1">
      <alignment horizontal="left" vertical="top" wrapText="1"/>
    </xf>
    <xf numFmtId="0" fontId="15" fillId="0" borderId="10" xfId="3" applyFont="1" applyBorder="1" applyAlignment="1">
      <alignment horizontal="left" vertical="top" wrapText="1"/>
    </xf>
    <xf numFmtId="0" fontId="15" fillId="0" borderId="11" xfId="3" applyFont="1" applyBorder="1" applyAlignment="1">
      <alignment horizontal="left" vertical="top" wrapText="1"/>
    </xf>
    <xf numFmtId="0" fontId="7" fillId="0" borderId="2" xfId="3" applyFont="1" applyBorder="1" applyAlignment="1">
      <alignment horizontal="left" vertical="top"/>
    </xf>
    <xf numFmtId="0" fontId="7" fillId="0" borderId="3" xfId="3" applyFont="1" applyBorder="1" applyAlignment="1">
      <alignment horizontal="left" vertical="top"/>
    </xf>
    <xf numFmtId="0" fontId="7" fillId="0" borderId="4" xfId="3" applyFont="1" applyBorder="1" applyAlignment="1">
      <alignment horizontal="left" vertical="top"/>
    </xf>
    <xf numFmtId="0" fontId="7" fillId="0" borderId="9" xfId="3" applyFont="1" applyBorder="1" applyAlignment="1">
      <alignment horizontal="left" vertical="top"/>
    </xf>
    <xf numFmtId="0" fontId="7" fillId="0" borderId="10" xfId="3" applyFont="1" applyBorder="1" applyAlignment="1">
      <alignment horizontal="left" vertical="top"/>
    </xf>
    <xf numFmtId="0" fontId="7" fillId="0" borderId="11" xfId="3" applyFont="1" applyBorder="1" applyAlignment="1">
      <alignment horizontal="left" vertical="top"/>
    </xf>
    <xf numFmtId="171" fontId="7" fillId="0" borderId="14" xfId="3" applyNumberFormat="1" applyFont="1" applyBorder="1" applyAlignment="1">
      <alignment horizontal="left" vertical="top"/>
    </xf>
    <xf numFmtId="0" fontId="18" fillId="0" borderId="2" xfId="3" applyFont="1" applyBorder="1" applyAlignment="1">
      <alignment horizontal="left" vertical="top" wrapText="1"/>
    </xf>
    <xf numFmtId="0" fontId="18" fillId="0" borderId="3" xfId="3" applyFont="1" applyBorder="1" applyAlignment="1">
      <alignment horizontal="left" vertical="top" wrapText="1"/>
    </xf>
    <xf numFmtId="0" fontId="18" fillId="0" borderId="4" xfId="3" applyFont="1" applyBorder="1" applyAlignment="1">
      <alignment horizontal="left" vertical="top" wrapText="1"/>
    </xf>
    <xf numFmtId="0" fontId="18" fillId="0" borderId="12" xfId="3" applyFont="1" applyBorder="1" applyAlignment="1">
      <alignment horizontal="left" vertical="top" wrapText="1"/>
    </xf>
    <xf numFmtId="0" fontId="18" fillId="0" borderId="0" xfId="3" applyFont="1" applyAlignment="1">
      <alignment horizontal="left" vertical="top" wrapText="1"/>
    </xf>
    <xf numFmtId="0" fontId="18" fillId="0" borderId="13" xfId="3" applyFont="1" applyBorder="1" applyAlignment="1">
      <alignment horizontal="left" vertical="top" wrapText="1"/>
    </xf>
    <xf numFmtId="0" fontId="18" fillId="0" borderId="9" xfId="3" applyFont="1" applyBorder="1" applyAlignment="1">
      <alignment horizontal="left" vertical="top" wrapText="1"/>
    </xf>
    <xf numFmtId="0" fontId="18" fillId="0" borderId="10" xfId="3" applyFont="1" applyBorder="1" applyAlignment="1">
      <alignment horizontal="left" vertical="top" wrapText="1"/>
    </xf>
    <xf numFmtId="0" fontId="18" fillId="0" borderId="11" xfId="3" applyFont="1" applyBorder="1" applyAlignment="1">
      <alignment horizontal="left" vertical="top" wrapText="1"/>
    </xf>
    <xf numFmtId="0" fontId="18" fillId="0" borderId="14" xfId="3" applyFont="1" applyBorder="1" applyAlignment="1">
      <alignment horizontal="left" vertical="top"/>
    </xf>
    <xf numFmtId="170" fontId="18" fillId="0" borderId="14" xfId="3" applyNumberFormat="1" applyFont="1" applyBorder="1" applyAlignment="1">
      <alignment horizontal="left" vertical="center"/>
    </xf>
    <xf numFmtId="2" fontId="18" fillId="0" borderId="7" xfId="3" applyNumberFormat="1" applyFont="1" applyBorder="1" applyAlignment="1">
      <alignment horizontal="left" vertical="center"/>
    </xf>
    <xf numFmtId="2" fontId="18" fillId="0" borderId="14" xfId="3" applyNumberFormat="1" applyFont="1" applyBorder="1" applyAlignment="1">
      <alignment horizontal="left" vertical="center"/>
    </xf>
    <xf numFmtId="0" fontId="7" fillId="0" borderId="14" xfId="3" applyFont="1" applyBorder="1" applyAlignment="1">
      <alignment horizontal="left" vertical="top"/>
    </xf>
    <xf numFmtId="0" fontId="7" fillId="0" borderId="2" xfId="3" applyFont="1" applyBorder="1" applyAlignment="1">
      <alignment horizontal="center" wrapText="1"/>
    </xf>
    <xf numFmtId="0" fontId="7" fillId="0" borderId="4" xfId="3" applyFont="1" applyBorder="1" applyAlignment="1">
      <alignment horizontal="center" wrapText="1"/>
    </xf>
    <xf numFmtId="0" fontId="7" fillId="0" borderId="9" xfId="3" applyFont="1" applyBorder="1" applyAlignment="1">
      <alignment horizontal="center" wrapText="1"/>
    </xf>
    <xf numFmtId="0" fontId="7" fillId="0" borderId="11" xfId="3" applyFont="1" applyBorder="1" applyAlignment="1">
      <alignment horizontal="center" wrapText="1"/>
    </xf>
    <xf numFmtId="0" fontId="15" fillId="0" borderId="1" xfId="3" applyFont="1" applyBorder="1" applyAlignment="1">
      <alignment horizontal="left" vertical="center" wrapText="1"/>
    </xf>
    <xf numFmtId="0" fontId="15" fillId="0" borderId="15" xfId="3" applyFont="1" applyBorder="1" applyAlignment="1">
      <alignment horizontal="left" vertical="center" wrapText="1"/>
    </xf>
    <xf numFmtId="0" fontId="15" fillId="0" borderId="0" xfId="3" applyFont="1" applyAlignment="1">
      <alignment horizontal="left" vertical="top" wrapText="1"/>
    </xf>
    <xf numFmtId="0" fontId="15" fillId="0" borderId="8" xfId="3" applyFont="1" applyBorder="1" applyAlignment="1">
      <alignment horizontal="left" vertical="center" wrapText="1"/>
    </xf>
    <xf numFmtId="0" fontId="3" fillId="0" borderId="6" xfId="3" applyFont="1" applyBorder="1" applyAlignment="1">
      <alignment horizontal="left" vertical="center" wrapText="1"/>
    </xf>
    <xf numFmtId="2" fontId="15" fillId="0" borderId="0" xfId="3" applyNumberFormat="1" applyFont="1" applyAlignment="1">
      <alignment horizontal="left" vertical="top" wrapText="1"/>
    </xf>
    <xf numFmtId="0" fontId="18" fillId="0" borderId="14" xfId="3" applyFont="1" applyBorder="1" applyAlignment="1">
      <alignment horizontal="center" vertical="center" wrapText="1"/>
    </xf>
    <xf numFmtId="0" fontId="18" fillId="0" borderId="14" xfId="3" applyFont="1" applyBorder="1" applyAlignment="1">
      <alignment horizontal="center" vertical="center"/>
    </xf>
    <xf numFmtId="0" fontId="3" fillId="0" borderId="10" xfId="3" applyFont="1" applyBorder="1" applyAlignment="1">
      <alignment horizontal="left" vertical="center" wrapText="1"/>
    </xf>
    <xf numFmtId="0" fontId="3" fillId="0" borderId="14" xfId="3" applyFont="1" applyBorder="1" applyAlignment="1">
      <alignment horizontal="left" vertical="center" wrapText="1"/>
    </xf>
    <xf numFmtId="2" fontId="16" fillId="0" borderId="0" xfId="3" applyNumberFormat="1" applyFont="1" applyAlignment="1">
      <alignment horizontal="center" vertical="center"/>
    </xf>
    <xf numFmtId="0" fontId="4" fillId="0" borderId="5" xfId="3" applyFont="1" applyBorder="1" applyAlignment="1">
      <alignment horizontal="left" vertical="top" wrapText="1"/>
    </xf>
    <xf numFmtId="0" fontId="4" fillId="0" borderId="7" xfId="3" applyFont="1" applyBorder="1" applyAlignment="1">
      <alignment horizontal="left" vertical="top" wrapText="1"/>
    </xf>
    <xf numFmtId="0" fontId="5" fillId="0" borderId="6" xfId="3" applyFont="1" applyBorder="1" applyAlignment="1">
      <alignment horizontal="left" vertical="center" wrapText="1"/>
    </xf>
    <xf numFmtId="2" fontId="17" fillId="0" borderId="0" xfId="3" applyNumberFormat="1" applyFont="1" applyAlignment="1">
      <alignment horizontal="left" vertical="center" wrapText="1"/>
    </xf>
    <xf numFmtId="0" fontId="4" fillId="0" borderId="5" xfId="3" applyFont="1" applyBorder="1" applyAlignment="1">
      <alignment horizontal="left" vertical="top"/>
    </xf>
    <xf numFmtId="0" fontId="4" fillId="0" borderId="7" xfId="3" applyFont="1" applyBorder="1" applyAlignment="1">
      <alignment horizontal="left" vertical="top"/>
    </xf>
    <xf numFmtId="1" fontId="5" fillId="0" borderId="6" xfId="3" applyNumberFormat="1" applyFont="1" applyBorder="1" applyAlignment="1">
      <alignment horizontal="left" vertical="center"/>
    </xf>
    <xf numFmtId="0" fontId="23" fillId="0" borderId="14" xfId="3" applyFont="1" applyBorder="1" applyAlignment="1">
      <alignment horizontal="left" vertical="center" wrapText="1"/>
    </xf>
    <xf numFmtId="0" fontId="5" fillId="0" borderId="14" xfId="3" applyFont="1" applyBorder="1" applyAlignment="1">
      <alignment horizontal="center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4" fillId="2" borderId="5" xfId="3" applyFont="1" applyFill="1" applyBorder="1" applyAlignment="1">
      <alignment horizontal="left"/>
    </xf>
    <xf numFmtId="0" fontId="4" fillId="2" borderId="6" xfId="3" applyFont="1" applyFill="1" applyBorder="1" applyAlignment="1">
      <alignment horizontal="left"/>
    </xf>
    <xf numFmtId="0" fontId="4" fillId="2" borderId="7" xfId="3" applyFont="1" applyFill="1" applyBorder="1" applyAlignment="1">
      <alignment horizontal="left"/>
    </xf>
    <xf numFmtId="0" fontId="5" fillId="0" borderId="2" xfId="3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12" xfId="3" applyFont="1" applyBorder="1" applyAlignment="1">
      <alignment horizontal="center"/>
    </xf>
    <xf numFmtId="0" fontId="5" fillId="0" borderId="13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2" fontId="16" fillId="0" borderId="0" xfId="3" applyNumberFormat="1" applyFont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0" borderId="8" xfId="3" applyFont="1" applyBorder="1" applyAlignment="1">
      <alignment horizontal="center" vertical="center" wrapText="1"/>
    </xf>
    <xf numFmtId="0" fontId="18" fillId="0" borderId="15" xfId="3" applyFont="1" applyBorder="1" applyAlignment="1">
      <alignment horizontal="center" vertical="center" wrapText="1"/>
    </xf>
    <xf numFmtId="0" fontId="18" fillId="0" borderId="14" xfId="3" applyFont="1" applyBorder="1" applyAlignment="1">
      <alignment horizontal="left" vertical="center" wrapText="1"/>
    </xf>
    <xf numFmtId="0" fontId="19" fillId="0" borderId="14" xfId="3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18" fillId="0" borderId="9" xfId="3" applyFont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4" fillId="0" borderId="5" xfId="3" applyFont="1" applyBorder="1" applyAlignment="1">
      <alignment horizontal="left"/>
    </xf>
    <xf numFmtId="0" fontId="4" fillId="0" borderId="6" xfId="3" applyFont="1" applyBorder="1" applyAlignment="1">
      <alignment horizontal="left"/>
    </xf>
    <xf numFmtId="0" fontId="4" fillId="0" borderId="7" xfId="3" applyFont="1" applyBorder="1" applyAlignment="1">
      <alignment horizontal="left"/>
    </xf>
    <xf numFmtId="0" fontId="4" fillId="0" borderId="3" xfId="3" applyFont="1" applyBorder="1" applyAlignment="1">
      <alignment horizontal="left"/>
    </xf>
    <xf numFmtId="0" fontId="4" fillId="0" borderId="5" xfId="3" applyFont="1" applyBorder="1" applyAlignment="1">
      <alignment horizontal="left" vertical="center"/>
    </xf>
    <xf numFmtId="0" fontId="4" fillId="0" borderId="7" xfId="3" applyFont="1" applyBorder="1" applyAlignment="1">
      <alignment horizontal="left" vertical="center"/>
    </xf>
    <xf numFmtId="0" fontId="5" fillId="0" borderId="6" xfId="3" applyFont="1" applyBorder="1" applyAlignment="1">
      <alignment horizontal="left" vertical="center"/>
    </xf>
    <xf numFmtId="0" fontId="4" fillId="0" borderId="14" xfId="3" applyFont="1" applyBorder="1" applyAlignment="1">
      <alignment horizontal="left" vertical="center" wrapText="1"/>
    </xf>
    <xf numFmtId="2" fontId="4" fillId="0" borderId="5" xfId="3" applyNumberFormat="1" applyFont="1" applyBorder="1" applyAlignment="1">
      <alignment horizontal="center" vertical="center" wrapText="1"/>
    </xf>
    <xf numFmtId="2" fontId="4" fillId="0" borderId="6" xfId="3" applyNumberFormat="1" applyFont="1" applyBorder="1" applyAlignment="1">
      <alignment horizontal="center" vertical="center" wrapText="1"/>
    </xf>
    <xf numFmtId="2" fontId="4" fillId="0" borderId="7" xfId="3" applyNumberFormat="1" applyFont="1" applyBorder="1" applyAlignment="1">
      <alignment horizontal="center" vertical="center" wrapText="1"/>
    </xf>
    <xf numFmtId="2" fontId="4" fillId="0" borderId="14" xfId="3" applyNumberFormat="1" applyFont="1" applyBorder="1" applyAlignment="1">
      <alignment horizontal="center" vertical="center"/>
    </xf>
    <xf numFmtId="0" fontId="4" fillId="0" borderId="5" xfId="3" applyFont="1" applyBorder="1" applyAlignment="1">
      <alignment horizontal="left" vertical="center" wrapText="1"/>
    </xf>
    <xf numFmtId="0" fontId="4" fillId="0" borderId="7" xfId="3" applyFont="1" applyBorder="1" applyAlignment="1">
      <alignment horizontal="left" vertical="center" wrapText="1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4" xfId="3" applyBorder="1" applyAlignment="1">
      <alignment horizontal="center" vertical="center"/>
    </xf>
    <xf numFmtId="0" fontId="2" fillId="0" borderId="12" xfId="3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2" fillId="0" borderId="13" xfId="3" applyBorder="1" applyAlignment="1">
      <alignment horizontal="center" vertical="center"/>
    </xf>
    <xf numFmtId="0" fontId="18" fillId="0" borderId="14" xfId="3" applyFont="1" applyBorder="1" applyAlignment="1">
      <alignment horizontal="center"/>
    </xf>
    <xf numFmtId="0" fontId="7" fillId="0" borderId="14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/>
    </xf>
    <xf numFmtId="0" fontId="18" fillId="0" borderId="5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center" vertical="center" wrapText="1"/>
    </xf>
    <xf numFmtId="39" fontId="15" fillId="0" borderId="14" xfId="3" applyNumberFormat="1" applyFont="1" applyBorder="1" applyAlignment="1">
      <alignment horizontal="center" vertical="center"/>
    </xf>
    <xf numFmtId="14" fontId="3" fillId="0" borderId="8" xfId="3" applyNumberFormat="1" applyFont="1" applyBorder="1" applyAlignment="1">
      <alignment horizontal="center" vertical="center"/>
    </xf>
    <xf numFmtId="0" fontId="3" fillId="0" borderId="14" xfId="3" applyFont="1" applyBorder="1" applyAlignment="1">
      <alignment horizontal="left" vertical="top" wrapText="1"/>
    </xf>
    <xf numFmtId="0" fontId="18" fillId="0" borderId="15" xfId="3" applyFont="1" applyBorder="1" applyAlignment="1">
      <alignment horizontal="center"/>
    </xf>
    <xf numFmtId="0" fontId="4" fillId="0" borderId="2" xfId="3" applyFont="1" applyBorder="1" applyAlignment="1">
      <alignment horizontal="left" vertical="top"/>
    </xf>
    <xf numFmtId="0" fontId="4" fillId="0" borderId="4" xfId="3" applyFont="1" applyBorder="1" applyAlignment="1">
      <alignment horizontal="left" vertical="top"/>
    </xf>
    <xf numFmtId="1" fontId="5" fillId="0" borderId="3" xfId="3" applyNumberFormat="1" applyFont="1" applyBorder="1" applyAlignment="1">
      <alignment horizontal="left" vertical="center"/>
    </xf>
    <xf numFmtId="1" fontId="5" fillId="0" borderId="4" xfId="3" applyNumberFormat="1" applyFont="1" applyBorder="1" applyAlignment="1">
      <alignment horizontal="left" vertical="center"/>
    </xf>
    <xf numFmtId="2" fontId="5" fillId="0" borderId="2" xfId="3" applyNumberFormat="1" applyFont="1" applyBorder="1" applyAlignment="1">
      <alignment horizontal="left" vertical="center" wrapText="1"/>
    </xf>
    <xf numFmtId="2" fontId="5" fillId="0" borderId="3" xfId="3" applyNumberFormat="1" applyFont="1" applyBorder="1" applyAlignment="1">
      <alignment horizontal="left" vertical="center" wrapText="1"/>
    </xf>
    <xf numFmtId="2" fontId="5" fillId="0" borderId="4" xfId="3" applyNumberFormat="1" applyFont="1" applyBorder="1" applyAlignment="1">
      <alignment horizontal="left" vertical="center" wrapText="1"/>
    </xf>
    <xf numFmtId="2" fontId="3" fillId="0" borderId="14" xfId="3" applyNumberFormat="1" applyFont="1" applyBorder="1" applyAlignment="1">
      <alignment horizontal="left" vertical="center" wrapText="1"/>
    </xf>
    <xf numFmtId="2" fontId="15" fillId="0" borderId="14" xfId="3" applyNumberFormat="1" applyFont="1" applyBorder="1" applyAlignment="1">
      <alignment horizontal="left" vertical="center" wrapText="1"/>
    </xf>
    <xf numFmtId="0" fontId="5" fillId="0" borderId="7" xfId="3" applyFont="1" applyBorder="1" applyAlignment="1">
      <alignment horizontal="left" vertical="center" wrapText="1"/>
    </xf>
    <xf numFmtId="2" fontId="5" fillId="0" borderId="5" xfId="3" applyNumberFormat="1" applyFont="1" applyBorder="1" applyAlignment="1">
      <alignment horizontal="center" vertical="center" wrapText="1"/>
    </xf>
    <xf numFmtId="2" fontId="5" fillId="0" borderId="6" xfId="3" applyNumberFormat="1" applyFont="1" applyBorder="1" applyAlignment="1">
      <alignment horizontal="center" vertical="center" wrapText="1"/>
    </xf>
    <xf numFmtId="2" fontId="5" fillId="0" borderId="7" xfId="3" applyNumberFormat="1" applyFont="1" applyBorder="1" applyAlignment="1">
      <alignment horizontal="center" vertical="center" wrapText="1"/>
    </xf>
    <xf numFmtId="0" fontId="5" fillId="0" borderId="7" xfId="3" applyFont="1" applyBorder="1" applyAlignment="1">
      <alignment horizontal="left" vertical="center"/>
    </xf>
    <xf numFmtId="10" fontId="5" fillId="0" borderId="5" xfId="4" applyNumberFormat="1" applyFont="1" applyBorder="1" applyAlignment="1">
      <alignment horizontal="center"/>
    </xf>
    <xf numFmtId="10" fontId="5" fillId="0" borderId="6" xfId="4" applyNumberFormat="1" applyFont="1" applyBorder="1" applyAlignment="1">
      <alignment horizontal="center"/>
    </xf>
    <xf numFmtId="10" fontId="5" fillId="0" borderId="7" xfId="4" applyNumberFormat="1" applyFont="1" applyBorder="1" applyAlignment="1">
      <alignment horizontal="center"/>
    </xf>
    <xf numFmtId="10" fontId="18" fillId="0" borderId="14" xfId="4" applyNumberFormat="1" applyFont="1" applyBorder="1" applyAlignment="1">
      <alignment horizontal="left" vertical="top" wrapText="1"/>
    </xf>
    <xf numFmtId="0" fontId="18" fillId="0" borderId="14" xfId="3" applyFont="1" applyBorder="1" applyAlignment="1">
      <alignment horizontal="left" vertical="top" wrapText="1"/>
    </xf>
    <xf numFmtId="0" fontId="4" fillId="0" borderId="2" xfId="3" applyFont="1" applyBorder="1" applyAlignment="1">
      <alignment horizontal="left" vertical="top" wrapText="1"/>
    </xf>
    <xf numFmtId="0" fontId="4" fillId="0" borderId="3" xfId="3" applyFont="1" applyBorder="1" applyAlignment="1">
      <alignment horizontal="left" vertical="top" wrapText="1"/>
    </xf>
    <xf numFmtId="0" fontId="4" fillId="0" borderId="4" xfId="3" applyFont="1" applyBorder="1" applyAlignment="1">
      <alignment horizontal="left" vertical="top" wrapText="1"/>
    </xf>
    <xf numFmtId="0" fontId="4" fillId="0" borderId="12" xfId="3" applyFont="1" applyBorder="1" applyAlignment="1">
      <alignment horizontal="left" vertical="top" wrapText="1"/>
    </xf>
    <xf numFmtId="0" fontId="4" fillId="0" borderId="0" xfId="3" applyFont="1" applyAlignment="1">
      <alignment horizontal="left" vertical="top" wrapText="1"/>
    </xf>
    <xf numFmtId="0" fontId="4" fillId="0" borderId="13" xfId="3" applyFont="1" applyBorder="1" applyAlignment="1">
      <alignment horizontal="left" vertical="top" wrapText="1"/>
    </xf>
    <xf numFmtId="0" fontId="4" fillId="0" borderId="9" xfId="3" applyFont="1" applyBorder="1" applyAlignment="1">
      <alignment horizontal="left" vertical="top" wrapText="1"/>
    </xf>
    <xf numFmtId="0" fontId="4" fillId="0" borderId="10" xfId="3" applyFont="1" applyBorder="1" applyAlignment="1">
      <alignment horizontal="left" vertical="top" wrapText="1"/>
    </xf>
    <xf numFmtId="0" fontId="4" fillId="0" borderId="11" xfId="3" applyFont="1" applyBorder="1" applyAlignment="1">
      <alignment horizontal="left" vertical="top" wrapText="1"/>
    </xf>
    <xf numFmtId="0" fontId="7" fillId="0" borderId="5" xfId="3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0" fontId="7" fillId="0" borderId="7" xfId="3" applyFont="1" applyBorder="1" applyAlignment="1">
      <alignment horizontal="left" vertical="center"/>
    </xf>
    <xf numFmtId="0" fontId="7" fillId="0" borderId="14" xfId="3" applyFont="1" applyBorder="1" applyAlignment="1">
      <alignment horizontal="left" vertical="center"/>
    </xf>
    <xf numFmtId="0" fontId="3" fillId="0" borderId="6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7" fillId="0" borderId="12" xfId="3" applyFont="1" applyBorder="1" applyAlignment="1">
      <alignment horizontal="left" vertical="top" wrapText="1"/>
    </xf>
    <xf numFmtId="0" fontId="7" fillId="0" borderId="0" xfId="3" applyFont="1" applyAlignment="1">
      <alignment horizontal="left" vertical="top" wrapText="1"/>
    </xf>
    <xf numFmtId="0" fontId="7" fillId="0" borderId="13" xfId="3" applyFont="1" applyBorder="1" applyAlignment="1">
      <alignment horizontal="left" vertical="top" wrapText="1"/>
    </xf>
    <xf numFmtId="2" fontId="7" fillId="0" borderId="5" xfId="3" applyNumberFormat="1" applyFont="1" applyBorder="1" applyAlignment="1">
      <alignment horizontal="center" vertical="center" wrapText="1"/>
    </xf>
    <xf numFmtId="2" fontId="7" fillId="0" borderId="6" xfId="3" applyNumberFormat="1" applyFont="1" applyBorder="1" applyAlignment="1">
      <alignment horizontal="center" vertical="center" wrapText="1"/>
    </xf>
    <xf numFmtId="2" fontId="7" fillId="0" borderId="7" xfId="3" applyNumberFormat="1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 vertical="top" wrapText="1"/>
    </xf>
    <xf numFmtId="0" fontId="7" fillId="0" borderId="7" xfId="3" applyFont="1" applyBorder="1" applyAlignment="1">
      <alignment horizontal="left" vertical="top" wrapText="1"/>
    </xf>
    <xf numFmtId="0" fontId="3" fillId="0" borderId="7" xfId="3" applyFont="1" applyBorder="1" applyAlignment="1">
      <alignment horizontal="left" vertical="center" wrapText="1"/>
    </xf>
    <xf numFmtId="2" fontId="3" fillId="0" borderId="5" xfId="3" applyNumberFormat="1" applyFont="1" applyBorder="1" applyAlignment="1">
      <alignment horizontal="center" vertical="center" wrapText="1"/>
    </xf>
    <xf numFmtId="2" fontId="3" fillId="0" borderId="6" xfId="3" applyNumberFormat="1" applyFont="1" applyBorder="1" applyAlignment="1">
      <alignment horizontal="center" vertical="center" wrapText="1"/>
    </xf>
    <xf numFmtId="2" fontId="3" fillId="0" borderId="7" xfId="3" applyNumberFormat="1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 vertical="top"/>
    </xf>
    <xf numFmtId="0" fontId="7" fillId="0" borderId="7" xfId="3" applyFont="1" applyBorder="1" applyAlignment="1">
      <alignment horizontal="left" vertical="top"/>
    </xf>
    <xf numFmtId="1" fontId="3" fillId="0" borderId="6" xfId="3" applyNumberFormat="1" applyFont="1" applyBorder="1" applyAlignment="1">
      <alignment horizontal="left" vertical="center" wrapText="1"/>
    </xf>
    <xf numFmtId="1" fontId="3" fillId="0" borderId="6" xfId="3" applyNumberFormat="1" applyFont="1" applyBorder="1" applyAlignment="1">
      <alignment horizontal="left" vertical="center"/>
    </xf>
    <xf numFmtId="1" fontId="3" fillId="0" borderId="7" xfId="3" applyNumberFormat="1" applyFont="1" applyBorder="1" applyAlignment="1">
      <alignment horizontal="left" vertical="center"/>
    </xf>
    <xf numFmtId="2" fontId="3" fillId="0" borderId="5" xfId="3" applyNumberFormat="1" applyFont="1" applyBorder="1" applyAlignment="1">
      <alignment horizontal="left" vertical="center" wrapText="1"/>
    </xf>
    <xf numFmtId="2" fontId="3" fillId="0" borderId="6" xfId="3" applyNumberFormat="1" applyFont="1" applyBorder="1" applyAlignment="1">
      <alignment horizontal="left" vertical="center" wrapText="1"/>
    </xf>
    <xf numFmtId="2" fontId="3" fillId="0" borderId="7" xfId="3" applyNumberFormat="1" applyFont="1" applyBorder="1" applyAlignment="1">
      <alignment horizontal="left" vertical="center" wrapText="1"/>
    </xf>
    <xf numFmtId="0" fontId="7" fillId="0" borderId="14" xfId="3" applyFont="1" applyBorder="1" applyAlignment="1">
      <alignment horizontal="left" vertical="top" wrapText="1"/>
    </xf>
    <xf numFmtId="2" fontId="7" fillId="0" borderId="14" xfId="3" applyNumberFormat="1" applyFont="1" applyBorder="1" applyAlignment="1">
      <alignment horizontal="center" vertical="center"/>
    </xf>
    <xf numFmtId="0" fontId="7" fillId="0" borderId="5" xfId="3" applyFont="1" applyBorder="1" applyAlignment="1">
      <alignment horizontal="left" vertical="center" wrapText="1"/>
    </xf>
    <xf numFmtId="0" fontId="7" fillId="0" borderId="7" xfId="3" applyFont="1" applyBorder="1" applyAlignment="1">
      <alignment horizontal="left" vertical="center" wrapText="1"/>
    </xf>
    <xf numFmtId="10" fontId="3" fillId="0" borderId="5" xfId="4" applyNumberFormat="1" applyFont="1" applyBorder="1" applyAlignment="1">
      <alignment horizontal="center"/>
    </xf>
    <xf numFmtId="10" fontId="3" fillId="0" borderId="6" xfId="4" applyNumberFormat="1" applyFont="1" applyBorder="1" applyAlignment="1">
      <alignment horizontal="center"/>
    </xf>
    <xf numFmtId="10" fontId="3" fillId="0" borderId="7" xfId="4" applyNumberFormat="1" applyFont="1" applyBorder="1" applyAlignment="1">
      <alignment horizontal="center"/>
    </xf>
    <xf numFmtId="0" fontId="3" fillId="0" borderId="0" xfId="3" applyFont="1" applyAlignment="1">
      <alignment horizontal="left" vertical="center" wrapText="1"/>
    </xf>
    <xf numFmtId="0" fontId="3" fillId="0" borderId="3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1" fontId="18" fillId="0" borderId="1" xfId="3" applyNumberFormat="1" applyFont="1" applyBorder="1" applyAlignment="1">
      <alignment horizontal="center" vertical="center"/>
    </xf>
    <xf numFmtId="1" fontId="18" fillId="0" borderId="8" xfId="3" applyNumberFormat="1" applyFont="1" applyBorder="1" applyAlignment="1">
      <alignment horizontal="center" vertical="center"/>
    </xf>
    <xf numFmtId="0" fontId="18" fillId="0" borderId="5" xfId="3" applyFont="1" applyBorder="1" applyAlignment="1">
      <alignment horizontal="left" vertical="top" wrapText="1"/>
    </xf>
    <xf numFmtId="0" fontId="18" fillId="0" borderId="6" xfId="3" applyFont="1" applyBorder="1" applyAlignment="1">
      <alignment horizontal="left" vertical="top" wrapText="1"/>
    </xf>
    <xf numFmtId="0" fontId="18" fillId="0" borderId="7" xfId="3" applyFont="1" applyBorder="1" applyAlignment="1">
      <alignment horizontal="left" vertical="top" wrapText="1"/>
    </xf>
    <xf numFmtId="171" fontId="7" fillId="0" borderId="14" xfId="3" applyNumberFormat="1" applyFont="1" applyBorder="1" applyAlignment="1">
      <alignment horizontal="left" vertical="top" wrapText="1"/>
    </xf>
    <xf numFmtId="170" fontId="18" fillId="0" borderId="5" xfId="3" applyNumberFormat="1" applyFont="1" applyBorder="1" applyAlignment="1">
      <alignment horizontal="left" vertical="center"/>
    </xf>
    <xf numFmtId="170" fontId="18" fillId="0" borderId="7" xfId="3" applyNumberFormat="1" applyFont="1" applyBorder="1" applyAlignment="1">
      <alignment horizontal="left" vertical="center"/>
    </xf>
    <xf numFmtId="0" fontId="18" fillId="0" borderId="2" xfId="3" applyFont="1" applyBorder="1" applyAlignment="1">
      <alignment horizontal="left" vertical="center" wrapText="1"/>
    </xf>
    <xf numFmtId="0" fontId="18" fillId="0" borderId="4" xfId="3" applyFont="1" applyBorder="1" applyAlignment="1">
      <alignment horizontal="left" vertical="center" wrapText="1"/>
    </xf>
    <xf numFmtId="0" fontId="18" fillId="0" borderId="12" xfId="3" applyFont="1" applyBorder="1" applyAlignment="1">
      <alignment horizontal="left" vertical="center" wrapText="1"/>
    </xf>
    <xf numFmtId="0" fontId="18" fillId="0" borderId="13" xfId="3" applyFont="1" applyBorder="1" applyAlignment="1">
      <alignment horizontal="left" vertical="center" wrapText="1"/>
    </xf>
    <xf numFmtId="0" fontId="18" fillId="0" borderId="9" xfId="3" applyFont="1" applyBorder="1" applyAlignment="1">
      <alignment horizontal="left" vertical="center" wrapText="1"/>
    </xf>
    <xf numFmtId="0" fontId="18" fillId="0" borderId="11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3" xfId="3" applyFont="1" applyBorder="1" applyAlignment="1">
      <alignment horizontal="left" vertical="center" wrapText="1"/>
    </xf>
    <xf numFmtId="0" fontId="7" fillId="0" borderId="4" xfId="3" applyFont="1" applyBorder="1" applyAlignment="1">
      <alignment horizontal="left" vertical="center" wrapText="1"/>
    </xf>
    <xf numFmtId="0" fontId="7" fillId="0" borderId="12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7" fillId="0" borderId="13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center" wrapText="1"/>
    </xf>
    <xf numFmtId="0" fontId="7" fillId="0" borderId="10" xfId="3" applyFont="1" applyBorder="1" applyAlignment="1">
      <alignment horizontal="left" vertical="center" wrapText="1"/>
    </xf>
    <xf numFmtId="0" fontId="7" fillId="0" borderId="1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/>
    </xf>
    <xf numFmtId="1" fontId="15" fillId="0" borderId="1" xfId="3" applyNumberFormat="1" applyFont="1" applyBorder="1" applyAlignment="1">
      <alignment horizontal="center" vertical="center"/>
    </xf>
    <xf numFmtId="1" fontId="15" fillId="0" borderId="15" xfId="3" applyNumberFormat="1" applyFont="1" applyBorder="1" applyAlignment="1">
      <alignment horizontal="center" vertical="center"/>
    </xf>
    <xf numFmtId="0" fontId="4" fillId="3" borderId="3" xfId="3" applyFont="1" applyFill="1" applyBorder="1" applyAlignment="1">
      <alignment horizontal="left"/>
    </xf>
    <xf numFmtId="2" fontId="5" fillId="0" borderId="5" xfId="3" applyNumberFormat="1" applyFont="1" applyBorder="1" applyAlignment="1">
      <alignment horizontal="left" vertical="center" wrapText="1"/>
    </xf>
    <xf numFmtId="2" fontId="5" fillId="0" borderId="6" xfId="3" applyNumberFormat="1" applyFont="1" applyBorder="1" applyAlignment="1">
      <alignment horizontal="left" vertical="center" wrapText="1"/>
    </xf>
    <xf numFmtId="2" fontId="5" fillId="0" borderId="7" xfId="3" applyNumberFormat="1" applyFont="1" applyBorder="1" applyAlignment="1">
      <alignment horizontal="left" vertical="center" wrapText="1"/>
    </xf>
    <xf numFmtId="1" fontId="5" fillId="0" borderId="7" xfId="3" applyNumberFormat="1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2" fontId="5" fillId="3" borderId="5" xfId="3" applyNumberFormat="1" applyFont="1" applyFill="1" applyBorder="1" applyAlignment="1">
      <alignment horizontal="left" vertical="center" wrapText="1"/>
    </xf>
    <xf numFmtId="2" fontId="5" fillId="3" borderId="6" xfId="3" applyNumberFormat="1" applyFont="1" applyFill="1" applyBorder="1" applyAlignment="1">
      <alignment horizontal="left" vertical="center" wrapText="1"/>
    </xf>
    <xf numFmtId="2" fontId="5" fillId="3" borderId="7" xfId="3" applyNumberFormat="1" applyFont="1" applyFill="1" applyBorder="1" applyAlignment="1">
      <alignment horizontal="left" vertical="center" wrapText="1"/>
    </xf>
    <xf numFmtId="0" fontId="7" fillId="0" borderId="14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39" fillId="0" borderId="14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left" vertical="top"/>
    </xf>
    <xf numFmtId="18" fontId="3" fillId="0" borderId="4" xfId="3" applyNumberFormat="1" applyFont="1" applyBorder="1" applyAlignment="1">
      <alignment horizontal="left" vertical="top" wrapText="1"/>
    </xf>
    <xf numFmtId="0" fontId="3" fillId="0" borderId="11" xfId="3" applyFont="1" applyBorder="1" applyAlignment="1">
      <alignment horizontal="left" vertical="top" wrapText="1"/>
    </xf>
    <xf numFmtId="0" fontId="13" fillId="0" borderId="1" xfId="3" applyFont="1" applyBorder="1" applyAlignment="1">
      <alignment horizontal="left" vertical="top" wrapText="1"/>
    </xf>
    <xf numFmtId="0" fontId="3" fillId="0" borderId="15" xfId="3" applyFont="1" applyBorder="1" applyAlignment="1">
      <alignment horizontal="left" vertical="top" wrapText="1"/>
    </xf>
    <xf numFmtId="14" fontId="3" fillId="3" borderId="1" xfId="3" applyNumberFormat="1" applyFont="1" applyFill="1" applyBorder="1" applyAlignment="1">
      <alignment horizontal="center" vertical="center" wrapText="1"/>
    </xf>
    <xf numFmtId="0" fontId="3" fillId="3" borderId="15" xfId="3" applyFont="1" applyFill="1" applyBorder="1" applyAlignment="1">
      <alignment horizontal="center" vertical="center" wrapText="1"/>
    </xf>
    <xf numFmtId="14" fontId="13" fillId="3" borderId="1" xfId="3" applyNumberFormat="1" applyFont="1" applyFill="1" applyBorder="1" applyAlignment="1">
      <alignment horizontal="center" vertical="center" wrapText="1"/>
    </xf>
    <xf numFmtId="14" fontId="13" fillId="3" borderId="15" xfId="3" applyNumberFormat="1" applyFont="1" applyFill="1" applyBorder="1" applyAlignment="1">
      <alignment horizontal="center" vertical="center" wrapText="1"/>
    </xf>
    <xf numFmtId="9" fontId="3" fillId="0" borderId="14" xfId="2" applyFont="1" applyBorder="1" applyAlignment="1" applyProtection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/>
    </xf>
    <xf numFmtId="0" fontId="7" fillId="0" borderId="5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 wrapText="1"/>
    </xf>
    <xf numFmtId="39" fontId="3" fillId="0" borderId="14" xfId="3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left" vertical="top"/>
    </xf>
    <xf numFmtId="0" fontId="3" fillId="0" borderId="4" xfId="3" applyFont="1" applyBorder="1" applyAlignment="1">
      <alignment horizontal="left" vertical="top"/>
    </xf>
    <xf numFmtId="0" fontId="3" fillId="0" borderId="9" xfId="3" applyFont="1" applyBorder="1" applyAlignment="1">
      <alignment horizontal="left" vertical="top"/>
    </xf>
    <xf numFmtId="0" fontId="3" fillId="0" borderId="11" xfId="3" applyFont="1" applyBorder="1" applyAlignment="1">
      <alignment horizontal="left" vertical="top"/>
    </xf>
    <xf numFmtId="170" fontId="7" fillId="0" borderId="14" xfId="3" applyNumberFormat="1" applyFont="1" applyBorder="1" applyAlignment="1">
      <alignment horizontal="left" vertical="center"/>
    </xf>
    <xf numFmtId="170" fontId="7" fillId="0" borderId="14" xfId="3" applyNumberFormat="1" applyFont="1" applyBorder="1" applyAlignment="1">
      <alignment horizontal="center" vertical="top"/>
    </xf>
    <xf numFmtId="2" fontId="7" fillId="0" borderId="7" xfId="3" applyNumberFormat="1" applyFont="1" applyBorder="1" applyAlignment="1">
      <alignment horizontal="left" vertical="center"/>
    </xf>
    <xf numFmtId="2" fontId="7" fillId="0" borderId="14" xfId="3" applyNumberFormat="1" applyFont="1" applyBorder="1" applyAlignment="1">
      <alignment horizontal="left" vertical="center"/>
    </xf>
    <xf numFmtId="0" fontId="4" fillId="0" borderId="14" xfId="3" applyFont="1" applyBorder="1" applyAlignment="1">
      <alignment horizontal="left" vertical="top" wrapText="1"/>
    </xf>
    <xf numFmtId="2" fontId="4" fillId="0" borderId="14" xfId="3" applyNumberFormat="1" applyFont="1" applyBorder="1" applyAlignment="1">
      <alignment horizontal="center" vertical="center" wrapText="1"/>
    </xf>
    <xf numFmtId="2" fontId="5" fillId="0" borderId="14" xfId="3" applyNumberFormat="1" applyFont="1" applyBorder="1" applyAlignment="1">
      <alignment horizontal="center" vertical="center" wrapText="1"/>
    </xf>
    <xf numFmtId="10" fontId="5" fillId="0" borderId="14" xfId="4" applyNumberFormat="1" applyFont="1" applyBorder="1" applyAlignment="1">
      <alignment horizontal="center"/>
    </xf>
    <xf numFmtId="2" fontId="5" fillId="0" borderId="14" xfId="3" applyNumberFormat="1" applyFont="1" applyBorder="1" applyAlignment="1">
      <alignment horizontal="left" vertical="center" wrapText="1"/>
    </xf>
    <xf numFmtId="2" fontId="15" fillId="0" borderId="0" xfId="3" applyNumberFormat="1" applyFont="1" applyAlignment="1">
      <alignment horizontal="left" vertical="center" wrapText="1"/>
    </xf>
    <xf numFmtId="14" fontId="3" fillId="0" borderId="14" xfId="3" applyNumberFormat="1" applyFont="1" applyBorder="1" applyAlignment="1">
      <alignment horizontal="center" vertical="center"/>
    </xf>
    <xf numFmtId="171" fontId="7" fillId="0" borderId="2" xfId="3" applyNumberFormat="1" applyFont="1" applyBorder="1" applyAlignment="1">
      <alignment horizontal="left" vertical="top"/>
    </xf>
    <xf numFmtId="171" fontId="7" fillId="0" borderId="3" xfId="3" applyNumberFormat="1" applyFont="1" applyBorder="1" applyAlignment="1">
      <alignment horizontal="left" vertical="top"/>
    </xf>
    <xf numFmtId="171" fontId="7" fillId="0" borderId="4" xfId="3" applyNumberFormat="1" applyFont="1" applyBorder="1" applyAlignment="1">
      <alignment horizontal="left" vertical="top"/>
    </xf>
    <xf numFmtId="171" fontId="7" fillId="0" borderId="12" xfId="3" applyNumberFormat="1" applyFont="1" applyBorder="1" applyAlignment="1">
      <alignment horizontal="left" vertical="top"/>
    </xf>
    <xf numFmtId="171" fontId="7" fillId="0" borderId="0" xfId="3" applyNumberFormat="1" applyFont="1" applyAlignment="1">
      <alignment horizontal="left" vertical="top"/>
    </xf>
    <xf numFmtId="171" fontId="7" fillId="0" borderId="13" xfId="3" applyNumberFormat="1" applyFont="1" applyBorder="1" applyAlignment="1">
      <alignment horizontal="left" vertical="top"/>
    </xf>
    <xf numFmtId="171" fontId="7" fillId="0" borderId="9" xfId="3" applyNumberFormat="1" applyFont="1" applyBorder="1" applyAlignment="1">
      <alignment horizontal="left" vertical="top"/>
    </xf>
    <xf numFmtId="171" fontId="7" fillId="0" borderId="10" xfId="3" applyNumberFormat="1" applyFont="1" applyBorder="1" applyAlignment="1">
      <alignment horizontal="left" vertical="top"/>
    </xf>
    <xf numFmtId="171" fontId="7" fillId="0" borderId="11" xfId="3" applyNumberFormat="1" applyFont="1" applyBorder="1" applyAlignment="1">
      <alignment horizontal="left" vertical="top"/>
    </xf>
    <xf numFmtId="0" fontId="31" fillId="0" borderId="16" xfId="0" applyFont="1" applyBorder="1" applyAlignment="1">
      <alignment horizontal="center"/>
    </xf>
    <xf numFmtId="0" fontId="32" fillId="0" borderId="17" xfId="0" applyFont="1" applyBorder="1"/>
    <xf numFmtId="0" fontId="32" fillId="0" borderId="22" xfId="0" applyFont="1" applyBorder="1"/>
    <xf numFmtId="0" fontId="32" fillId="0" borderId="23" xfId="0" applyFont="1" applyBorder="1"/>
    <xf numFmtId="0" fontId="32" fillId="0" borderId="24" xfId="0" applyFont="1" applyBorder="1"/>
    <xf numFmtId="0" fontId="32" fillId="0" borderId="26" xfId="0" applyFont="1" applyBorder="1"/>
    <xf numFmtId="0" fontId="31" fillId="0" borderId="16" xfId="0" applyFont="1" applyBorder="1" applyAlignment="1">
      <alignment horizontal="center" vertical="center"/>
    </xf>
    <xf numFmtId="0" fontId="32" fillId="0" borderId="18" xfId="0" applyFont="1" applyBorder="1"/>
    <xf numFmtId="0" fontId="32" fillId="0" borderId="25" xfId="0" applyFont="1" applyBorder="1"/>
    <xf numFmtId="0" fontId="33" fillId="4" borderId="19" xfId="0" applyFont="1" applyFill="1" applyBorder="1" applyAlignment="1">
      <alignment horizontal="left"/>
    </xf>
    <xf numFmtId="0" fontId="32" fillId="0" borderId="20" xfId="0" applyFont="1" applyBorder="1"/>
    <xf numFmtId="0" fontId="32" fillId="0" borderId="21" xfId="0" applyFont="1" applyBorder="1"/>
    <xf numFmtId="0" fontId="31" fillId="0" borderId="0" xfId="0" applyFont="1" applyAlignment="1">
      <alignment horizontal="center"/>
    </xf>
    <xf numFmtId="0" fontId="0" fillId="0" borderId="0" xfId="0"/>
    <xf numFmtId="0" fontId="33" fillId="0" borderId="19" xfId="0" applyFont="1" applyBorder="1" applyAlignment="1">
      <alignment horizontal="left"/>
    </xf>
    <xf numFmtId="0" fontId="33" fillId="0" borderId="18" xfId="0" applyFont="1" applyBorder="1" applyAlignment="1">
      <alignment horizontal="left"/>
    </xf>
    <xf numFmtId="0" fontId="33" fillId="0" borderId="19" xfId="0" applyFont="1" applyBorder="1" applyAlignment="1">
      <alignment horizontal="left" vertical="center"/>
    </xf>
    <xf numFmtId="0" fontId="33" fillId="0" borderId="20" xfId="0" applyFont="1" applyBorder="1" applyAlignment="1">
      <alignment horizontal="left"/>
    </xf>
    <xf numFmtId="0" fontId="33" fillId="0" borderId="16" xfId="0" applyFont="1" applyBorder="1" applyAlignment="1">
      <alignment horizontal="left" vertical="top" wrapText="1"/>
    </xf>
    <xf numFmtId="2" fontId="33" fillId="0" borderId="19" xfId="0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left"/>
    </xf>
    <xf numFmtId="2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wrapText="1"/>
    </xf>
    <xf numFmtId="10" fontId="31" fillId="0" borderId="19" xfId="0" applyNumberFormat="1" applyFont="1" applyBorder="1" applyAlignment="1">
      <alignment horizontal="center"/>
    </xf>
    <xf numFmtId="0" fontId="33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2" fontId="31" fillId="0" borderId="19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32" fillId="0" borderId="28" xfId="0" applyFont="1" applyBorder="1"/>
    <xf numFmtId="0" fontId="32" fillId="0" borderId="30" xfId="0" applyFont="1" applyBorder="1"/>
    <xf numFmtId="0" fontId="14" fillId="0" borderId="28" xfId="0" applyFont="1" applyBorder="1" applyAlignment="1">
      <alignment horizontal="center" vertical="center"/>
    </xf>
    <xf numFmtId="0" fontId="33" fillId="0" borderId="16" xfId="0" applyFont="1" applyBorder="1" applyAlignment="1">
      <alignment horizontal="left" vertical="top"/>
    </xf>
    <xf numFmtId="1" fontId="33" fillId="0" borderId="18" xfId="0" applyNumberFormat="1" applyFont="1" applyBorder="1" applyAlignment="1">
      <alignment horizontal="left" vertical="top" wrapText="1"/>
    </xf>
    <xf numFmtId="2" fontId="31" fillId="0" borderId="19" xfId="0" applyNumberFormat="1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2" fillId="0" borderId="14" xfId="0" applyFont="1" applyBorder="1"/>
    <xf numFmtId="9" fontId="13" fillId="0" borderId="29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left" vertical="center" wrapText="1"/>
    </xf>
    <xf numFmtId="0" fontId="32" fillId="0" borderId="28" xfId="0" applyFont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29" xfId="0" applyFont="1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top" wrapText="1"/>
    </xf>
    <xf numFmtId="171" fontId="13" fillId="0" borderId="16" xfId="0" applyNumberFormat="1" applyFont="1" applyBorder="1" applyAlignment="1">
      <alignment horizontal="left" vertical="top"/>
    </xf>
    <xf numFmtId="170" fontId="14" fillId="0" borderId="19" xfId="0" applyNumberFormat="1" applyFont="1" applyBorder="1" applyAlignment="1">
      <alignment horizontal="left" vertical="center"/>
    </xf>
    <xf numFmtId="170" fontId="14" fillId="0" borderId="19" xfId="0" applyNumberFormat="1" applyFont="1" applyBorder="1" applyAlignment="1">
      <alignment horizontal="center" vertical="top"/>
    </xf>
    <xf numFmtId="2" fontId="14" fillId="0" borderId="20" xfId="0" applyNumberFormat="1" applyFont="1" applyBorder="1" applyAlignment="1">
      <alignment horizontal="left" vertical="center"/>
    </xf>
    <xf numFmtId="0" fontId="40" fillId="0" borderId="20" xfId="0" applyFont="1" applyBorder="1"/>
    <xf numFmtId="0" fontId="40" fillId="0" borderId="21" xfId="0" applyFont="1" applyBorder="1"/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3" fontId="38" fillId="5" borderId="29" xfId="0" applyNumberFormat="1" applyFont="1" applyFill="1" applyBorder="1" applyAlignment="1">
      <alignment horizontal="center"/>
    </xf>
    <xf numFmtId="3" fontId="38" fillId="5" borderId="30" xfId="0" applyNumberFormat="1" applyFont="1" applyFill="1" applyBorder="1" applyAlignment="1">
      <alignment horizontal="center"/>
    </xf>
    <xf numFmtId="0" fontId="14" fillId="0" borderId="16" xfId="0" applyFont="1" applyBorder="1" applyAlignment="1">
      <alignment horizontal="left" vertical="top"/>
    </xf>
    <xf numFmtId="0" fontId="40" fillId="0" borderId="18" xfId="0" applyFont="1" applyBorder="1"/>
    <xf numFmtId="0" fontId="40" fillId="0" borderId="17" xfId="0" applyFont="1" applyBorder="1"/>
    <xf numFmtId="0" fontId="40" fillId="0" borderId="24" xfId="0" applyFont="1" applyBorder="1"/>
    <xf numFmtId="0" fontId="40" fillId="0" borderId="25" xfId="0" applyFont="1" applyBorder="1"/>
    <xf numFmtId="0" fontId="40" fillId="0" borderId="26" xfId="0" applyFont="1" applyBorder="1"/>
    <xf numFmtId="170" fontId="14" fillId="0" borderId="29" xfId="0" applyNumberFormat="1" applyFont="1" applyBorder="1" applyAlignment="1">
      <alignment horizontal="center" vertical="top"/>
    </xf>
    <xf numFmtId="170" fontId="14" fillId="0" borderId="30" xfId="0" applyNumberFormat="1" applyFont="1" applyBorder="1" applyAlignment="1">
      <alignment horizontal="center" vertical="top"/>
    </xf>
    <xf numFmtId="0" fontId="14" fillId="0" borderId="16" xfId="0" applyFont="1" applyBorder="1" applyAlignment="1">
      <alignment horizontal="left" vertical="top" wrapText="1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6" xfId="3" applyFont="1" applyBorder="1" applyAlignment="1">
      <alignment vertical="center" wrapText="1"/>
    </xf>
    <xf numFmtId="0" fontId="5" fillId="0" borderId="7" xfId="3" applyFont="1" applyBorder="1" applyAlignment="1">
      <alignment vertical="center" wrapText="1"/>
    </xf>
    <xf numFmtId="0" fontId="15" fillId="0" borderId="8" xfId="3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170" fontId="18" fillId="0" borderId="1" xfId="3" applyNumberFormat="1" applyFont="1" applyBorder="1" applyAlignment="1">
      <alignment horizontal="center" vertical="top"/>
    </xf>
    <xf numFmtId="170" fontId="18" fillId="0" borderId="8" xfId="3" applyNumberFormat="1" applyFont="1" applyBorder="1" applyAlignment="1">
      <alignment horizontal="center" vertical="top"/>
    </xf>
    <xf numFmtId="170" fontId="18" fillId="0" borderId="15" xfId="3" applyNumberFormat="1" applyFont="1" applyBorder="1" applyAlignment="1">
      <alignment horizontal="center" vertical="top"/>
    </xf>
    <xf numFmtId="0" fontId="18" fillId="0" borderId="3" xfId="3" applyFont="1" applyBorder="1" applyAlignment="1">
      <alignment horizontal="left" vertical="top"/>
    </xf>
    <xf numFmtId="0" fontId="18" fillId="0" borderId="10" xfId="3" applyFont="1" applyBorder="1" applyAlignment="1">
      <alignment horizontal="left" vertical="top"/>
    </xf>
    <xf numFmtId="39" fontId="18" fillId="0" borderId="1" xfId="3" applyNumberFormat="1" applyFont="1" applyBorder="1" applyAlignment="1">
      <alignment horizontal="center" vertical="top"/>
    </xf>
    <xf numFmtId="39" fontId="18" fillId="0" borderId="15" xfId="3" applyNumberFormat="1" applyFont="1" applyBorder="1" applyAlignment="1">
      <alignment horizontal="center" vertical="top"/>
    </xf>
    <xf numFmtId="0" fontId="5" fillId="0" borderId="2" xfId="3" applyFont="1" applyBorder="1" applyAlignment="1">
      <alignment horizontal="left" vertical="top" wrapText="1"/>
    </xf>
    <xf numFmtId="0" fontId="5" fillId="0" borderId="3" xfId="3" applyFont="1" applyBorder="1" applyAlignment="1">
      <alignment horizontal="left" vertical="top" wrapText="1"/>
    </xf>
    <xf numFmtId="0" fontId="5" fillId="0" borderId="4" xfId="3" applyFont="1" applyBorder="1" applyAlignment="1">
      <alignment horizontal="left" vertical="top" wrapText="1"/>
    </xf>
    <xf numFmtId="0" fontId="5" fillId="0" borderId="12" xfId="3" applyFont="1" applyBorder="1" applyAlignment="1">
      <alignment horizontal="left" vertical="top" wrapText="1"/>
    </xf>
    <xf numFmtId="0" fontId="5" fillId="0" borderId="0" xfId="3" applyFont="1" applyAlignment="1">
      <alignment horizontal="left" vertical="top" wrapText="1"/>
    </xf>
    <xf numFmtId="0" fontId="5" fillId="0" borderId="13" xfId="3" applyFont="1" applyBorder="1" applyAlignment="1">
      <alignment horizontal="left" vertical="top" wrapText="1"/>
    </xf>
    <xf numFmtId="0" fontId="5" fillId="0" borderId="9" xfId="3" applyFont="1" applyBorder="1" applyAlignment="1">
      <alignment horizontal="left" vertical="top" wrapText="1"/>
    </xf>
    <xf numFmtId="0" fontId="5" fillId="0" borderId="10" xfId="3" applyFont="1" applyBorder="1" applyAlignment="1">
      <alignment horizontal="left" vertical="top" wrapText="1"/>
    </xf>
    <xf numFmtId="0" fontId="5" fillId="0" borderId="11" xfId="3" applyFont="1" applyBorder="1" applyAlignment="1">
      <alignment horizontal="left" vertical="top" wrapText="1"/>
    </xf>
    <xf numFmtId="0" fontId="4" fillId="0" borderId="6" xfId="3" applyFont="1" applyBorder="1" applyAlignment="1">
      <alignment vertical="center" wrapText="1"/>
    </xf>
    <xf numFmtId="0" fontId="4" fillId="0" borderId="7" xfId="3" applyFont="1" applyBorder="1" applyAlignment="1">
      <alignment vertical="center" wrapText="1"/>
    </xf>
    <xf numFmtId="10" fontId="5" fillId="0" borderId="5" xfId="4" applyNumberFormat="1" applyFont="1" applyBorder="1" applyAlignment="1">
      <alignment horizontal="left" wrapText="1"/>
    </xf>
    <xf numFmtId="10" fontId="5" fillId="0" borderId="6" xfId="4" applyNumberFormat="1" applyFont="1" applyBorder="1" applyAlignment="1">
      <alignment horizontal="left" wrapText="1"/>
    </xf>
    <xf numFmtId="10" fontId="5" fillId="0" borderId="7" xfId="4" applyNumberFormat="1" applyFont="1" applyBorder="1" applyAlignment="1">
      <alignment horizontal="left" wrapText="1"/>
    </xf>
    <xf numFmtId="0" fontId="3" fillId="0" borderId="8" xfId="3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9" fontId="7" fillId="0" borderId="15" xfId="2" applyFont="1" applyBorder="1" applyAlignment="1">
      <alignment horizontal="center" vertical="center" wrapText="1"/>
    </xf>
    <xf numFmtId="0" fontId="13" fillId="0" borderId="1" xfId="3" applyFont="1" applyBorder="1" applyAlignment="1">
      <alignment horizontal="left" vertical="center" wrapText="1"/>
    </xf>
    <xf numFmtId="0" fontId="13" fillId="0" borderId="8" xfId="3" applyFont="1" applyBorder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10" xfId="3" applyFont="1" applyBorder="1" applyAlignment="1">
      <alignment horizontal="left" vertical="top" wrapText="1"/>
    </xf>
    <xf numFmtId="0" fontId="7" fillId="0" borderId="12" xfId="3" applyFont="1" applyBorder="1" applyAlignment="1">
      <alignment horizontal="left" vertical="top"/>
    </xf>
    <xf numFmtId="0" fontId="7" fillId="0" borderId="0" xfId="3" applyFont="1" applyAlignment="1">
      <alignment horizontal="left" vertical="top"/>
    </xf>
    <xf numFmtId="0" fontId="7" fillId="0" borderId="13" xfId="3" applyFont="1" applyBorder="1" applyAlignment="1">
      <alignment horizontal="left" vertical="top"/>
    </xf>
    <xf numFmtId="171" fontId="7" fillId="0" borderId="5" xfId="3" applyNumberFormat="1" applyFont="1" applyBorder="1" applyAlignment="1">
      <alignment horizontal="left" vertical="top" wrapText="1"/>
    </xf>
    <xf numFmtId="171" fontId="7" fillId="0" borderId="6" xfId="3" applyNumberFormat="1" applyFont="1" applyBorder="1" applyAlignment="1">
      <alignment horizontal="left" vertical="top"/>
    </xf>
    <xf numFmtId="171" fontId="7" fillId="0" borderId="7" xfId="3" applyNumberFormat="1" applyFont="1" applyBorder="1" applyAlignment="1">
      <alignment horizontal="left" vertical="top"/>
    </xf>
    <xf numFmtId="0" fontId="3" fillId="0" borderId="2" xfId="3" applyFont="1" applyBorder="1" applyAlignment="1">
      <alignment horizontal="left" vertical="top" wrapText="1"/>
    </xf>
    <xf numFmtId="0" fontId="4" fillId="0" borderId="2" xfId="3" applyFont="1" applyBorder="1" applyAlignment="1">
      <alignment horizontal="justify" vertical="top" wrapText="1"/>
    </xf>
    <xf numFmtId="0" fontId="4" fillId="0" borderId="3" xfId="3" applyFont="1" applyBorder="1" applyAlignment="1">
      <alignment horizontal="justify" vertical="top" wrapText="1"/>
    </xf>
    <xf numFmtId="0" fontId="4" fillId="0" borderId="4" xfId="3" applyFont="1" applyBorder="1" applyAlignment="1">
      <alignment horizontal="justify" vertical="top" wrapText="1"/>
    </xf>
    <xf numFmtId="0" fontId="4" fillId="0" borderId="12" xfId="3" applyFont="1" applyBorder="1" applyAlignment="1">
      <alignment horizontal="justify" vertical="top" wrapText="1"/>
    </xf>
    <xf numFmtId="0" fontId="4" fillId="0" borderId="0" xfId="3" applyFont="1" applyAlignment="1">
      <alignment horizontal="justify" vertical="top" wrapText="1"/>
    </xf>
    <xf numFmtId="0" fontId="4" fillId="0" borderId="13" xfId="3" applyFont="1" applyBorder="1" applyAlignment="1">
      <alignment horizontal="justify" vertical="top" wrapText="1"/>
    </xf>
    <xf numFmtId="0" fontId="4" fillId="0" borderId="9" xfId="3" applyFont="1" applyBorder="1" applyAlignment="1">
      <alignment horizontal="justify" vertical="top" wrapText="1"/>
    </xf>
    <xf numFmtId="0" fontId="4" fillId="0" borderId="10" xfId="3" applyFont="1" applyBorder="1" applyAlignment="1">
      <alignment horizontal="justify" vertical="top" wrapText="1"/>
    </xf>
    <xf numFmtId="0" fontId="4" fillId="0" borderId="11" xfId="3" applyFont="1" applyBorder="1" applyAlignment="1">
      <alignment horizontal="justify" vertical="top" wrapText="1"/>
    </xf>
    <xf numFmtId="2" fontId="6" fillId="0" borderId="0" xfId="3" applyNumberFormat="1" applyFont="1" applyAlignment="1">
      <alignment horizontal="center" vertical="center" wrapText="1"/>
    </xf>
    <xf numFmtId="2" fontId="6" fillId="0" borderId="0" xfId="3" applyNumberFormat="1" applyFont="1" applyAlignment="1">
      <alignment horizontal="center" vertical="center"/>
    </xf>
    <xf numFmtId="2" fontId="8" fillId="0" borderId="0" xfId="3" applyNumberFormat="1" applyFont="1" applyAlignment="1">
      <alignment horizontal="left" vertical="center" wrapText="1"/>
    </xf>
    <xf numFmtId="0" fontId="23" fillId="0" borderId="6" xfId="3" applyFont="1" applyBorder="1" applyAlignment="1">
      <alignment horizontal="left" vertical="center" wrapText="1"/>
    </xf>
    <xf numFmtId="0" fontId="23" fillId="0" borderId="7" xfId="3" applyFont="1" applyBorder="1" applyAlignment="1">
      <alignment horizontal="left" vertical="center" wrapText="1"/>
    </xf>
    <xf numFmtId="2" fontId="9" fillId="0" borderId="0" xfId="3" applyNumberFormat="1" applyFont="1" applyAlignment="1">
      <alignment horizontal="left" vertical="top" wrapText="1"/>
    </xf>
    <xf numFmtId="0" fontId="10" fillId="0" borderId="1" xfId="3" applyFont="1" applyBorder="1" applyAlignment="1">
      <alignment horizontal="left" vertical="top" wrapText="1"/>
    </xf>
    <xf numFmtId="0" fontId="12" fillId="0" borderId="8" xfId="3" applyFont="1" applyBorder="1" applyAlignment="1">
      <alignment horizontal="left" vertical="top" wrapText="1"/>
    </xf>
    <xf numFmtId="0" fontId="12" fillId="0" borderId="15" xfId="3" applyFont="1" applyBorder="1" applyAlignment="1">
      <alignment horizontal="left" vertical="top" wrapText="1"/>
    </xf>
    <xf numFmtId="0" fontId="10" fillId="0" borderId="14" xfId="3" applyFont="1" applyBorder="1" applyAlignment="1">
      <alignment horizontal="left" vertical="center" wrapText="1"/>
    </xf>
    <xf numFmtId="14" fontId="10" fillId="3" borderId="1" xfId="3" applyNumberFormat="1" applyFont="1" applyFill="1" applyBorder="1" applyAlignment="1">
      <alignment horizontal="center" vertical="center" wrapText="1"/>
    </xf>
    <xf numFmtId="0" fontId="10" fillId="3" borderId="15" xfId="3" applyFont="1" applyFill="1" applyBorder="1" applyAlignment="1">
      <alignment horizontal="center" vertical="center" wrapText="1"/>
    </xf>
    <xf numFmtId="14" fontId="11" fillId="3" borderId="1" xfId="3" applyNumberFormat="1" applyFont="1" applyFill="1" applyBorder="1" applyAlignment="1">
      <alignment horizontal="center" vertical="center" wrapText="1"/>
    </xf>
    <xf numFmtId="14" fontId="11" fillId="3" borderId="15" xfId="3" applyNumberFormat="1" applyFont="1" applyFill="1" applyBorder="1" applyAlignment="1">
      <alignment horizontal="center" vertical="center" wrapText="1"/>
    </xf>
    <xf numFmtId="0" fontId="10" fillId="0" borderId="14" xfId="3" applyFont="1" applyBorder="1" applyAlignment="1">
      <alignment vertical="center" wrapText="1"/>
    </xf>
    <xf numFmtId="0" fontId="12" fillId="0" borderId="14" xfId="3" applyFont="1" applyBorder="1" applyAlignment="1">
      <alignment horizontal="left" vertical="top" wrapText="1"/>
    </xf>
    <xf numFmtId="0" fontId="12" fillId="0" borderId="14" xfId="3" applyFont="1" applyBorder="1" applyAlignment="1">
      <alignment horizontal="left" vertical="top"/>
    </xf>
    <xf numFmtId="171" fontId="12" fillId="0" borderId="14" xfId="3" applyNumberFormat="1" applyFont="1" applyBorder="1" applyAlignment="1">
      <alignment horizontal="left" vertical="top"/>
    </xf>
    <xf numFmtId="170" fontId="12" fillId="0" borderId="14" xfId="3" applyNumberFormat="1" applyFont="1" applyBorder="1" applyAlignment="1">
      <alignment horizontal="left" vertical="center"/>
    </xf>
    <xf numFmtId="170" fontId="12" fillId="0" borderId="14" xfId="3" applyNumberFormat="1" applyFont="1" applyBorder="1" applyAlignment="1">
      <alignment horizontal="center" vertical="top"/>
    </xf>
    <xf numFmtId="2" fontId="12" fillId="0" borderId="7" xfId="3" applyNumberFormat="1" applyFont="1" applyBorder="1" applyAlignment="1">
      <alignment horizontal="left" vertical="center"/>
    </xf>
    <xf numFmtId="2" fontId="12" fillId="0" borderId="14" xfId="3" applyNumberFormat="1" applyFont="1" applyBorder="1" applyAlignment="1">
      <alignment horizontal="left" vertical="center"/>
    </xf>
    <xf numFmtId="0" fontId="12" fillId="0" borderId="2" xfId="3" applyFont="1" applyBorder="1" applyAlignment="1">
      <alignment horizontal="left" vertical="top" wrapText="1"/>
    </xf>
    <xf numFmtId="0" fontId="12" fillId="0" borderId="4" xfId="3" applyFont="1" applyBorder="1" applyAlignment="1">
      <alignment horizontal="left" vertical="top" wrapText="1"/>
    </xf>
    <xf numFmtId="0" fontId="12" fillId="0" borderId="9" xfId="3" applyFont="1" applyBorder="1" applyAlignment="1">
      <alignment horizontal="left" vertical="top" wrapText="1"/>
    </xf>
    <xf numFmtId="0" fontId="12" fillId="0" borderId="11" xfId="3" applyFont="1" applyBorder="1" applyAlignment="1">
      <alignment horizontal="left" vertical="top" wrapText="1"/>
    </xf>
    <xf numFmtId="0" fontId="12" fillId="0" borderId="3" xfId="3" applyFont="1" applyBorder="1" applyAlignment="1">
      <alignment horizontal="left" vertical="top" wrapText="1"/>
    </xf>
    <xf numFmtId="0" fontId="12" fillId="0" borderId="10" xfId="3" applyFont="1" applyBorder="1" applyAlignment="1">
      <alignment horizontal="left" vertical="top" wrapText="1"/>
    </xf>
  </cellXfs>
  <cellStyles count="8">
    <cellStyle name="Millares 2" xfId="6"/>
    <cellStyle name="Moneda" xfId="1" builtinId="4"/>
    <cellStyle name="Moneda 2" xfId="5"/>
    <cellStyle name="Moneda 3" xfId="7"/>
    <cellStyle name="Normal" xfId="0" builtinId="0"/>
    <cellStyle name="Normal 2" xfId="3"/>
    <cellStyle name="Porcentaje" xfId="2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6238" y="296823"/>
          <a:ext cx="174652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473868</xdr:colOff>
      <xdr:row>1</xdr:row>
      <xdr:rowOff>114300</xdr:rowOff>
    </xdr:from>
    <xdr:to>
      <xdr:col>16</xdr:col>
      <xdr:colOff>726876</xdr:colOff>
      <xdr:row>4</xdr:row>
      <xdr:rowOff>367308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64579D07-0432-4489-83F6-4B57F562D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298048" y="396240"/>
          <a:ext cx="258472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2983139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DAEBD063-4922-4065-9CFA-3288ADEB692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>
          <a:fillRect/>
        </a:stretch>
      </xdr:blipFill>
      <xdr:spPr>
        <a:xfrm>
          <a:off x="1219201" y="393065"/>
          <a:ext cx="561203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1783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3CC6AD1A-E329-4641-A123-A0B67D4BD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31298" y="296823"/>
          <a:ext cx="1403628" cy="1616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111125</xdr:rowOff>
    </xdr:from>
    <xdr:to>
      <xdr:col>1</xdr:col>
      <xdr:colOff>2614839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819E90C6-9A72-41F5-9D80-AFC07984AE0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3065"/>
          <a:ext cx="5540918" cy="1665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473868</xdr:colOff>
      <xdr:row>1</xdr:row>
      <xdr:rowOff>114300</xdr:rowOff>
    </xdr:from>
    <xdr:to>
      <xdr:col>16</xdr:col>
      <xdr:colOff>726876</xdr:colOff>
      <xdr:row>4</xdr:row>
      <xdr:rowOff>367308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96C637AA-A917-4A94-9B20-6E07C7237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44608" y="396240"/>
          <a:ext cx="258472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2983139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E4FCC8B4-9676-437E-AD4D-0661E56610E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12038" cy="1673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990600</xdr:colOff>
      <xdr:row>35</xdr:row>
      <xdr:rowOff>24889</xdr:rowOff>
    </xdr:from>
    <xdr:to>
      <xdr:col>13</xdr:col>
      <xdr:colOff>1220179</xdr:colOff>
      <xdr:row>36</xdr:row>
      <xdr:rowOff>636778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9292FF-2716-4049-A561-9AAB0AB78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334220" y="15744949"/>
          <a:ext cx="1250659" cy="8023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87215789-685D-4C73-9399-1EB426FA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1709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2030639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9185B987-EDC1-4E20-B163-4DC5C13037E6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409575</xdr:colOff>
      <xdr:row>1</xdr:row>
      <xdr:rowOff>95250</xdr:rowOff>
    </xdr:from>
    <xdr:ext cx="762000" cy="904875"/>
    <xdr:pic>
      <xdr:nvPicPr>
        <xdr:cNvPr id="2" name="image2.png" descr="CAPITAL">
          <a:extLst>
            <a:ext uri="{FF2B5EF4-FFF2-40B4-BE49-F238E27FC236}">
              <a16:creationId xmlns:a16="http://schemas.microsoft.com/office/drawing/2014/main" id="{ED4910DF-311D-427F-951E-17D7CD3629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492335" y="293370"/>
          <a:ext cx="762000" cy="904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285750</xdr:colOff>
      <xdr:row>1</xdr:row>
      <xdr:rowOff>156482</xdr:rowOff>
    </xdr:from>
    <xdr:to>
      <xdr:col>1</xdr:col>
      <xdr:colOff>2000250</xdr:colOff>
      <xdr:row>4</xdr:row>
      <xdr:rowOff>118382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4FFB586B-5614-4CEB-ABE2-477D648C216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285750" y="354602"/>
          <a:ext cx="465582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FEE2C405-2E50-4B17-917D-EAC07E73C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1991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762001</xdr:colOff>
      <xdr:row>1</xdr:row>
      <xdr:rowOff>111125</xdr:rowOff>
    </xdr:from>
    <xdr:ext cx="5599338" cy="1673225"/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39DF88B8-963C-4368-A2C9-A17BB8FC94FA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599338" cy="16732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8A85820-5532-4825-AA6E-74E1C53E4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158" y="296823"/>
          <a:ext cx="258472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98015A64-C208-4826-87B7-388F7E28F65B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473868</xdr:colOff>
      <xdr:row>1</xdr:row>
      <xdr:rowOff>114300</xdr:rowOff>
    </xdr:from>
    <xdr:to>
      <xdr:col>16</xdr:col>
      <xdr:colOff>726876</xdr:colOff>
      <xdr:row>4</xdr:row>
      <xdr:rowOff>367308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15A9BC7F-927C-49D0-8D0D-38C955018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298048" y="396240"/>
          <a:ext cx="258472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2983139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2B67D436-A687-41BD-B87D-5155ECAAF27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>
          <a:fillRect/>
        </a:stretch>
      </xdr:blipFill>
      <xdr:spPr>
        <a:xfrm>
          <a:off x="1219201" y="393065"/>
          <a:ext cx="561203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er/OneDrive/Escritorio/DIRECCION%20ESPACIO%20PUBLICO/PROYECTO%20DE%20INVERSION%20ESPACIO%20PUBLICO/plan%20de%20accion%20proyecto%20espacio%20publico/Copia%20de%20PLAN_ACCION_15.10_ESPACIO_PUBLICO_REVISADO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PACIO PUBLICO"/>
      <sheetName val="PLAN DE ADQUISICIONES"/>
      <sheetName val="EJECUCION PRESUPUESTAL"/>
      <sheetName val="CONSEJO DE GOBIERNO"/>
    </sheetNames>
    <sheetDataSet>
      <sheetData sheetId="0"/>
      <sheetData sheetId="1">
        <row r="11">
          <cell r="F11">
            <v>155400000</v>
          </cell>
        </row>
        <row r="15">
          <cell r="F15">
            <v>712400000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Q118"/>
  <sheetViews>
    <sheetView topLeftCell="D50" zoomScale="70" zoomScaleNormal="70" workbookViewId="0">
      <selection activeCell="L58" sqref="L58"/>
    </sheetView>
  </sheetViews>
  <sheetFormatPr baseColWidth="10" defaultColWidth="12.5703125" defaultRowHeight="15"/>
  <cols>
    <col min="1" max="1" width="6.7109375" style="25" customWidth="1"/>
    <col min="2" max="2" width="45.42578125" style="25" customWidth="1"/>
    <col min="3" max="3" width="86.85546875" style="25" customWidth="1"/>
    <col min="4" max="4" width="16.85546875" style="25" customWidth="1"/>
    <col min="5" max="5" width="30.42578125" style="35" customWidth="1"/>
    <col min="6" max="6" width="24.28515625" style="35" customWidth="1"/>
    <col min="7" max="7" width="18" style="25" customWidth="1"/>
    <col min="8" max="8" width="22.85546875" style="25" customWidth="1"/>
    <col min="9" max="9" width="31.28515625" style="25" customWidth="1"/>
    <col min="10" max="10" width="20.85546875" style="36" customWidth="1"/>
    <col min="11" max="11" width="15.7109375" style="25" bestFit="1" customWidth="1"/>
    <col min="12" max="12" width="20.28515625" style="25" bestFit="1" customWidth="1"/>
    <col min="13" max="13" width="14.85546875" style="37" customWidth="1"/>
    <col min="14" max="14" width="17.140625" style="37" customWidth="1"/>
    <col min="15" max="15" width="16.85546875" style="25" customWidth="1"/>
    <col min="16" max="16" width="21.7109375" style="25" customWidth="1"/>
    <col min="17" max="17" width="21.5703125" style="25" customWidth="1"/>
    <col min="18" max="18" width="16.42578125" style="25" customWidth="1"/>
    <col min="19" max="19" width="12.5703125" style="25"/>
    <col min="20" max="20" width="14.42578125" style="25" customWidth="1"/>
    <col min="21" max="21" width="18.5703125" style="25" customWidth="1"/>
    <col min="22" max="22" width="33.85546875" style="25" customWidth="1"/>
    <col min="23" max="23" width="12.5703125" style="25" hidden="1" customWidth="1"/>
    <col min="24" max="24" width="24.28515625" style="25" customWidth="1"/>
    <col min="25" max="25" width="22.5703125" style="25" customWidth="1"/>
    <col min="26" max="27" width="12.5703125" style="25"/>
    <col min="28" max="28" width="16.85546875" style="25" customWidth="1"/>
    <col min="29" max="29" width="12.5703125" style="25"/>
    <col min="30" max="30" width="30.140625" style="25" customWidth="1"/>
    <col min="31" max="31" width="15.42578125" style="25" customWidth="1"/>
    <col min="32" max="32" width="15.85546875" style="25" customWidth="1"/>
    <col min="33" max="33" width="24.42578125" style="25" customWidth="1"/>
    <col min="34" max="34" width="17.140625" style="25" customWidth="1"/>
    <col min="35" max="16384" width="12.5703125" style="25"/>
  </cols>
  <sheetData>
    <row r="1" spans="2:251" ht="22.5" customHeight="1"/>
    <row r="2" spans="2:251" s="2" customFormat="1" ht="37.5" customHeight="1">
      <c r="B2" s="338"/>
      <c r="C2" s="338"/>
      <c r="D2" s="339" t="s">
        <v>64</v>
      </c>
      <c r="E2" s="340"/>
      <c r="F2" s="340"/>
      <c r="G2" s="340"/>
      <c r="H2" s="340"/>
      <c r="I2" s="340"/>
      <c r="J2" s="340"/>
      <c r="K2" s="341"/>
      <c r="L2" s="345" t="s">
        <v>65</v>
      </c>
      <c r="M2" s="346"/>
      <c r="N2" s="346"/>
      <c r="O2" s="347"/>
      <c r="P2" s="348"/>
      <c r="Q2" s="349"/>
      <c r="R2" s="38"/>
    </row>
    <row r="3" spans="2:251" s="2" customFormat="1" ht="37.5" customHeight="1">
      <c r="B3" s="338"/>
      <c r="C3" s="338"/>
      <c r="D3" s="342"/>
      <c r="E3" s="343"/>
      <c r="F3" s="343"/>
      <c r="G3" s="343"/>
      <c r="H3" s="343"/>
      <c r="I3" s="343"/>
      <c r="J3" s="343"/>
      <c r="K3" s="344"/>
      <c r="L3" s="345" t="s">
        <v>66</v>
      </c>
      <c r="M3" s="346"/>
      <c r="N3" s="346"/>
      <c r="O3" s="347"/>
      <c r="P3" s="350"/>
      <c r="Q3" s="351"/>
      <c r="R3" s="38"/>
    </row>
    <row r="4" spans="2:251" s="2" customFormat="1" ht="33.75" customHeight="1">
      <c r="B4" s="338"/>
      <c r="C4" s="338"/>
      <c r="D4" s="339" t="s">
        <v>67</v>
      </c>
      <c r="E4" s="340"/>
      <c r="F4" s="340"/>
      <c r="G4" s="340"/>
      <c r="H4" s="340"/>
      <c r="I4" s="340"/>
      <c r="J4" s="340"/>
      <c r="K4" s="341"/>
      <c r="L4" s="345" t="s">
        <v>68</v>
      </c>
      <c r="M4" s="346"/>
      <c r="N4" s="346"/>
      <c r="O4" s="347"/>
      <c r="P4" s="350"/>
      <c r="Q4" s="351"/>
      <c r="R4" s="38"/>
    </row>
    <row r="5" spans="2:251" s="2" customFormat="1" ht="38.25" customHeight="1">
      <c r="B5" s="338"/>
      <c r="C5" s="338"/>
      <c r="D5" s="342"/>
      <c r="E5" s="343"/>
      <c r="F5" s="343"/>
      <c r="G5" s="343"/>
      <c r="H5" s="343"/>
      <c r="I5" s="343"/>
      <c r="J5" s="343"/>
      <c r="K5" s="344"/>
      <c r="L5" s="345" t="s">
        <v>69</v>
      </c>
      <c r="M5" s="346"/>
      <c r="N5" s="346"/>
      <c r="O5" s="347"/>
      <c r="P5" s="352"/>
      <c r="Q5" s="353"/>
      <c r="R5" s="38"/>
    </row>
    <row r="6" spans="2:251" s="2" customFormat="1" ht="23.25" customHeight="1"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8"/>
    </row>
    <row r="7" spans="2:251" s="2" customFormat="1" ht="31.5" customHeight="1">
      <c r="B7" s="39" t="s">
        <v>70</v>
      </c>
      <c r="C7" s="40" t="s">
        <v>71</v>
      </c>
      <c r="D7" s="367" t="s">
        <v>72</v>
      </c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38"/>
    </row>
    <row r="8" spans="2:251" s="2" customFormat="1" ht="36" customHeight="1">
      <c r="B8" s="39" t="s">
        <v>73</v>
      </c>
      <c r="C8" s="40">
        <v>2025</v>
      </c>
      <c r="D8" s="370" t="s">
        <v>4</v>
      </c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</row>
    <row r="9" spans="2:251" s="2" customFormat="1" ht="36" customHeight="1">
      <c r="B9" s="371" t="s">
        <v>74</v>
      </c>
      <c r="C9" s="372"/>
      <c r="D9" s="373" t="s">
        <v>5</v>
      </c>
      <c r="E9" s="373"/>
      <c r="F9" s="373"/>
      <c r="G9" s="373"/>
      <c r="H9" s="373"/>
      <c r="I9" s="373"/>
      <c r="J9" s="374" t="s">
        <v>152</v>
      </c>
      <c r="K9" s="374"/>
      <c r="L9" s="374"/>
      <c r="M9" s="375" t="s">
        <v>6</v>
      </c>
      <c r="N9" s="376"/>
      <c r="O9" s="376"/>
      <c r="P9" s="376"/>
      <c r="Q9" s="377"/>
      <c r="R9" s="41"/>
      <c r="T9" s="354"/>
      <c r="U9" s="354"/>
      <c r="V9" s="354"/>
      <c r="W9" s="354"/>
      <c r="X9" s="354"/>
    </row>
    <row r="10" spans="2:251" s="2" customFormat="1" ht="36" customHeight="1">
      <c r="B10" s="371" t="s">
        <v>7</v>
      </c>
      <c r="C10" s="372"/>
      <c r="D10" s="373" t="s">
        <v>75</v>
      </c>
      <c r="E10" s="373"/>
      <c r="F10" s="373"/>
      <c r="G10" s="373"/>
      <c r="H10" s="373"/>
      <c r="I10" s="373"/>
      <c r="J10" s="374"/>
      <c r="K10" s="374"/>
      <c r="L10" s="374"/>
      <c r="M10" s="43" t="s">
        <v>8</v>
      </c>
      <c r="N10" s="378" t="s">
        <v>9</v>
      </c>
      <c r="O10" s="378"/>
      <c r="P10" s="378"/>
      <c r="Q10" s="43" t="s">
        <v>10</v>
      </c>
      <c r="R10" s="41"/>
      <c r="T10" s="42"/>
      <c r="U10" s="42"/>
      <c r="V10" s="42"/>
      <c r="W10" s="42"/>
      <c r="X10" s="42"/>
    </row>
    <row r="11" spans="2:251" s="2" customFormat="1" ht="20.25">
      <c r="B11" s="379" t="s">
        <v>11</v>
      </c>
      <c r="C11" s="380"/>
      <c r="D11" s="332" t="s">
        <v>12</v>
      </c>
      <c r="E11" s="332"/>
      <c r="F11" s="332"/>
      <c r="G11" s="332"/>
      <c r="H11" s="332"/>
      <c r="I11" s="332"/>
      <c r="J11" s="374"/>
      <c r="K11" s="374"/>
      <c r="L11" s="374"/>
      <c r="M11" s="381"/>
      <c r="N11" s="382"/>
      <c r="O11" s="382"/>
      <c r="P11" s="382"/>
      <c r="Q11" s="383"/>
      <c r="R11" s="41"/>
      <c r="T11" s="44"/>
      <c r="U11" s="329"/>
      <c r="V11" s="329"/>
      <c r="W11" s="329"/>
      <c r="X11" s="44"/>
      <c r="Z11" s="8"/>
      <c r="AA11" s="8"/>
    </row>
    <row r="12" spans="2:251" s="2" customFormat="1" ht="58.9" customHeight="1">
      <c r="B12" s="330" t="s">
        <v>13</v>
      </c>
      <c r="C12" s="331"/>
      <c r="D12" s="332" t="s">
        <v>76</v>
      </c>
      <c r="E12" s="332"/>
      <c r="F12" s="332"/>
      <c r="G12" s="332"/>
      <c r="H12" s="332"/>
      <c r="I12" s="332"/>
      <c r="J12" s="374"/>
      <c r="K12" s="374"/>
      <c r="L12" s="374"/>
      <c r="M12" s="384"/>
      <c r="N12" s="385"/>
      <c r="O12" s="385"/>
      <c r="P12" s="385"/>
      <c r="Q12" s="386"/>
      <c r="R12" s="45"/>
      <c r="S12" s="45"/>
      <c r="T12" s="46"/>
      <c r="U12" s="333"/>
      <c r="V12" s="333"/>
      <c r="W12" s="333"/>
      <c r="X12" s="48"/>
      <c r="Z12" s="13"/>
      <c r="AA12" s="49"/>
      <c r="AB12" s="14"/>
    </row>
    <row r="13" spans="2:251" s="2" customFormat="1" ht="20.25">
      <c r="B13" s="334" t="s">
        <v>14</v>
      </c>
      <c r="C13" s="335"/>
      <c r="D13" s="336">
        <v>2024730010089</v>
      </c>
      <c r="E13" s="336"/>
      <c r="F13" s="336"/>
      <c r="G13" s="336"/>
      <c r="H13" s="336"/>
      <c r="I13" s="336"/>
      <c r="J13" s="374"/>
      <c r="K13" s="374"/>
      <c r="L13" s="374"/>
      <c r="M13" s="384"/>
      <c r="N13" s="385"/>
      <c r="O13" s="385"/>
      <c r="P13" s="385"/>
      <c r="Q13" s="386"/>
      <c r="R13" s="41"/>
      <c r="T13" s="46"/>
      <c r="U13" s="333"/>
      <c r="V13" s="333"/>
      <c r="W13" s="333"/>
      <c r="X13" s="48"/>
      <c r="Z13" s="13"/>
      <c r="AA13" s="49"/>
      <c r="AB13" s="14"/>
    </row>
    <row r="14" spans="2:251" s="2" customFormat="1" ht="143.44999999999999" customHeight="1">
      <c r="B14" s="50" t="s">
        <v>77</v>
      </c>
      <c r="C14" s="110" t="s">
        <v>78</v>
      </c>
      <c r="D14" s="337" t="s">
        <v>153</v>
      </c>
      <c r="E14" s="337"/>
      <c r="F14" s="337"/>
      <c r="G14" s="337"/>
      <c r="H14" s="337"/>
      <c r="I14" s="337"/>
      <c r="J14" s="374"/>
      <c r="K14" s="374"/>
      <c r="L14" s="374"/>
      <c r="M14" s="384"/>
      <c r="N14" s="385"/>
      <c r="O14" s="385"/>
      <c r="P14" s="385"/>
      <c r="Q14" s="386"/>
      <c r="R14" s="41"/>
      <c r="T14" s="51"/>
      <c r="U14" s="333"/>
      <c r="V14" s="333"/>
      <c r="W14" s="47"/>
      <c r="X14" s="48"/>
      <c r="Y14" s="52"/>
      <c r="Z14" s="13"/>
      <c r="AA14" s="49"/>
      <c r="AB14" s="14"/>
    </row>
    <row r="15" spans="2:251" ht="28.5" customHeight="1">
      <c r="B15" s="355" t="s">
        <v>44</v>
      </c>
      <c r="C15" s="326" t="s">
        <v>79</v>
      </c>
      <c r="D15" s="325" t="s">
        <v>80</v>
      </c>
      <c r="E15" s="358" t="s">
        <v>15</v>
      </c>
      <c r="F15" s="358" t="s">
        <v>81</v>
      </c>
      <c r="G15" s="359" t="s">
        <v>82</v>
      </c>
      <c r="H15" s="325" t="s">
        <v>83</v>
      </c>
      <c r="I15" s="360" t="s">
        <v>84</v>
      </c>
      <c r="J15" s="361"/>
      <c r="K15" s="361"/>
      <c r="L15" s="362"/>
      <c r="M15" s="325" t="s">
        <v>16</v>
      </c>
      <c r="N15" s="325"/>
      <c r="O15" s="387" t="s">
        <v>47</v>
      </c>
      <c r="P15" s="387"/>
      <c r="Q15" s="387"/>
      <c r="R15" s="36"/>
      <c r="S15" s="36"/>
      <c r="T15" s="55"/>
      <c r="U15" s="324"/>
      <c r="V15" s="324"/>
      <c r="W15" s="36"/>
      <c r="X15" s="57"/>
      <c r="Y15" s="36"/>
      <c r="Z15" s="58"/>
      <c r="AA15" s="59"/>
      <c r="AB15" s="24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</row>
    <row r="16" spans="2:251" ht="33.75" customHeight="1">
      <c r="B16" s="356"/>
      <c r="C16" s="326"/>
      <c r="D16" s="325"/>
      <c r="E16" s="358"/>
      <c r="F16" s="358"/>
      <c r="G16" s="325"/>
      <c r="H16" s="325"/>
      <c r="I16" s="363"/>
      <c r="J16" s="364"/>
      <c r="K16" s="364"/>
      <c r="L16" s="365"/>
      <c r="M16" s="325"/>
      <c r="N16" s="325"/>
      <c r="O16" s="325" t="s">
        <v>17</v>
      </c>
      <c r="P16" s="325" t="s">
        <v>18</v>
      </c>
      <c r="Q16" s="326" t="s">
        <v>19</v>
      </c>
      <c r="R16" s="36"/>
      <c r="S16" s="36"/>
      <c r="T16" s="60"/>
      <c r="U16" s="324"/>
      <c r="V16" s="324"/>
      <c r="W16" s="36"/>
      <c r="X16" s="61"/>
      <c r="Y16" s="36"/>
      <c r="Z16" s="58"/>
      <c r="AA16" s="59"/>
      <c r="AB16" s="24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</row>
    <row r="17" spans="2:251" ht="39.75" customHeight="1">
      <c r="B17" s="357"/>
      <c r="C17" s="326"/>
      <c r="D17" s="325"/>
      <c r="E17" s="358"/>
      <c r="F17" s="358"/>
      <c r="G17" s="325"/>
      <c r="H17" s="325"/>
      <c r="I17" s="62" t="s">
        <v>20</v>
      </c>
      <c r="J17" s="62" t="s">
        <v>21</v>
      </c>
      <c r="K17" s="62" t="s">
        <v>22</v>
      </c>
      <c r="L17" s="63" t="s">
        <v>85</v>
      </c>
      <c r="M17" s="53" t="s">
        <v>23</v>
      </c>
      <c r="N17" s="54" t="s">
        <v>24</v>
      </c>
      <c r="O17" s="325"/>
      <c r="P17" s="325"/>
      <c r="Q17" s="326"/>
      <c r="R17" s="36"/>
      <c r="S17" s="36"/>
      <c r="T17" s="27"/>
      <c r="U17" s="324"/>
      <c r="V17" s="324"/>
      <c r="X17" s="59"/>
      <c r="Z17" s="58"/>
      <c r="AA17" s="59"/>
      <c r="AB17" s="24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</row>
    <row r="18" spans="2:251" ht="33" customHeight="1">
      <c r="B18" s="328" t="s">
        <v>86</v>
      </c>
      <c r="C18" s="327" t="s">
        <v>25</v>
      </c>
      <c r="D18" s="18" t="s">
        <v>87</v>
      </c>
      <c r="E18" s="319" t="s">
        <v>27</v>
      </c>
      <c r="F18" s="64">
        <v>6</v>
      </c>
      <c r="G18" s="18" t="s">
        <v>87</v>
      </c>
      <c r="H18" s="65">
        <f>+I18+L18</f>
        <v>2043000000</v>
      </c>
      <c r="I18" s="66"/>
      <c r="J18" s="67"/>
      <c r="K18" s="68"/>
      <c r="L18" s="69">
        <v>2043000000</v>
      </c>
      <c r="M18" s="262">
        <v>45658</v>
      </c>
      <c r="N18" s="262">
        <v>45994</v>
      </c>
      <c r="O18" s="266">
        <f>+F19/F18</f>
        <v>0</v>
      </c>
      <c r="P18" s="266">
        <f>+H19/H18</f>
        <v>0</v>
      </c>
      <c r="Q18" s="267" t="e">
        <f>+(O18*O18)/P18</f>
        <v>#DIV/0!</v>
      </c>
      <c r="T18" s="27"/>
      <c r="U18" s="324"/>
      <c r="V18" s="324"/>
      <c r="X18" s="70"/>
      <c r="Z18" s="71"/>
      <c r="AA18" s="59"/>
      <c r="AB18" s="24"/>
    </row>
    <row r="19" spans="2:251" ht="45" customHeight="1">
      <c r="B19" s="328"/>
      <c r="C19" s="327"/>
      <c r="D19" s="18" t="s">
        <v>28</v>
      </c>
      <c r="E19" s="322"/>
      <c r="F19" s="64"/>
      <c r="G19" s="18" t="s">
        <v>88</v>
      </c>
      <c r="H19" s="65"/>
      <c r="I19" s="66"/>
      <c r="J19" s="67"/>
      <c r="K19" s="68"/>
      <c r="L19" s="67"/>
      <c r="M19" s="263"/>
      <c r="N19" s="263"/>
      <c r="O19" s="266"/>
      <c r="P19" s="266"/>
      <c r="Q19" s="267"/>
      <c r="T19" s="27"/>
      <c r="U19" s="56"/>
      <c r="V19" s="56"/>
      <c r="X19" s="70"/>
      <c r="Z19" s="71"/>
      <c r="AA19" s="59"/>
      <c r="AB19" s="24"/>
    </row>
    <row r="20" spans="2:251" ht="43.9" customHeight="1">
      <c r="B20" s="328"/>
      <c r="C20" s="327" t="s">
        <v>29</v>
      </c>
      <c r="D20" s="18" t="s">
        <v>26</v>
      </c>
      <c r="E20" s="319" t="s">
        <v>30</v>
      </c>
      <c r="F20" s="64">
        <v>5</v>
      </c>
      <c r="G20" s="18" t="s">
        <v>26</v>
      </c>
      <c r="H20" s="65">
        <f>+I20+L20</f>
        <v>240000000</v>
      </c>
      <c r="I20" s="66"/>
      <c r="J20" s="72"/>
      <c r="K20" s="68"/>
      <c r="L20" s="73">
        <v>240000000</v>
      </c>
      <c r="M20" s="262">
        <f>+M18</f>
        <v>45658</v>
      </c>
      <c r="N20" s="262">
        <f>+N18</f>
        <v>45994</v>
      </c>
      <c r="O20" s="266">
        <f t="shared" ref="O20" si="0">+F21/F20</f>
        <v>0</v>
      </c>
      <c r="P20" s="266">
        <f t="shared" ref="P20" si="1">+H21/H20</f>
        <v>0</v>
      </c>
      <c r="Q20" s="267" t="e">
        <f t="shared" ref="Q20" si="2">+(O20*O20)/P20</f>
        <v>#DIV/0!</v>
      </c>
      <c r="X20" s="74"/>
      <c r="Z20" s="71"/>
      <c r="AA20" s="59"/>
      <c r="AB20" s="24"/>
    </row>
    <row r="21" spans="2:251" ht="40.15" customHeight="1">
      <c r="B21" s="328"/>
      <c r="C21" s="323"/>
      <c r="D21" s="18" t="s">
        <v>28</v>
      </c>
      <c r="E21" s="320"/>
      <c r="F21" s="64"/>
      <c r="G21" s="18" t="s">
        <v>88</v>
      </c>
      <c r="H21" s="75"/>
      <c r="I21" s="75"/>
      <c r="J21" s="72"/>
      <c r="K21" s="68"/>
      <c r="L21" s="72"/>
      <c r="M21" s="263"/>
      <c r="N21" s="263"/>
      <c r="O21" s="266"/>
      <c r="P21" s="266"/>
      <c r="Q21" s="267"/>
      <c r="X21" s="74"/>
      <c r="Z21" s="71"/>
      <c r="AA21" s="59"/>
      <c r="AB21" s="24"/>
    </row>
    <row r="22" spans="2:251" ht="28.15" customHeight="1">
      <c r="B22" s="270" t="s">
        <v>89</v>
      </c>
      <c r="C22" s="323" t="s">
        <v>31</v>
      </c>
      <c r="D22" s="18" t="s">
        <v>26</v>
      </c>
      <c r="E22" s="319" t="s">
        <v>90</v>
      </c>
      <c r="F22" s="64">
        <v>1</v>
      </c>
      <c r="G22" s="18" t="s">
        <v>26</v>
      </c>
      <c r="H22" s="65">
        <f>+I22+L22</f>
        <v>37000000</v>
      </c>
      <c r="I22" s="76">
        <v>37000000</v>
      </c>
      <c r="J22" s="67"/>
      <c r="K22" s="68"/>
      <c r="L22" s="67"/>
      <c r="M22" s="262">
        <f t="shared" ref="M22:N22" si="3">+M20</f>
        <v>45658</v>
      </c>
      <c r="N22" s="262">
        <f t="shared" si="3"/>
        <v>45994</v>
      </c>
      <c r="O22" s="266">
        <f t="shared" ref="O22" si="4">+F23/F22</f>
        <v>0</v>
      </c>
      <c r="P22" s="266">
        <f t="shared" ref="P22" si="5">+H23/H22</f>
        <v>0</v>
      </c>
      <c r="Q22" s="267" t="e">
        <f t="shared" ref="Q22" si="6">+(O22*O22)/P22</f>
        <v>#DIV/0!</v>
      </c>
      <c r="X22" s="74"/>
    </row>
    <row r="23" spans="2:251" ht="27.6" customHeight="1">
      <c r="B23" s="271"/>
      <c r="C23" s="323"/>
      <c r="D23" s="18" t="s">
        <v>28</v>
      </c>
      <c r="E23" s="320"/>
      <c r="F23" s="77"/>
      <c r="G23" s="18" t="s">
        <v>88</v>
      </c>
      <c r="H23" s="65">
        <f t="shared" ref="H23:H25" si="7">+I23+L23</f>
        <v>0</v>
      </c>
      <c r="I23" s="78"/>
      <c r="J23" s="67"/>
      <c r="K23" s="68"/>
      <c r="L23" s="67"/>
      <c r="M23" s="263"/>
      <c r="N23" s="263"/>
      <c r="O23" s="266"/>
      <c r="P23" s="266"/>
      <c r="Q23" s="267"/>
      <c r="AB23" s="24"/>
    </row>
    <row r="24" spans="2:251" ht="28.9" customHeight="1">
      <c r="B24" s="271"/>
      <c r="C24" s="323" t="s">
        <v>32</v>
      </c>
      <c r="D24" s="18" t="s">
        <v>26</v>
      </c>
      <c r="E24" s="319" t="s">
        <v>33</v>
      </c>
      <c r="F24" s="64">
        <v>6</v>
      </c>
      <c r="G24" s="18" t="s">
        <v>26</v>
      </c>
      <c r="H24" s="65">
        <f t="shared" si="7"/>
        <v>53000000</v>
      </c>
      <c r="I24" s="76">
        <v>53000000</v>
      </c>
      <c r="J24" s="67"/>
      <c r="K24" s="68"/>
      <c r="L24" s="67"/>
      <c r="M24" s="262">
        <f t="shared" ref="M24:N24" si="8">+M22</f>
        <v>45658</v>
      </c>
      <c r="N24" s="262">
        <f t="shared" si="8"/>
        <v>45994</v>
      </c>
      <c r="O24" s="266">
        <f t="shared" ref="O24" si="9">+F25/F24</f>
        <v>0</v>
      </c>
      <c r="P24" s="266">
        <f t="shared" ref="P24" si="10">+H25/H24</f>
        <v>0</v>
      </c>
      <c r="Q24" s="267" t="e">
        <f t="shared" ref="Q24" si="11">+(O24*O24)/P24</f>
        <v>#DIV/0!</v>
      </c>
    </row>
    <row r="25" spans="2:251" ht="27.6" customHeight="1">
      <c r="B25" s="271"/>
      <c r="C25" s="323"/>
      <c r="D25" s="18" t="s">
        <v>28</v>
      </c>
      <c r="E25" s="320"/>
      <c r="F25" s="64"/>
      <c r="G25" s="18" t="s">
        <v>88</v>
      </c>
      <c r="H25" s="65">
        <f t="shared" si="7"/>
        <v>0</v>
      </c>
      <c r="I25" s="69"/>
      <c r="J25" s="67"/>
      <c r="K25" s="68"/>
      <c r="L25" s="67"/>
      <c r="M25" s="263"/>
      <c r="N25" s="263"/>
      <c r="O25" s="266"/>
      <c r="P25" s="266"/>
      <c r="Q25" s="267"/>
    </row>
    <row r="26" spans="2:251" ht="22.15" customHeight="1">
      <c r="B26" s="270" t="s">
        <v>91</v>
      </c>
      <c r="C26" s="321" t="s">
        <v>34</v>
      </c>
      <c r="D26" s="18" t="s">
        <v>26</v>
      </c>
      <c r="E26" s="319" t="s">
        <v>92</v>
      </c>
      <c r="F26" s="54">
        <v>1</v>
      </c>
      <c r="G26" s="18" t="s">
        <v>26</v>
      </c>
      <c r="H26" s="65">
        <f>+I26+L26</f>
        <v>70000000</v>
      </c>
      <c r="I26" s="69">
        <v>70000000</v>
      </c>
      <c r="J26" s="67"/>
      <c r="K26" s="68"/>
      <c r="L26" s="79"/>
      <c r="M26" s="262">
        <f t="shared" ref="M26:N26" si="12">+M24</f>
        <v>45658</v>
      </c>
      <c r="N26" s="262">
        <f t="shared" si="12"/>
        <v>45994</v>
      </c>
      <c r="O26" s="266">
        <f t="shared" ref="O26:O36" si="13">+F27/F26</f>
        <v>0</v>
      </c>
      <c r="P26" s="266">
        <f t="shared" ref="P26:P36" si="14">+H27/H26</f>
        <v>0</v>
      </c>
      <c r="Q26" s="267" t="e">
        <f t="shared" ref="Q26:Q36" si="15">+(O26*O26)/P26</f>
        <v>#DIV/0!</v>
      </c>
    </row>
    <row r="27" spans="2:251" ht="24" customHeight="1">
      <c r="B27" s="271"/>
      <c r="C27" s="292"/>
      <c r="D27" s="18" t="s">
        <v>28</v>
      </c>
      <c r="E27" s="320"/>
      <c r="F27" s="54"/>
      <c r="G27" s="18" t="s">
        <v>88</v>
      </c>
      <c r="H27" s="65">
        <f t="shared" ref="H27:H30" si="16">+I27+L27</f>
        <v>0</v>
      </c>
      <c r="I27" s="72"/>
      <c r="J27" s="72"/>
      <c r="K27" s="80"/>
      <c r="L27" s="67"/>
      <c r="M27" s="263"/>
      <c r="N27" s="263"/>
      <c r="O27" s="266"/>
      <c r="P27" s="266"/>
      <c r="Q27" s="267"/>
    </row>
    <row r="28" spans="2:251" ht="23.45" customHeight="1">
      <c r="B28" s="271"/>
      <c r="C28" s="264" t="s">
        <v>35</v>
      </c>
      <c r="D28" s="18" t="s">
        <v>26</v>
      </c>
      <c r="E28" s="319" t="s">
        <v>36</v>
      </c>
      <c r="F28" s="54">
        <v>1</v>
      </c>
      <c r="G28" s="18" t="s">
        <v>26</v>
      </c>
      <c r="H28" s="65">
        <f t="shared" si="16"/>
        <v>40000000</v>
      </c>
      <c r="I28" s="69">
        <v>40000000</v>
      </c>
      <c r="J28" s="67"/>
      <c r="K28" s="68"/>
      <c r="L28" s="79"/>
      <c r="M28" s="262">
        <f t="shared" ref="M28:N28" si="17">+M26</f>
        <v>45658</v>
      </c>
      <c r="N28" s="262">
        <f t="shared" si="17"/>
        <v>45994</v>
      </c>
      <c r="O28" s="266">
        <f t="shared" si="13"/>
        <v>0</v>
      </c>
      <c r="P28" s="266">
        <f t="shared" si="14"/>
        <v>0</v>
      </c>
      <c r="Q28" s="267" t="e">
        <f t="shared" si="15"/>
        <v>#DIV/0!</v>
      </c>
    </row>
    <row r="29" spans="2:251" ht="31.15" customHeight="1">
      <c r="B29" s="271"/>
      <c r="C29" s="265"/>
      <c r="D29" s="18" t="s">
        <v>28</v>
      </c>
      <c r="E29" s="320"/>
      <c r="F29" s="54"/>
      <c r="G29" s="18" t="s">
        <v>88</v>
      </c>
      <c r="H29" s="65">
        <f t="shared" si="16"/>
        <v>0</v>
      </c>
      <c r="I29" s="73"/>
      <c r="J29" s="72"/>
      <c r="K29" s="68"/>
      <c r="L29" s="73"/>
      <c r="M29" s="263"/>
      <c r="N29" s="263"/>
      <c r="O29" s="266"/>
      <c r="P29" s="266"/>
      <c r="Q29" s="267"/>
    </row>
    <row r="30" spans="2:251" ht="28.9" customHeight="1">
      <c r="B30" s="271"/>
      <c r="C30" s="321" t="s">
        <v>37</v>
      </c>
      <c r="D30" s="18" t="s">
        <v>26</v>
      </c>
      <c r="E30" s="319" t="s">
        <v>36</v>
      </c>
      <c r="F30" s="54">
        <v>1</v>
      </c>
      <c r="G30" s="18" t="s">
        <v>26</v>
      </c>
      <c r="H30" s="65">
        <f t="shared" si="16"/>
        <v>20000000</v>
      </c>
      <c r="I30" s="69">
        <v>20000000</v>
      </c>
      <c r="J30" s="67"/>
      <c r="K30" s="68"/>
      <c r="L30" s="79"/>
      <c r="M30" s="262">
        <f t="shared" ref="M30:N30" si="18">+M28</f>
        <v>45658</v>
      </c>
      <c r="N30" s="262">
        <f t="shared" si="18"/>
        <v>45994</v>
      </c>
      <c r="O30" s="266">
        <f t="shared" si="13"/>
        <v>0</v>
      </c>
      <c r="P30" s="266">
        <f t="shared" si="14"/>
        <v>0</v>
      </c>
      <c r="Q30" s="267" t="e">
        <f t="shared" si="15"/>
        <v>#DIV/0!</v>
      </c>
    </row>
    <row r="31" spans="2:251" ht="24" customHeight="1">
      <c r="B31" s="272"/>
      <c r="C31" s="292"/>
      <c r="D31" s="18" t="s">
        <v>28</v>
      </c>
      <c r="E31" s="320"/>
      <c r="F31" s="54"/>
      <c r="G31" s="18" t="s">
        <v>88</v>
      </c>
      <c r="H31" s="65">
        <f>+I31+L31</f>
        <v>0</v>
      </c>
      <c r="I31" s="73"/>
      <c r="J31" s="72"/>
      <c r="K31" s="68"/>
      <c r="L31" s="69"/>
      <c r="M31" s="263"/>
      <c r="N31" s="263"/>
      <c r="O31" s="266"/>
      <c r="P31" s="266"/>
      <c r="Q31" s="267"/>
    </row>
    <row r="32" spans="2:251" ht="29.45" customHeight="1">
      <c r="B32" s="271"/>
      <c r="C32" s="321" t="s">
        <v>38</v>
      </c>
      <c r="D32" s="18" t="s">
        <v>26</v>
      </c>
      <c r="E32" s="319" t="s">
        <v>39</v>
      </c>
      <c r="F32" s="54">
        <v>1</v>
      </c>
      <c r="G32" s="18" t="s">
        <v>26</v>
      </c>
      <c r="H32" s="65">
        <f>+I32</f>
        <v>60000000</v>
      </c>
      <c r="I32" s="69">
        <v>60000000</v>
      </c>
      <c r="J32" s="67"/>
      <c r="K32" s="68"/>
      <c r="L32" s="67"/>
      <c r="M32" s="262">
        <f t="shared" ref="M32:N32" si="19">+M30</f>
        <v>45658</v>
      </c>
      <c r="N32" s="262">
        <f t="shared" si="19"/>
        <v>45994</v>
      </c>
      <c r="O32" s="266">
        <f t="shared" si="13"/>
        <v>0</v>
      </c>
      <c r="P32" s="266">
        <f t="shared" si="14"/>
        <v>0</v>
      </c>
      <c r="Q32" s="267" t="e">
        <f t="shared" si="15"/>
        <v>#DIV/0!</v>
      </c>
    </row>
    <row r="33" spans="2:17" ht="27.6" customHeight="1">
      <c r="B33" s="272"/>
      <c r="C33" s="292"/>
      <c r="D33" s="18" t="s">
        <v>28</v>
      </c>
      <c r="E33" s="320"/>
      <c r="F33" s="81"/>
      <c r="G33" s="18" t="s">
        <v>88</v>
      </c>
      <c r="H33" s="66"/>
      <c r="I33" s="72"/>
      <c r="J33" s="72"/>
      <c r="K33" s="68"/>
      <c r="L33" s="72"/>
      <c r="M33" s="263"/>
      <c r="N33" s="263"/>
      <c r="O33" s="266"/>
      <c r="P33" s="266"/>
      <c r="Q33" s="267"/>
    </row>
    <row r="34" spans="2:17" ht="27.6" customHeight="1">
      <c r="B34" s="270" t="s">
        <v>93</v>
      </c>
      <c r="C34" s="264" t="s">
        <v>94</v>
      </c>
      <c r="D34" s="18" t="s">
        <v>26</v>
      </c>
      <c r="E34" s="319" t="s">
        <v>40</v>
      </c>
      <c r="F34" s="54">
        <v>91</v>
      </c>
      <c r="G34" s="18" t="s">
        <v>26</v>
      </c>
      <c r="H34" s="65">
        <f>+I34+L34</f>
        <v>705000000</v>
      </c>
      <c r="I34" s="67"/>
      <c r="J34" s="67"/>
      <c r="K34" s="68"/>
      <c r="L34" s="69">
        <v>705000000</v>
      </c>
      <c r="M34" s="262">
        <f t="shared" ref="M34:N34" si="20">+M32</f>
        <v>45658</v>
      </c>
      <c r="N34" s="262">
        <f t="shared" si="20"/>
        <v>45994</v>
      </c>
      <c r="O34" s="266">
        <f t="shared" si="13"/>
        <v>0</v>
      </c>
      <c r="P34" s="266">
        <f t="shared" si="14"/>
        <v>0</v>
      </c>
      <c r="Q34" s="267" t="e">
        <f t="shared" si="15"/>
        <v>#DIV/0!</v>
      </c>
    </row>
    <row r="35" spans="2:17" ht="23.45" customHeight="1">
      <c r="B35" s="271"/>
      <c r="C35" s="265"/>
      <c r="D35" s="18" t="s">
        <v>28</v>
      </c>
      <c r="E35" s="320"/>
      <c r="F35" s="81"/>
      <c r="G35" s="18" t="s">
        <v>88</v>
      </c>
      <c r="H35" s="65">
        <f>+I35+L35</f>
        <v>0</v>
      </c>
      <c r="I35" s="72"/>
      <c r="J35" s="72"/>
      <c r="K35" s="68"/>
      <c r="L35" s="73"/>
      <c r="M35" s="263"/>
      <c r="N35" s="263"/>
      <c r="O35" s="266"/>
      <c r="P35" s="266"/>
      <c r="Q35" s="267"/>
    </row>
    <row r="36" spans="2:17" ht="32.450000000000003" customHeight="1">
      <c r="B36" s="268" t="s">
        <v>95</v>
      </c>
      <c r="C36" s="268" t="s">
        <v>96</v>
      </c>
      <c r="D36" s="18" t="s">
        <v>26</v>
      </c>
      <c r="E36" s="264" t="s">
        <v>41</v>
      </c>
      <c r="F36" s="54">
        <v>10</v>
      </c>
      <c r="G36" s="18" t="s">
        <v>26</v>
      </c>
      <c r="H36" s="65">
        <f>+I36+L36</f>
        <v>250000000</v>
      </c>
      <c r="I36" s="67"/>
      <c r="J36" s="67"/>
      <c r="K36" s="68"/>
      <c r="L36" s="69">
        <v>250000000</v>
      </c>
      <c r="M36" s="262">
        <f t="shared" ref="M36:N36" si="21">+M34</f>
        <v>45658</v>
      </c>
      <c r="N36" s="262">
        <f t="shared" si="21"/>
        <v>45994</v>
      </c>
      <c r="O36" s="266">
        <f t="shared" si="13"/>
        <v>0</v>
      </c>
      <c r="P36" s="266">
        <f t="shared" si="14"/>
        <v>0</v>
      </c>
      <c r="Q36" s="267" t="e">
        <f t="shared" si="15"/>
        <v>#DIV/0!</v>
      </c>
    </row>
    <row r="37" spans="2:17" ht="30" customHeight="1">
      <c r="B37" s="269"/>
      <c r="C37" s="269"/>
      <c r="D37" s="18" t="s">
        <v>28</v>
      </c>
      <c r="E37" s="265"/>
      <c r="F37" s="81"/>
      <c r="G37" s="18" t="s">
        <v>88</v>
      </c>
      <c r="H37" s="66"/>
      <c r="I37" s="72"/>
      <c r="J37" s="72"/>
      <c r="K37" s="68"/>
      <c r="L37" s="72"/>
      <c r="M37" s="263"/>
      <c r="N37" s="263"/>
      <c r="O37" s="266"/>
      <c r="P37" s="266"/>
      <c r="Q37" s="267"/>
    </row>
    <row r="38" spans="2:17" ht="32.450000000000003" customHeight="1">
      <c r="B38" s="270" t="s">
        <v>129</v>
      </c>
      <c r="C38" s="268" t="s">
        <v>130</v>
      </c>
      <c r="D38" s="18" t="s">
        <v>26</v>
      </c>
      <c r="E38" s="264" t="s">
        <v>53</v>
      </c>
      <c r="F38" s="54">
        <v>1</v>
      </c>
      <c r="G38" s="18" t="s">
        <v>26</v>
      </c>
      <c r="H38" s="65">
        <f>+I38+L38</f>
        <v>17000000</v>
      </c>
      <c r="I38" s="67"/>
      <c r="J38" s="67"/>
      <c r="K38" s="68"/>
      <c r="L38" s="69">
        <v>17000000</v>
      </c>
      <c r="M38" s="262">
        <f t="shared" ref="M38:N38" si="22">+M36</f>
        <v>45658</v>
      </c>
      <c r="N38" s="262">
        <f t="shared" si="22"/>
        <v>45994</v>
      </c>
      <c r="O38" s="266">
        <f t="shared" ref="O38" si="23">+F39/F38</f>
        <v>0</v>
      </c>
      <c r="P38" s="266">
        <f t="shared" ref="P38" si="24">+H39/H38</f>
        <v>0</v>
      </c>
      <c r="Q38" s="267" t="e">
        <f t="shared" ref="Q38" si="25">+(O38*O38)/P38</f>
        <v>#DIV/0!</v>
      </c>
    </row>
    <row r="39" spans="2:17" ht="42" customHeight="1">
      <c r="B39" s="271"/>
      <c r="C39" s="269"/>
      <c r="D39" s="18" t="s">
        <v>28</v>
      </c>
      <c r="E39" s="265"/>
      <c r="F39" s="81"/>
      <c r="G39" s="18" t="s">
        <v>88</v>
      </c>
      <c r="H39" s="66"/>
      <c r="I39" s="72"/>
      <c r="J39" s="72"/>
      <c r="K39" s="68"/>
      <c r="L39" s="72"/>
      <c r="M39" s="263"/>
      <c r="N39" s="263"/>
      <c r="O39" s="266"/>
      <c r="P39" s="266"/>
      <c r="Q39" s="267"/>
    </row>
    <row r="40" spans="2:17" ht="32.450000000000003" customHeight="1">
      <c r="B40" s="271"/>
      <c r="C40" s="268" t="s">
        <v>131</v>
      </c>
      <c r="D40" s="18" t="s">
        <v>26</v>
      </c>
      <c r="E40" s="264" t="s">
        <v>52</v>
      </c>
      <c r="F40" s="54">
        <v>3</v>
      </c>
      <c r="G40" s="18" t="s">
        <v>26</v>
      </c>
      <c r="H40" s="65">
        <f>+I40+L40</f>
        <v>33000000</v>
      </c>
      <c r="I40" s="67"/>
      <c r="J40" s="67"/>
      <c r="K40" s="68"/>
      <c r="L40" s="69">
        <v>33000000</v>
      </c>
      <c r="M40" s="262">
        <f t="shared" ref="M40:N40" si="26">+M38</f>
        <v>45658</v>
      </c>
      <c r="N40" s="262">
        <f t="shared" si="26"/>
        <v>45994</v>
      </c>
      <c r="O40" s="266">
        <f t="shared" ref="O40" si="27">+F41/F40</f>
        <v>0</v>
      </c>
      <c r="P40" s="266">
        <f t="shared" ref="P40" si="28">+H41/H40</f>
        <v>0</v>
      </c>
      <c r="Q40" s="267" t="e">
        <f t="shared" ref="Q40" si="29">+(O40*O40)/P40</f>
        <v>#DIV/0!</v>
      </c>
    </row>
    <row r="41" spans="2:17" ht="30" customHeight="1">
      <c r="B41" s="272"/>
      <c r="C41" s="269"/>
      <c r="D41" s="18" t="s">
        <v>28</v>
      </c>
      <c r="E41" s="265"/>
      <c r="F41" s="81"/>
      <c r="G41" s="18" t="s">
        <v>88</v>
      </c>
      <c r="H41" s="66"/>
      <c r="I41" s="72"/>
      <c r="J41" s="72"/>
      <c r="K41" s="68"/>
      <c r="L41" s="72"/>
      <c r="M41" s="263"/>
      <c r="N41" s="263"/>
      <c r="O41" s="266"/>
      <c r="P41" s="266"/>
      <c r="Q41" s="267"/>
    </row>
    <row r="42" spans="2:17" ht="32.450000000000003" customHeight="1">
      <c r="B42" s="270" t="s">
        <v>133</v>
      </c>
      <c r="C42" s="268" t="s">
        <v>134</v>
      </c>
      <c r="D42" s="18" t="s">
        <v>26</v>
      </c>
      <c r="E42" s="264" t="s">
        <v>54</v>
      </c>
      <c r="F42" s="54">
        <v>1</v>
      </c>
      <c r="G42" s="18" t="s">
        <v>26</v>
      </c>
      <c r="H42" s="65">
        <f>+I42+L42</f>
        <v>212000000</v>
      </c>
      <c r="I42" s="67"/>
      <c r="J42" s="67"/>
      <c r="K42" s="68"/>
      <c r="L42" s="69">
        <v>212000000</v>
      </c>
      <c r="M42" s="262">
        <f t="shared" ref="M42:N42" si="30">+M40</f>
        <v>45658</v>
      </c>
      <c r="N42" s="262">
        <f t="shared" si="30"/>
        <v>45994</v>
      </c>
      <c r="O42" s="266">
        <f t="shared" ref="O42" si="31">+F43/F42</f>
        <v>0</v>
      </c>
      <c r="P42" s="266">
        <f t="shared" ref="P42" si="32">+H43/H42</f>
        <v>0</v>
      </c>
      <c r="Q42" s="267" t="e">
        <f t="shared" ref="Q42" si="33">+(O42*O42)/P42</f>
        <v>#DIV/0!</v>
      </c>
    </row>
    <row r="43" spans="2:17" ht="42" customHeight="1">
      <c r="B43" s="271"/>
      <c r="C43" s="269"/>
      <c r="D43" s="18" t="s">
        <v>28</v>
      </c>
      <c r="E43" s="265"/>
      <c r="F43" s="81"/>
      <c r="G43" s="18" t="s">
        <v>88</v>
      </c>
      <c r="H43" s="66"/>
      <c r="I43" s="72"/>
      <c r="J43" s="72"/>
      <c r="K43" s="68"/>
      <c r="L43" s="72"/>
      <c r="M43" s="263"/>
      <c r="N43" s="263"/>
      <c r="O43" s="266"/>
      <c r="P43" s="266"/>
      <c r="Q43" s="267"/>
    </row>
    <row r="44" spans="2:17" ht="32.450000000000003" customHeight="1">
      <c r="B44" s="271"/>
      <c r="C44" s="268" t="s">
        <v>135</v>
      </c>
      <c r="D44" s="18" t="s">
        <v>26</v>
      </c>
      <c r="E44" s="264" t="s">
        <v>59</v>
      </c>
      <c r="F44" s="54">
        <v>1</v>
      </c>
      <c r="G44" s="18" t="s">
        <v>26</v>
      </c>
      <c r="H44" s="65">
        <f>+I44+L44</f>
        <v>30000000</v>
      </c>
      <c r="I44" s="67"/>
      <c r="J44" s="67"/>
      <c r="K44" s="68"/>
      <c r="L44" s="69">
        <v>30000000</v>
      </c>
      <c r="M44" s="262">
        <f t="shared" ref="M44:N44" si="34">+M42</f>
        <v>45658</v>
      </c>
      <c r="N44" s="262">
        <f t="shared" si="34"/>
        <v>45994</v>
      </c>
      <c r="O44" s="266">
        <f t="shared" ref="O44" si="35">+F45/F44</f>
        <v>0</v>
      </c>
      <c r="P44" s="266">
        <f t="shared" ref="P44" si="36">+H45/H44</f>
        <v>0</v>
      </c>
      <c r="Q44" s="267" t="e">
        <f t="shared" ref="Q44" si="37">+(O44*O44)/P44</f>
        <v>#DIV/0!</v>
      </c>
    </row>
    <row r="45" spans="2:17" ht="30" customHeight="1">
      <c r="B45" s="272"/>
      <c r="C45" s="269"/>
      <c r="D45" s="18" t="s">
        <v>28</v>
      </c>
      <c r="E45" s="265"/>
      <c r="F45" s="81"/>
      <c r="G45" s="18" t="s">
        <v>88</v>
      </c>
      <c r="H45" s="66"/>
      <c r="I45" s="72"/>
      <c r="J45" s="72"/>
      <c r="K45" s="68"/>
      <c r="L45" s="72"/>
      <c r="M45" s="263"/>
      <c r="N45" s="263"/>
      <c r="O45" s="266"/>
      <c r="P45" s="266"/>
      <c r="Q45" s="267"/>
    </row>
    <row r="46" spans="2:17" ht="32.450000000000003" customHeight="1">
      <c r="B46" s="284" t="s">
        <v>142</v>
      </c>
      <c r="C46" s="268" t="s">
        <v>138</v>
      </c>
      <c r="D46" s="18" t="s">
        <v>26</v>
      </c>
      <c r="E46" s="264" t="s">
        <v>55</v>
      </c>
      <c r="F46" s="54">
        <v>10</v>
      </c>
      <c r="G46" s="18" t="s">
        <v>26</v>
      </c>
      <c r="H46" s="65">
        <f>+I46</f>
        <v>190000000</v>
      </c>
      <c r="I46" s="69">
        <v>190000000</v>
      </c>
      <c r="J46" s="67"/>
      <c r="K46" s="68"/>
      <c r="L46" s="69"/>
      <c r="M46" s="262">
        <f t="shared" ref="M46:N46" si="38">+M44</f>
        <v>45658</v>
      </c>
      <c r="N46" s="262">
        <f t="shared" si="38"/>
        <v>45994</v>
      </c>
      <c r="O46" s="266">
        <f t="shared" ref="O46" si="39">+F47/F46</f>
        <v>0</v>
      </c>
      <c r="P46" s="266">
        <f t="shared" ref="P46" si="40">+H47/H46</f>
        <v>0</v>
      </c>
      <c r="Q46" s="267" t="e">
        <f t="shared" ref="Q46" si="41">+(O46*O46)/P46</f>
        <v>#DIV/0!</v>
      </c>
    </row>
    <row r="47" spans="2:17" ht="42" customHeight="1">
      <c r="B47" s="285"/>
      <c r="C47" s="269"/>
      <c r="D47" s="18" t="s">
        <v>28</v>
      </c>
      <c r="E47" s="265"/>
      <c r="F47" s="81"/>
      <c r="G47" s="18" t="s">
        <v>88</v>
      </c>
      <c r="H47" s="66"/>
      <c r="I47" s="72"/>
      <c r="J47" s="72"/>
      <c r="K47" s="68"/>
      <c r="L47" s="72"/>
      <c r="M47" s="263"/>
      <c r="N47" s="263"/>
      <c r="O47" s="266"/>
      <c r="P47" s="266"/>
      <c r="Q47" s="267"/>
    </row>
    <row r="48" spans="2:17" ht="32.450000000000003" customHeight="1">
      <c r="B48" s="285"/>
      <c r="C48" s="268" t="s">
        <v>139</v>
      </c>
      <c r="D48" s="18" t="s">
        <v>26</v>
      </c>
      <c r="E48" s="264" t="s">
        <v>55</v>
      </c>
      <c r="F48" s="54">
        <v>10</v>
      </c>
      <c r="G48" s="18" t="s">
        <v>26</v>
      </c>
      <c r="H48" s="261">
        <f>+I48</f>
        <v>60000000</v>
      </c>
      <c r="I48" s="69">
        <v>60000000</v>
      </c>
      <c r="J48" s="67"/>
      <c r="K48" s="68"/>
      <c r="L48" s="69"/>
      <c r="M48" s="262">
        <f t="shared" ref="M48:N48" si="42">+M46</f>
        <v>45658</v>
      </c>
      <c r="N48" s="262">
        <f t="shared" si="42"/>
        <v>45994</v>
      </c>
      <c r="O48" s="266">
        <f t="shared" ref="O48" si="43">+F49/F48</f>
        <v>0</v>
      </c>
      <c r="P48" s="266">
        <f t="shared" ref="P48" si="44">+H49/H48</f>
        <v>0</v>
      </c>
      <c r="Q48" s="267" t="e">
        <f t="shared" ref="Q48" si="45">+(O48*O48)/P48</f>
        <v>#DIV/0!</v>
      </c>
    </row>
    <row r="49" spans="2:17" ht="30" customHeight="1">
      <c r="B49" s="286"/>
      <c r="C49" s="269"/>
      <c r="D49" s="18" t="s">
        <v>28</v>
      </c>
      <c r="E49" s="265"/>
      <c r="F49" s="81"/>
      <c r="G49" s="18" t="s">
        <v>88</v>
      </c>
      <c r="H49" s="66"/>
      <c r="I49" s="72"/>
      <c r="J49" s="72"/>
      <c r="K49" s="68"/>
      <c r="L49" s="72"/>
      <c r="M49" s="263"/>
      <c r="N49" s="263"/>
      <c r="O49" s="266"/>
      <c r="P49" s="266"/>
      <c r="Q49" s="267"/>
    </row>
    <row r="50" spans="2:17" ht="32.450000000000003" customHeight="1">
      <c r="B50" s="270" t="s">
        <v>145</v>
      </c>
      <c r="C50" s="268" t="s">
        <v>143</v>
      </c>
      <c r="D50" s="18" t="s">
        <v>26</v>
      </c>
      <c r="E50" s="264" t="s">
        <v>56</v>
      </c>
      <c r="F50" s="54">
        <v>1</v>
      </c>
      <c r="G50" s="18" t="s">
        <v>26</v>
      </c>
      <c r="H50" s="65">
        <f>+I50+L50</f>
        <v>200000000</v>
      </c>
      <c r="I50" s="69"/>
      <c r="J50" s="67"/>
      <c r="K50" s="68"/>
      <c r="L50" s="69">
        <v>200000000</v>
      </c>
      <c r="M50" s="262">
        <f t="shared" ref="M50:N50" si="46">+M48</f>
        <v>45658</v>
      </c>
      <c r="N50" s="262">
        <f t="shared" si="46"/>
        <v>45994</v>
      </c>
      <c r="O50" s="266">
        <f t="shared" ref="O50" si="47">+F51/F50</f>
        <v>0</v>
      </c>
      <c r="P50" s="266">
        <f t="shared" ref="P50" si="48">+H51/H50</f>
        <v>0</v>
      </c>
      <c r="Q50" s="267" t="e">
        <f t="shared" ref="Q50" si="49">+(O50*O50)/P50</f>
        <v>#DIV/0!</v>
      </c>
    </row>
    <row r="51" spans="2:17" ht="42" customHeight="1">
      <c r="B51" s="271"/>
      <c r="C51" s="269"/>
      <c r="D51" s="18" t="s">
        <v>28</v>
      </c>
      <c r="E51" s="265"/>
      <c r="F51" s="81"/>
      <c r="G51" s="18" t="s">
        <v>88</v>
      </c>
      <c r="H51" s="66"/>
      <c r="I51" s="72"/>
      <c r="J51" s="72"/>
      <c r="K51" s="68"/>
      <c r="L51" s="72"/>
      <c r="M51" s="263"/>
      <c r="N51" s="263"/>
      <c r="O51" s="266"/>
      <c r="P51" s="266"/>
      <c r="Q51" s="267"/>
    </row>
    <row r="52" spans="2:17" ht="32.450000000000003" customHeight="1">
      <c r="B52" s="271"/>
      <c r="C52" s="268" t="s">
        <v>144</v>
      </c>
      <c r="D52" s="18" t="s">
        <v>26</v>
      </c>
      <c r="E52" s="264" t="s">
        <v>57</v>
      </c>
      <c r="F52" s="54">
        <v>2</v>
      </c>
      <c r="G52" s="18" t="s">
        <v>26</v>
      </c>
      <c r="H52" s="65">
        <f>+I52+L52</f>
        <v>70000000</v>
      </c>
      <c r="I52" s="69"/>
      <c r="J52" s="67"/>
      <c r="K52" s="68"/>
      <c r="L52" s="69">
        <v>70000000</v>
      </c>
      <c r="M52" s="262">
        <f t="shared" ref="M52:N52" si="50">+M50</f>
        <v>45658</v>
      </c>
      <c r="N52" s="262">
        <f t="shared" si="50"/>
        <v>45994</v>
      </c>
      <c r="O52" s="266">
        <f t="shared" ref="O52" si="51">+F53/F52</f>
        <v>0</v>
      </c>
      <c r="P52" s="266">
        <f t="shared" ref="P52" si="52">+H53/H52</f>
        <v>0</v>
      </c>
      <c r="Q52" s="267" t="e">
        <f t="shared" ref="Q52" si="53">+(O52*O52)/P52</f>
        <v>#DIV/0!</v>
      </c>
    </row>
    <row r="53" spans="2:17" ht="30" customHeight="1">
      <c r="B53" s="272"/>
      <c r="C53" s="269"/>
      <c r="D53" s="18" t="s">
        <v>28</v>
      </c>
      <c r="E53" s="265"/>
      <c r="F53" s="81"/>
      <c r="G53" s="18" t="s">
        <v>88</v>
      </c>
      <c r="H53" s="66"/>
      <c r="I53" s="72"/>
      <c r="J53" s="72"/>
      <c r="K53" s="68"/>
      <c r="L53" s="72"/>
      <c r="M53" s="263"/>
      <c r="N53" s="263"/>
      <c r="O53" s="266"/>
      <c r="P53" s="266"/>
      <c r="Q53" s="267"/>
    </row>
    <row r="54" spans="2:17" ht="32.450000000000003" customHeight="1">
      <c r="B54" s="270" t="s">
        <v>147</v>
      </c>
      <c r="C54" s="268" t="s">
        <v>148</v>
      </c>
      <c r="D54" s="18" t="s">
        <v>26</v>
      </c>
      <c r="E54" s="264" t="s">
        <v>150</v>
      </c>
      <c r="F54" s="54">
        <v>50</v>
      </c>
      <c r="G54" s="18" t="s">
        <v>26</v>
      </c>
      <c r="H54" s="65">
        <f>+I54+L54</f>
        <v>20000000</v>
      </c>
      <c r="I54" s="69"/>
      <c r="J54" s="67"/>
      <c r="K54" s="68"/>
      <c r="L54" s="69">
        <v>20000000</v>
      </c>
      <c r="M54" s="262">
        <f t="shared" ref="M54:N54" si="54">+M52</f>
        <v>45658</v>
      </c>
      <c r="N54" s="262">
        <f t="shared" si="54"/>
        <v>45994</v>
      </c>
      <c r="O54" s="266">
        <f t="shared" ref="O54" si="55">+F55/F54</f>
        <v>0</v>
      </c>
      <c r="P54" s="266">
        <f t="shared" ref="P54" si="56">+H55/H54</f>
        <v>0</v>
      </c>
      <c r="Q54" s="267" t="e">
        <f t="shared" ref="Q54" si="57">+(O54*O54)/P54</f>
        <v>#DIV/0!</v>
      </c>
    </row>
    <row r="55" spans="2:17" ht="42" customHeight="1">
      <c r="B55" s="271"/>
      <c r="C55" s="269"/>
      <c r="D55" s="18" t="s">
        <v>28</v>
      </c>
      <c r="E55" s="265"/>
      <c r="F55" s="81"/>
      <c r="G55" s="18" t="s">
        <v>88</v>
      </c>
      <c r="H55" s="66"/>
      <c r="I55" s="72"/>
      <c r="J55" s="72"/>
      <c r="K55" s="68"/>
      <c r="L55" s="72"/>
      <c r="M55" s="263"/>
      <c r="N55" s="263"/>
      <c r="O55" s="266"/>
      <c r="P55" s="266"/>
      <c r="Q55" s="267"/>
    </row>
    <row r="56" spans="2:17" ht="32.450000000000003" customHeight="1">
      <c r="B56" s="271"/>
      <c r="C56" s="268" t="s">
        <v>149</v>
      </c>
      <c r="D56" s="18" t="s">
        <v>26</v>
      </c>
      <c r="E56" s="264" t="s">
        <v>58</v>
      </c>
      <c r="F56" s="54">
        <v>2</v>
      </c>
      <c r="G56" s="18" t="s">
        <v>26</v>
      </c>
      <c r="H56" s="65">
        <f>+I56+L56</f>
        <v>180000000</v>
      </c>
      <c r="I56" s="69"/>
      <c r="J56" s="67"/>
      <c r="K56" s="68"/>
      <c r="L56" s="69">
        <v>180000000</v>
      </c>
      <c r="M56" s="262">
        <f t="shared" ref="M56:N56" si="58">+M54</f>
        <v>45658</v>
      </c>
      <c r="N56" s="262">
        <f t="shared" si="58"/>
        <v>45994</v>
      </c>
      <c r="O56" s="266">
        <f t="shared" ref="O56" si="59">+F57/F56</f>
        <v>0</v>
      </c>
      <c r="P56" s="266">
        <f t="shared" ref="P56" si="60">+H57/H56</f>
        <v>0</v>
      </c>
      <c r="Q56" s="267" t="e">
        <f t="shared" ref="Q56" si="61">+(O56*O56)/P56</f>
        <v>#DIV/0!</v>
      </c>
    </row>
    <row r="57" spans="2:17" ht="30" customHeight="1">
      <c r="B57" s="272"/>
      <c r="C57" s="269"/>
      <c r="D57" s="18" t="s">
        <v>28</v>
      </c>
      <c r="E57" s="265"/>
      <c r="F57" s="81"/>
      <c r="G57" s="18" t="s">
        <v>88</v>
      </c>
      <c r="H57" s="66"/>
      <c r="I57" s="72"/>
      <c r="J57" s="72"/>
      <c r="K57" s="68"/>
      <c r="L57" s="72"/>
      <c r="M57" s="263"/>
      <c r="N57" s="263"/>
      <c r="O57" s="266"/>
      <c r="P57" s="266"/>
      <c r="Q57" s="267"/>
    </row>
    <row r="58" spans="2:17" ht="32.450000000000003" customHeight="1">
      <c r="B58" s="315" t="s">
        <v>42</v>
      </c>
      <c r="C58" s="316"/>
      <c r="D58" s="18" t="s">
        <v>26</v>
      </c>
      <c r="E58" s="264"/>
      <c r="F58" s="54"/>
      <c r="G58" s="18" t="s">
        <v>26</v>
      </c>
      <c r="H58" s="65">
        <f>+H18+H20+H22+H24+H26+H28+H30+H32+H34+H36+H38+H40+H42+H44+H46+H48+H50+H52+H54+H56</f>
        <v>4530000000</v>
      </c>
      <c r="I58" s="65">
        <f t="shared" ref="I58:L58" si="62">+I18+I20+I22+I24+I26+I28+I30+I32+I34+I36+I38+I40+I42+I44+I46+I48+I50+I52+I54+I56</f>
        <v>530000000</v>
      </c>
      <c r="J58" s="65">
        <f t="shared" si="62"/>
        <v>0</v>
      </c>
      <c r="K58" s="65">
        <f t="shared" si="62"/>
        <v>0</v>
      </c>
      <c r="L58" s="65">
        <f t="shared" si="62"/>
        <v>4000000000</v>
      </c>
      <c r="M58" s="262">
        <f t="shared" ref="M58:N58" si="63">+M56</f>
        <v>45658</v>
      </c>
      <c r="N58" s="262">
        <f t="shared" si="63"/>
        <v>45994</v>
      </c>
      <c r="O58" s="266" t="e">
        <f t="shared" ref="O58" si="64">+F59/F58</f>
        <v>#DIV/0!</v>
      </c>
      <c r="P58" s="266">
        <f t="shared" ref="P58" si="65">+H59/H58</f>
        <v>0</v>
      </c>
      <c r="Q58" s="267" t="e">
        <f t="shared" ref="Q58" si="66">+(O58*O58)/P58</f>
        <v>#DIV/0!</v>
      </c>
    </row>
    <row r="59" spans="2:17" ht="30" customHeight="1">
      <c r="B59" s="317"/>
      <c r="C59" s="318"/>
      <c r="D59" s="18" t="s">
        <v>28</v>
      </c>
      <c r="E59" s="265"/>
      <c r="F59" s="81"/>
      <c r="G59" s="18" t="s">
        <v>88</v>
      </c>
      <c r="H59" s="66"/>
      <c r="I59" s="72"/>
      <c r="J59" s="72"/>
      <c r="K59" s="68"/>
      <c r="L59" s="72"/>
      <c r="M59" s="263"/>
      <c r="N59" s="263"/>
      <c r="O59" s="266"/>
      <c r="P59" s="266"/>
      <c r="Q59" s="267"/>
    </row>
    <row r="60" spans="2:17" ht="41.45" customHeight="1">
      <c r="B60" s="311" t="s">
        <v>97</v>
      </c>
      <c r="C60" s="311"/>
      <c r="D60" s="287" t="s">
        <v>43</v>
      </c>
      <c r="E60" s="287"/>
      <c r="F60" s="287"/>
      <c r="G60" s="287"/>
      <c r="H60" s="287"/>
      <c r="I60" s="287"/>
      <c r="J60" s="89" t="s">
        <v>98</v>
      </c>
      <c r="K60" s="287" t="s">
        <v>99</v>
      </c>
      <c r="L60" s="287"/>
      <c r="M60" s="312" t="s">
        <v>100</v>
      </c>
      <c r="N60" s="313"/>
      <c r="O60" s="313"/>
      <c r="P60" s="313"/>
      <c r="Q60" s="313"/>
    </row>
    <row r="61" spans="2:17" ht="28.15" customHeight="1">
      <c r="B61" s="301" t="s">
        <v>101</v>
      </c>
      <c r="C61" s="303"/>
      <c r="D61" s="277" t="s">
        <v>102</v>
      </c>
      <c r="E61" s="278"/>
      <c r="F61" s="278"/>
      <c r="G61" s="278"/>
      <c r="H61" s="278"/>
      <c r="I61" s="279"/>
      <c r="J61" s="283" t="s">
        <v>103</v>
      </c>
      <c r="K61" s="90" t="s">
        <v>26</v>
      </c>
      <c r="L61" s="91">
        <v>9</v>
      </c>
      <c r="M61" s="314" t="s">
        <v>51</v>
      </c>
      <c r="N61" s="314"/>
      <c r="O61" s="314"/>
      <c r="P61" s="314"/>
      <c r="Q61" s="314"/>
    </row>
    <row r="62" spans="2:17" ht="30.6" customHeight="1">
      <c r="B62" s="307"/>
      <c r="C62" s="309"/>
      <c r="D62" s="280"/>
      <c r="E62" s="281"/>
      <c r="F62" s="281"/>
      <c r="G62" s="281"/>
      <c r="H62" s="281"/>
      <c r="I62" s="282"/>
      <c r="J62" s="283"/>
      <c r="K62" s="90" t="s">
        <v>28</v>
      </c>
      <c r="L62" s="92"/>
      <c r="M62" s="314"/>
      <c r="N62" s="314"/>
      <c r="O62" s="314"/>
      <c r="P62" s="314"/>
      <c r="Q62" s="314"/>
    </row>
    <row r="63" spans="2:17" ht="48" customHeight="1">
      <c r="B63" s="273" t="s">
        <v>104</v>
      </c>
      <c r="C63" s="274"/>
      <c r="D63" s="294" t="s">
        <v>105</v>
      </c>
      <c r="E63" s="295"/>
      <c r="F63" s="295"/>
      <c r="G63" s="295"/>
      <c r="H63" s="295"/>
      <c r="I63" s="296"/>
      <c r="J63" s="283" t="s">
        <v>106</v>
      </c>
      <c r="K63" s="90" t="s">
        <v>26</v>
      </c>
      <c r="L63" s="93">
        <v>100000</v>
      </c>
      <c r="M63" s="300" t="s">
        <v>107</v>
      </c>
      <c r="N63" s="300"/>
      <c r="O63" s="300"/>
      <c r="P63" s="300"/>
      <c r="Q63" s="300"/>
    </row>
    <row r="64" spans="2:17" ht="34.15" customHeight="1">
      <c r="B64" s="275"/>
      <c r="C64" s="276"/>
      <c r="D64" s="297"/>
      <c r="E64" s="298"/>
      <c r="F64" s="298"/>
      <c r="G64" s="298"/>
      <c r="H64" s="298"/>
      <c r="I64" s="299"/>
      <c r="J64" s="283"/>
      <c r="K64" s="90" t="s">
        <v>28</v>
      </c>
      <c r="L64" s="92"/>
      <c r="M64" s="300"/>
      <c r="N64" s="300"/>
      <c r="O64" s="300"/>
      <c r="P64" s="300"/>
      <c r="Q64" s="300"/>
    </row>
    <row r="65" spans="2:17" ht="23.45" customHeight="1">
      <c r="B65" s="273" t="s">
        <v>104</v>
      </c>
      <c r="C65" s="274"/>
      <c r="D65" s="294" t="s">
        <v>108</v>
      </c>
      <c r="E65" s="295"/>
      <c r="F65" s="295"/>
      <c r="G65" s="295"/>
      <c r="H65" s="295"/>
      <c r="I65" s="296"/>
      <c r="J65" s="283" t="s">
        <v>106</v>
      </c>
      <c r="K65" s="90" t="s">
        <v>26</v>
      </c>
      <c r="L65" s="93">
        <v>100000</v>
      </c>
      <c r="M65" s="301" t="s">
        <v>141</v>
      </c>
      <c r="N65" s="302"/>
      <c r="O65" s="302"/>
      <c r="P65" s="302"/>
      <c r="Q65" s="303"/>
    </row>
    <row r="66" spans="2:17" ht="30.6" customHeight="1">
      <c r="B66" s="275"/>
      <c r="C66" s="276"/>
      <c r="D66" s="297"/>
      <c r="E66" s="298"/>
      <c r="F66" s="298"/>
      <c r="G66" s="298"/>
      <c r="H66" s="298"/>
      <c r="I66" s="299"/>
      <c r="J66" s="283"/>
      <c r="K66" s="90" t="s">
        <v>28</v>
      </c>
      <c r="L66" s="92"/>
      <c r="M66" s="304"/>
      <c r="N66" s="305"/>
      <c r="O66" s="305"/>
      <c r="P66" s="305"/>
      <c r="Q66" s="306"/>
    </row>
    <row r="67" spans="2:17" ht="29.45" customHeight="1">
      <c r="B67" s="273" t="s">
        <v>109</v>
      </c>
      <c r="C67" s="274"/>
      <c r="D67" s="294" t="s">
        <v>110</v>
      </c>
      <c r="E67" s="295"/>
      <c r="F67" s="295"/>
      <c r="G67" s="295"/>
      <c r="H67" s="295"/>
      <c r="I67" s="296"/>
      <c r="J67" s="283" t="s">
        <v>103</v>
      </c>
      <c r="K67" s="90" t="s">
        <v>26</v>
      </c>
      <c r="L67" s="93">
        <v>500</v>
      </c>
      <c r="M67" s="304"/>
      <c r="N67" s="305"/>
      <c r="O67" s="305"/>
      <c r="P67" s="305"/>
      <c r="Q67" s="306"/>
    </row>
    <row r="68" spans="2:17" ht="25.9" customHeight="1">
      <c r="B68" s="275"/>
      <c r="C68" s="276"/>
      <c r="D68" s="297"/>
      <c r="E68" s="298"/>
      <c r="F68" s="298"/>
      <c r="G68" s="298"/>
      <c r="H68" s="298"/>
      <c r="I68" s="299"/>
      <c r="J68" s="283"/>
      <c r="K68" s="90" t="s">
        <v>28</v>
      </c>
      <c r="L68" s="92"/>
      <c r="M68" s="307"/>
      <c r="N68" s="308"/>
      <c r="O68" s="308"/>
      <c r="P68" s="308"/>
      <c r="Q68" s="309"/>
    </row>
    <row r="69" spans="2:17" ht="29.45" customHeight="1">
      <c r="B69" s="273" t="s">
        <v>111</v>
      </c>
      <c r="C69" s="274"/>
      <c r="D69" s="277" t="s">
        <v>112</v>
      </c>
      <c r="E69" s="278"/>
      <c r="F69" s="278"/>
      <c r="G69" s="278"/>
      <c r="H69" s="278"/>
      <c r="I69" s="279"/>
      <c r="J69" s="283" t="s">
        <v>106</v>
      </c>
      <c r="K69" s="90" t="s">
        <v>26</v>
      </c>
      <c r="L69" s="93">
        <v>19000</v>
      </c>
      <c r="M69" s="310" t="s">
        <v>113</v>
      </c>
      <c r="N69" s="310"/>
      <c r="O69" s="310"/>
      <c r="P69" s="310"/>
      <c r="Q69" s="310"/>
    </row>
    <row r="70" spans="2:17" ht="39" customHeight="1">
      <c r="B70" s="275"/>
      <c r="C70" s="276"/>
      <c r="D70" s="280"/>
      <c r="E70" s="281"/>
      <c r="F70" s="281"/>
      <c r="G70" s="281"/>
      <c r="H70" s="281"/>
      <c r="I70" s="282"/>
      <c r="J70" s="283"/>
      <c r="K70" s="90" t="s">
        <v>28</v>
      </c>
      <c r="L70" s="92"/>
      <c r="M70" s="310"/>
      <c r="N70" s="310"/>
      <c r="O70" s="310"/>
      <c r="P70" s="310"/>
      <c r="Q70" s="310"/>
    </row>
    <row r="71" spans="2:17" ht="30.6" customHeight="1">
      <c r="B71" s="273" t="s">
        <v>109</v>
      </c>
      <c r="C71" s="274"/>
      <c r="D71" s="277" t="s">
        <v>114</v>
      </c>
      <c r="E71" s="278"/>
      <c r="F71" s="278"/>
      <c r="G71" s="278"/>
      <c r="H71" s="278"/>
      <c r="I71" s="279"/>
      <c r="J71" s="283" t="s">
        <v>103</v>
      </c>
      <c r="K71" s="90" t="s">
        <v>26</v>
      </c>
      <c r="L71" s="93">
        <v>500</v>
      </c>
      <c r="M71" s="310"/>
      <c r="N71" s="310"/>
      <c r="O71" s="310"/>
      <c r="P71" s="310"/>
      <c r="Q71" s="310"/>
    </row>
    <row r="72" spans="2:17" ht="30.6" customHeight="1">
      <c r="B72" s="275"/>
      <c r="C72" s="276"/>
      <c r="D72" s="280"/>
      <c r="E72" s="281"/>
      <c r="F72" s="281"/>
      <c r="G72" s="281"/>
      <c r="H72" s="281"/>
      <c r="I72" s="282"/>
      <c r="J72" s="283"/>
      <c r="K72" s="90" t="s">
        <v>28</v>
      </c>
      <c r="L72" s="92"/>
      <c r="M72" s="310"/>
      <c r="N72" s="310"/>
      <c r="O72" s="310"/>
      <c r="P72" s="310"/>
      <c r="Q72" s="310"/>
    </row>
    <row r="73" spans="2:17" ht="33" customHeight="1">
      <c r="B73" s="273" t="s">
        <v>101</v>
      </c>
      <c r="C73" s="274"/>
      <c r="D73" s="277" t="s">
        <v>136</v>
      </c>
      <c r="E73" s="278"/>
      <c r="F73" s="278"/>
      <c r="G73" s="278"/>
      <c r="H73" s="278"/>
      <c r="I73" s="279"/>
      <c r="J73" s="283" t="s">
        <v>103</v>
      </c>
      <c r="K73" s="90" t="s">
        <v>26</v>
      </c>
      <c r="L73" s="93">
        <v>9</v>
      </c>
      <c r="M73" s="239"/>
      <c r="N73" s="240"/>
      <c r="O73" s="240"/>
      <c r="P73" s="240"/>
      <c r="Q73" s="241"/>
    </row>
    <row r="74" spans="2:17" ht="38.450000000000003" customHeight="1">
      <c r="B74" s="275"/>
      <c r="C74" s="276"/>
      <c r="D74" s="280"/>
      <c r="E74" s="281"/>
      <c r="F74" s="281"/>
      <c r="G74" s="281"/>
      <c r="H74" s="281"/>
      <c r="I74" s="282"/>
      <c r="J74" s="283"/>
      <c r="K74" s="90" t="s">
        <v>28</v>
      </c>
      <c r="L74" s="92"/>
      <c r="M74" s="239"/>
      <c r="N74" s="240"/>
      <c r="O74" s="240"/>
      <c r="P74" s="240"/>
      <c r="Q74" s="241"/>
    </row>
    <row r="75" spans="2:17" ht="33" customHeight="1">
      <c r="B75" s="273" t="s">
        <v>111</v>
      </c>
      <c r="C75" s="274"/>
      <c r="D75" s="277" t="s">
        <v>137</v>
      </c>
      <c r="E75" s="278"/>
      <c r="F75" s="278"/>
      <c r="G75" s="278"/>
      <c r="H75" s="278"/>
      <c r="I75" s="279"/>
      <c r="J75" s="283" t="s">
        <v>106</v>
      </c>
      <c r="K75" s="90" t="s">
        <v>26</v>
      </c>
      <c r="L75" s="93">
        <v>19000</v>
      </c>
      <c r="M75" s="239"/>
      <c r="N75" s="240"/>
      <c r="O75" s="240"/>
      <c r="P75" s="240"/>
      <c r="Q75" s="241"/>
    </row>
    <row r="76" spans="2:17" ht="28.9" customHeight="1">
      <c r="B76" s="275"/>
      <c r="C76" s="276"/>
      <c r="D76" s="280"/>
      <c r="E76" s="281"/>
      <c r="F76" s="281"/>
      <c r="G76" s="281"/>
      <c r="H76" s="281"/>
      <c r="I76" s="282"/>
      <c r="J76" s="283"/>
      <c r="K76" s="90" t="s">
        <v>28</v>
      </c>
      <c r="L76" s="92"/>
      <c r="M76" s="239"/>
      <c r="N76" s="240"/>
      <c r="O76" s="240"/>
      <c r="P76" s="240"/>
      <c r="Q76" s="241"/>
    </row>
    <row r="77" spans="2:17" ht="43.15" customHeight="1">
      <c r="B77" s="273" t="s">
        <v>104</v>
      </c>
      <c r="C77" s="274"/>
      <c r="D77" s="277" t="s">
        <v>140</v>
      </c>
      <c r="E77" s="278"/>
      <c r="F77" s="278"/>
      <c r="G77" s="278"/>
      <c r="H77" s="278"/>
      <c r="I77" s="279"/>
      <c r="J77" s="283" t="s">
        <v>106</v>
      </c>
      <c r="K77" s="90" t="s">
        <v>26</v>
      </c>
      <c r="L77" s="93">
        <v>100000</v>
      </c>
      <c r="M77" s="239"/>
      <c r="N77" s="240"/>
      <c r="O77" s="240"/>
      <c r="P77" s="240"/>
      <c r="Q77" s="241"/>
    </row>
    <row r="78" spans="2:17" ht="41.45" customHeight="1">
      <c r="B78" s="275"/>
      <c r="C78" s="276"/>
      <c r="D78" s="280"/>
      <c r="E78" s="281"/>
      <c r="F78" s="281"/>
      <c r="G78" s="281"/>
      <c r="H78" s="281"/>
      <c r="I78" s="282"/>
      <c r="J78" s="283"/>
      <c r="K78" s="90" t="s">
        <v>28</v>
      </c>
      <c r="L78" s="92"/>
      <c r="M78" s="239"/>
      <c r="N78" s="240"/>
      <c r="O78" s="240"/>
      <c r="P78" s="240"/>
      <c r="Q78" s="241"/>
    </row>
    <row r="79" spans="2:17" ht="33" customHeight="1">
      <c r="B79" s="273" t="s">
        <v>104</v>
      </c>
      <c r="C79" s="274"/>
      <c r="D79" s="277" t="s">
        <v>146</v>
      </c>
      <c r="E79" s="278"/>
      <c r="F79" s="278"/>
      <c r="G79" s="278"/>
      <c r="H79" s="278"/>
      <c r="I79" s="279"/>
      <c r="J79" s="283" t="s">
        <v>106</v>
      </c>
      <c r="K79" s="90" t="s">
        <v>26</v>
      </c>
      <c r="L79" s="93">
        <v>100000</v>
      </c>
      <c r="M79" s="239"/>
      <c r="N79" s="240"/>
      <c r="O79" s="240"/>
      <c r="P79" s="240"/>
      <c r="Q79" s="241"/>
    </row>
    <row r="80" spans="2:17" ht="27.6" customHeight="1">
      <c r="B80" s="275"/>
      <c r="C80" s="276"/>
      <c r="D80" s="280"/>
      <c r="E80" s="281"/>
      <c r="F80" s="281"/>
      <c r="G80" s="281"/>
      <c r="H80" s="281"/>
      <c r="I80" s="282"/>
      <c r="J80" s="283"/>
      <c r="K80" s="90" t="s">
        <v>28</v>
      </c>
      <c r="L80" s="92"/>
      <c r="M80" s="239"/>
      <c r="N80" s="240"/>
      <c r="O80" s="240"/>
      <c r="P80" s="240"/>
      <c r="Q80" s="241"/>
    </row>
    <row r="81" spans="2:53" ht="33" customHeight="1">
      <c r="B81" s="273" t="s">
        <v>104</v>
      </c>
      <c r="C81" s="274"/>
      <c r="D81" s="277" t="s">
        <v>151</v>
      </c>
      <c r="E81" s="278"/>
      <c r="F81" s="278"/>
      <c r="G81" s="278"/>
      <c r="H81" s="278"/>
      <c r="I81" s="279"/>
      <c r="J81" s="283" t="s">
        <v>106</v>
      </c>
      <c r="K81" s="90" t="s">
        <v>26</v>
      </c>
      <c r="L81" s="93">
        <v>100000</v>
      </c>
      <c r="M81" s="239"/>
      <c r="N81" s="240"/>
      <c r="O81" s="240"/>
      <c r="P81" s="240"/>
      <c r="Q81" s="241"/>
    </row>
    <row r="82" spans="2:53" ht="29.45" customHeight="1">
      <c r="B82" s="275"/>
      <c r="C82" s="276"/>
      <c r="D82" s="280"/>
      <c r="E82" s="281"/>
      <c r="F82" s="281"/>
      <c r="G82" s="281"/>
      <c r="H82" s="281"/>
      <c r="I82" s="282"/>
      <c r="J82" s="283"/>
      <c r="K82" s="90" t="s">
        <v>28</v>
      </c>
      <c r="L82" s="92"/>
      <c r="M82" s="239"/>
      <c r="N82" s="240"/>
      <c r="O82" s="240"/>
      <c r="P82" s="240"/>
      <c r="Q82" s="241"/>
    </row>
    <row r="83" spans="2:53" ht="22.15" customHeight="1">
      <c r="B83" s="288" t="s">
        <v>132</v>
      </c>
      <c r="C83" s="289"/>
      <c r="D83" s="289"/>
      <c r="E83" s="289"/>
      <c r="F83" s="289"/>
      <c r="G83" s="289"/>
      <c r="H83" s="289"/>
      <c r="I83" s="289"/>
      <c r="J83" s="289"/>
      <c r="K83" s="289"/>
      <c r="L83" s="290"/>
      <c r="M83" s="239"/>
      <c r="N83" s="240"/>
      <c r="O83" s="240"/>
      <c r="P83" s="240"/>
      <c r="Q83" s="241"/>
    </row>
    <row r="84" spans="2:53" ht="44.45" customHeight="1">
      <c r="B84" s="291"/>
      <c r="C84" s="292"/>
      <c r="D84" s="292"/>
      <c r="E84" s="292"/>
      <c r="F84" s="292"/>
      <c r="G84" s="292"/>
      <c r="H84" s="292"/>
      <c r="I84" s="292"/>
      <c r="J84" s="292"/>
      <c r="K84" s="292"/>
      <c r="L84" s="293"/>
      <c r="M84" s="242"/>
      <c r="N84" s="243"/>
      <c r="O84" s="243"/>
      <c r="P84" s="243"/>
      <c r="Q84" s="244"/>
    </row>
    <row r="85" spans="2:53">
      <c r="M85" s="94"/>
      <c r="N85" s="94"/>
    </row>
    <row r="86" spans="2:53" ht="15.75"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2:53" ht="15.75"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2:53" ht="15.75"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2:53" ht="15.75"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2:53" ht="15.75"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2:53" ht="15.75"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2:53" ht="15.7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2:53" ht="15.75"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2:53" ht="15.75"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2:53" ht="15.75"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2:53" ht="15.75"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18:53" ht="15.75"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  <row r="98" spans="18:53" ht="15.75"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</row>
    <row r="99" spans="18:53" ht="15.75"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</row>
    <row r="100" spans="18:53" ht="15.75"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</row>
    <row r="101" spans="18:53" ht="15.75"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</row>
    <row r="102" spans="18:53" ht="15.75"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</row>
    <row r="103" spans="18:53" ht="15.75"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</row>
    <row r="104" spans="18:53" ht="15.75"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</row>
    <row r="105" spans="18:53" ht="15.75"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</row>
    <row r="106" spans="18:53" ht="15.75"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</row>
    <row r="107" spans="18:53" ht="15.75"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</row>
    <row r="108" spans="18:53" ht="15.75"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</row>
    <row r="109" spans="18:53" ht="15.75"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</row>
    <row r="110" spans="18:53" ht="15.75"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</row>
    <row r="111" spans="18:53" ht="15.75"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</row>
    <row r="112" spans="18:53" ht="15.75"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</row>
    <row r="113" spans="18:53" ht="15.75"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</row>
    <row r="114" spans="18:53" ht="15.75"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</row>
    <row r="115" spans="18:53" ht="15.75"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</row>
    <row r="116" spans="18:53" ht="15.75"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18:53" ht="15.75"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8:53" ht="15.75"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</sheetData>
  <mergeCells count="248">
    <mergeCell ref="B15:B17"/>
    <mergeCell ref="C15:C17"/>
    <mergeCell ref="D15:D17"/>
    <mergeCell ref="E15:E17"/>
    <mergeCell ref="F15:F17"/>
    <mergeCell ref="G15:G17"/>
    <mergeCell ref="H15:H17"/>
    <mergeCell ref="I15:L16"/>
    <mergeCell ref="C6:Q6"/>
    <mergeCell ref="D7:Q7"/>
    <mergeCell ref="D8:Q8"/>
    <mergeCell ref="B9:C9"/>
    <mergeCell ref="D9:I9"/>
    <mergeCell ref="J9:L14"/>
    <mergeCell ref="M9:Q9"/>
    <mergeCell ref="B10:C10"/>
    <mergeCell ref="D10:I10"/>
    <mergeCell ref="N10:P10"/>
    <mergeCell ref="B11:C11"/>
    <mergeCell ref="D11:I11"/>
    <mergeCell ref="M11:Q14"/>
    <mergeCell ref="M15:N16"/>
    <mergeCell ref="O15:Q15"/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U11:W11"/>
    <mergeCell ref="B12:C12"/>
    <mergeCell ref="D12:I12"/>
    <mergeCell ref="U12:W12"/>
    <mergeCell ref="B13:C13"/>
    <mergeCell ref="D13:I13"/>
    <mergeCell ref="U13:W13"/>
    <mergeCell ref="D14:I14"/>
    <mergeCell ref="U14:V14"/>
    <mergeCell ref="U15:V15"/>
    <mergeCell ref="O16:O17"/>
    <mergeCell ref="P16:P17"/>
    <mergeCell ref="Q16:Q17"/>
    <mergeCell ref="U16:V16"/>
    <mergeCell ref="U17:V17"/>
    <mergeCell ref="B22:B25"/>
    <mergeCell ref="C22:C23"/>
    <mergeCell ref="E22:E23"/>
    <mergeCell ref="M22:M23"/>
    <mergeCell ref="N22:N23"/>
    <mergeCell ref="O22:O23"/>
    <mergeCell ref="P18:P19"/>
    <mergeCell ref="Q18:Q19"/>
    <mergeCell ref="U18:V18"/>
    <mergeCell ref="C20:C21"/>
    <mergeCell ref="E20:E21"/>
    <mergeCell ref="M20:M21"/>
    <mergeCell ref="N20:N21"/>
    <mergeCell ref="O20:O21"/>
    <mergeCell ref="P20:P21"/>
    <mergeCell ref="Q20:Q21"/>
    <mergeCell ref="B18:B21"/>
    <mergeCell ref="C18:C19"/>
    <mergeCell ref="E18:E19"/>
    <mergeCell ref="M18:M19"/>
    <mergeCell ref="N18:N19"/>
    <mergeCell ref="O18:O19"/>
    <mergeCell ref="P22:P23"/>
    <mergeCell ref="Q22:Q23"/>
    <mergeCell ref="C24:C25"/>
    <mergeCell ref="E24:E25"/>
    <mergeCell ref="M24:M25"/>
    <mergeCell ref="N24:N25"/>
    <mergeCell ref="O24:O25"/>
    <mergeCell ref="P24:P25"/>
    <mergeCell ref="Q24:Q25"/>
    <mergeCell ref="Q26:Q27"/>
    <mergeCell ref="C28:C29"/>
    <mergeCell ref="E28:E29"/>
    <mergeCell ref="M28:M29"/>
    <mergeCell ref="N28:N29"/>
    <mergeCell ref="O28:O29"/>
    <mergeCell ref="P28:P29"/>
    <mergeCell ref="Q28:Q29"/>
    <mergeCell ref="Q32:Q33"/>
    <mergeCell ref="Q30:Q31"/>
    <mergeCell ref="B32:B33"/>
    <mergeCell ref="C32:C33"/>
    <mergeCell ref="C30:C31"/>
    <mergeCell ref="E30:E31"/>
    <mergeCell ref="M30:M31"/>
    <mergeCell ref="N30:N31"/>
    <mergeCell ref="O30:O31"/>
    <mergeCell ref="P30:P31"/>
    <mergeCell ref="B26:B31"/>
    <mergeCell ref="C26:C27"/>
    <mergeCell ref="E26:E27"/>
    <mergeCell ref="M26:M27"/>
    <mergeCell ref="N26:N27"/>
    <mergeCell ref="O26:O27"/>
    <mergeCell ref="P26:P27"/>
    <mergeCell ref="E32:E33"/>
    <mergeCell ref="M32:M33"/>
    <mergeCell ref="N32:N33"/>
    <mergeCell ref="O32:O33"/>
    <mergeCell ref="P32:P33"/>
    <mergeCell ref="P34:P35"/>
    <mergeCell ref="Q34:Q35"/>
    <mergeCell ref="B36:B37"/>
    <mergeCell ref="C36:C37"/>
    <mergeCell ref="E36:E37"/>
    <mergeCell ref="M36:M37"/>
    <mergeCell ref="N36:N37"/>
    <mergeCell ref="O36:O37"/>
    <mergeCell ref="P36:P37"/>
    <mergeCell ref="Q36:Q37"/>
    <mergeCell ref="B34:B35"/>
    <mergeCell ref="C34:C35"/>
    <mergeCell ref="E34:E35"/>
    <mergeCell ref="M34:M35"/>
    <mergeCell ref="N34:N35"/>
    <mergeCell ref="O34:O35"/>
    <mergeCell ref="B38:B41"/>
    <mergeCell ref="M42:M43"/>
    <mergeCell ref="N42:N43"/>
    <mergeCell ref="J67:J68"/>
    <mergeCell ref="B69:C70"/>
    <mergeCell ref="D69:I70"/>
    <mergeCell ref="J69:J70"/>
    <mergeCell ref="B71:C72"/>
    <mergeCell ref="D71:I72"/>
    <mergeCell ref="J71:J72"/>
    <mergeCell ref="B60:C60"/>
    <mergeCell ref="M60:Q60"/>
    <mergeCell ref="B61:C62"/>
    <mergeCell ref="D61:I62"/>
    <mergeCell ref="J61:J62"/>
    <mergeCell ref="M61:Q62"/>
    <mergeCell ref="M54:M55"/>
    <mergeCell ref="N54:N55"/>
    <mergeCell ref="O54:O55"/>
    <mergeCell ref="P54:P55"/>
    <mergeCell ref="O58:O59"/>
    <mergeCell ref="P58:P59"/>
    <mergeCell ref="Q58:Q59"/>
    <mergeCell ref="B58:C59"/>
    <mergeCell ref="B83:L84"/>
    <mergeCell ref="B73:C74"/>
    <mergeCell ref="B63:C64"/>
    <mergeCell ref="D63:I64"/>
    <mergeCell ref="J63:J64"/>
    <mergeCell ref="M63:Q64"/>
    <mergeCell ref="B65:C66"/>
    <mergeCell ref="D65:I66"/>
    <mergeCell ref="J65:J66"/>
    <mergeCell ref="M65:Q68"/>
    <mergeCell ref="B67:C68"/>
    <mergeCell ref="D67:I68"/>
    <mergeCell ref="M69:Q72"/>
    <mergeCell ref="B81:C82"/>
    <mergeCell ref="D81:I82"/>
    <mergeCell ref="J81:J82"/>
    <mergeCell ref="B79:C80"/>
    <mergeCell ref="D79:I80"/>
    <mergeCell ref="J79:J80"/>
    <mergeCell ref="B77:C78"/>
    <mergeCell ref="D77:I78"/>
    <mergeCell ref="J77:J78"/>
    <mergeCell ref="P38:P39"/>
    <mergeCell ref="Q38:Q39"/>
    <mergeCell ref="C40:C41"/>
    <mergeCell ref="E40:E41"/>
    <mergeCell ref="M40:M41"/>
    <mergeCell ref="N40:N41"/>
    <mergeCell ref="O40:O41"/>
    <mergeCell ref="P40:P41"/>
    <mergeCell ref="Q40:Q41"/>
    <mergeCell ref="C38:C39"/>
    <mergeCell ref="E38:E39"/>
    <mergeCell ref="M38:M39"/>
    <mergeCell ref="N38:N39"/>
    <mergeCell ref="O38:O39"/>
    <mergeCell ref="O44:O45"/>
    <mergeCell ref="P44:P45"/>
    <mergeCell ref="Q44:Q45"/>
    <mergeCell ref="B75:C76"/>
    <mergeCell ref="D75:I76"/>
    <mergeCell ref="J75:J76"/>
    <mergeCell ref="B46:B49"/>
    <mergeCell ref="C46:C47"/>
    <mergeCell ref="E46:E47"/>
    <mergeCell ref="M46:M47"/>
    <mergeCell ref="B42:B45"/>
    <mergeCell ref="C42:C43"/>
    <mergeCell ref="E42:E43"/>
    <mergeCell ref="O42:O43"/>
    <mergeCell ref="P42:P43"/>
    <mergeCell ref="Q42:Q43"/>
    <mergeCell ref="C44:C45"/>
    <mergeCell ref="M44:M45"/>
    <mergeCell ref="N44:N45"/>
    <mergeCell ref="E44:E45"/>
    <mergeCell ref="D73:I74"/>
    <mergeCell ref="J73:J74"/>
    <mergeCell ref="D60:I60"/>
    <mergeCell ref="K60:L60"/>
    <mergeCell ref="P50:P51"/>
    <mergeCell ref="Q50:Q51"/>
    <mergeCell ref="C52:C53"/>
    <mergeCell ref="E52:E53"/>
    <mergeCell ref="M52:M53"/>
    <mergeCell ref="N52:N53"/>
    <mergeCell ref="N46:N47"/>
    <mergeCell ref="O46:O47"/>
    <mergeCell ref="P46:P47"/>
    <mergeCell ref="Q46:Q47"/>
    <mergeCell ref="C48:C49"/>
    <mergeCell ref="E48:E49"/>
    <mergeCell ref="M48:M49"/>
    <mergeCell ref="N48:N49"/>
    <mergeCell ref="O48:O49"/>
    <mergeCell ref="P48:P49"/>
    <mergeCell ref="Q48:Q49"/>
    <mergeCell ref="P52:P53"/>
    <mergeCell ref="Q52:Q53"/>
    <mergeCell ref="B50:B53"/>
    <mergeCell ref="C50:C51"/>
    <mergeCell ref="E50:E51"/>
    <mergeCell ref="M50:M51"/>
    <mergeCell ref="N50:N51"/>
    <mergeCell ref="O50:O51"/>
    <mergeCell ref="B54:B57"/>
    <mergeCell ref="C54:C55"/>
    <mergeCell ref="E54:E55"/>
    <mergeCell ref="M58:M59"/>
    <mergeCell ref="N58:N59"/>
    <mergeCell ref="E58:E59"/>
    <mergeCell ref="O52:O53"/>
    <mergeCell ref="Q54:Q55"/>
    <mergeCell ref="C56:C57"/>
    <mergeCell ref="E56:E57"/>
    <mergeCell ref="M56:M57"/>
    <mergeCell ref="N56:N57"/>
    <mergeCell ref="O56:O57"/>
    <mergeCell ref="P56:P57"/>
    <mergeCell ref="Q56:Q57"/>
  </mergeCells>
  <pageMargins left="0.62992125984251968" right="0.19685039370078741" top="0.23622047244094491" bottom="0.19685039370078741" header="0.15748031496062992" footer="0"/>
  <pageSetup paperSize="9" scale="25" fitToHeight="0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Q65"/>
  <sheetViews>
    <sheetView tabSelected="1" topLeftCell="D4" zoomScale="85" zoomScaleNormal="85" workbookViewId="0">
      <selection activeCell="D11" sqref="D11:I11"/>
    </sheetView>
  </sheetViews>
  <sheetFormatPr baseColWidth="10" defaultColWidth="12.5703125" defaultRowHeight="15"/>
  <cols>
    <col min="1" max="1" width="6.7109375" style="25" customWidth="1"/>
    <col min="2" max="2" width="49.42578125" style="25" customWidth="1"/>
    <col min="3" max="3" width="94.28515625" style="25" customWidth="1"/>
    <col min="4" max="4" width="16.85546875" style="25" customWidth="1"/>
    <col min="5" max="5" width="34.85546875" style="25" customWidth="1"/>
    <col min="6" max="6" width="16.7109375" style="25" customWidth="1"/>
    <col min="7" max="7" width="18" style="25" customWidth="1"/>
    <col min="8" max="8" width="22.85546875" style="25" customWidth="1"/>
    <col min="9" max="9" width="21" style="25" customWidth="1"/>
    <col min="10" max="10" width="20.85546875" style="19" customWidth="1"/>
    <col min="11" max="11" width="13.5703125" style="25" customWidth="1"/>
    <col min="12" max="12" width="15.85546875" style="25" customWidth="1"/>
    <col min="13" max="13" width="14.85546875" style="155" customWidth="1"/>
    <col min="14" max="14" width="21.140625" style="155" customWidth="1"/>
    <col min="15" max="15" width="16.85546875" style="25" customWidth="1"/>
    <col min="16" max="16" width="34" style="25" customWidth="1"/>
    <col min="17" max="17" width="18.85546875" style="25" customWidth="1"/>
    <col min="18" max="18" width="16.42578125" style="25" customWidth="1"/>
    <col min="19" max="19" width="12.5703125" style="25"/>
    <col min="20" max="20" width="14.42578125" style="25" customWidth="1"/>
    <col min="21" max="21" width="18.5703125" style="25" customWidth="1"/>
    <col min="22" max="22" width="33.85546875" style="25" customWidth="1"/>
    <col min="23" max="23" width="12.5703125" style="25" hidden="1" customWidth="1"/>
    <col min="24" max="24" width="24.28515625" style="25" customWidth="1"/>
    <col min="25" max="25" width="22.5703125" style="25" customWidth="1"/>
    <col min="26" max="27" width="12.5703125" style="25"/>
    <col min="28" max="28" width="16.85546875" style="25" customWidth="1"/>
    <col min="29" max="29" width="12.5703125" style="25"/>
    <col min="30" max="30" width="30.140625" style="25" customWidth="1"/>
    <col min="31" max="31" width="15.42578125" style="25" customWidth="1"/>
    <col min="32" max="32" width="15.85546875" style="25" customWidth="1"/>
    <col min="33" max="33" width="24.42578125" style="25" customWidth="1"/>
    <col min="34" max="34" width="17.140625" style="25" customWidth="1"/>
    <col min="35" max="16384" width="12.5703125" style="25"/>
  </cols>
  <sheetData>
    <row r="1" spans="2:251" ht="22.5" customHeight="1"/>
    <row r="2" spans="2:251" s="2" customFormat="1" ht="37.5" customHeight="1">
      <c r="B2" s="338"/>
      <c r="C2" s="338"/>
      <c r="D2" s="339" t="s">
        <v>64</v>
      </c>
      <c r="E2" s="340"/>
      <c r="F2" s="340"/>
      <c r="G2" s="340"/>
      <c r="H2" s="340"/>
      <c r="I2" s="340"/>
      <c r="J2" s="340"/>
      <c r="K2" s="341"/>
      <c r="L2" s="345" t="s">
        <v>0</v>
      </c>
      <c r="M2" s="346"/>
      <c r="N2" s="346"/>
      <c r="O2" s="347"/>
      <c r="P2" s="348"/>
      <c r="Q2" s="349"/>
      <c r="R2" s="1"/>
    </row>
    <row r="3" spans="2:251" s="2" customFormat="1" ht="37.5" customHeight="1">
      <c r="B3" s="338"/>
      <c r="C3" s="338"/>
      <c r="D3" s="342"/>
      <c r="E3" s="343"/>
      <c r="F3" s="343"/>
      <c r="G3" s="343"/>
      <c r="H3" s="343"/>
      <c r="I3" s="343"/>
      <c r="J3" s="343"/>
      <c r="K3" s="344"/>
      <c r="L3" s="345" t="s">
        <v>1</v>
      </c>
      <c r="M3" s="346"/>
      <c r="N3" s="346"/>
      <c r="O3" s="347"/>
      <c r="P3" s="350"/>
      <c r="Q3" s="351"/>
      <c r="R3" s="1"/>
    </row>
    <row r="4" spans="2:251" s="2" customFormat="1" ht="33.75" customHeight="1">
      <c r="B4" s="338"/>
      <c r="C4" s="338"/>
      <c r="D4" s="339" t="s">
        <v>67</v>
      </c>
      <c r="E4" s="340"/>
      <c r="F4" s="340"/>
      <c r="G4" s="340"/>
      <c r="H4" s="340"/>
      <c r="I4" s="340"/>
      <c r="J4" s="340"/>
      <c r="K4" s="341"/>
      <c r="L4" s="345" t="s">
        <v>2</v>
      </c>
      <c r="M4" s="346"/>
      <c r="N4" s="346"/>
      <c r="O4" s="347"/>
      <c r="P4" s="350"/>
      <c r="Q4" s="351"/>
      <c r="R4" s="1"/>
    </row>
    <row r="5" spans="2:251" s="2" customFormat="1" ht="38.25" customHeight="1">
      <c r="B5" s="338"/>
      <c r="C5" s="338"/>
      <c r="D5" s="342"/>
      <c r="E5" s="343"/>
      <c r="F5" s="343"/>
      <c r="G5" s="343"/>
      <c r="H5" s="343"/>
      <c r="I5" s="343"/>
      <c r="J5" s="343"/>
      <c r="K5" s="344"/>
      <c r="L5" s="345" t="s">
        <v>3</v>
      </c>
      <c r="M5" s="346"/>
      <c r="N5" s="346"/>
      <c r="O5" s="347"/>
      <c r="P5" s="352"/>
      <c r="Q5" s="353"/>
      <c r="R5" s="1"/>
    </row>
    <row r="6" spans="2:251" s="2" customFormat="1" ht="23.25" customHeight="1"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1"/>
    </row>
    <row r="7" spans="2:251" s="2" customFormat="1" ht="31.5" customHeight="1">
      <c r="B7" s="39" t="s">
        <v>70</v>
      </c>
      <c r="C7" s="39" t="s">
        <v>163</v>
      </c>
      <c r="D7" s="367" t="s">
        <v>333</v>
      </c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1"/>
    </row>
    <row r="8" spans="2:251" s="2" customFormat="1" ht="36" customHeight="1">
      <c r="B8" s="39" t="s">
        <v>73</v>
      </c>
      <c r="C8" s="146">
        <v>2025</v>
      </c>
      <c r="D8" s="490" t="s">
        <v>203</v>
      </c>
      <c r="E8" s="490"/>
      <c r="F8" s="490"/>
      <c r="G8" s="490"/>
      <c r="H8" s="490"/>
      <c r="I8" s="490"/>
      <c r="J8" s="490"/>
      <c r="K8" s="490"/>
      <c r="L8" s="490"/>
      <c r="M8" s="490"/>
      <c r="N8" s="490"/>
      <c r="O8" s="490"/>
      <c r="P8" s="490"/>
      <c r="Q8" s="490"/>
    </row>
    <row r="9" spans="2:251" s="2" customFormat="1" ht="36" customHeight="1">
      <c r="B9" s="371" t="s">
        <v>117</v>
      </c>
      <c r="C9" s="372"/>
      <c r="D9" s="629" t="s">
        <v>5</v>
      </c>
      <c r="E9" s="629"/>
      <c r="F9" s="629"/>
      <c r="G9" s="629"/>
      <c r="H9" s="629"/>
      <c r="I9" s="630"/>
      <c r="J9" s="670" t="s">
        <v>309</v>
      </c>
      <c r="K9" s="671"/>
      <c r="L9" s="672"/>
      <c r="M9" s="375" t="s">
        <v>6</v>
      </c>
      <c r="N9" s="376"/>
      <c r="O9" s="376"/>
      <c r="P9" s="376"/>
      <c r="Q9" s="377"/>
      <c r="R9" s="3"/>
      <c r="T9" s="679"/>
      <c r="U9" s="679"/>
      <c r="V9" s="679"/>
      <c r="W9" s="679"/>
      <c r="X9" s="679"/>
    </row>
    <row r="10" spans="2:251" s="2" customFormat="1" ht="36" customHeight="1">
      <c r="B10" s="371" t="s">
        <v>7</v>
      </c>
      <c r="C10" s="372"/>
      <c r="D10" s="629" t="s">
        <v>75</v>
      </c>
      <c r="E10" s="629"/>
      <c r="F10" s="629"/>
      <c r="G10" s="629"/>
      <c r="H10" s="629"/>
      <c r="I10" s="630"/>
      <c r="J10" s="673"/>
      <c r="K10" s="674"/>
      <c r="L10" s="675"/>
      <c r="M10" s="43" t="s">
        <v>8</v>
      </c>
      <c r="N10" s="378" t="s">
        <v>9</v>
      </c>
      <c r="O10" s="378"/>
      <c r="P10" s="378"/>
      <c r="Q10" s="43" t="s">
        <v>10</v>
      </c>
      <c r="R10" s="3"/>
      <c r="T10" s="4"/>
      <c r="U10" s="4"/>
      <c r="V10" s="4"/>
      <c r="W10" s="4"/>
      <c r="X10" s="4"/>
    </row>
    <row r="11" spans="2:251" s="2" customFormat="1" ht="53.45" customHeight="1">
      <c r="B11" s="379" t="s">
        <v>11</v>
      </c>
      <c r="C11" s="380"/>
      <c r="D11" s="332" t="s">
        <v>225</v>
      </c>
      <c r="E11" s="332"/>
      <c r="F11" s="332"/>
      <c r="G11" s="332"/>
      <c r="H11" s="332"/>
      <c r="I11" s="406"/>
      <c r="J11" s="673"/>
      <c r="K11" s="674"/>
      <c r="L11" s="675"/>
      <c r="M11" s="147"/>
      <c r="N11" s="497"/>
      <c r="O11" s="498"/>
      <c r="P11" s="499"/>
      <c r="Q11" s="101"/>
      <c r="R11" s="3"/>
      <c r="T11" s="7"/>
      <c r="U11" s="680"/>
      <c r="V11" s="680"/>
      <c r="W11" s="680"/>
      <c r="X11" s="7"/>
      <c r="Z11" s="8"/>
      <c r="AA11" s="8"/>
    </row>
    <row r="12" spans="2:251" s="2" customFormat="1" ht="74.25" customHeight="1">
      <c r="B12" s="330" t="s">
        <v>13</v>
      </c>
      <c r="C12" s="331"/>
      <c r="D12" s="332" t="s">
        <v>302</v>
      </c>
      <c r="E12" s="332"/>
      <c r="F12" s="332"/>
      <c r="G12" s="332"/>
      <c r="H12" s="332"/>
      <c r="I12" s="406"/>
      <c r="J12" s="673"/>
      <c r="K12" s="674"/>
      <c r="L12" s="675"/>
      <c r="M12" s="98"/>
      <c r="N12" s="491"/>
      <c r="O12" s="492"/>
      <c r="P12" s="493"/>
      <c r="Q12" s="99"/>
      <c r="R12" s="3"/>
      <c r="T12" s="11"/>
      <c r="U12" s="681"/>
      <c r="V12" s="681"/>
      <c r="W12" s="681"/>
      <c r="X12" s="156"/>
      <c r="Z12" s="13"/>
      <c r="AA12" s="49"/>
      <c r="AB12" s="14"/>
    </row>
    <row r="13" spans="2:251" s="2" customFormat="1" ht="20.25">
      <c r="B13" s="334" t="s">
        <v>14</v>
      </c>
      <c r="C13" s="335"/>
      <c r="D13" s="336">
        <v>2024730010100</v>
      </c>
      <c r="E13" s="336"/>
      <c r="F13" s="336"/>
      <c r="G13" s="336"/>
      <c r="H13" s="336"/>
      <c r="I13" s="494"/>
      <c r="J13" s="673"/>
      <c r="K13" s="674"/>
      <c r="L13" s="675"/>
      <c r="M13" s="100"/>
      <c r="N13" s="491"/>
      <c r="O13" s="492"/>
      <c r="P13" s="493"/>
      <c r="Q13" s="101"/>
      <c r="R13" s="3"/>
      <c r="T13" s="11"/>
      <c r="U13" s="681"/>
      <c r="V13" s="681"/>
      <c r="W13" s="681"/>
      <c r="X13" s="156"/>
      <c r="Z13" s="13"/>
      <c r="AA13" s="49"/>
      <c r="AB13" s="14"/>
    </row>
    <row r="14" spans="2:251" s="2" customFormat="1" ht="45" customHeight="1">
      <c r="B14" s="157" t="s">
        <v>303</v>
      </c>
      <c r="C14" s="158"/>
      <c r="D14" s="682" t="s">
        <v>208</v>
      </c>
      <c r="E14" s="682"/>
      <c r="F14" s="682"/>
      <c r="G14" s="682"/>
      <c r="H14" s="682"/>
      <c r="I14" s="683"/>
      <c r="J14" s="676"/>
      <c r="K14" s="677"/>
      <c r="L14" s="678"/>
      <c r="M14" s="150"/>
      <c r="N14" s="491"/>
      <c r="O14" s="492"/>
      <c r="P14" s="493"/>
      <c r="Q14" s="151"/>
      <c r="R14" s="3"/>
      <c r="T14" s="15"/>
      <c r="U14" s="681"/>
      <c r="V14" s="681"/>
      <c r="W14" s="12"/>
      <c r="X14" s="156"/>
      <c r="Y14" s="16"/>
      <c r="Z14" s="13"/>
      <c r="AA14" s="49"/>
      <c r="AB14" s="14"/>
    </row>
    <row r="15" spans="2:251" ht="28.5" customHeight="1">
      <c r="B15" s="501" t="s">
        <v>44</v>
      </c>
      <c r="C15" s="500" t="s">
        <v>79</v>
      </c>
      <c r="D15" s="388" t="s">
        <v>299</v>
      </c>
      <c r="E15" s="388" t="s">
        <v>15</v>
      </c>
      <c r="F15" s="388" t="s">
        <v>81</v>
      </c>
      <c r="G15" s="503" t="s">
        <v>300</v>
      </c>
      <c r="H15" s="388" t="s">
        <v>83</v>
      </c>
      <c r="I15" s="514" t="s">
        <v>84</v>
      </c>
      <c r="J15" s="515"/>
      <c r="K15" s="515"/>
      <c r="L15" s="516"/>
      <c r="M15" s="388" t="s">
        <v>16</v>
      </c>
      <c r="N15" s="388"/>
      <c r="O15" s="520" t="s">
        <v>47</v>
      </c>
      <c r="P15" s="520"/>
      <c r="Q15" s="520"/>
      <c r="R15" s="19"/>
      <c r="S15" s="19"/>
      <c r="T15" s="20"/>
      <c r="U15" s="684"/>
      <c r="V15" s="684"/>
      <c r="W15" s="19"/>
      <c r="X15" s="159"/>
      <c r="Y15" s="19"/>
      <c r="Z15" s="23"/>
      <c r="AA15" s="59"/>
      <c r="AB15" s="24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</row>
    <row r="16" spans="2:251" ht="33.75" customHeight="1">
      <c r="B16" s="486"/>
      <c r="C16" s="500"/>
      <c r="D16" s="388"/>
      <c r="E16" s="388"/>
      <c r="F16" s="388"/>
      <c r="G16" s="388"/>
      <c r="H16" s="388"/>
      <c r="I16" s="517"/>
      <c r="J16" s="518"/>
      <c r="K16" s="518"/>
      <c r="L16" s="519"/>
      <c r="M16" s="388"/>
      <c r="N16" s="388"/>
      <c r="O16" s="388" t="s">
        <v>17</v>
      </c>
      <c r="P16" s="388" t="s">
        <v>18</v>
      </c>
      <c r="Q16" s="500" t="s">
        <v>19</v>
      </c>
      <c r="R16" s="19"/>
      <c r="S16" s="19"/>
      <c r="T16" s="26"/>
      <c r="U16" s="684"/>
      <c r="V16" s="684"/>
      <c r="W16" s="19"/>
      <c r="X16" s="160"/>
      <c r="Y16" s="19"/>
      <c r="Z16" s="23"/>
      <c r="AA16" s="59"/>
      <c r="AB16" s="2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</row>
    <row r="17" spans="1:251" ht="39.75" customHeight="1">
      <c r="B17" s="502"/>
      <c r="C17" s="500"/>
      <c r="D17" s="388"/>
      <c r="E17" s="388"/>
      <c r="F17" s="388"/>
      <c r="G17" s="388"/>
      <c r="H17" s="388"/>
      <c r="I17" s="223" t="s">
        <v>20</v>
      </c>
      <c r="J17" s="223" t="s">
        <v>21</v>
      </c>
      <c r="K17" s="223" t="s">
        <v>22</v>
      </c>
      <c r="L17" s="224" t="s">
        <v>85</v>
      </c>
      <c r="M17" s="18" t="s">
        <v>23</v>
      </c>
      <c r="N17" s="112" t="s">
        <v>24</v>
      </c>
      <c r="O17" s="388"/>
      <c r="P17" s="388"/>
      <c r="Q17" s="500"/>
      <c r="R17" s="19"/>
      <c r="S17" s="19"/>
      <c r="T17" s="27"/>
      <c r="U17" s="684"/>
      <c r="V17" s="684"/>
      <c r="X17" s="59"/>
      <c r="Z17" s="23"/>
      <c r="AA17" s="59"/>
      <c r="AB17" s="24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</row>
    <row r="18" spans="1:251" ht="50.25" customHeight="1">
      <c r="B18" s="685" t="s">
        <v>304</v>
      </c>
      <c r="C18" s="688" t="s">
        <v>305</v>
      </c>
      <c r="D18" s="161" t="s">
        <v>87</v>
      </c>
      <c r="E18" s="688" t="s">
        <v>307</v>
      </c>
      <c r="F18" s="28">
        <v>1</v>
      </c>
      <c r="G18" s="161" t="s">
        <v>87</v>
      </c>
      <c r="H18" s="238">
        <f>+I18</f>
        <v>199900000</v>
      </c>
      <c r="I18" s="235">
        <v>199900000</v>
      </c>
      <c r="J18" s="164"/>
      <c r="K18" s="220"/>
      <c r="L18" s="164"/>
      <c r="M18" s="689">
        <v>45658</v>
      </c>
      <c r="N18" s="691">
        <v>46022</v>
      </c>
      <c r="O18" s="513">
        <f>+F19/F18</f>
        <v>0</v>
      </c>
      <c r="P18" s="513">
        <f>+H19/H18</f>
        <v>0</v>
      </c>
      <c r="Q18" s="267" t="e">
        <f>+(O18*O18)/P18</f>
        <v>#DIV/0!</v>
      </c>
      <c r="T18" s="27"/>
      <c r="U18" s="684"/>
      <c r="V18" s="684"/>
      <c r="X18" s="22"/>
      <c r="Z18" s="71"/>
      <c r="AA18" s="59"/>
      <c r="AB18" s="24"/>
    </row>
    <row r="19" spans="1:251" ht="49.5" customHeight="1">
      <c r="B19" s="686"/>
      <c r="C19" s="688"/>
      <c r="D19" s="161" t="s">
        <v>28</v>
      </c>
      <c r="E19" s="688"/>
      <c r="F19" s="28"/>
      <c r="G19" s="161" t="s">
        <v>88</v>
      </c>
      <c r="H19" s="236"/>
      <c r="I19" s="237">
        <f t="shared" ref="I19" si="0">+H19</f>
        <v>0</v>
      </c>
      <c r="J19" s="164"/>
      <c r="K19" s="220"/>
      <c r="L19" s="164"/>
      <c r="M19" s="690"/>
      <c r="N19" s="692"/>
      <c r="O19" s="513"/>
      <c r="P19" s="513"/>
      <c r="Q19" s="267"/>
      <c r="T19" s="27"/>
      <c r="U19" s="21"/>
      <c r="V19" s="21"/>
      <c r="X19" s="22"/>
      <c r="Z19" s="71"/>
      <c r="AA19" s="59"/>
      <c r="AB19" s="24"/>
    </row>
    <row r="20" spans="1:251" ht="27" customHeight="1">
      <c r="B20" s="686"/>
      <c r="C20" s="693" t="s">
        <v>306</v>
      </c>
      <c r="D20" s="161" t="s">
        <v>26</v>
      </c>
      <c r="E20" s="688" t="s">
        <v>308</v>
      </c>
      <c r="F20" s="28">
        <v>1</v>
      </c>
      <c r="G20" s="161" t="s">
        <v>26</v>
      </c>
      <c r="H20" s="238">
        <f>+I20</f>
        <v>20000000</v>
      </c>
      <c r="I20" s="235">
        <v>20000000</v>
      </c>
      <c r="J20" s="164"/>
      <c r="K20" s="220"/>
      <c r="L20" s="164"/>
      <c r="M20" s="689">
        <v>45658</v>
      </c>
      <c r="N20" s="691">
        <v>46022</v>
      </c>
      <c r="O20" s="513">
        <f t="shared" ref="O20" si="1">+F21/F20</f>
        <v>0</v>
      </c>
      <c r="P20" s="513">
        <f t="shared" ref="P20" si="2">+H21/H20</f>
        <v>0</v>
      </c>
      <c r="Q20" s="267" t="e">
        <f t="shared" ref="Q20" si="3">+(O20*O20)/P20</f>
        <v>#DIV/0!</v>
      </c>
      <c r="X20" s="74"/>
      <c r="Z20" s="71"/>
      <c r="AA20" s="59"/>
      <c r="AB20" s="24"/>
    </row>
    <row r="21" spans="1:251" ht="45" customHeight="1">
      <c r="B21" s="686"/>
      <c r="C21" s="693"/>
      <c r="D21" s="161" t="s">
        <v>28</v>
      </c>
      <c r="E21" s="688"/>
      <c r="F21" s="28"/>
      <c r="G21" s="161" t="s">
        <v>88</v>
      </c>
      <c r="H21" s="162"/>
      <c r="I21" s="166">
        <v>0</v>
      </c>
      <c r="J21" s="164"/>
      <c r="K21" s="220"/>
      <c r="L21" s="164"/>
      <c r="M21" s="690"/>
      <c r="N21" s="692"/>
      <c r="O21" s="513"/>
      <c r="P21" s="513"/>
      <c r="Q21" s="267"/>
      <c r="X21" s="74"/>
      <c r="Z21" s="71"/>
      <c r="AA21" s="59"/>
      <c r="AB21" s="24"/>
    </row>
    <row r="22" spans="1:251" ht="15.75">
      <c r="B22" s="389"/>
      <c r="C22" s="521" t="s">
        <v>50</v>
      </c>
      <c r="D22" s="18" t="s">
        <v>26</v>
      </c>
      <c r="E22" s="485"/>
      <c r="F22" s="30">
        <v>1</v>
      </c>
      <c r="G22" s="18" t="s">
        <v>26</v>
      </c>
      <c r="H22" s="167">
        <f>+H18+H20</f>
        <v>219900000</v>
      </c>
      <c r="I22" s="167">
        <f>+I18+I20</f>
        <v>219900000</v>
      </c>
      <c r="J22" s="67"/>
      <c r="K22" s="67"/>
      <c r="L22" s="67"/>
      <c r="M22" s="67"/>
      <c r="N22" s="225"/>
      <c r="O22" s="523"/>
      <c r="P22" s="523"/>
      <c r="Q22" s="389"/>
    </row>
    <row r="23" spans="1:251" ht="15.75">
      <c r="B23" s="389"/>
      <c r="C23" s="521"/>
      <c r="D23" s="18" t="s">
        <v>28</v>
      </c>
      <c r="E23" s="522"/>
      <c r="F23" s="30"/>
      <c r="G23" s="18" t="s">
        <v>88</v>
      </c>
      <c r="H23" s="152"/>
      <c r="I23" s="152"/>
      <c r="J23" s="67"/>
      <c r="K23" s="226"/>
      <c r="L23" s="67"/>
      <c r="M23" s="67"/>
      <c r="N23" s="225"/>
      <c r="O23" s="523"/>
      <c r="P23" s="523"/>
      <c r="Q23" s="389"/>
    </row>
    <row r="24" spans="1:251">
      <c r="D24" s="84"/>
      <c r="H24" s="32"/>
      <c r="I24" s="85"/>
      <c r="J24" s="71"/>
      <c r="K24" s="71"/>
      <c r="L24" s="71"/>
      <c r="M24" s="227"/>
      <c r="N24" s="227"/>
      <c r="O24" s="85"/>
      <c r="P24" s="228"/>
      <c r="Q24" s="229"/>
      <c r="R24" s="168"/>
    </row>
    <row r="25" spans="1:251">
      <c r="A25" s="29"/>
      <c r="B25" s="697" t="s">
        <v>97</v>
      </c>
      <c r="C25" s="697"/>
      <c r="D25" s="698" t="s">
        <v>43</v>
      </c>
      <c r="E25" s="698"/>
      <c r="F25" s="698"/>
      <c r="G25" s="698"/>
      <c r="H25" s="698"/>
      <c r="I25" s="698"/>
      <c r="J25" s="169" t="s">
        <v>98</v>
      </c>
      <c r="K25" s="698" t="s">
        <v>99</v>
      </c>
      <c r="L25" s="698"/>
      <c r="M25" s="699" t="s">
        <v>45</v>
      </c>
      <c r="N25" s="700"/>
      <c r="O25" s="700"/>
      <c r="P25" s="700"/>
      <c r="Q25" s="700"/>
    </row>
    <row r="26" spans="1:251" ht="44.45" customHeight="1">
      <c r="B26" s="701" t="s">
        <v>237</v>
      </c>
      <c r="C26" s="702"/>
      <c r="D26" s="701" t="s">
        <v>238</v>
      </c>
      <c r="E26" s="705"/>
      <c r="F26" s="705"/>
      <c r="G26" s="705"/>
      <c r="H26" s="705"/>
      <c r="I26" s="702"/>
      <c r="J26" s="388" t="s">
        <v>239</v>
      </c>
      <c r="K26" s="90" t="s">
        <v>26</v>
      </c>
      <c r="L26" s="230">
        <v>96</v>
      </c>
      <c r="M26" s="695" t="s">
        <v>219</v>
      </c>
      <c r="N26" s="695"/>
      <c r="O26" s="695"/>
      <c r="P26" s="695"/>
      <c r="Q26" s="695"/>
    </row>
    <row r="27" spans="1:251" ht="33.6" customHeight="1">
      <c r="B27" s="703"/>
      <c r="C27" s="704"/>
      <c r="D27" s="703"/>
      <c r="E27" s="706"/>
      <c r="F27" s="706"/>
      <c r="G27" s="706"/>
      <c r="H27" s="706"/>
      <c r="I27" s="704"/>
      <c r="J27" s="388"/>
      <c r="K27" s="90" t="s">
        <v>28</v>
      </c>
      <c r="L27" s="230">
        <v>0</v>
      </c>
      <c r="M27" s="695"/>
      <c r="N27" s="695"/>
      <c r="O27" s="695"/>
      <c r="P27" s="695"/>
      <c r="Q27" s="695"/>
    </row>
    <row r="28" spans="1:251" ht="15" customHeight="1">
      <c r="B28" s="694" t="s">
        <v>132</v>
      </c>
      <c r="C28" s="694"/>
      <c r="D28" s="694"/>
      <c r="E28" s="694"/>
      <c r="F28" s="694"/>
      <c r="G28" s="694"/>
      <c r="H28" s="694"/>
      <c r="I28" s="694"/>
      <c r="J28" s="694"/>
      <c r="K28" s="694"/>
      <c r="L28" s="694"/>
      <c r="M28" s="694"/>
      <c r="N28" s="695"/>
      <c r="O28" s="695"/>
      <c r="P28" s="695"/>
      <c r="Q28" s="695"/>
    </row>
    <row r="29" spans="1:251" ht="15" customHeight="1">
      <c r="B29" s="694"/>
      <c r="C29" s="694"/>
      <c r="D29" s="694"/>
      <c r="E29" s="694"/>
      <c r="F29" s="694"/>
      <c r="G29" s="694"/>
      <c r="H29" s="694"/>
      <c r="I29" s="694"/>
      <c r="J29" s="694"/>
      <c r="K29" s="694"/>
      <c r="L29" s="694"/>
      <c r="M29" s="695"/>
      <c r="N29" s="695"/>
      <c r="O29" s="695"/>
      <c r="P29" s="695"/>
      <c r="Q29" s="695"/>
    </row>
    <row r="30" spans="1:251" ht="15" customHeight="1">
      <c r="B30" s="694"/>
      <c r="C30" s="694"/>
      <c r="D30" s="694"/>
      <c r="E30" s="694"/>
      <c r="F30" s="694"/>
      <c r="G30" s="694"/>
      <c r="H30" s="694"/>
      <c r="I30" s="694"/>
      <c r="J30" s="694"/>
      <c r="K30" s="694"/>
      <c r="L30" s="694"/>
      <c r="M30" s="696" t="s">
        <v>113</v>
      </c>
      <c r="N30" s="696"/>
      <c r="O30" s="696"/>
      <c r="P30" s="696"/>
      <c r="Q30" s="696"/>
    </row>
    <row r="31" spans="1:251" ht="29.25" customHeight="1">
      <c r="B31" s="694"/>
      <c r="C31" s="694"/>
      <c r="D31" s="694"/>
      <c r="E31" s="694"/>
      <c r="F31" s="694"/>
      <c r="G31" s="694"/>
      <c r="H31" s="694"/>
      <c r="I31" s="694"/>
      <c r="J31" s="694"/>
      <c r="K31" s="694"/>
      <c r="L31" s="694"/>
      <c r="M31" s="696"/>
      <c r="N31" s="696"/>
      <c r="O31" s="696"/>
      <c r="P31" s="696"/>
      <c r="Q31" s="696"/>
    </row>
    <row r="32" spans="1:251">
      <c r="M32" s="170"/>
      <c r="N32" s="170"/>
    </row>
    <row r="33" spans="18:53" ht="15.75"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8:53" ht="15.75"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8:53" ht="15.75"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8:53" ht="15.75"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8:53" ht="15.7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8:53" ht="15.7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8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8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8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8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8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8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8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8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8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8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</sheetData>
  <mergeCells count="83">
    <mergeCell ref="B28:L31"/>
    <mergeCell ref="M28:Q29"/>
    <mergeCell ref="M30:Q31"/>
    <mergeCell ref="B25:C25"/>
    <mergeCell ref="D25:I25"/>
    <mergeCell ref="K25:L25"/>
    <mergeCell ref="M25:Q25"/>
    <mergeCell ref="B26:C27"/>
    <mergeCell ref="D26:I27"/>
    <mergeCell ref="J26:J27"/>
    <mergeCell ref="M26:Q27"/>
    <mergeCell ref="B22:B23"/>
    <mergeCell ref="C22:C23"/>
    <mergeCell ref="E22:E23"/>
    <mergeCell ref="O22:O23"/>
    <mergeCell ref="P22:P23"/>
    <mergeCell ref="Q22:Q23"/>
    <mergeCell ref="P18:P19"/>
    <mergeCell ref="Q18:Q19"/>
    <mergeCell ref="U18:V18"/>
    <mergeCell ref="C20:C21"/>
    <mergeCell ref="E20:E21"/>
    <mergeCell ref="M20:M21"/>
    <mergeCell ref="N20:N21"/>
    <mergeCell ref="O20:O21"/>
    <mergeCell ref="P20:P21"/>
    <mergeCell ref="Q20:Q21"/>
    <mergeCell ref="O18:O19"/>
    <mergeCell ref="B18:B21"/>
    <mergeCell ref="C18:C19"/>
    <mergeCell ref="E18:E19"/>
    <mergeCell ref="M18:M19"/>
    <mergeCell ref="N18:N19"/>
    <mergeCell ref="M15:N16"/>
    <mergeCell ref="O15:Q15"/>
    <mergeCell ref="U15:V15"/>
    <mergeCell ref="O16:O17"/>
    <mergeCell ref="P16:P17"/>
    <mergeCell ref="Q16:Q17"/>
    <mergeCell ref="U16:V16"/>
    <mergeCell ref="U17:V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B15:B17"/>
    <mergeCell ref="C15:C17"/>
    <mergeCell ref="D15:D17"/>
    <mergeCell ref="E15:E17"/>
    <mergeCell ref="F15:F17"/>
    <mergeCell ref="H15:H17"/>
    <mergeCell ref="I15:L16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</mergeCells>
  <pageMargins left="0.62992125984252001" right="0.196850393700787" top="0.23622047244094499" bottom="0.196850393700787" header="0.15748031496063" footer="0"/>
  <pageSetup paperSize="9" scale="33" orientation="landscape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63"/>
  <sheetViews>
    <sheetView topLeftCell="D15" zoomScale="70" zoomScaleNormal="70" workbookViewId="0">
      <selection activeCell="E18" sqref="E18:E19"/>
    </sheetView>
  </sheetViews>
  <sheetFormatPr baseColWidth="10" defaultColWidth="12.5703125" defaultRowHeight="15"/>
  <cols>
    <col min="1" max="1" width="6.7109375" style="25" customWidth="1"/>
    <col min="2" max="2" width="45.42578125" style="25" customWidth="1"/>
    <col min="3" max="3" width="91.5703125" style="25" customWidth="1"/>
    <col min="4" max="4" width="16.85546875" style="25" customWidth="1"/>
    <col min="5" max="5" width="38.85546875" style="25" customWidth="1"/>
    <col min="6" max="6" width="16.7109375" style="25" customWidth="1"/>
    <col min="7" max="7" width="18" style="25" customWidth="1"/>
    <col min="8" max="8" width="22.85546875" style="25" customWidth="1"/>
    <col min="9" max="9" width="16.42578125" style="25" customWidth="1"/>
    <col min="10" max="10" width="20.85546875" style="36" customWidth="1"/>
    <col min="11" max="11" width="13.5703125" style="25" customWidth="1"/>
    <col min="12" max="12" width="16.85546875" style="25" bestFit="1" customWidth="1"/>
    <col min="13" max="13" width="14.85546875" style="37" customWidth="1"/>
    <col min="14" max="14" width="21.140625" style="37" customWidth="1"/>
    <col min="15" max="17" width="16.85546875" style="25" customWidth="1"/>
    <col min="18" max="18" width="16.42578125" style="25" customWidth="1"/>
    <col min="19" max="19" width="12.5703125" style="25"/>
    <col min="20" max="20" width="14.42578125" style="25" customWidth="1"/>
    <col min="21" max="21" width="18.5703125" style="25" customWidth="1"/>
    <col min="22" max="22" width="33.85546875" style="25" customWidth="1"/>
    <col min="23" max="23" width="12.5703125" style="25" hidden="1" customWidth="1"/>
    <col min="24" max="24" width="24.28515625" style="25" customWidth="1"/>
    <col min="25" max="25" width="22.5703125" style="25" customWidth="1"/>
    <col min="26" max="27" width="12.5703125" style="25"/>
    <col min="28" max="28" width="16.85546875" style="25" customWidth="1"/>
    <col min="29" max="29" width="12.5703125" style="25"/>
    <col min="30" max="30" width="30.140625" style="25" customWidth="1"/>
    <col min="31" max="31" width="15.42578125" style="25" customWidth="1"/>
    <col min="32" max="32" width="15.85546875" style="25" customWidth="1"/>
    <col min="33" max="33" width="24.42578125" style="25" customWidth="1"/>
    <col min="34" max="34" width="17.140625" style="25" customWidth="1"/>
    <col min="35" max="16384" width="12.5703125" style="25"/>
  </cols>
  <sheetData>
    <row r="1" spans="2:251" ht="22.5" customHeight="1"/>
    <row r="2" spans="2:251" s="2" customFormat="1" ht="37.5" customHeight="1">
      <c r="B2" s="338"/>
      <c r="C2" s="338"/>
      <c r="D2" s="339" t="s">
        <v>64</v>
      </c>
      <c r="E2" s="340"/>
      <c r="F2" s="340"/>
      <c r="G2" s="340"/>
      <c r="H2" s="340"/>
      <c r="I2" s="340"/>
      <c r="J2" s="340"/>
      <c r="K2" s="341"/>
      <c r="L2" s="345" t="s">
        <v>65</v>
      </c>
      <c r="M2" s="346"/>
      <c r="N2" s="346"/>
      <c r="O2" s="347"/>
      <c r="P2" s="348"/>
      <c r="Q2" s="349"/>
      <c r="R2" s="38"/>
    </row>
    <row r="3" spans="2:251" s="2" customFormat="1" ht="37.5" customHeight="1">
      <c r="B3" s="338"/>
      <c r="C3" s="338"/>
      <c r="D3" s="342"/>
      <c r="E3" s="343"/>
      <c r="F3" s="343"/>
      <c r="G3" s="343"/>
      <c r="H3" s="343"/>
      <c r="I3" s="343"/>
      <c r="J3" s="343"/>
      <c r="K3" s="344"/>
      <c r="L3" s="345" t="s">
        <v>66</v>
      </c>
      <c r="M3" s="346"/>
      <c r="N3" s="346"/>
      <c r="O3" s="347"/>
      <c r="P3" s="350"/>
      <c r="Q3" s="351"/>
      <c r="R3" s="38"/>
    </row>
    <row r="4" spans="2:251" s="2" customFormat="1" ht="33.75" customHeight="1">
      <c r="B4" s="338"/>
      <c r="C4" s="338"/>
      <c r="D4" s="339" t="s">
        <v>67</v>
      </c>
      <c r="E4" s="340"/>
      <c r="F4" s="340"/>
      <c r="G4" s="340"/>
      <c r="H4" s="340"/>
      <c r="I4" s="340"/>
      <c r="J4" s="340"/>
      <c r="K4" s="341"/>
      <c r="L4" s="345" t="s">
        <v>68</v>
      </c>
      <c r="M4" s="346"/>
      <c r="N4" s="346"/>
      <c r="O4" s="347"/>
      <c r="P4" s="350"/>
      <c r="Q4" s="351"/>
      <c r="R4" s="38"/>
    </row>
    <row r="5" spans="2:251" s="2" customFormat="1" ht="38.25" customHeight="1">
      <c r="B5" s="338"/>
      <c r="C5" s="338"/>
      <c r="D5" s="342"/>
      <c r="E5" s="343"/>
      <c r="F5" s="343"/>
      <c r="G5" s="343"/>
      <c r="H5" s="343"/>
      <c r="I5" s="343"/>
      <c r="J5" s="343"/>
      <c r="K5" s="344"/>
      <c r="L5" s="345" t="s">
        <v>69</v>
      </c>
      <c r="M5" s="346"/>
      <c r="N5" s="346"/>
      <c r="O5" s="347"/>
      <c r="P5" s="352"/>
      <c r="Q5" s="353"/>
      <c r="R5" s="38"/>
    </row>
    <row r="6" spans="2:251" s="2" customFormat="1" ht="23.25" customHeight="1"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8"/>
    </row>
    <row r="7" spans="2:251" s="2" customFormat="1" ht="31.5" customHeight="1">
      <c r="B7" s="39" t="s">
        <v>70</v>
      </c>
      <c r="C7" s="40" t="s">
        <v>115</v>
      </c>
      <c r="D7" s="367" t="s">
        <v>116</v>
      </c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38"/>
    </row>
    <row r="8" spans="2:251" s="2" customFormat="1" ht="36" customHeight="1">
      <c r="B8" s="39" t="s">
        <v>73</v>
      </c>
      <c r="C8" s="95" t="s">
        <v>154</v>
      </c>
      <c r="D8" s="370" t="s">
        <v>4</v>
      </c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</row>
    <row r="9" spans="2:251" s="2" customFormat="1" ht="36" customHeight="1">
      <c r="B9" s="371" t="s">
        <v>117</v>
      </c>
      <c r="C9" s="372"/>
      <c r="D9" s="373" t="s">
        <v>118</v>
      </c>
      <c r="E9" s="373"/>
      <c r="F9" s="373"/>
      <c r="G9" s="373"/>
      <c r="H9" s="373"/>
      <c r="I9" s="410"/>
      <c r="J9" s="416" t="s">
        <v>119</v>
      </c>
      <c r="K9" s="417"/>
      <c r="L9" s="418"/>
      <c r="M9" s="375" t="s">
        <v>6</v>
      </c>
      <c r="N9" s="376"/>
      <c r="O9" s="376"/>
      <c r="P9" s="376"/>
      <c r="Q9" s="377"/>
      <c r="R9" s="41"/>
      <c r="T9" s="354"/>
      <c r="U9" s="354"/>
      <c r="V9" s="354"/>
      <c r="W9" s="354"/>
      <c r="X9" s="354"/>
    </row>
    <row r="10" spans="2:251" s="2" customFormat="1" ht="36" customHeight="1">
      <c r="B10" s="371" t="s">
        <v>7</v>
      </c>
      <c r="C10" s="372"/>
      <c r="D10" s="373" t="s">
        <v>46</v>
      </c>
      <c r="E10" s="373"/>
      <c r="F10" s="373"/>
      <c r="G10" s="373"/>
      <c r="H10" s="373"/>
      <c r="I10" s="410"/>
      <c r="J10" s="419"/>
      <c r="K10" s="420"/>
      <c r="L10" s="421"/>
      <c r="M10" s="43" t="s">
        <v>8</v>
      </c>
      <c r="N10" s="378" t="s">
        <v>9</v>
      </c>
      <c r="O10" s="378"/>
      <c r="P10" s="378"/>
      <c r="Q10" s="43" t="s">
        <v>10</v>
      </c>
      <c r="R10" s="41"/>
      <c r="T10" s="42"/>
      <c r="U10" s="42"/>
      <c r="V10" s="42"/>
      <c r="W10" s="42"/>
      <c r="X10" s="42"/>
    </row>
    <row r="11" spans="2:251" s="2" customFormat="1" ht="54" customHeight="1">
      <c r="B11" s="379" t="s">
        <v>120</v>
      </c>
      <c r="C11" s="380"/>
      <c r="D11" s="332" t="s">
        <v>121</v>
      </c>
      <c r="E11" s="332"/>
      <c r="F11" s="332"/>
      <c r="G11" s="332"/>
      <c r="H11" s="332"/>
      <c r="I11" s="406"/>
      <c r="J11" s="419"/>
      <c r="K11" s="420"/>
      <c r="L11" s="421"/>
      <c r="M11" s="96"/>
      <c r="N11" s="411"/>
      <c r="O11" s="412"/>
      <c r="P11" s="413"/>
      <c r="Q11" s="97"/>
      <c r="R11" s="41"/>
      <c r="T11" s="44"/>
      <c r="U11" s="329"/>
      <c r="V11" s="329"/>
      <c r="W11" s="329"/>
      <c r="X11" s="44"/>
      <c r="Z11" s="8"/>
      <c r="AA11" s="8"/>
    </row>
    <row r="12" spans="2:251" s="2" customFormat="1" ht="79.150000000000006" customHeight="1">
      <c r="B12" s="330" t="s">
        <v>13</v>
      </c>
      <c r="C12" s="331"/>
      <c r="D12" s="332" t="s">
        <v>122</v>
      </c>
      <c r="E12" s="332"/>
      <c r="F12" s="332"/>
      <c r="G12" s="332"/>
      <c r="H12" s="332"/>
      <c r="I12" s="406"/>
      <c r="J12" s="419"/>
      <c r="K12" s="420"/>
      <c r="L12" s="421"/>
      <c r="M12" s="98"/>
      <c r="N12" s="407"/>
      <c r="O12" s="408"/>
      <c r="P12" s="409"/>
      <c r="Q12" s="99"/>
      <c r="R12" s="41"/>
      <c r="T12" s="46"/>
      <c r="U12" s="333"/>
      <c r="V12" s="333"/>
      <c r="W12" s="333"/>
      <c r="X12" s="48"/>
      <c r="Z12" s="13"/>
      <c r="AA12" s="49"/>
      <c r="AB12" s="14"/>
    </row>
    <row r="13" spans="2:251" s="2" customFormat="1" ht="74.25" customHeight="1">
      <c r="B13" s="397" t="s">
        <v>14</v>
      </c>
      <c r="C13" s="398"/>
      <c r="D13" s="399">
        <v>2024730010086</v>
      </c>
      <c r="E13" s="399"/>
      <c r="F13" s="399"/>
      <c r="G13" s="399"/>
      <c r="H13" s="399"/>
      <c r="I13" s="400"/>
      <c r="J13" s="419"/>
      <c r="K13" s="420"/>
      <c r="L13" s="421"/>
      <c r="M13" s="113"/>
      <c r="N13" s="401"/>
      <c r="O13" s="402"/>
      <c r="P13" s="403"/>
      <c r="Q13" s="114"/>
      <c r="R13" s="41"/>
      <c r="T13" s="46"/>
      <c r="U13" s="333"/>
      <c r="V13" s="333"/>
      <c r="W13" s="333"/>
      <c r="X13" s="48"/>
      <c r="Z13" s="13"/>
      <c r="AA13" s="49"/>
      <c r="AB13" s="14"/>
    </row>
    <row r="14" spans="2:251" s="6" customFormat="1" ht="70.900000000000006" customHeight="1">
      <c r="B14" s="17" t="s">
        <v>123</v>
      </c>
      <c r="C14" s="111" t="s">
        <v>155</v>
      </c>
      <c r="D14" s="328" t="s">
        <v>156</v>
      </c>
      <c r="E14" s="328"/>
      <c r="F14" s="328"/>
      <c r="G14" s="328"/>
      <c r="H14" s="328"/>
      <c r="I14" s="328"/>
      <c r="J14" s="422"/>
      <c r="K14" s="423"/>
      <c r="L14" s="424"/>
      <c r="M14" s="102"/>
      <c r="N14" s="404"/>
      <c r="O14" s="404"/>
      <c r="P14" s="404"/>
      <c r="Q14" s="103"/>
      <c r="R14" s="115"/>
      <c r="T14" s="72"/>
      <c r="U14" s="405"/>
      <c r="V14" s="405"/>
      <c r="W14" s="77"/>
      <c r="X14" s="116"/>
      <c r="Y14" s="117"/>
      <c r="Z14" s="118"/>
      <c r="AA14" s="119"/>
      <c r="AB14" s="120"/>
    </row>
    <row r="15" spans="2:251" ht="28.5" customHeight="1">
      <c r="B15" s="355" t="s">
        <v>44</v>
      </c>
      <c r="C15" s="326" t="s">
        <v>79</v>
      </c>
      <c r="D15" s="325" t="s">
        <v>80</v>
      </c>
      <c r="E15" s="325" t="s">
        <v>15</v>
      </c>
      <c r="F15" s="325" t="s">
        <v>81</v>
      </c>
      <c r="G15" s="359" t="s">
        <v>82</v>
      </c>
      <c r="H15" s="325" t="s">
        <v>83</v>
      </c>
      <c r="I15" s="360" t="s">
        <v>84</v>
      </c>
      <c r="J15" s="361"/>
      <c r="K15" s="361"/>
      <c r="L15" s="362"/>
      <c r="M15" s="325" t="s">
        <v>16</v>
      </c>
      <c r="N15" s="325"/>
      <c r="O15" s="396" t="s">
        <v>47</v>
      </c>
      <c r="P15" s="396"/>
      <c r="Q15" s="396"/>
      <c r="R15" s="36"/>
      <c r="S15" s="36"/>
      <c r="T15" s="55"/>
      <c r="U15" s="324"/>
      <c r="V15" s="324"/>
      <c r="W15" s="36"/>
      <c r="X15" s="57"/>
      <c r="Y15" s="36"/>
      <c r="Z15" s="58"/>
      <c r="AA15" s="59"/>
      <c r="AB15" s="24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</row>
    <row r="16" spans="2:251" ht="33.75" customHeight="1">
      <c r="B16" s="356"/>
      <c r="C16" s="326"/>
      <c r="D16" s="325"/>
      <c r="E16" s="325"/>
      <c r="F16" s="325"/>
      <c r="G16" s="325"/>
      <c r="H16" s="325"/>
      <c r="I16" s="363"/>
      <c r="J16" s="364"/>
      <c r="K16" s="364"/>
      <c r="L16" s="365"/>
      <c r="M16" s="325"/>
      <c r="N16" s="325"/>
      <c r="O16" s="325" t="s">
        <v>17</v>
      </c>
      <c r="P16" s="325" t="s">
        <v>18</v>
      </c>
      <c r="Q16" s="326" t="s">
        <v>19</v>
      </c>
      <c r="R16" s="36"/>
      <c r="S16" s="36"/>
      <c r="T16" s="60"/>
      <c r="U16" s="324"/>
      <c r="V16" s="324"/>
      <c r="W16" s="36"/>
      <c r="X16" s="61"/>
      <c r="Y16" s="36"/>
      <c r="Z16" s="58"/>
      <c r="AA16" s="59"/>
      <c r="AB16" s="24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</row>
    <row r="17" spans="2:251" ht="39.75" customHeight="1">
      <c r="B17" s="357"/>
      <c r="C17" s="326"/>
      <c r="D17" s="325"/>
      <c r="E17" s="325"/>
      <c r="F17" s="325"/>
      <c r="G17" s="325"/>
      <c r="H17" s="325"/>
      <c r="I17" s="62" t="s">
        <v>20</v>
      </c>
      <c r="J17" s="62" t="s">
        <v>21</v>
      </c>
      <c r="K17" s="62" t="s">
        <v>22</v>
      </c>
      <c r="L17" s="63" t="s">
        <v>85</v>
      </c>
      <c r="M17" s="53" t="s">
        <v>23</v>
      </c>
      <c r="N17" s="54" t="s">
        <v>24</v>
      </c>
      <c r="O17" s="325"/>
      <c r="P17" s="325"/>
      <c r="Q17" s="326"/>
      <c r="R17" s="36"/>
      <c r="S17" s="36"/>
      <c r="T17" s="27"/>
      <c r="U17" s="324"/>
      <c r="V17" s="324"/>
      <c r="X17" s="59"/>
      <c r="Z17" s="58"/>
      <c r="AA17" s="59"/>
      <c r="AB17" s="24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</row>
    <row r="18" spans="2:251" ht="33" customHeight="1">
      <c r="B18" s="395" t="s">
        <v>124</v>
      </c>
      <c r="C18" s="327" t="s">
        <v>125</v>
      </c>
      <c r="D18" s="18" t="s">
        <v>87</v>
      </c>
      <c r="E18" s="319" t="s">
        <v>126</v>
      </c>
      <c r="F18" s="64">
        <v>400</v>
      </c>
      <c r="G18" s="18" t="s">
        <v>87</v>
      </c>
      <c r="H18" s="66">
        <f>+I18+L18</f>
        <v>1000000000</v>
      </c>
      <c r="I18" s="66"/>
      <c r="J18" s="67"/>
      <c r="K18" s="68"/>
      <c r="L18" s="69">
        <v>1000000000</v>
      </c>
      <c r="M18" s="262">
        <v>45658</v>
      </c>
      <c r="N18" s="262">
        <v>46022</v>
      </c>
      <c r="O18" s="266">
        <f>+F19/F18</f>
        <v>0</v>
      </c>
      <c r="P18" s="266">
        <f>+H19/H18</f>
        <v>0</v>
      </c>
      <c r="Q18" s="267" t="e">
        <f>+(O18*O18)/P18</f>
        <v>#DIV/0!</v>
      </c>
      <c r="T18" s="27"/>
      <c r="U18" s="324"/>
      <c r="V18" s="324"/>
      <c r="X18" s="70"/>
      <c r="Z18" s="71"/>
      <c r="AA18" s="59"/>
      <c r="AB18" s="24"/>
    </row>
    <row r="19" spans="2:251" ht="37.5" customHeight="1">
      <c r="B19" s="395"/>
      <c r="C19" s="327"/>
      <c r="D19" s="18" t="s">
        <v>28</v>
      </c>
      <c r="E19" s="322"/>
      <c r="F19" s="64">
        <v>0</v>
      </c>
      <c r="G19" s="18" t="s">
        <v>88</v>
      </c>
      <c r="H19" s="65"/>
      <c r="I19" s="66"/>
      <c r="J19" s="67"/>
      <c r="K19" s="68"/>
      <c r="L19" s="67"/>
      <c r="M19" s="263"/>
      <c r="N19" s="263"/>
      <c r="O19" s="266"/>
      <c r="P19" s="266"/>
      <c r="Q19" s="267"/>
      <c r="T19" s="27"/>
      <c r="U19" s="56"/>
      <c r="V19" s="56"/>
      <c r="X19" s="70"/>
      <c r="Z19" s="71"/>
      <c r="AA19" s="59"/>
      <c r="AB19" s="24"/>
    </row>
    <row r="20" spans="2:251" ht="27" customHeight="1">
      <c r="B20" s="395"/>
      <c r="C20" s="327" t="s">
        <v>48</v>
      </c>
      <c r="D20" s="18" t="s">
        <v>26</v>
      </c>
      <c r="E20" s="319" t="s">
        <v>49</v>
      </c>
      <c r="F20" s="104">
        <v>1</v>
      </c>
      <c r="G20" s="18" t="s">
        <v>26</v>
      </c>
      <c r="H20" s="66">
        <f>+I20+L20</f>
        <v>30000000</v>
      </c>
      <c r="I20" s="66"/>
      <c r="J20" s="72"/>
      <c r="K20" s="68"/>
      <c r="L20" s="73">
        <v>30000000</v>
      </c>
      <c r="M20" s="262">
        <f>+M18</f>
        <v>45658</v>
      </c>
      <c r="N20" s="262">
        <v>46022</v>
      </c>
      <c r="O20" s="266">
        <f>+F21/F20</f>
        <v>0</v>
      </c>
      <c r="P20" s="266">
        <f>+H21/H20</f>
        <v>0</v>
      </c>
      <c r="Q20" s="267" t="e">
        <f>+(O20*O20)/P20</f>
        <v>#DIV/0!</v>
      </c>
      <c r="X20" s="74"/>
      <c r="Z20" s="71"/>
      <c r="AA20" s="59"/>
      <c r="AB20" s="24"/>
    </row>
    <row r="21" spans="2:251" ht="27" customHeight="1">
      <c r="B21" s="395"/>
      <c r="C21" s="323"/>
      <c r="D21" s="18" t="s">
        <v>28</v>
      </c>
      <c r="E21" s="320"/>
      <c r="F21" s="105"/>
      <c r="G21" s="18" t="s">
        <v>88</v>
      </c>
      <c r="H21" s="75"/>
      <c r="I21" s="75"/>
      <c r="J21" s="72"/>
      <c r="K21" s="68"/>
      <c r="L21" s="72"/>
      <c r="M21" s="263"/>
      <c r="N21" s="394"/>
      <c r="O21" s="266"/>
      <c r="P21" s="266"/>
      <c r="Q21" s="267"/>
      <c r="X21" s="74"/>
      <c r="Z21" s="71"/>
      <c r="AA21" s="59"/>
      <c r="AB21" s="24"/>
    </row>
    <row r="22" spans="2:251" ht="15.75">
      <c r="B22" s="389"/>
      <c r="C22" s="390" t="s">
        <v>50</v>
      </c>
      <c r="D22" s="18" t="s">
        <v>26</v>
      </c>
      <c r="E22" s="391"/>
      <c r="F22" s="106"/>
      <c r="G22" s="18" t="s">
        <v>26</v>
      </c>
      <c r="H22" s="82">
        <f>+H18+H20</f>
        <v>1030000000</v>
      </c>
      <c r="I22" s="82"/>
      <c r="J22" s="67"/>
      <c r="K22" s="67"/>
      <c r="L22" s="67"/>
      <c r="M22" s="67"/>
      <c r="N22" s="107"/>
      <c r="O22" s="393"/>
      <c r="P22" s="393"/>
      <c r="Q22" s="389"/>
    </row>
    <row r="23" spans="2:251" ht="15.75">
      <c r="B23" s="389"/>
      <c r="C23" s="390"/>
      <c r="D23" s="18" t="s">
        <v>28</v>
      </c>
      <c r="E23" s="392"/>
      <c r="F23" s="106"/>
      <c r="G23" s="18" t="s">
        <v>88</v>
      </c>
      <c r="H23" s="75">
        <f>+H19+H21</f>
        <v>0</v>
      </c>
      <c r="I23" s="72"/>
      <c r="J23" s="72"/>
      <c r="K23" s="108"/>
      <c r="L23" s="72"/>
      <c r="M23" s="72"/>
      <c r="N23" s="83"/>
      <c r="O23" s="393"/>
      <c r="P23" s="393"/>
      <c r="Q23" s="389"/>
    </row>
    <row r="24" spans="2:251">
      <c r="D24" s="84"/>
      <c r="H24" s="32"/>
      <c r="I24" s="85"/>
      <c r="J24" s="58"/>
      <c r="K24" s="58"/>
      <c r="L24" s="58"/>
      <c r="M24" s="86"/>
      <c r="N24" s="86"/>
      <c r="O24" s="85"/>
      <c r="P24" s="87"/>
      <c r="Q24" s="88"/>
      <c r="R24" s="87"/>
    </row>
    <row r="25" spans="2:251" ht="31.5">
      <c r="B25" s="311" t="s">
        <v>97</v>
      </c>
      <c r="C25" s="311"/>
      <c r="D25" s="287" t="s">
        <v>43</v>
      </c>
      <c r="E25" s="287"/>
      <c r="F25" s="287"/>
      <c r="G25" s="287"/>
      <c r="H25" s="287"/>
      <c r="I25" s="287"/>
      <c r="J25" s="89" t="s">
        <v>98</v>
      </c>
      <c r="K25" s="287" t="s">
        <v>99</v>
      </c>
      <c r="L25" s="287"/>
      <c r="M25" s="312" t="s">
        <v>100</v>
      </c>
      <c r="N25" s="313"/>
      <c r="O25" s="313"/>
      <c r="P25" s="313"/>
      <c r="Q25" s="313"/>
    </row>
    <row r="26" spans="2:251" ht="26.25" customHeight="1">
      <c r="B26" s="301" t="s">
        <v>127</v>
      </c>
      <c r="C26" s="303"/>
      <c r="D26" s="277" t="s">
        <v>128</v>
      </c>
      <c r="E26" s="278"/>
      <c r="F26" s="278"/>
      <c r="G26" s="278"/>
      <c r="H26" s="278"/>
      <c r="I26" s="279"/>
      <c r="J26" s="388" t="s">
        <v>106</v>
      </c>
      <c r="K26" s="90" t="s">
        <v>26</v>
      </c>
      <c r="L26" s="109">
        <v>300</v>
      </c>
      <c r="M26" s="314" t="s">
        <v>51</v>
      </c>
      <c r="N26" s="314"/>
      <c r="O26" s="314"/>
      <c r="P26" s="314"/>
      <c r="Q26" s="314"/>
    </row>
    <row r="27" spans="2:251" ht="18" customHeight="1">
      <c r="B27" s="307"/>
      <c r="C27" s="309"/>
      <c r="D27" s="280"/>
      <c r="E27" s="281"/>
      <c r="F27" s="281"/>
      <c r="G27" s="281"/>
      <c r="H27" s="281"/>
      <c r="I27" s="282"/>
      <c r="J27" s="388"/>
      <c r="K27" s="90" t="s">
        <v>28</v>
      </c>
      <c r="L27" s="92"/>
      <c r="M27" s="314"/>
      <c r="N27" s="314"/>
      <c r="O27" s="314"/>
      <c r="P27" s="314"/>
      <c r="Q27" s="314"/>
    </row>
    <row r="28" spans="2:251" ht="15" customHeight="1">
      <c r="B28" s="415" t="s">
        <v>132</v>
      </c>
      <c r="C28" s="415"/>
      <c r="D28" s="415"/>
      <c r="E28" s="415"/>
      <c r="F28" s="415"/>
      <c r="G28" s="415"/>
      <c r="H28" s="415"/>
      <c r="I28" s="415"/>
      <c r="J28" s="415"/>
      <c r="K28" s="415"/>
      <c r="L28" s="415"/>
      <c r="M28" s="300" t="s">
        <v>113</v>
      </c>
      <c r="N28" s="300"/>
      <c r="O28" s="300"/>
      <c r="P28" s="300"/>
      <c r="Q28" s="300"/>
    </row>
    <row r="29" spans="2:251" ht="29.25" customHeight="1">
      <c r="B29" s="415"/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300"/>
      <c r="N29" s="300"/>
      <c r="O29" s="300"/>
      <c r="P29" s="300"/>
      <c r="Q29" s="300"/>
    </row>
    <row r="30" spans="2:251" ht="78.599999999999994" customHeight="1">
      <c r="B30" s="415"/>
      <c r="C30" s="415"/>
      <c r="D30" s="415"/>
      <c r="E30" s="415"/>
      <c r="F30" s="415"/>
      <c r="G30" s="415"/>
      <c r="H30" s="415"/>
      <c r="I30" s="415"/>
      <c r="J30" s="415"/>
      <c r="K30" s="415"/>
      <c r="L30" s="415"/>
      <c r="M30" s="414" t="s">
        <v>141</v>
      </c>
      <c r="N30" s="414"/>
      <c r="O30" s="414"/>
      <c r="P30" s="414"/>
      <c r="Q30" s="414"/>
    </row>
    <row r="31" spans="2:251" ht="15.75"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2:251" ht="15.75"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8:53" ht="15.75"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8:53" ht="15.75"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8:53" ht="15.75"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8:53" ht="15.75"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8:53" ht="15.7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8:53" ht="15.7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8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8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8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8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8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8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8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8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8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8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</sheetData>
  <mergeCells count="83">
    <mergeCell ref="M30:Q30"/>
    <mergeCell ref="B28:L30"/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T9:X9"/>
    <mergeCell ref="B10:C10"/>
    <mergeCell ref="D10:I10"/>
    <mergeCell ref="N10:P10"/>
    <mergeCell ref="B11:C11"/>
    <mergeCell ref="D11:I11"/>
    <mergeCell ref="N11:P11"/>
    <mergeCell ref="U11:W11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B15:B17"/>
    <mergeCell ref="C15:C17"/>
    <mergeCell ref="D15:D17"/>
    <mergeCell ref="E15:E17"/>
    <mergeCell ref="F15:F17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8:B21"/>
    <mergeCell ref="C18:C19"/>
    <mergeCell ref="E18:E19"/>
    <mergeCell ref="M18:M19"/>
    <mergeCell ref="N18:N19"/>
    <mergeCell ref="Q22:Q23"/>
    <mergeCell ref="P18:P19"/>
    <mergeCell ref="Q18:Q19"/>
    <mergeCell ref="U18:V18"/>
    <mergeCell ref="C20:C21"/>
    <mergeCell ref="E20:E21"/>
    <mergeCell ref="M20:M21"/>
    <mergeCell ref="N20:N21"/>
    <mergeCell ref="O20:O21"/>
    <mergeCell ref="P20:P21"/>
    <mergeCell ref="Q20:Q21"/>
    <mergeCell ref="O18:O19"/>
    <mergeCell ref="B22:B23"/>
    <mergeCell ref="C22:C23"/>
    <mergeCell ref="E22:E23"/>
    <mergeCell ref="O22:O23"/>
    <mergeCell ref="P22:P23"/>
    <mergeCell ref="M28:Q29"/>
    <mergeCell ref="B25:C25"/>
    <mergeCell ref="D25:I25"/>
    <mergeCell ref="K25:L25"/>
    <mergeCell ref="M25:Q25"/>
    <mergeCell ref="B26:C27"/>
    <mergeCell ref="D26:I27"/>
    <mergeCell ref="J26:J27"/>
    <mergeCell ref="M26:Q27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P80"/>
  <sheetViews>
    <sheetView topLeftCell="C17" zoomScale="90" zoomScaleNormal="90" workbookViewId="0">
      <selection activeCell="H38" sqref="H38"/>
    </sheetView>
  </sheetViews>
  <sheetFormatPr baseColWidth="10" defaultColWidth="12.42578125" defaultRowHeight="15"/>
  <cols>
    <col min="1" max="1" width="53.7109375" style="25" customWidth="1"/>
    <col min="2" max="2" width="86.7109375" style="25" customWidth="1"/>
    <col min="3" max="3" width="16.7109375" style="25" customWidth="1"/>
    <col min="4" max="4" width="31.7109375" style="25" customWidth="1"/>
    <col min="5" max="5" width="16.7109375" style="25" customWidth="1"/>
    <col min="6" max="6" width="18" style="25" customWidth="1"/>
    <col min="7" max="7" width="22.7109375" style="25" customWidth="1"/>
    <col min="8" max="8" width="18.42578125" style="25" bestFit="1" customWidth="1"/>
    <col min="9" max="9" width="20.7109375" style="36" customWidth="1"/>
    <col min="10" max="10" width="13.42578125" style="25" customWidth="1"/>
    <col min="11" max="11" width="15.7109375" style="25" customWidth="1"/>
    <col min="12" max="12" width="14.7109375" style="37" customWidth="1"/>
    <col min="13" max="13" width="21.140625" style="37" customWidth="1"/>
    <col min="14" max="16" width="16.7109375" style="25" customWidth="1"/>
    <col min="17" max="17" width="16.42578125" style="25" customWidth="1"/>
    <col min="18" max="18" width="12.42578125" style="25"/>
    <col min="19" max="19" width="14.42578125" style="25" customWidth="1"/>
    <col min="20" max="20" width="18.42578125" style="25" customWidth="1"/>
    <col min="21" max="21" width="33.7109375" style="25" customWidth="1"/>
    <col min="22" max="22" width="12.42578125" style="25" hidden="1" customWidth="1"/>
    <col min="23" max="23" width="24.28515625" style="25" customWidth="1"/>
    <col min="24" max="24" width="22.42578125" style="25" customWidth="1"/>
    <col min="25" max="26" width="12.42578125" style="25"/>
    <col min="27" max="27" width="16.7109375" style="25" customWidth="1"/>
    <col min="28" max="28" width="12.42578125" style="25"/>
    <col min="29" max="29" width="30.140625" style="25" customWidth="1"/>
    <col min="30" max="30" width="15.42578125" style="25" customWidth="1"/>
    <col min="31" max="31" width="15.7109375" style="25" customWidth="1"/>
    <col min="32" max="32" width="24.42578125" style="25" customWidth="1"/>
    <col min="33" max="33" width="17.140625" style="25" customWidth="1"/>
    <col min="34" max="16384" width="12.42578125" style="25"/>
  </cols>
  <sheetData>
    <row r="1" spans="1:250" ht="22.5" customHeight="1"/>
    <row r="2" spans="1:250" s="2" customFormat="1" ht="37.5" customHeight="1">
      <c r="A2" s="338"/>
      <c r="B2" s="338"/>
      <c r="C2" s="339" t="s">
        <v>64</v>
      </c>
      <c r="D2" s="340"/>
      <c r="E2" s="340"/>
      <c r="F2" s="340"/>
      <c r="G2" s="340"/>
      <c r="H2" s="340"/>
      <c r="I2" s="340"/>
      <c r="J2" s="341"/>
      <c r="K2" s="367" t="s">
        <v>65</v>
      </c>
      <c r="L2" s="368"/>
      <c r="M2" s="368"/>
      <c r="N2" s="369"/>
      <c r="O2" s="348"/>
      <c r="P2" s="349"/>
      <c r="Q2" s="38"/>
    </row>
    <row r="3" spans="1:250" s="2" customFormat="1" ht="37.5" customHeight="1">
      <c r="A3" s="338"/>
      <c r="B3" s="338"/>
      <c r="C3" s="342"/>
      <c r="D3" s="343"/>
      <c r="E3" s="343"/>
      <c r="F3" s="343"/>
      <c r="G3" s="343"/>
      <c r="H3" s="343"/>
      <c r="I3" s="343"/>
      <c r="J3" s="344"/>
      <c r="K3" s="367" t="s">
        <v>66</v>
      </c>
      <c r="L3" s="368"/>
      <c r="M3" s="368"/>
      <c r="N3" s="369"/>
      <c r="O3" s="350"/>
      <c r="P3" s="351"/>
      <c r="Q3" s="38"/>
    </row>
    <row r="4" spans="1:250" s="2" customFormat="1" ht="33" customHeight="1">
      <c r="A4" s="338"/>
      <c r="B4" s="338"/>
      <c r="C4" s="339" t="s">
        <v>67</v>
      </c>
      <c r="D4" s="340"/>
      <c r="E4" s="340"/>
      <c r="F4" s="340"/>
      <c r="G4" s="340"/>
      <c r="H4" s="340"/>
      <c r="I4" s="340"/>
      <c r="J4" s="341"/>
      <c r="K4" s="367" t="s">
        <v>68</v>
      </c>
      <c r="L4" s="368"/>
      <c r="M4" s="368"/>
      <c r="N4" s="369"/>
      <c r="O4" s="350"/>
      <c r="P4" s="351"/>
      <c r="Q4" s="38"/>
    </row>
    <row r="5" spans="1:250" s="2" customFormat="1" ht="38.25" customHeight="1">
      <c r="A5" s="338"/>
      <c r="B5" s="338"/>
      <c r="C5" s="342"/>
      <c r="D5" s="343"/>
      <c r="E5" s="343"/>
      <c r="F5" s="343"/>
      <c r="G5" s="343"/>
      <c r="H5" s="343"/>
      <c r="I5" s="343"/>
      <c r="J5" s="344"/>
      <c r="K5" s="367" t="s">
        <v>69</v>
      </c>
      <c r="L5" s="368"/>
      <c r="M5" s="368"/>
      <c r="N5" s="369"/>
      <c r="O5" s="352"/>
      <c r="P5" s="353"/>
      <c r="Q5" s="38"/>
    </row>
    <row r="6" spans="1:250" s="2" customFormat="1" ht="23.25" customHeight="1"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8"/>
    </row>
    <row r="7" spans="1:250" s="2" customFormat="1" ht="20.25">
      <c r="A7" s="17" t="s">
        <v>70</v>
      </c>
      <c r="B7" s="127" t="s">
        <v>163</v>
      </c>
      <c r="C7" s="425" t="s">
        <v>164</v>
      </c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7"/>
      <c r="Q7" s="38"/>
    </row>
    <row r="8" spans="1:250" s="2" customFormat="1" ht="20.25">
      <c r="A8" s="17" t="s">
        <v>73</v>
      </c>
      <c r="B8" s="128" t="s">
        <v>154</v>
      </c>
      <c r="C8" s="428" t="s">
        <v>4</v>
      </c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</row>
    <row r="9" spans="1:250" s="2" customFormat="1" ht="20.25">
      <c r="A9" s="425" t="s">
        <v>165</v>
      </c>
      <c r="B9" s="427"/>
      <c r="C9" s="429" t="s">
        <v>5</v>
      </c>
      <c r="D9" s="429"/>
      <c r="E9" s="429"/>
      <c r="F9" s="429"/>
      <c r="G9" s="429"/>
      <c r="H9" s="430"/>
      <c r="I9" s="277" t="s">
        <v>166</v>
      </c>
      <c r="J9" s="278"/>
      <c r="K9" s="279"/>
      <c r="L9" s="434" t="s">
        <v>6</v>
      </c>
      <c r="M9" s="435"/>
      <c r="N9" s="435"/>
      <c r="O9" s="435"/>
      <c r="P9" s="436"/>
      <c r="Q9" s="41"/>
      <c r="S9" s="354"/>
      <c r="T9" s="354"/>
      <c r="U9" s="354"/>
      <c r="V9" s="354"/>
      <c r="W9" s="354"/>
    </row>
    <row r="10" spans="1:250" s="2" customFormat="1" ht="20.25">
      <c r="A10" s="425" t="s">
        <v>167</v>
      </c>
      <c r="B10" s="427"/>
      <c r="C10" s="429" t="s">
        <v>75</v>
      </c>
      <c r="D10" s="429"/>
      <c r="E10" s="429"/>
      <c r="F10" s="429"/>
      <c r="G10" s="429"/>
      <c r="H10" s="430"/>
      <c r="I10" s="431"/>
      <c r="J10" s="432"/>
      <c r="K10" s="433"/>
      <c r="L10" s="5" t="s">
        <v>8</v>
      </c>
      <c r="M10" s="452" t="s">
        <v>9</v>
      </c>
      <c r="N10" s="452"/>
      <c r="O10" s="452"/>
      <c r="P10" s="5" t="s">
        <v>10</v>
      </c>
      <c r="Q10" s="41"/>
      <c r="S10" s="42"/>
      <c r="T10" s="42"/>
      <c r="U10" s="42"/>
      <c r="V10" s="42"/>
      <c r="W10" s="42"/>
    </row>
    <row r="11" spans="1:250" s="2" customFormat="1" ht="20.25">
      <c r="A11" s="453" t="s">
        <v>168</v>
      </c>
      <c r="B11" s="454"/>
      <c r="C11" s="323" t="s">
        <v>12</v>
      </c>
      <c r="D11" s="323"/>
      <c r="E11" s="323"/>
      <c r="F11" s="323"/>
      <c r="G11" s="323"/>
      <c r="H11" s="439"/>
      <c r="I11" s="431"/>
      <c r="J11" s="432"/>
      <c r="K11" s="433"/>
      <c r="L11" s="129"/>
      <c r="M11" s="455"/>
      <c r="N11" s="456"/>
      <c r="O11" s="457"/>
      <c r="P11" s="130"/>
      <c r="Q11" s="41"/>
      <c r="S11" s="44"/>
      <c r="T11" s="329"/>
      <c r="U11" s="329"/>
      <c r="V11" s="329"/>
      <c r="W11" s="44"/>
      <c r="Y11" s="8"/>
      <c r="Z11" s="8"/>
    </row>
    <row r="12" spans="1:250" s="2" customFormat="1" ht="76.900000000000006" customHeight="1">
      <c r="A12" s="437" t="s">
        <v>169</v>
      </c>
      <c r="B12" s="438"/>
      <c r="C12" s="323" t="s">
        <v>170</v>
      </c>
      <c r="D12" s="323"/>
      <c r="E12" s="323"/>
      <c r="F12" s="323"/>
      <c r="G12" s="323"/>
      <c r="H12" s="439"/>
      <c r="I12" s="431"/>
      <c r="J12" s="432"/>
      <c r="K12" s="433"/>
      <c r="L12" s="9"/>
      <c r="M12" s="440"/>
      <c r="N12" s="441"/>
      <c r="O12" s="442"/>
      <c r="P12" s="10"/>
      <c r="Q12" s="41"/>
      <c r="S12" s="46"/>
      <c r="T12" s="333"/>
      <c r="U12" s="333"/>
      <c r="V12" s="333"/>
      <c r="W12" s="48"/>
      <c r="Y12" s="13"/>
      <c r="Z12" s="49"/>
      <c r="AA12" s="14"/>
    </row>
    <row r="13" spans="1:250" s="2" customFormat="1" ht="58.15" customHeight="1">
      <c r="A13" s="443" t="s">
        <v>14</v>
      </c>
      <c r="B13" s="444"/>
      <c r="C13" s="445">
        <v>2024730010041</v>
      </c>
      <c r="D13" s="446"/>
      <c r="E13" s="446"/>
      <c r="F13" s="446"/>
      <c r="G13" s="446"/>
      <c r="H13" s="447"/>
      <c r="I13" s="431"/>
      <c r="J13" s="432"/>
      <c r="K13" s="433"/>
      <c r="L13" s="131"/>
      <c r="M13" s="448"/>
      <c r="N13" s="449"/>
      <c r="O13" s="450"/>
      <c r="P13" s="132"/>
      <c r="Q13" s="41"/>
      <c r="S13" s="46"/>
      <c r="T13" s="333"/>
      <c r="U13" s="333"/>
      <c r="V13" s="333"/>
      <c r="W13" s="48"/>
      <c r="Y13" s="13"/>
      <c r="Z13" s="49"/>
      <c r="AA13" s="14"/>
    </row>
    <row r="14" spans="1:250" s="2" customFormat="1" ht="116.65" customHeight="1">
      <c r="A14" s="17" t="s">
        <v>171</v>
      </c>
      <c r="B14" s="34" t="s">
        <v>172</v>
      </c>
      <c r="C14" s="451" t="s">
        <v>173</v>
      </c>
      <c r="D14" s="451"/>
      <c r="E14" s="451"/>
      <c r="F14" s="451"/>
      <c r="G14" s="451"/>
      <c r="H14" s="451"/>
      <c r="I14" s="280"/>
      <c r="J14" s="281"/>
      <c r="K14" s="282"/>
      <c r="L14" s="102"/>
      <c r="M14" s="448"/>
      <c r="N14" s="449"/>
      <c r="O14" s="450"/>
      <c r="P14" s="103"/>
      <c r="Q14" s="41"/>
      <c r="S14" s="51"/>
      <c r="T14" s="333"/>
      <c r="U14" s="333"/>
      <c r="V14" s="47"/>
      <c r="W14" s="48"/>
      <c r="X14" s="52"/>
      <c r="Y14" s="13"/>
      <c r="Z14" s="49"/>
      <c r="AA14" s="14"/>
    </row>
    <row r="15" spans="1:250" ht="28.5" customHeight="1">
      <c r="A15" s="355" t="s">
        <v>44</v>
      </c>
      <c r="B15" s="326" t="s">
        <v>79</v>
      </c>
      <c r="C15" s="325" t="s">
        <v>80</v>
      </c>
      <c r="D15" s="325" t="s">
        <v>15</v>
      </c>
      <c r="E15" s="325" t="s">
        <v>81</v>
      </c>
      <c r="F15" s="359" t="s">
        <v>82</v>
      </c>
      <c r="G15" s="325" t="s">
        <v>83</v>
      </c>
      <c r="H15" s="360" t="s">
        <v>84</v>
      </c>
      <c r="I15" s="361"/>
      <c r="J15" s="361"/>
      <c r="K15" s="362"/>
      <c r="L15" s="325" t="s">
        <v>16</v>
      </c>
      <c r="M15" s="325"/>
      <c r="N15" s="387" t="s">
        <v>47</v>
      </c>
      <c r="O15" s="387"/>
      <c r="P15" s="387"/>
      <c r="Q15" s="36"/>
      <c r="R15" s="36"/>
      <c r="S15" s="55"/>
      <c r="T15" s="324"/>
      <c r="U15" s="324"/>
      <c r="V15" s="36"/>
      <c r="W15" s="57"/>
      <c r="X15" s="36"/>
      <c r="Y15" s="58"/>
      <c r="Z15" s="59"/>
      <c r="AA15" s="24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</row>
    <row r="16" spans="1:250" ht="33.75" customHeight="1">
      <c r="A16" s="356"/>
      <c r="B16" s="326"/>
      <c r="C16" s="325"/>
      <c r="D16" s="325"/>
      <c r="E16" s="325"/>
      <c r="F16" s="325"/>
      <c r="G16" s="325"/>
      <c r="H16" s="363"/>
      <c r="I16" s="364"/>
      <c r="J16" s="364"/>
      <c r="K16" s="365"/>
      <c r="L16" s="325"/>
      <c r="M16" s="325"/>
      <c r="N16" s="325" t="s">
        <v>17</v>
      </c>
      <c r="O16" s="325" t="s">
        <v>18</v>
      </c>
      <c r="P16" s="326" t="s">
        <v>19</v>
      </c>
      <c r="Q16" s="36"/>
      <c r="R16" s="36"/>
      <c r="S16" s="60"/>
      <c r="T16" s="324"/>
      <c r="U16" s="324"/>
      <c r="V16" s="36"/>
      <c r="W16" s="61"/>
      <c r="X16" s="36"/>
      <c r="Y16" s="58"/>
      <c r="Z16" s="59"/>
      <c r="AA16" s="24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</row>
    <row r="17" spans="1:250" ht="39.75" customHeight="1">
      <c r="A17" s="357"/>
      <c r="B17" s="326"/>
      <c r="C17" s="355"/>
      <c r="D17" s="355"/>
      <c r="E17" s="355"/>
      <c r="F17" s="325"/>
      <c r="G17" s="325"/>
      <c r="H17" s="62" t="s">
        <v>20</v>
      </c>
      <c r="I17" s="62" t="s">
        <v>21</v>
      </c>
      <c r="J17" s="62" t="s">
        <v>22</v>
      </c>
      <c r="K17" s="63" t="s">
        <v>85</v>
      </c>
      <c r="L17" s="53" t="s">
        <v>23</v>
      </c>
      <c r="M17" s="54" t="s">
        <v>24</v>
      </c>
      <c r="N17" s="325"/>
      <c r="O17" s="325"/>
      <c r="P17" s="326"/>
      <c r="Q17" s="36"/>
      <c r="R17" s="36"/>
      <c r="S17" s="27"/>
      <c r="T17" s="324"/>
      <c r="U17" s="324"/>
      <c r="W17" s="59"/>
      <c r="Y17" s="58"/>
      <c r="Z17" s="59"/>
      <c r="AA17" s="24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</row>
    <row r="18" spans="1:250" ht="16.149999999999999" customHeight="1">
      <c r="A18" s="270" t="s">
        <v>174</v>
      </c>
      <c r="B18" s="327" t="s">
        <v>175</v>
      </c>
      <c r="C18" s="9" t="s">
        <v>87</v>
      </c>
      <c r="D18" s="328" t="s">
        <v>176</v>
      </c>
      <c r="E18" s="221">
        <v>1</v>
      </c>
      <c r="F18" s="18" t="s">
        <v>87</v>
      </c>
      <c r="G18" s="133">
        <v>900000000</v>
      </c>
      <c r="H18" s="133">
        <v>900000000</v>
      </c>
      <c r="I18" s="134"/>
      <c r="J18" s="135"/>
      <c r="K18" s="136"/>
      <c r="L18" s="31">
        <v>45658</v>
      </c>
      <c r="M18" s="31">
        <v>46022</v>
      </c>
      <c r="N18" s="266">
        <f>+E19/E18</f>
        <v>0</v>
      </c>
      <c r="O18" s="266">
        <f>+G19/G18</f>
        <v>0</v>
      </c>
      <c r="P18" s="267" t="e">
        <f>+(N18*N18)/O18</f>
        <v>#DIV/0!</v>
      </c>
      <c r="S18" s="27"/>
      <c r="T18" s="324"/>
      <c r="U18" s="324"/>
      <c r="W18" s="70"/>
      <c r="Y18" s="71"/>
      <c r="Z18" s="59"/>
      <c r="AA18" s="24"/>
    </row>
    <row r="19" spans="1:250" ht="15.75">
      <c r="A19" s="271"/>
      <c r="B19" s="327"/>
      <c r="C19" s="9" t="s">
        <v>28</v>
      </c>
      <c r="D19" s="328"/>
      <c r="E19" s="222"/>
      <c r="F19" s="18" t="s">
        <v>88</v>
      </c>
      <c r="G19" s="137"/>
      <c r="H19" s="137"/>
      <c r="I19" s="134"/>
      <c r="J19" s="135"/>
      <c r="K19" s="136"/>
      <c r="L19" s="31"/>
      <c r="M19" s="31"/>
      <c r="N19" s="266"/>
      <c r="O19" s="266"/>
      <c r="P19" s="267"/>
      <c r="S19" s="27"/>
      <c r="T19" s="56"/>
      <c r="U19" s="56"/>
      <c r="W19" s="70"/>
      <c r="Y19" s="71"/>
      <c r="Z19" s="59"/>
      <c r="AA19" s="24"/>
    </row>
    <row r="20" spans="1:250" ht="15.75">
      <c r="A20" s="271"/>
      <c r="B20" s="270" t="s">
        <v>177</v>
      </c>
      <c r="C20" s="9" t="s">
        <v>87</v>
      </c>
      <c r="D20" s="328" t="s">
        <v>178</v>
      </c>
      <c r="E20" s="221">
        <v>1</v>
      </c>
      <c r="F20" s="18" t="s">
        <v>26</v>
      </c>
      <c r="G20" s="137">
        <v>40000000</v>
      </c>
      <c r="H20" s="137">
        <v>40000000</v>
      </c>
      <c r="I20" s="134"/>
      <c r="J20" s="135"/>
      <c r="K20" s="136"/>
      <c r="L20" s="31">
        <v>45658</v>
      </c>
      <c r="M20" s="31">
        <v>46022</v>
      </c>
      <c r="N20" s="266">
        <f t="shared" ref="N20" si="0">+E21/E20</f>
        <v>0</v>
      </c>
      <c r="O20" s="266">
        <f t="shared" ref="O20" si="1">+G21/G20</f>
        <v>0</v>
      </c>
      <c r="P20" s="267" t="e">
        <f t="shared" ref="P20" si="2">+(N20*N20)/O20</f>
        <v>#DIV/0!</v>
      </c>
      <c r="S20" s="27"/>
      <c r="T20" s="56"/>
      <c r="U20" s="56"/>
      <c r="W20" s="70"/>
      <c r="Y20" s="71"/>
      <c r="Z20" s="59"/>
      <c r="AA20" s="24"/>
    </row>
    <row r="21" spans="1:250" ht="15.75">
      <c r="A21" s="271"/>
      <c r="B21" s="272"/>
      <c r="C21" s="9" t="s">
        <v>28</v>
      </c>
      <c r="D21" s="328"/>
      <c r="E21" s="222"/>
      <c r="F21" s="18" t="s">
        <v>88</v>
      </c>
      <c r="G21" s="137"/>
      <c r="H21" s="137"/>
      <c r="I21" s="134"/>
      <c r="J21" s="135"/>
      <c r="K21" s="136"/>
      <c r="L21" s="31"/>
      <c r="M21" s="31"/>
      <c r="N21" s="266"/>
      <c r="O21" s="266"/>
      <c r="P21" s="267"/>
      <c r="S21" s="27"/>
      <c r="T21" s="56"/>
      <c r="U21" s="56"/>
      <c r="W21" s="70"/>
      <c r="Y21" s="71"/>
      <c r="Z21" s="59"/>
      <c r="AA21" s="24"/>
    </row>
    <row r="22" spans="1:250" ht="15.75">
      <c r="A22" s="328" t="s">
        <v>179</v>
      </c>
      <c r="B22" s="323" t="s">
        <v>180</v>
      </c>
      <c r="C22" s="9" t="s">
        <v>26</v>
      </c>
      <c r="D22" s="270" t="s">
        <v>181</v>
      </c>
      <c r="E22" s="221">
        <v>10</v>
      </c>
      <c r="F22" s="18" t="s">
        <v>26</v>
      </c>
      <c r="G22" s="138">
        <v>20000000</v>
      </c>
      <c r="H22" s="138">
        <v>20000000</v>
      </c>
      <c r="I22" s="134"/>
      <c r="J22" s="135"/>
      <c r="K22" s="136"/>
      <c r="L22" s="31">
        <v>45658</v>
      </c>
      <c r="M22" s="31">
        <v>46022</v>
      </c>
      <c r="N22" s="266">
        <f t="shared" ref="N22" si="3">+E23/E22</f>
        <v>0</v>
      </c>
      <c r="O22" s="266">
        <f t="shared" ref="O22" si="4">+G23/G22</f>
        <v>0</v>
      </c>
      <c r="P22" s="267" t="e">
        <f t="shared" ref="P22" si="5">+(N22*N22)/O22</f>
        <v>#DIV/0!</v>
      </c>
      <c r="W22" s="74"/>
    </row>
    <row r="23" spans="1:250" ht="16.149999999999999" customHeight="1">
      <c r="A23" s="328"/>
      <c r="B23" s="323"/>
      <c r="C23" s="9" t="s">
        <v>28</v>
      </c>
      <c r="D23" s="272"/>
      <c r="E23" s="221"/>
      <c r="F23" s="18" t="s">
        <v>88</v>
      </c>
      <c r="G23" s="138"/>
      <c r="H23" s="138"/>
      <c r="I23" s="134"/>
      <c r="J23" s="135"/>
      <c r="K23" s="136"/>
      <c r="L23" s="67"/>
      <c r="M23" s="83"/>
      <c r="N23" s="266"/>
      <c r="O23" s="266"/>
      <c r="P23" s="267"/>
      <c r="AA23" s="24"/>
    </row>
    <row r="24" spans="1:250" ht="15.75">
      <c r="A24" s="328"/>
      <c r="B24" s="323" t="s">
        <v>182</v>
      </c>
      <c r="C24" s="9" t="s">
        <v>26</v>
      </c>
      <c r="D24" s="270" t="s">
        <v>183</v>
      </c>
      <c r="E24" s="221">
        <v>10</v>
      </c>
      <c r="F24" s="18" t="s">
        <v>26</v>
      </c>
      <c r="G24" s="138">
        <v>10000000</v>
      </c>
      <c r="H24" s="138">
        <v>10000000</v>
      </c>
      <c r="I24" s="134"/>
      <c r="J24" s="135"/>
      <c r="K24" s="136"/>
      <c r="L24" s="31">
        <v>45658</v>
      </c>
      <c r="M24" s="31">
        <v>46022</v>
      </c>
      <c r="N24" s="266">
        <f t="shared" ref="N24" si="6">+E25/E24</f>
        <v>0</v>
      </c>
      <c r="O24" s="266">
        <f t="shared" ref="O24" si="7">+G25/G24</f>
        <v>0</v>
      </c>
      <c r="P24" s="267" t="e">
        <f t="shared" ref="P24" si="8">+(N24*N24)/O24</f>
        <v>#DIV/0!</v>
      </c>
    </row>
    <row r="25" spans="1:250" ht="16.149999999999999" customHeight="1">
      <c r="A25" s="328"/>
      <c r="B25" s="323"/>
      <c r="C25" s="9" t="s">
        <v>28</v>
      </c>
      <c r="D25" s="272"/>
      <c r="E25" s="221"/>
      <c r="F25" s="18" t="s">
        <v>88</v>
      </c>
      <c r="G25" s="138"/>
      <c r="H25" s="138"/>
      <c r="I25" s="134"/>
      <c r="J25" s="135"/>
      <c r="K25" s="136"/>
      <c r="L25" s="67"/>
      <c r="M25" s="83"/>
      <c r="N25" s="266"/>
      <c r="O25" s="266"/>
      <c r="P25" s="267"/>
    </row>
    <row r="26" spans="1:250" ht="15.75">
      <c r="A26" s="270" t="s">
        <v>184</v>
      </c>
      <c r="B26" s="458" t="s">
        <v>185</v>
      </c>
      <c r="C26" s="9" t="s">
        <v>26</v>
      </c>
      <c r="D26" s="270" t="s">
        <v>186</v>
      </c>
      <c r="E26" s="221">
        <v>350</v>
      </c>
      <c r="F26" s="18" t="s">
        <v>26</v>
      </c>
      <c r="G26" s="138">
        <f>+H26</f>
        <v>55000000</v>
      </c>
      <c r="H26" s="138">
        <f>30000000+25000000</f>
        <v>55000000</v>
      </c>
      <c r="I26" s="134"/>
      <c r="J26" s="135"/>
      <c r="K26" s="139"/>
      <c r="L26" s="31">
        <v>45658</v>
      </c>
      <c r="M26" s="31">
        <v>46022</v>
      </c>
      <c r="N26" s="266">
        <f t="shared" ref="N26" si="9">+E27/E26</f>
        <v>0</v>
      </c>
      <c r="O26" s="266">
        <f t="shared" ref="O26" si="10">+G27/G26</f>
        <v>0</v>
      </c>
      <c r="P26" s="267" t="e">
        <f t="shared" ref="P26" si="11">+(N26*N26)/O26</f>
        <v>#DIV/0!</v>
      </c>
    </row>
    <row r="27" spans="1:250" ht="16.149999999999999" customHeight="1">
      <c r="A27" s="271"/>
      <c r="B27" s="327"/>
      <c r="C27" s="9" t="s">
        <v>28</v>
      </c>
      <c r="D27" s="272"/>
      <c r="E27" s="221"/>
      <c r="F27" s="18" t="s">
        <v>88</v>
      </c>
      <c r="G27" s="138"/>
      <c r="H27" s="138"/>
      <c r="I27" s="140"/>
      <c r="J27" s="135"/>
      <c r="K27" s="136"/>
      <c r="L27" s="72"/>
      <c r="M27" s="83"/>
      <c r="N27" s="266"/>
      <c r="O27" s="266"/>
      <c r="P27" s="267"/>
    </row>
    <row r="28" spans="1:250" ht="15.75">
      <c r="A28" s="271"/>
      <c r="B28" s="459" t="s">
        <v>187</v>
      </c>
      <c r="C28" s="9" t="s">
        <v>26</v>
      </c>
      <c r="D28" s="270" t="s">
        <v>188</v>
      </c>
      <c r="E28" s="221">
        <v>1100</v>
      </c>
      <c r="F28" s="18" t="s">
        <v>26</v>
      </c>
      <c r="G28" s="138">
        <f>+H28</f>
        <v>34000000</v>
      </c>
      <c r="H28" s="138">
        <v>34000000</v>
      </c>
      <c r="I28" s="134"/>
      <c r="J28" s="135"/>
      <c r="K28" s="136"/>
      <c r="L28" s="31">
        <v>45658</v>
      </c>
      <c r="M28" s="31">
        <v>46022</v>
      </c>
      <c r="N28" s="266">
        <f>+E29/E28</f>
        <v>0</v>
      </c>
      <c r="O28" s="266">
        <f t="shared" ref="O28" si="12">+G29/G28</f>
        <v>0</v>
      </c>
      <c r="P28" s="267" t="e">
        <f t="shared" ref="P28" si="13">+(N28*N28)/O28</f>
        <v>#DIV/0!</v>
      </c>
    </row>
    <row r="29" spans="1:250" ht="16.149999999999999" customHeight="1">
      <c r="A29" s="271"/>
      <c r="B29" s="327"/>
      <c r="C29" s="9" t="s">
        <v>28</v>
      </c>
      <c r="D29" s="272"/>
      <c r="E29" s="221"/>
      <c r="F29" s="18" t="s">
        <v>88</v>
      </c>
      <c r="G29" s="138"/>
      <c r="H29" s="138"/>
      <c r="I29" s="140"/>
      <c r="J29" s="135"/>
      <c r="K29" s="141"/>
      <c r="L29" s="72"/>
      <c r="M29" s="83"/>
      <c r="N29" s="266"/>
      <c r="O29" s="266"/>
      <c r="P29" s="267"/>
    </row>
    <row r="30" spans="1:250" ht="15.75">
      <c r="A30" s="271"/>
      <c r="B30" s="458" t="s">
        <v>189</v>
      </c>
      <c r="C30" s="9" t="s">
        <v>26</v>
      </c>
      <c r="D30" s="270" t="s">
        <v>190</v>
      </c>
      <c r="E30" s="221">
        <v>50</v>
      </c>
      <c r="F30" s="18" t="s">
        <v>26</v>
      </c>
      <c r="G30" s="138">
        <v>2000000</v>
      </c>
      <c r="H30" s="138">
        <v>2000000</v>
      </c>
      <c r="I30" s="134"/>
      <c r="J30" s="135"/>
      <c r="K30" s="139"/>
      <c r="L30" s="31">
        <v>45658</v>
      </c>
      <c r="M30" s="31">
        <v>46022</v>
      </c>
      <c r="N30" s="266">
        <f t="shared" ref="N30" si="14">+E31/E30</f>
        <v>0</v>
      </c>
      <c r="O30" s="266">
        <f t="shared" ref="O30" si="15">+G31/G30</f>
        <v>0</v>
      </c>
      <c r="P30" s="267" t="e">
        <f t="shared" ref="P30" si="16">+(N30*N30)/O30</f>
        <v>#DIV/0!</v>
      </c>
    </row>
    <row r="31" spans="1:250" ht="16.149999999999999" customHeight="1">
      <c r="A31" s="271"/>
      <c r="B31" s="327"/>
      <c r="C31" s="9" t="s">
        <v>28</v>
      </c>
      <c r="D31" s="272"/>
      <c r="E31" s="221"/>
      <c r="F31" s="18" t="s">
        <v>88</v>
      </c>
      <c r="G31" s="138"/>
      <c r="H31" s="138"/>
      <c r="I31" s="140"/>
      <c r="J31" s="135"/>
      <c r="K31" s="136"/>
      <c r="L31" s="72"/>
      <c r="M31" s="83"/>
      <c r="N31" s="266"/>
      <c r="O31" s="266"/>
      <c r="P31" s="267"/>
    </row>
    <row r="32" spans="1:250" ht="15.75">
      <c r="A32" s="271"/>
      <c r="B32" s="459" t="s">
        <v>191</v>
      </c>
      <c r="C32" s="9" t="s">
        <v>26</v>
      </c>
      <c r="D32" s="270" t="s">
        <v>192</v>
      </c>
      <c r="E32" s="221">
        <v>1</v>
      </c>
      <c r="F32" s="18" t="s">
        <v>26</v>
      </c>
      <c r="G32" s="138">
        <f>+H32</f>
        <v>94000000</v>
      </c>
      <c r="H32" s="138">
        <v>94000000</v>
      </c>
      <c r="I32" s="134"/>
      <c r="J32" s="135"/>
      <c r="K32" s="136"/>
      <c r="L32" s="31">
        <v>45658</v>
      </c>
      <c r="M32" s="31">
        <v>46022</v>
      </c>
      <c r="N32" s="266">
        <f t="shared" ref="N32" si="17">+E33/E32</f>
        <v>0</v>
      </c>
      <c r="O32" s="266">
        <f t="shared" ref="O32" si="18">+G33/G32</f>
        <v>0</v>
      </c>
      <c r="P32" s="267" t="e">
        <f t="shared" ref="P32" si="19">+(N32*N32)/O32</f>
        <v>#DIV/0!</v>
      </c>
    </row>
    <row r="33" spans="1:52" ht="16.149999999999999" customHeight="1">
      <c r="A33" s="271"/>
      <c r="B33" s="327"/>
      <c r="C33" s="9" t="s">
        <v>28</v>
      </c>
      <c r="D33" s="272"/>
      <c r="E33" s="221"/>
      <c r="F33" s="18" t="s">
        <v>88</v>
      </c>
      <c r="G33" s="138"/>
      <c r="H33" s="138"/>
      <c r="I33" s="140"/>
      <c r="J33" s="135"/>
      <c r="K33" s="141"/>
      <c r="L33" s="72"/>
      <c r="M33" s="83"/>
      <c r="N33" s="266"/>
      <c r="O33" s="266"/>
      <c r="P33" s="267"/>
    </row>
    <row r="34" spans="1:52" ht="16.149999999999999" customHeight="1">
      <c r="A34" s="270" t="s">
        <v>193</v>
      </c>
      <c r="B34" s="458" t="s">
        <v>194</v>
      </c>
      <c r="C34" s="9" t="s">
        <v>26</v>
      </c>
      <c r="D34" s="270" t="s">
        <v>195</v>
      </c>
      <c r="E34" s="221">
        <v>75</v>
      </c>
      <c r="F34" s="18" t="s">
        <v>26</v>
      </c>
      <c r="G34" s="138">
        <f>+H34</f>
        <v>20000000</v>
      </c>
      <c r="H34" s="138">
        <v>20000000</v>
      </c>
      <c r="I34" s="134"/>
      <c r="J34" s="135"/>
      <c r="K34" s="139"/>
      <c r="L34" s="31">
        <v>45658</v>
      </c>
      <c r="M34" s="31">
        <v>46022</v>
      </c>
      <c r="N34" s="266">
        <f t="shared" ref="N34" si="20">+E35/E34</f>
        <v>0</v>
      </c>
      <c r="O34" s="266">
        <f t="shared" ref="O34" si="21">+G35/G34</f>
        <v>0</v>
      </c>
      <c r="P34" s="267" t="e">
        <f t="shared" ref="P34" si="22">+(N34*N34)/O34</f>
        <v>#DIV/0!</v>
      </c>
    </row>
    <row r="35" spans="1:52" ht="15.75">
      <c r="A35" s="271"/>
      <c r="B35" s="327"/>
      <c r="C35" s="9" t="s">
        <v>28</v>
      </c>
      <c r="D35" s="272"/>
      <c r="E35" s="221"/>
      <c r="F35" s="18" t="s">
        <v>88</v>
      </c>
      <c r="G35" s="133"/>
      <c r="H35" s="133"/>
      <c r="I35" s="140"/>
      <c r="J35" s="135"/>
      <c r="K35" s="136"/>
      <c r="L35" s="72"/>
      <c r="M35" s="83"/>
      <c r="N35" s="266"/>
      <c r="O35" s="266"/>
      <c r="P35" s="267"/>
    </row>
    <row r="36" spans="1:52" ht="16.899999999999999" customHeight="1">
      <c r="A36" s="271"/>
      <c r="B36" s="270" t="s">
        <v>196</v>
      </c>
      <c r="C36" s="9" t="s">
        <v>26</v>
      </c>
      <c r="D36" s="270" t="s">
        <v>197</v>
      </c>
      <c r="E36" s="221">
        <v>75</v>
      </c>
      <c r="F36" s="18" t="s">
        <v>26</v>
      </c>
      <c r="G36" s="138">
        <v>10000000</v>
      </c>
      <c r="H36" s="138">
        <v>10000000</v>
      </c>
      <c r="I36" s="140"/>
      <c r="J36" s="135"/>
      <c r="K36" s="136"/>
      <c r="L36" s="31">
        <v>45658</v>
      </c>
      <c r="M36" s="31">
        <v>46022</v>
      </c>
      <c r="N36" s="266">
        <f t="shared" ref="N36" si="23">+E37/E36</f>
        <v>0</v>
      </c>
      <c r="O36" s="266">
        <f t="shared" ref="O36" si="24">+G37/G36</f>
        <v>0</v>
      </c>
      <c r="P36" s="267" t="e">
        <f t="shared" ref="P36" si="25">+(N36*N36)/O36</f>
        <v>#DIV/0!</v>
      </c>
    </row>
    <row r="37" spans="1:52" ht="15.75">
      <c r="A37" s="272"/>
      <c r="B37" s="272"/>
      <c r="C37" s="9" t="s">
        <v>28</v>
      </c>
      <c r="D37" s="272"/>
      <c r="E37" s="221"/>
      <c r="F37" s="18" t="s">
        <v>88</v>
      </c>
      <c r="G37" s="133"/>
      <c r="H37" s="133"/>
      <c r="I37" s="140"/>
      <c r="J37" s="135"/>
      <c r="K37" s="136"/>
      <c r="L37" s="72"/>
      <c r="M37" s="83"/>
      <c r="N37" s="266"/>
      <c r="O37" s="266"/>
      <c r="P37" s="267"/>
    </row>
    <row r="38" spans="1:52" ht="15.75">
      <c r="A38" s="389"/>
      <c r="B38" s="390" t="s">
        <v>198</v>
      </c>
      <c r="C38" s="18" t="s">
        <v>26</v>
      </c>
      <c r="D38" s="391"/>
      <c r="E38" s="104"/>
      <c r="F38" s="18" t="s">
        <v>26</v>
      </c>
      <c r="G38" s="142">
        <f>SUM(G18:G36)</f>
        <v>1185000000</v>
      </c>
      <c r="H38" s="142">
        <f>SUM(H18:H36)</f>
        <v>1185000000</v>
      </c>
      <c r="I38" s="134">
        <f>+I18</f>
        <v>0</v>
      </c>
      <c r="J38" s="134"/>
      <c r="K38" s="136">
        <f>+K18</f>
        <v>0</v>
      </c>
      <c r="L38" s="67"/>
      <c r="M38" s="83"/>
      <c r="N38" s="393"/>
      <c r="O38" s="393"/>
      <c r="P38" s="389"/>
    </row>
    <row r="39" spans="1:52" ht="15.75">
      <c r="A39" s="389"/>
      <c r="B39" s="390"/>
      <c r="C39" s="18" t="s">
        <v>28</v>
      </c>
      <c r="D39" s="392"/>
      <c r="E39" s="104"/>
      <c r="F39" s="18" t="s">
        <v>88</v>
      </c>
      <c r="G39" s="143"/>
      <c r="H39" s="140"/>
      <c r="I39" s="140"/>
      <c r="J39" s="135"/>
      <c r="K39" s="141"/>
      <c r="L39" s="72"/>
      <c r="M39" s="83"/>
      <c r="N39" s="393"/>
      <c r="O39" s="393"/>
      <c r="P39" s="389"/>
    </row>
    <row r="40" spans="1:52">
      <c r="C40" s="84"/>
      <c r="D40" s="144"/>
      <c r="G40" s="32"/>
      <c r="H40" s="85"/>
      <c r="I40" s="58"/>
      <c r="J40" s="58"/>
      <c r="K40" s="58"/>
      <c r="L40" s="86"/>
      <c r="M40" s="86"/>
      <c r="N40" s="85"/>
      <c r="O40" s="87"/>
      <c r="P40" s="88"/>
      <c r="Q40" s="87"/>
    </row>
    <row r="41" spans="1:52" ht="31.5">
      <c r="A41" s="468" t="s">
        <v>97</v>
      </c>
      <c r="B41" s="469"/>
      <c r="C41" s="287" t="s">
        <v>43</v>
      </c>
      <c r="D41" s="287"/>
      <c r="E41" s="287"/>
      <c r="F41" s="287"/>
      <c r="G41" s="287"/>
      <c r="H41" s="287"/>
      <c r="I41" s="145" t="s">
        <v>98</v>
      </c>
      <c r="J41" s="287" t="s">
        <v>99</v>
      </c>
      <c r="K41" s="287"/>
      <c r="L41" s="312" t="s">
        <v>45</v>
      </c>
      <c r="M41" s="313"/>
      <c r="N41" s="313"/>
      <c r="O41" s="313"/>
      <c r="P41" s="313"/>
    </row>
    <row r="42" spans="1:52">
      <c r="A42" s="470" t="s">
        <v>199</v>
      </c>
      <c r="B42" s="471"/>
      <c r="C42" s="476" t="s">
        <v>311</v>
      </c>
      <c r="D42" s="477"/>
      <c r="E42" s="477"/>
      <c r="F42" s="477"/>
      <c r="G42" s="477"/>
      <c r="H42" s="478"/>
      <c r="I42" s="485" t="s">
        <v>106</v>
      </c>
      <c r="J42" s="460" t="s">
        <v>26</v>
      </c>
      <c r="K42" s="488">
        <v>100000</v>
      </c>
      <c r="L42" s="314" t="s">
        <v>51</v>
      </c>
      <c r="M42" s="314"/>
      <c r="N42" s="314"/>
      <c r="O42" s="314"/>
      <c r="P42" s="314"/>
    </row>
    <row r="43" spans="1:52" ht="21.4" customHeight="1">
      <c r="A43" s="472"/>
      <c r="B43" s="473"/>
      <c r="C43" s="479"/>
      <c r="D43" s="480"/>
      <c r="E43" s="480"/>
      <c r="F43" s="480"/>
      <c r="G43" s="480"/>
      <c r="H43" s="481"/>
      <c r="I43" s="486"/>
      <c r="J43" s="487"/>
      <c r="K43" s="489"/>
      <c r="L43" s="314"/>
      <c r="M43" s="314"/>
      <c r="N43" s="314"/>
      <c r="O43" s="314"/>
      <c r="P43" s="314"/>
    </row>
    <row r="44" spans="1:52">
      <c r="A44" s="472"/>
      <c r="B44" s="473"/>
      <c r="C44" s="479"/>
      <c r="D44" s="480"/>
      <c r="E44" s="480"/>
      <c r="F44" s="480"/>
      <c r="G44" s="480"/>
      <c r="H44" s="481"/>
      <c r="I44" s="486"/>
      <c r="J44" s="460" t="s">
        <v>28</v>
      </c>
      <c r="K44" s="462"/>
      <c r="L44" s="310" t="s">
        <v>107</v>
      </c>
      <c r="M44" s="310"/>
      <c r="N44" s="310"/>
      <c r="O44" s="310"/>
      <c r="P44" s="310"/>
    </row>
    <row r="45" spans="1:52" ht="50.65" customHeight="1">
      <c r="A45" s="474"/>
      <c r="B45" s="475"/>
      <c r="C45" s="482"/>
      <c r="D45" s="483"/>
      <c r="E45" s="483"/>
      <c r="F45" s="483"/>
      <c r="G45" s="483"/>
      <c r="H45" s="484"/>
      <c r="I45" s="486"/>
      <c r="J45" s="461"/>
      <c r="K45" s="463"/>
      <c r="L45" s="310"/>
      <c r="M45" s="310"/>
      <c r="N45" s="310"/>
      <c r="O45" s="310"/>
      <c r="P45" s="310"/>
    </row>
    <row r="46" spans="1:52" ht="88.9" customHeight="1">
      <c r="A46" s="464" t="s">
        <v>200</v>
      </c>
      <c r="B46" s="465"/>
      <c r="C46" s="465"/>
      <c r="D46" s="465"/>
      <c r="E46" s="465"/>
      <c r="F46" s="465"/>
      <c r="G46" s="465"/>
      <c r="H46" s="465"/>
      <c r="I46" s="465"/>
      <c r="J46" s="465"/>
      <c r="K46" s="466"/>
      <c r="L46" s="467" t="s">
        <v>201</v>
      </c>
      <c r="M46" s="300"/>
      <c r="N46" s="300"/>
      <c r="O46" s="300"/>
      <c r="P46" s="300"/>
    </row>
    <row r="47" spans="1:52">
      <c r="L47" s="94"/>
      <c r="M47" s="94"/>
    </row>
    <row r="48" spans="1:52" ht="15.75"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7:52" ht="15.75"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7:52" ht="15.75"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7:52" ht="15.75"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7:52" ht="15.75"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17:52" ht="15.75"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17:52" ht="15.75"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7:52" ht="15.75"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7:52" ht="15.75"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</row>
    <row r="57" spans="17:52" ht="15.75"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  <row r="58" spans="17:52" ht="15.75"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</row>
    <row r="59" spans="17:52" ht="15.75"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</row>
    <row r="60" spans="17:52" ht="15.75"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</row>
    <row r="61" spans="17:52" ht="15.75"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</row>
    <row r="62" spans="17:52" ht="15.75"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  <row r="63" spans="17:52" ht="15.75"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  <row r="64" spans="17:52" ht="15.75"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</row>
    <row r="65" spans="17:52" ht="15.75"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</row>
    <row r="66" spans="17:52" ht="15.75"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</row>
    <row r="67" spans="17:52" ht="15.75"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</row>
    <row r="68" spans="17:52" ht="15.75"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</row>
    <row r="69" spans="17:52" ht="15.75"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</row>
    <row r="70" spans="17:52" ht="15.75"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</row>
    <row r="71" spans="17:52" ht="15.75"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</row>
    <row r="72" spans="17:52" ht="15.75"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</row>
    <row r="73" spans="17:52" ht="15.75"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</row>
    <row r="74" spans="17:52" ht="15.75"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</row>
    <row r="75" spans="17:52" ht="15.75"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</row>
    <row r="76" spans="17:52" ht="15.75"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</row>
    <row r="77" spans="17:52" ht="15.75"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</row>
    <row r="78" spans="17:52" ht="15.75"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</row>
    <row r="79" spans="17:52" ht="15.75"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</row>
    <row r="80" spans="17:52" ht="15.75"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</row>
  </sheetData>
  <mergeCells count="126">
    <mergeCell ref="J44:J45"/>
    <mergeCell ref="K44:K45"/>
    <mergeCell ref="L44:P45"/>
    <mergeCell ref="A46:K46"/>
    <mergeCell ref="L46:P46"/>
    <mergeCell ref="A41:B41"/>
    <mergeCell ref="C41:H41"/>
    <mergeCell ref="J41:K41"/>
    <mergeCell ref="L41:P41"/>
    <mergeCell ref="A42:B45"/>
    <mergeCell ref="C42:H45"/>
    <mergeCell ref="I42:I45"/>
    <mergeCell ref="J42:J43"/>
    <mergeCell ref="K42:K43"/>
    <mergeCell ref="L42:P43"/>
    <mergeCell ref="A38:A39"/>
    <mergeCell ref="B38:B39"/>
    <mergeCell ref="D38:D39"/>
    <mergeCell ref="N38:N39"/>
    <mergeCell ref="O38:O39"/>
    <mergeCell ref="P38:P39"/>
    <mergeCell ref="P34:P35"/>
    <mergeCell ref="B36:B37"/>
    <mergeCell ref="D36:D37"/>
    <mergeCell ref="N36:N37"/>
    <mergeCell ref="O36:O37"/>
    <mergeCell ref="P36:P37"/>
    <mergeCell ref="B32:B33"/>
    <mergeCell ref="D32:D33"/>
    <mergeCell ref="N32:N33"/>
    <mergeCell ref="O32:O33"/>
    <mergeCell ref="P32:P33"/>
    <mergeCell ref="A34:A37"/>
    <mergeCell ref="B34:B35"/>
    <mergeCell ref="D34:D35"/>
    <mergeCell ref="N34:N35"/>
    <mergeCell ref="O34:O35"/>
    <mergeCell ref="O28:O29"/>
    <mergeCell ref="P28:P29"/>
    <mergeCell ref="B30:B31"/>
    <mergeCell ref="D30:D31"/>
    <mergeCell ref="N30:N31"/>
    <mergeCell ref="O30:O31"/>
    <mergeCell ref="P30:P31"/>
    <mergeCell ref="P24:P25"/>
    <mergeCell ref="A26:A33"/>
    <mergeCell ref="B26:B27"/>
    <mergeCell ref="D26:D27"/>
    <mergeCell ref="N26:N27"/>
    <mergeCell ref="O26:O27"/>
    <mergeCell ref="P26:P27"/>
    <mergeCell ref="B28:B29"/>
    <mergeCell ref="D28:D29"/>
    <mergeCell ref="N28:N29"/>
    <mergeCell ref="A22:A25"/>
    <mergeCell ref="B22:B23"/>
    <mergeCell ref="D22:D23"/>
    <mergeCell ref="N22:N23"/>
    <mergeCell ref="O22:O23"/>
    <mergeCell ref="P22:P23"/>
    <mergeCell ref="B24:B25"/>
    <mergeCell ref="D24:D25"/>
    <mergeCell ref="N24:N25"/>
    <mergeCell ref="O24:O25"/>
    <mergeCell ref="T18:U18"/>
    <mergeCell ref="B20:B21"/>
    <mergeCell ref="D20:D21"/>
    <mergeCell ref="N20:N21"/>
    <mergeCell ref="O20:O21"/>
    <mergeCell ref="P20:P21"/>
    <mergeCell ref="A18:A21"/>
    <mergeCell ref="B18:B19"/>
    <mergeCell ref="D18:D19"/>
    <mergeCell ref="N18:N19"/>
    <mergeCell ref="O18:O19"/>
    <mergeCell ref="P18:P19"/>
    <mergeCell ref="G15:G17"/>
    <mergeCell ref="H15:K16"/>
    <mergeCell ref="L15:M16"/>
    <mergeCell ref="N15:P15"/>
    <mergeCell ref="T15:U15"/>
    <mergeCell ref="N16:N17"/>
    <mergeCell ref="O16:O17"/>
    <mergeCell ref="P16:P17"/>
    <mergeCell ref="T16:U16"/>
    <mergeCell ref="T17:U17"/>
    <mergeCell ref="A15:A17"/>
    <mergeCell ref="B15:B17"/>
    <mergeCell ref="C15:C17"/>
    <mergeCell ref="D15:D17"/>
    <mergeCell ref="E15:E17"/>
    <mergeCell ref="F15:F17"/>
    <mergeCell ref="T12:V12"/>
    <mergeCell ref="A13:B13"/>
    <mergeCell ref="C13:H13"/>
    <mergeCell ref="M13:O13"/>
    <mergeCell ref="T13:V13"/>
    <mergeCell ref="C14:H14"/>
    <mergeCell ref="M14:O14"/>
    <mergeCell ref="T14:U14"/>
    <mergeCell ref="S9:W9"/>
    <mergeCell ref="A10:B10"/>
    <mergeCell ref="C10:H10"/>
    <mergeCell ref="M10:O10"/>
    <mergeCell ref="A11:B11"/>
    <mergeCell ref="C11:H11"/>
    <mergeCell ref="M11:O11"/>
    <mergeCell ref="T11:V11"/>
    <mergeCell ref="C7:P7"/>
    <mergeCell ref="C8:P8"/>
    <mergeCell ref="A9:B9"/>
    <mergeCell ref="C9:H9"/>
    <mergeCell ref="I9:K14"/>
    <mergeCell ref="L9:P9"/>
    <mergeCell ref="A12:B12"/>
    <mergeCell ref="C12:H12"/>
    <mergeCell ref="M12:O12"/>
    <mergeCell ref="A2:B5"/>
    <mergeCell ref="C2:J3"/>
    <mergeCell ref="K2:N2"/>
    <mergeCell ref="O2:P5"/>
    <mergeCell ref="K3:N3"/>
    <mergeCell ref="C4:J5"/>
    <mergeCell ref="K4:N4"/>
    <mergeCell ref="K5:N5"/>
    <mergeCell ref="B6:P6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Q71"/>
  <sheetViews>
    <sheetView topLeftCell="D15" zoomScale="90" zoomScaleNormal="90" workbookViewId="0">
      <selection activeCell="H26" sqref="H26"/>
    </sheetView>
  </sheetViews>
  <sheetFormatPr baseColWidth="10" defaultColWidth="12.5703125" defaultRowHeight="15"/>
  <cols>
    <col min="1" max="1" width="6.7109375" style="25" customWidth="1"/>
    <col min="2" max="2" width="49.42578125" style="25" customWidth="1"/>
    <col min="3" max="3" width="86.85546875" style="25" customWidth="1"/>
    <col min="4" max="4" width="16.85546875" style="25" customWidth="1"/>
    <col min="5" max="5" width="22.42578125" style="25" customWidth="1"/>
    <col min="6" max="6" width="16.7109375" style="25" customWidth="1"/>
    <col min="7" max="7" width="18" style="25" customWidth="1"/>
    <col min="8" max="8" width="22.85546875" style="25" customWidth="1"/>
    <col min="9" max="9" width="21" style="25" customWidth="1"/>
    <col min="10" max="10" width="20.85546875" style="36" customWidth="1"/>
    <col min="11" max="11" width="13.5703125" style="25" customWidth="1"/>
    <col min="12" max="12" width="15.85546875" style="25" customWidth="1"/>
    <col min="13" max="13" width="14.85546875" style="37" customWidth="1"/>
    <col min="14" max="14" width="21.140625" style="37" customWidth="1"/>
    <col min="15" max="15" width="16.85546875" style="25" customWidth="1"/>
    <col min="16" max="16" width="34" style="25" customWidth="1"/>
    <col min="17" max="17" width="18.85546875" style="25" customWidth="1"/>
    <col min="18" max="18" width="16.42578125" style="25" customWidth="1"/>
    <col min="19" max="19" width="12.5703125" style="25"/>
    <col min="20" max="20" width="14.42578125" style="25" customWidth="1"/>
    <col min="21" max="21" width="18.5703125" style="25" customWidth="1"/>
    <col min="22" max="22" width="33.85546875" style="25" customWidth="1"/>
    <col min="23" max="23" width="12.5703125" style="25" hidden="1" customWidth="1"/>
    <col min="24" max="24" width="24.28515625" style="25" customWidth="1"/>
    <col min="25" max="25" width="22.5703125" style="25" customWidth="1"/>
    <col min="26" max="27" width="12.5703125" style="25"/>
    <col min="28" max="28" width="16.85546875" style="25" customWidth="1"/>
    <col min="29" max="29" width="12.5703125" style="25"/>
    <col min="30" max="30" width="30.140625" style="25" customWidth="1"/>
    <col min="31" max="31" width="15.42578125" style="25" customWidth="1"/>
    <col min="32" max="32" width="15.85546875" style="25" customWidth="1"/>
    <col min="33" max="33" width="24.42578125" style="25" customWidth="1"/>
    <col min="34" max="34" width="17.140625" style="25" customWidth="1"/>
    <col min="35" max="16384" width="12.5703125" style="25"/>
  </cols>
  <sheetData>
    <row r="1" spans="2:251" ht="22.5" customHeight="1"/>
    <row r="2" spans="2:251" s="2" customFormat="1" ht="37.5" customHeight="1">
      <c r="B2" s="338"/>
      <c r="C2" s="338"/>
      <c r="D2" s="339" t="s">
        <v>64</v>
      </c>
      <c r="E2" s="340"/>
      <c r="F2" s="340"/>
      <c r="G2" s="340"/>
      <c r="H2" s="340"/>
      <c r="I2" s="340"/>
      <c r="J2" s="340"/>
      <c r="K2" s="341"/>
      <c r="L2" s="345" t="s">
        <v>65</v>
      </c>
      <c r="M2" s="346"/>
      <c r="N2" s="346"/>
      <c r="O2" s="347"/>
      <c r="P2" s="348"/>
      <c r="Q2" s="349"/>
      <c r="R2" s="38"/>
    </row>
    <row r="3" spans="2:251" s="2" customFormat="1" ht="37.5" customHeight="1">
      <c r="B3" s="338"/>
      <c r="C3" s="338"/>
      <c r="D3" s="342"/>
      <c r="E3" s="343"/>
      <c r="F3" s="343"/>
      <c r="G3" s="343"/>
      <c r="H3" s="343"/>
      <c r="I3" s="343"/>
      <c r="J3" s="343"/>
      <c r="K3" s="344"/>
      <c r="L3" s="345" t="s">
        <v>66</v>
      </c>
      <c r="M3" s="346"/>
      <c r="N3" s="346"/>
      <c r="O3" s="347"/>
      <c r="P3" s="350"/>
      <c r="Q3" s="351"/>
      <c r="R3" s="38"/>
    </row>
    <row r="4" spans="2:251" s="2" customFormat="1" ht="33.75" customHeight="1">
      <c r="B4" s="338"/>
      <c r="C4" s="338"/>
      <c r="D4" s="339" t="s">
        <v>67</v>
      </c>
      <c r="E4" s="340"/>
      <c r="F4" s="340"/>
      <c r="G4" s="340"/>
      <c r="H4" s="340"/>
      <c r="I4" s="340"/>
      <c r="J4" s="340"/>
      <c r="K4" s="341"/>
      <c r="L4" s="345" t="s">
        <v>68</v>
      </c>
      <c r="M4" s="346"/>
      <c r="N4" s="346"/>
      <c r="O4" s="347"/>
      <c r="P4" s="350"/>
      <c r="Q4" s="351"/>
      <c r="R4" s="38"/>
    </row>
    <row r="5" spans="2:251" s="2" customFormat="1" ht="38.25" customHeight="1">
      <c r="B5" s="338"/>
      <c r="C5" s="338"/>
      <c r="D5" s="342"/>
      <c r="E5" s="343"/>
      <c r="F5" s="343"/>
      <c r="G5" s="343"/>
      <c r="H5" s="343"/>
      <c r="I5" s="343"/>
      <c r="J5" s="343"/>
      <c r="K5" s="344"/>
      <c r="L5" s="345" t="s">
        <v>69</v>
      </c>
      <c r="M5" s="346"/>
      <c r="N5" s="346"/>
      <c r="O5" s="347"/>
      <c r="P5" s="352"/>
      <c r="Q5" s="353"/>
      <c r="R5" s="38"/>
    </row>
    <row r="6" spans="2:251" s="2" customFormat="1" ht="23.25" customHeight="1"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8"/>
    </row>
    <row r="7" spans="2:251" s="2" customFormat="1" ht="31.5" customHeight="1">
      <c r="B7" s="39" t="s">
        <v>70</v>
      </c>
      <c r="C7" s="39" t="s">
        <v>163</v>
      </c>
      <c r="D7" s="367" t="s">
        <v>202</v>
      </c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38"/>
    </row>
    <row r="8" spans="2:251" s="2" customFormat="1" ht="36" customHeight="1">
      <c r="B8" s="39" t="s">
        <v>73</v>
      </c>
      <c r="C8" s="146">
        <v>2025</v>
      </c>
      <c r="D8" s="490" t="s">
        <v>203</v>
      </c>
      <c r="E8" s="490"/>
      <c r="F8" s="490"/>
      <c r="G8" s="490"/>
      <c r="H8" s="490"/>
      <c r="I8" s="490"/>
      <c r="J8" s="490"/>
      <c r="K8" s="490"/>
      <c r="L8" s="490"/>
      <c r="M8" s="490"/>
      <c r="N8" s="490"/>
      <c r="O8" s="490"/>
      <c r="P8" s="490"/>
      <c r="Q8" s="490"/>
    </row>
    <row r="9" spans="2:251" s="2" customFormat="1" ht="36" customHeight="1">
      <c r="B9" s="371" t="s">
        <v>117</v>
      </c>
      <c r="C9" s="372"/>
      <c r="D9" s="373" t="s">
        <v>5</v>
      </c>
      <c r="E9" s="373"/>
      <c r="F9" s="373"/>
      <c r="G9" s="373"/>
      <c r="H9" s="373"/>
      <c r="I9" s="410"/>
      <c r="J9" s="416" t="s">
        <v>204</v>
      </c>
      <c r="K9" s="417"/>
      <c r="L9" s="418"/>
      <c r="M9" s="375" t="s">
        <v>6</v>
      </c>
      <c r="N9" s="376"/>
      <c r="O9" s="376"/>
      <c r="P9" s="376"/>
      <c r="Q9" s="377"/>
      <c r="R9" s="41"/>
      <c r="T9" s="354"/>
      <c r="U9" s="354"/>
      <c r="V9" s="354"/>
      <c r="W9" s="354"/>
      <c r="X9" s="354"/>
    </row>
    <row r="10" spans="2:251" s="2" customFormat="1" ht="36" customHeight="1">
      <c r="B10" s="371" t="s">
        <v>7</v>
      </c>
      <c r="C10" s="372"/>
      <c r="D10" s="373" t="s">
        <v>46</v>
      </c>
      <c r="E10" s="373"/>
      <c r="F10" s="373"/>
      <c r="G10" s="373"/>
      <c r="H10" s="373"/>
      <c r="I10" s="410"/>
      <c r="J10" s="419"/>
      <c r="K10" s="420"/>
      <c r="L10" s="421"/>
      <c r="M10" s="43" t="s">
        <v>8</v>
      </c>
      <c r="N10" s="378" t="s">
        <v>9</v>
      </c>
      <c r="O10" s="378"/>
      <c r="P10" s="378"/>
      <c r="Q10" s="43" t="s">
        <v>10</v>
      </c>
      <c r="R10" s="41"/>
      <c r="T10" s="42"/>
      <c r="U10" s="42"/>
      <c r="V10" s="42"/>
      <c r="W10" s="42"/>
      <c r="X10" s="42"/>
    </row>
    <row r="11" spans="2:251" s="2" customFormat="1" ht="171" customHeight="1">
      <c r="B11" s="379" t="s">
        <v>11</v>
      </c>
      <c r="C11" s="380"/>
      <c r="D11" s="332" t="s">
        <v>205</v>
      </c>
      <c r="E11" s="332"/>
      <c r="F11" s="332"/>
      <c r="G11" s="332"/>
      <c r="H11" s="332"/>
      <c r="I11" s="406"/>
      <c r="J11" s="419"/>
      <c r="K11" s="420"/>
      <c r="L11" s="421"/>
      <c r="M11" s="147"/>
      <c r="N11" s="497"/>
      <c r="O11" s="498"/>
      <c r="P11" s="499"/>
      <c r="Q11" s="101"/>
      <c r="R11" s="41"/>
      <c r="T11" s="44"/>
      <c r="U11" s="329"/>
      <c r="V11" s="329"/>
      <c r="W11" s="329"/>
      <c r="X11" s="44"/>
      <c r="Z11" s="8"/>
      <c r="AA11" s="8"/>
    </row>
    <row r="12" spans="2:251" s="2" customFormat="1" ht="74.25" customHeight="1">
      <c r="B12" s="330" t="s">
        <v>13</v>
      </c>
      <c r="C12" s="331"/>
      <c r="D12" s="332" t="s">
        <v>206</v>
      </c>
      <c r="E12" s="332"/>
      <c r="F12" s="332"/>
      <c r="G12" s="332"/>
      <c r="H12" s="332"/>
      <c r="I12" s="406"/>
      <c r="J12" s="419"/>
      <c r="K12" s="420"/>
      <c r="L12" s="421"/>
      <c r="M12" s="98"/>
      <c r="N12" s="491"/>
      <c r="O12" s="492"/>
      <c r="P12" s="493"/>
      <c r="Q12" s="99"/>
      <c r="R12" s="41"/>
      <c r="T12" s="46"/>
      <c r="U12" s="333"/>
      <c r="V12" s="333"/>
      <c r="W12" s="333"/>
      <c r="X12" s="48"/>
      <c r="Z12" s="13"/>
      <c r="AA12" s="49"/>
      <c r="AB12" s="14"/>
    </row>
    <row r="13" spans="2:251" s="2" customFormat="1" ht="74.25" customHeight="1">
      <c r="B13" s="334" t="s">
        <v>14</v>
      </c>
      <c r="C13" s="335"/>
      <c r="D13" s="336">
        <v>2024730010043</v>
      </c>
      <c r="E13" s="336"/>
      <c r="F13" s="336"/>
      <c r="G13" s="336"/>
      <c r="H13" s="336"/>
      <c r="I13" s="494"/>
      <c r="J13" s="419"/>
      <c r="K13" s="420"/>
      <c r="L13" s="421"/>
      <c r="M13" s="100"/>
      <c r="N13" s="491"/>
      <c r="O13" s="492"/>
      <c r="P13" s="493"/>
      <c r="Q13" s="101"/>
      <c r="R13" s="41"/>
      <c r="T13" s="46"/>
      <c r="U13" s="333"/>
      <c r="V13" s="333"/>
      <c r="W13" s="333"/>
      <c r="X13" s="48"/>
      <c r="Z13" s="13"/>
      <c r="AA13" s="49"/>
      <c r="AB13" s="14"/>
    </row>
    <row r="14" spans="2:251" s="2" customFormat="1" ht="28.5" customHeight="1">
      <c r="B14" s="148" t="s">
        <v>207</v>
      </c>
      <c r="C14" s="149"/>
      <c r="D14" s="495" t="s">
        <v>208</v>
      </c>
      <c r="E14" s="495"/>
      <c r="F14" s="495"/>
      <c r="G14" s="495"/>
      <c r="H14" s="495"/>
      <c r="I14" s="496"/>
      <c r="J14" s="422"/>
      <c r="K14" s="423"/>
      <c r="L14" s="424"/>
      <c r="M14" s="150"/>
      <c r="N14" s="491"/>
      <c r="O14" s="492"/>
      <c r="P14" s="493"/>
      <c r="Q14" s="151"/>
      <c r="R14" s="41"/>
      <c r="T14" s="51"/>
      <c r="U14" s="333"/>
      <c r="V14" s="333"/>
      <c r="W14" s="47"/>
      <c r="X14" s="48"/>
      <c r="Y14" s="52"/>
      <c r="Z14" s="13"/>
      <c r="AA14" s="49"/>
      <c r="AB14" s="14"/>
    </row>
    <row r="15" spans="2:251" ht="28.5" customHeight="1">
      <c r="B15" s="501" t="s">
        <v>44</v>
      </c>
      <c r="C15" s="500" t="s">
        <v>79</v>
      </c>
      <c r="D15" s="388" t="s">
        <v>299</v>
      </c>
      <c r="E15" s="388" t="s">
        <v>15</v>
      </c>
      <c r="F15" s="388" t="s">
        <v>81</v>
      </c>
      <c r="G15" s="503" t="s">
        <v>300</v>
      </c>
      <c r="H15" s="388" t="s">
        <v>83</v>
      </c>
      <c r="I15" s="514" t="s">
        <v>84</v>
      </c>
      <c r="J15" s="515"/>
      <c r="K15" s="515"/>
      <c r="L15" s="516"/>
      <c r="M15" s="388" t="s">
        <v>16</v>
      </c>
      <c r="N15" s="388"/>
      <c r="O15" s="520" t="s">
        <v>47</v>
      </c>
      <c r="P15" s="520"/>
      <c r="Q15" s="520"/>
      <c r="R15" s="36"/>
      <c r="S15" s="36"/>
      <c r="T15" s="55"/>
      <c r="U15" s="324"/>
      <c r="V15" s="324"/>
      <c r="W15" s="36"/>
      <c r="X15" s="57"/>
      <c r="Y15" s="36"/>
      <c r="Z15" s="58"/>
      <c r="AA15" s="59"/>
      <c r="AB15" s="24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</row>
    <row r="16" spans="2:251" ht="33.75" customHeight="1">
      <c r="B16" s="486"/>
      <c r="C16" s="500"/>
      <c r="D16" s="388"/>
      <c r="E16" s="388"/>
      <c r="F16" s="388"/>
      <c r="G16" s="388"/>
      <c r="H16" s="388"/>
      <c r="I16" s="517"/>
      <c r="J16" s="518"/>
      <c r="K16" s="518"/>
      <c r="L16" s="519"/>
      <c r="M16" s="388"/>
      <c r="N16" s="388"/>
      <c r="O16" s="388" t="s">
        <v>17</v>
      </c>
      <c r="P16" s="388" t="s">
        <v>18</v>
      </c>
      <c r="Q16" s="500" t="s">
        <v>19</v>
      </c>
      <c r="R16" s="36"/>
      <c r="S16" s="36"/>
      <c r="T16" s="60"/>
      <c r="U16" s="324"/>
      <c r="V16" s="324"/>
      <c r="W16" s="36"/>
      <c r="X16" s="61"/>
      <c r="Y16" s="36"/>
      <c r="Z16" s="58"/>
      <c r="AA16" s="59"/>
      <c r="AB16" s="24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</row>
    <row r="17" spans="2:251" ht="39.75" customHeight="1">
      <c r="B17" s="502"/>
      <c r="C17" s="500"/>
      <c r="D17" s="388"/>
      <c r="E17" s="388"/>
      <c r="F17" s="388"/>
      <c r="G17" s="388"/>
      <c r="H17" s="388"/>
      <c r="I17" s="223" t="s">
        <v>20</v>
      </c>
      <c r="J17" s="223" t="s">
        <v>21</v>
      </c>
      <c r="K17" s="223" t="s">
        <v>22</v>
      </c>
      <c r="L17" s="224" t="s">
        <v>85</v>
      </c>
      <c r="M17" s="18" t="s">
        <v>23</v>
      </c>
      <c r="N17" s="112" t="s">
        <v>24</v>
      </c>
      <c r="O17" s="388"/>
      <c r="P17" s="388"/>
      <c r="Q17" s="500"/>
      <c r="R17" s="36"/>
      <c r="S17" s="36"/>
      <c r="T17" s="27"/>
      <c r="U17" s="324"/>
      <c r="V17" s="324"/>
      <c r="X17" s="59"/>
      <c r="Z17" s="58"/>
      <c r="AA17" s="59"/>
      <c r="AB17" s="24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</row>
    <row r="18" spans="2:251" ht="33" customHeight="1">
      <c r="B18" s="395" t="s">
        <v>209</v>
      </c>
      <c r="C18" s="505" t="s">
        <v>210</v>
      </c>
      <c r="D18" s="18" t="s">
        <v>87</v>
      </c>
      <c r="E18" s="507" t="s">
        <v>211</v>
      </c>
      <c r="F18" s="231">
        <v>1</v>
      </c>
      <c r="G18" s="18" t="s">
        <v>87</v>
      </c>
      <c r="H18" s="152">
        <v>100000000</v>
      </c>
      <c r="I18" s="153">
        <f t="shared" ref="I18:I24" si="0">+H18</f>
        <v>100000000</v>
      </c>
      <c r="J18" s="67"/>
      <c r="K18" s="232"/>
      <c r="L18" s="67"/>
      <c r="M18" s="509">
        <v>45658</v>
      </c>
      <c r="N18" s="511">
        <v>46022</v>
      </c>
      <c r="O18" s="513">
        <f>+F19/F18</f>
        <v>0</v>
      </c>
      <c r="P18" s="513">
        <f>+H19/H18</f>
        <v>0</v>
      </c>
      <c r="Q18" s="267" t="e">
        <f>+(O18*O18)/P18</f>
        <v>#DIV/0!</v>
      </c>
      <c r="T18" s="27"/>
      <c r="U18" s="324"/>
      <c r="V18" s="324"/>
      <c r="X18" s="70"/>
      <c r="Z18" s="71"/>
      <c r="AA18" s="59"/>
      <c r="AB18" s="24"/>
    </row>
    <row r="19" spans="2:251" ht="37.5" customHeight="1">
      <c r="B19" s="504"/>
      <c r="C19" s="506"/>
      <c r="D19" s="18" t="s">
        <v>28</v>
      </c>
      <c r="E19" s="508"/>
      <c r="F19" s="231">
        <v>0</v>
      </c>
      <c r="G19" s="18" t="s">
        <v>88</v>
      </c>
      <c r="H19" s="33">
        <v>0</v>
      </c>
      <c r="I19" s="154">
        <f t="shared" si="0"/>
        <v>0</v>
      </c>
      <c r="J19" s="67"/>
      <c r="K19" s="232"/>
      <c r="L19" s="67"/>
      <c r="M19" s="510"/>
      <c r="N19" s="512"/>
      <c r="O19" s="513"/>
      <c r="P19" s="513"/>
      <c r="Q19" s="267"/>
      <c r="T19" s="27"/>
      <c r="U19" s="56"/>
      <c r="V19" s="56"/>
      <c r="X19" s="70"/>
      <c r="Z19" s="71"/>
      <c r="AA19" s="59"/>
      <c r="AB19" s="24"/>
    </row>
    <row r="20" spans="2:251" ht="27" customHeight="1">
      <c r="B20" s="504"/>
      <c r="C20" s="505" t="s">
        <v>212</v>
      </c>
      <c r="D20" s="18" t="s">
        <v>26</v>
      </c>
      <c r="E20" s="507" t="s">
        <v>211</v>
      </c>
      <c r="F20" s="231">
        <v>1</v>
      </c>
      <c r="G20" s="18" t="s">
        <v>26</v>
      </c>
      <c r="H20" s="152">
        <v>100000000</v>
      </c>
      <c r="I20" s="153">
        <f t="shared" si="0"/>
        <v>100000000</v>
      </c>
      <c r="J20" s="67"/>
      <c r="K20" s="232"/>
      <c r="L20" s="67"/>
      <c r="M20" s="509">
        <v>45658</v>
      </c>
      <c r="N20" s="511">
        <v>46022</v>
      </c>
      <c r="O20" s="513">
        <f t="shared" ref="O20" si="1">+F21/F20</f>
        <v>0</v>
      </c>
      <c r="P20" s="513">
        <f t="shared" ref="P20" si="2">+H21/H20</f>
        <v>0</v>
      </c>
      <c r="Q20" s="267" t="e">
        <f t="shared" ref="Q20" si="3">+(O20*O20)/P20</f>
        <v>#DIV/0!</v>
      </c>
      <c r="X20" s="74"/>
      <c r="Z20" s="71"/>
      <c r="AA20" s="59"/>
      <c r="AB20" s="24"/>
    </row>
    <row r="21" spans="2:251" ht="27" customHeight="1">
      <c r="B21" s="504"/>
      <c r="C21" s="506"/>
      <c r="D21" s="18" t="s">
        <v>28</v>
      </c>
      <c r="E21" s="508"/>
      <c r="F21" s="231">
        <v>0</v>
      </c>
      <c r="G21" s="18" t="s">
        <v>88</v>
      </c>
      <c r="H21" s="33">
        <v>0</v>
      </c>
      <c r="I21" s="154">
        <v>0</v>
      </c>
      <c r="J21" s="67"/>
      <c r="K21" s="232"/>
      <c r="L21" s="67"/>
      <c r="M21" s="510"/>
      <c r="N21" s="512"/>
      <c r="O21" s="513"/>
      <c r="P21" s="513"/>
      <c r="Q21" s="267"/>
      <c r="X21" s="74"/>
      <c r="Z21" s="71"/>
      <c r="AA21" s="59"/>
      <c r="AB21" s="24"/>
    </row>
    <row r="22" spans="2:251" ht="21" customHeight="1">
      <c r="B22" s="395" t="s">
        <v>213</v>
      </c>
      <c r="C22" s="505" t="s">
        <v>214</v>
      </c>
      <c r="D22" s="18" t="s">
        <v>26</v>
      </c>
      <c r="E22" s="507" t="s">
        <v>215</v>
      </c>
      <c r="F22" s="231">
        <v>1</v>
      </c>
      <c r="G22" s="18" t="s">
        <v>26</v>
      </c>
      <c r="H22" s="152">
        <v>65000000</v>
      </c>
      <c r="I22" s="153">
        <f t="shared" si="0"/>
        <v>65000000</v>
      </c>
      <c r="J22" s="67"/>
      <c r="K22" s="232"/>
      <c r="L22" s="67"/>
      <c r="M22" s="509">
        <v>45658</v>
      </c>
      <c r="N22" s="511">
        <v>46022</v>
      </c>
      <c r="O22" s="513">
        <f t="shared" ref="O22" si="4">+F23/F22</f>
        <v>0</v>
      </c>
      <c r="P22" s="513">
        <f t="shared" ref="P22" si="5">+H23/H22</f>
        <v>0</v>
      </c>
      <c r="Q22" s="267" t="e">
        <f t="shared" ref="Q22" si="6">+(O22*O22)/P22</f>
        <v>#DIV/0!</v>
      </c>
      <c r="X22" s="74"/>
    </row>
    <row r="23" spans="2:251" ht="43.5" customHeight="1">
      <c r="B23" s="504"/>
      <c r="C23" s="506"/>
      <c r="D23" s="18" t="s">
        <v>28</v>
      </c>
      <c r="E23" s="508"/>
      <c r="F23" s="231">
        <v>0</v>
      </c>
      <c r="G23" s="18" t="s">
        <v>88</v>
      </c>
      <c r="H23" s="33">
        <v>0</v>
      </c>
      <c r="I23" s="154">
        <f t="shared" si="0"/>
        <v>0</v>
      </c>
      <c r="J23" s="67"/>
      <c r="K23" s="232"/>
      <c r="L23" s="67"/>
      <c r="M23" s="510"/>
      <c r="N23" s="512"/>
      <c r="O23" s="513"/>
      <c r="P23" s="513"/>
      <c r="Q23" s="267"/>
      <c r="AB23" s="24"/>
    </row>
    <row r="24" spans="2:251" ht="25.5" customHeight="1">
      <c r="B24" s="504"/>
      <c r="C24" s="505" t="s">
        <v>216</v>
      </c>
      <c r="D24" s="18" t="s">
        <v>26</v>
      </c>
      <c r="E24" s="507" t="s">
        <v>215</v>
      </c>
      <c r="F24" s="231">
        <v>1</v>
      </c>
      <c r="G24" s="18" t="s">
        <v>26</v>
      </c>
      <c r="H24" s="152">
        <v>65000000</v>
      </c>
      <c r="I24" s="153">
        <f t="shared" si="0"/>
        <v>65000000</v>
      </c>
      <c r="J24" s="67"/>
      <c r="K24" s="232"/>
      <c r="L24" s="67"/>
      <c r="M24" s="509">
        <v>45658</v>
      </c>
      <c r="N24" s="511">
        <v>46022</v>
      </c>
      <c r="O24" s="513">
        <f t="shared" ref="O24" si="7">+F25/F24</f>
        <v>0</v>
      </c>
      <c r="P24" s="513">
        <f t="shared" ref="P24" si="8">+H25/H24</f>
        <v>0</v>
      </c>
      <c r="Q24" s="267" t="e">
        <f t="shared" ref="Q24" si="9">+(O24*O24)/P24</f>
        <v>#DIV/0!</v>
      </c>
    </row>
    <row r="25" spans="2:251" ht="79.5" customHeight="1">
      <c r="B25" s="504"/>
      <c r="C25" s="506"/>
      <c r="D25" s="18" t="s">
        <v>28</v>
      </c>
      <c r="E25" s="508"/>
      <c r="F25" s="231">
        <v>0</v>
      </c>
      <c r="G25" s="18" t="s">
        <v>88</v>
      </c>
      <c r="H25" s="33">
        <v>0</v>
      </c>
      <c r="I25" s="67"/>
      <c r="J25" s="67"/>
      <c r="K25" s="232"/>
      <c r="L25" s="67"/>
      <c r="M25" s="510"/>
      <c r="N25" s="512"/>
      <c r="O25" s="513"/>
      <c r="P25" s="513"/>
      <c r="Q25" s="267"/>
    </row>
    <row r="26" spans="2:251" ht="15.75">
      <c r="B26" s="389"/>
      <c r="C26" s="521" t="s">
        <v>50</v>
      </c>
      <c r="D26" s="18" t="s">
        <v>26</v>
      </c>
      <c r="E26" s="485"/>
      <c r="F26" s="30"/>
      <c r="G26" s="18" t="s">
        <v>26</v>
      </c>
      <c r="H26" s="152">
        <f>+H18+H20+H24+H22</f>
        <v>330000000</v>
      </c>
      <c r="I26" s="152">
        <f>+I18+I20+I24+I22</f>
        <v>330000000</v>
      </c>
      <c r="J26" s="67"/>
      <c r="K26" s="67"/>
      <c r="L26" s="67"/>
      <c r="M26" s="67"/>
      <c r="N26" s="225"/>
      <c r="O26" s="523"/>
      <c r="P26" s="523"/>
      <c r="Q26" s="389"/>
    </row>
    <row r="27" spans="2:251" ht="15.75">
      <c r="B27" s="389"/>
      <c r="C27" s="521"/>
      <c r="D27" s="18" t="s">
        <v>28</v>
      </c>
      <c r="E27" s="522"/>
      <c r="F27" s="30"/>
      <c r="G27" s="18" t="s">
        <v>88</v>
      </c>
      <c r="H27" s="152">
        <f>+H19+H21+H25+H23</f>
        <v>0</v>
      </c>
      <c r="I27" s="152">
        <f>+I19+I21+I25+I23</f>
        <v>0</v>
      </c>
      <c r="J27" s="67"/>
      <c r="K27" s="226"/>
      <c r="L27" s="67"/>
      <c r="M27" s="67"/>
      <c r="N27" s="225"/>
      <c r="O27" s="523"/>
      <c r="P27" s="523"/>
      <c r="Q27" s="389"/>
    </row>
    <row r="28" spans="2:251">
      <c r="D28" s="84"/>
      <c r="H28" s="32"/>
      <c r="I28" s="85"/>
      <c r="J28" s="71"/>
      <c r="K28" s="71"/>
      <c r="L28" s="71"/>
      <c r="M28" s="227"/>
      <c r="N28" s="227"/>
      <c r="O28" s="85"/>
      <c r="P28" s="228"/>
      <c r="Q28" s="229"/>
      <c r="R28" s="87"/>
    </row>
    <row r="29" spans="2:251" ht="31.5">
      <c r="B29" s="528" t="s">
        <v>97</v>
      </c>
      <c r="C29" s="528"/>
      <c r="D29" s="529" t="s">
        <v>43</v>
      </c>
      <c r="E29" s="529"/>
      <c r="F29" s="529"/>
      <c r="G29" s="529"/>
      <c r="H29" s="529"/>
      <c r="I29" s="529"/>
      <c r="J29" s="233" t="s">
        <v>98</v>
      </c>
      <c r="K29" s="529" t="s">
        <v>99</v>
      </c>
      <c r="L29" s="529"/>
      <c r="M29" s="530" t="s">
        <v>45</v>
      </c>
      <c r="N29" s="531"/>
      <c r="O29" s="531"/>
      <c r="P29" s="531"/>
      <c r="Q29" s="531"/>
    </row>
    <row r="30" spans="2:251" ht="25.9" customHeight="1">
      <c r="B30" s="277" t="s">
        <v>301</v>
      </c>
      <c r="C30" s="279"/>
      <c r="D30" s="277" t="s">
        <v>217</v>
      </c>
      <c r="E30" s="278"/>
      <c r="F30" s="278"/>
      <c r="G30" s="278"/>
      <c r="H30" s="278"/>
      <c r="I30" s="279"/>
      <c r="J30" s="388" t="s">
        <v>218</v>
      </c>
      <c r="K30" s="90" t="s">
        <v>26</v>
      </c>
      <c r="L30" s="234">
        <v>300</v>
      </c>
      <c r="M30" s="314" t="s">
        <v>219</v>
      </c>
      <c r="N30" s="314"/>
      <c r="O30" s="314"/>
      <c r="P30" s="314"/>
      <c r="Q30" s="314"/>
    </row>
    <row r="31" spans="2:251" ht="3" customHeight="1">
      <c r="B31" s="280"/>
      <c r="C31" s="282"/>
      <c r="D31" s="280"/>
      <c r="E31" s="281"/>
      <c r="F31" s="281"/>
      <c r="G31" s="281"/>
      <c r="H31" s="281"/>
      <c r="I31" s="282"/>
      <c r="J31" s="388"/>
      <c r="K31" s="90" t="s">
        <v>28</v>
      </c>
      <c r="L31" s="234">
        <v>0</v>
      </c>
      <c r="M31" s="314"/>
      <c r="N31" s="314"/>
      <c r="O31" s="314"/>
      <c r="P31" s="314"/>
      <c r="Q31" s="314"/>
    </row>
    <row r="32" spans="2:251" ht="18.75" customHeight="1">
      <c r="B32" s="524" t="s">
        <v>111</v>
      </c>
      <c r="C32" s="525"/>
      <c r="D32" s="277" t="s">
        <v>220</v>
      </c>
      <c r="E32" s="278"/>
      <c r="F32" s="278"/>
      <c r="G32" s="278"/>
      <c r="H32" s="278"/>
      <c r="I32" s="279"/>
      <c r="J32" s="500" t="s">
        <v>221</v>
      </c>
      <c r="K32" s="90" t="s">
        <v>26</v>
      </c>
      <c r="L32" s="234">
        <v>19000</v>
      </c>
      <c r="M32" s="300" t="s">
        <v>107</v>
      </c>
      <c r="N32" s="300"/>
      <c r="O32" s="300"/>
      <c r="P32" s="300"/>
      <c r="Q32" s="300"/>
    </row>
    <row r="33" spans="2:53" ht="31.15" customHeight="1">
      <c r="B33" s="526"/>
      <c r="C33" s="527"/>
      <c r="D33" s="280"/>
      <c r="E33" s="281"/>
      <c r="F33" s="281"/>
      <c r="G33" s="281"/>
      <c r="H33" s="281"/>
      <c r="I33" s="282"/>
      <c r="J33" s="500"/>
      <c r="K33" s="90" t="s">
        <v>28</v>
      </c>
      <c r="L33" s="234">
        <v>0</v>
      </c>
      <c r="M33" s="300"/>
      <c r="N33" s="300"/>
      <c r="O33" s="300"/>
      <c r="P33" s="300"/>
      <c r="Q33" s="300"/>
    </row>
    <row r="34" spans="2:53" ht="15" customHeight="1">
      <c r="B34" s="451" t="s">
        <v>132</v>
      </c>
      <c r="C34" s="451"/>
      <c r="D34" s="451"/>
      <c r="E34" s="451"/>
      <c r="F34" s="451"/>
      <c r="G34" s="451"/>
      <c r="H34" s="451"/>
      <c r="I34" s="451"/>
      <c r="J34" s="451"/>
      <c r="K34" s="451"/>
      <c r="L34" s="451"/>
      <c r="M34" s="314" t="s">
        <v>222</v>
      </c>
      <c r="N34" s="314"/>
      <c r="O34" s="314"/>
      <c r="P34" s="314"/>
      <c r="Q34" s="314"/>
    </row>
    <row r="35" spans="2:53" ht="11.45" customHeight="1">
      <c r="B35" s="451"/>
      <c r="C35" s="451"/>
      <c r="D35" s="451"/>
      <c r="E35" s="451"/>
      <c r="F35" s="451"/>
      <c r="G35" s="451"/>
      <c r="H35" s="451"/>
      <c r="I35" s="451"/>
      <c r="J35" s="451"/>
      <c r="K35" s="451"/>
      <c r="L35" s="451"/>
      <c r="M35" s="314"/>
      <c r="N35" s="314"/>
      <c r="O35" s="314"/>
      <c r="P35" s="314"/>
      <c r="Q35" s="314"/>
    </row>
    <row r="36" spans="2:53" ht="15" customHeight="1">
      <c r="B36" s="451"/>
      <c r="C36" s="451"/>
      <c r="D36" s="451"/>
      <c r="E36" s="451"/>
      <c r="F36" s="451"/>
      <c r="G36" s="451"/>
      <c r="H36" s="451"/>
      <c r="I36" s="451"/>
      <c r="J36" s="451"/>
      <c r="K36" s="451"/>
      <c r="L36" s="451"/>
      <c r="M36" s="300" t="s">
        <v>113</v>
      </c>
      <c r="N36" s="300"/>
      <c r="O36" s="300"/>
      <c r="P36" s="300"/>
      <c r="Q36" s="300"/>
    </row>
    <row r="37" spans="2:53" ht="55.15" customHeight="1">
      <c r="B37" s="451"/>
      <c r="C37" s="451"/>
      <c r="D37" s="451"/>
      <c r="E37" s="451"/>
      <c r="F37" s="451"/>
      <c r="G37" s="451"/>
      <c r="H37" s="451"/>
      <c r="I37" s="451"/>
      <c r="J37" s="451"/>
      <c r="K37" s="451"/>
      <c r="L37" s="451"/>
      <c r="M37" s="300"/>
      <c r="N37" s="300"/>
      <c r="O37" s="300"/>
      <c r="P37" s="300"/>
      <c r="Q37" s="300"/>
    </row>
    <row r="38" spans="2:53">
      <c r="M38" s="94"/>
      <c r="N38" s="94"/>
    </row>
    <row r="39" spans="2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</sheetData>
  <mergeCells count="102">
    <mergeCell ref="B34:L37"/>
    <mergeCell ref="M34:Q35"/>
    <mergeCell ref="M36:Q37"/>
    <mergeCell ref="B29:C29"/>
    <mergeCell ref="D29:I29"/>
    <mergeCell ref="K29:L29"/>
    <mergeCell ref="M29:Q29"/>
    <mergeCell ref="B30:C31"/>
    <mergeCell ref="D30:I31"/>
    <mergeCell ref="J30:J31"/>
    <mergeCell ref="M30:Q31"/>
    <mergeCell ref="C22:C23"/>
    <mergeCell ref="E22:E23"/>
    <mergeCell ref="M22:M23"/>
    <mergeCell ref="N22:N23"/>
    <mergeCell ref="O22:O23"/>
    <mergeCell ref="B32:C33"/>
    <mergeCell ref="D32:I33"/>
    <mergeCell ref="J32:J33"/>
    <mergeCell ref="M32:Q33"/>
    <mergeCell ref="U18:V18"/>
    <mergeCell ref="C20:C21"/>
    <mergeCell ref="E20:E21"/>
    <mergeCell ref="M20:M21"/>
    <mergeCell ref="N20:N21"/>
    <mergeCell ref="O20:O21"/>
    <mergeCell ref="P20:P21"/>
    <mergeCell ref="Q20:Q21"/>
    <mergeCell ref="B26:B27"/>
    <mergeCell ref="C26:C27"/>
    <mergeCell ref="E26:E27"/>
    <mergeCell ref="O26:O27"/>
    <mergeCell ref="P26:P27"/>
    <mergeCell ref="Q26:Q27"/>
    <mergeCell ref="P22:P23"/>
    <mergeCell ref="Q22:Q23"/>
    <mergeCell ref="C24:C25"/>
    <mergeCell ref="E24:E25"/>
    <mergeCell ref="M24:M25"/>
    <mergeCell ref="N24:N25"/>
    <mergeCell ref="O24:O25"/>
    <mergeCell ref="P24:P25"/>
    <mergeCell ref="Q24:Q25"/>
    <mergeCell ref="B22:B25"/>
    <mergeCell ref="B18:B21"/>
    <mergeCell ref="C18:C19"/>
    <mergeCell ref="E18:E19"/>
    <mergeCell ref="M18:M19"/>
    <mergeCell ref="N18:N19"/>
    <mergeCell ref="O18:O19"/>
    <mergeCell ref="H15:H17"/>
    <mergeCell ref="I15:L16"/>
    <mergeCell ref="M15:N16"/>
    <mergeCell ref="O15:Q15"/>
    <mergeCell ref="P18:P19"/>
    <mergeCell ref="Q18:Q19"/>
    <mergeCell ref="U15:V15"/>
    <mergeCell ref="O16:O17"/>
    <mergeCell ref="P16:P17"/>
    <mergeCell ref="Q16:Q17"/>
    <mergeCell ref="U16:V16"/>
    <mergeCell ref="U17:V17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T9:X9"/>
    <mergeCell ref="B10:C10"/>
    <mergeCell ref="D10:I10"/>
    <mergeCell ref="N10:P10"/>
    <mergeCell ref="B11:C11"/>
    <mergeCell ref="D11:I11"/>
    <mergeCell ref="N11:P11"/>
    <mergeCell ref="U11:W11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  <mergeCell ref="C6:Q6"/>
  </mergeCells>
  <pageMargins left="0.62992125984251968" right="0.19685039370078741" top="0.23622047244094491" bottom="0.19685039370078741" header="0.15748031496062992" footer="0"/>
  <pageSetup paperSize="9" scale="33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61"/>
  <sheetViews>
    <sheetView topLeftCell="A16" zoomScale="70" zoomScaleNormal="70" workbookViewId="0">
      <selection activeCell="B20" sqref="B20:B21"/>
    </sheetView>
  </sheetViews>
  <sheetFormatPr baseColWidth="10" defaultColWidth="12.5703125" defaultRowHeight="15"/>
  <cols>
    <col min="1" max="1" width="6.7109375" style="25" customWidth="1"/>
    <col min="2" max="2" width="63.28515625" style="25" customWidth="1"/>
    <col min="3" max="3" width="91.5703125" style="25" customWidth="1"/>
    <col min="4" max="4" width="16.85546875" style="25" customWidth="1"/>
    <col min="5" max="5" width="38.85546875" style="25" customWidth="1"/>
    <col min="6" max="6" width="16.7109375" style="25" customWidth="1"/>
    <col min="7" max="7" width="18" style="25" customWidth="1"/>
    <col min="8" max="8" width="22.85546875" style="25" customWidth="1"/>
    <col min="9" max="9" width="16.42578125" style="25" customWidth="1"/>
    <col min="10" max="10" width="20.85546875" style="36" customWidth="1"/>
    <col min="11" max="11" width="13.5703125" style="25" customWidth="1"/>
    <col min="12" max="12" width="16.85546875" style="25" bestFit="1" customWidth="1"/>
    <col min="13" max="13" width="14.85546875" style="37" customWidth="1"/>
    <col min="14" max="14" width="21.140625" style="37" customWidth="1"/>
    <col min="15" max="17" width="16.85546875" style="25" customWidth="1"/>
    <col min="18" max="18" width="16.42578125" style="25" customWidth="1"/>
    <col min="19" max="19" width="12.5703125" style="25"/>
    <col min="20" max="20" width="14.42578125" style="25" customWidth="1"/>
    <col min="21" max="21" width="18.5703125" style="25" customWidth="1"/>
    <col min="22" max="22" width="33.85546875" style="25" customWidth="1"/>
    <col min="23" max="23" width="12.5703125" style="25" hidden="1" customWidth="1"/>
    <col min="24" max="24" width="24.28515625" style="25" customWidth="1"/>
    <col min="25" max="25" width="22.5703125" style="25" customWidth="1"/>
    <col min="26" max="27" width="12.5703125" style="25"/>
    <col min="28" max="28" width="16.85546875" style="25" customWidth="1"/>
    <col min="29" max="29" width="12.5703125" style="25"/>
    <col min="30" max="30" width="30.140625" style="25" customWidth="1"/>
    <col min="31" max="31" width="15.42578125" style="25" customWidth="1"/>
    <col min="32" max="32" width="15.85546875" style="25" customWidth="1"/>
    <col min="33" max="33" width="24.42578125" style="25" customWidth="1"/>
    <col min="34" max="34" width="17.140625" style="25" customWidth="1"/>
    <col min="35" max="16384" width="12.5703125" style="25"/>
  </cols>
  <sheetData>
    <row r="1" spans="2:251" ht="22.5" customHeight="1"/>
    <row r="2" spans="2:251" s="2" customFormat="1" ht="37.5" customHeight="1">
      <c r="B2" s="338"/>
      <c r="C2" s="338"/>
      <c r="D2" s="339" t="s">
        <v>64</v>
      </c>
      <c r="E2" s="340"/>
      <c r="F2" s="340"/>
      <c r="G2" s="340"/>
      <c r="H2" s="340"/>
      <c r="I2" s="340"/>
      <c r="J2" s="340"/>
      <c r="K2" s="341"/>
      <c r="L2" s="345" t="s">
        <v>65</v>
      </c>
      <c r="M2" s="346"/>
      <c r="N2" s="346"/>
      <c r="O2" s="347"/>
      <c r="P2" s="348"/>
      <c r="Q2" s="349"/>
      <c r="R2" s="38"/>
    </row>
    <row r="3" spans="2:251" s="2" customFormat="1" ht="37.5" customHeight="1">
      <c r="B3" s="338"/>
      <c r="C3" s="338"/>
      <c r="D3" s="342"/>
      <c r="E3" s="343"/>
      <c r="F3" s="343"/>
      <c r="G3" s="343"/>
      <c r="H3" s="343"/>
      <c r="I3" s="343"/>
      <c r="J3" s="343"/>
      <c r="K3" s="344"/>
      <c r="L3" s="345" t="s">
        <v>66</v>
      </c>
      <c r="M3" s="346"/>
      <c r="N3" s="346"/>
      <c r="O3" s="347"/>
      <c r="P3" s="350"/>
      <c r="Q3" s="351"/>
      <c r="R3" s="38"/>
    </row>
    <row r="4" spans="2:251" s="2" customFormat="1" ht="33.75" customHeight="1">
      <c r="B4" s="338"/>
      <c r="C4" s="338"/>
      <c r="D4" s="339" t="s">
        <v>67</v>
      </c>
      <c r="E4" s="340"/>
      <c r="F4" s="340"/>
      <c r="G4" s="340"/>
      <c r="H4" s="340"/>
      <c r="I4" s="340"/>
      <c r="J4" s="340"/>
      <c r="K4" s="341"/>
      <c r="L4" s="345" t="s">
        <v>68</v>
      </c>
      <c r="M4" s="346"/>
      <c r="N4" s="346"/>
      <c r="O4" s="347"/>
      <c r="P4" s="350"/>
      <c r="Q4" s="351"/>
      <c r="R4" s="38"/>
    </row>
    <row r="5" spans="2:251" s="2" customFormat="1" ht="38.25" customHeight="1">
      <c r="B5" s="338"/>
      <c r="C5" s="338"/>
      <c r="D5" s="342"/>
      <c r="E5" s="343"/>
      <c r="F5" s="343"/>
      <c r="G5" s="343"/>
      <c r="H5" s="343"/>
      <c r="I5" s="343"/>
      <c r="J5" s="343"/>
      <c r="K5" s="344"/>
      <c r="L5" s="345" t="s">
        <v>69</v>
      </c>
      <c r="M5" s="346"/>
      <c r="N5" s="346"/>
      <c r="O5" s="347"/>
      <c r="P5" s="352"/>
      <c r="Q5" s="353"/>
      <c r="R5" s="38"/>
    </row>
    <row r="6" spans="2:251" s="2" customFormat="1" ht="23.25" customHeight="1"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8"/>
    </row>
    <row r="7" spans="2:251" s="2" customFormat="1" ht="31.5" customHeight="1">
      <c r="B7" s="39" t="s">
        <v>70</v>
      </c>
      <c r="C7" s="40" t="s">
        <v>115</v>
      </c>
      <c r="D7" s="367" t="s">
        <v>116</v>
      </c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38"/>
    </row>
    <row r="8" spans="2:251" s="2" customFormat="1" ht="36" customHeight="1">
      <c r="B8" s="39" t="s">
        <v>73</v>
      </c>
      <c r="C8" s="95" t="s">
        <v>154</v>
      </c>
      <c r="D8" s="370" t="s">
        <v>4</v>
      </c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</row>
    <row r="9" spans="2:251" s="2" customFormat="1" ht="36" customHeight="1">
      <c r="B9" s="371" t="s">
        <v>117</v>
      </c>
      <c r="C9" s="372"/>
      <c r="D9" s="373" t="s">
        <v>63</v>
      </c>
      <c r="E9" s="373"/>
      <c r="F9" s="373"/>
      <c r="G9" s="373"/>
      <c r="H9" s="373"/>
      <c r="I9" s="410"/>
      <c r="J9" s="532" t="s">
        <v>158</v>
      </c>
      <c r="K9" s="532"/>
      <c r="L9" s="532"/>
      <c r="M9" s="533" t="s">
        <v>6</v>
      </c>
      <c r="N9" s="533"/>
      <c r="O9" s="533"/>
      <c r="P9" s="533"/>
      <c r="Q9" s="533"/>
      <c r="R9" s="41"/>
      <c r="T9" s="354"/>
      <c r="U9" s="354"/>
      <c r="V9" s="354"/>
      <c r="W9" s="354"/>
      <c r="X9" s="354"/>
    </row>
    <row r="10" spans="2:251" s="2" customFormat="1" ht="36" customHeight="1">
      <c r="B10" s="371" t="s">
        <v>7</v>
      </c>
      <c r="C10" s="372"/>
      <c r="D10" s="373" t="s">
        <v>62</v>
      </c>
      <c r="E10" s="373"/>
      <c r="F10" s="373"/>
      <c r="G10" s="373"/>
      <c r="H10" s="373"/>
      <c r="I10" s="410"/>
      <c r="J10" s="532"/>
      <c r="K10" s="532"/>
      <c r="L10" s="532"/>
      <c r="M10" s="43" t="s">
        <v>8</v>
      </c>
      <c r="N10" s="378" t="s">
        <v>9</v>
      </c>
      <c r="O10" s="378"/>
      <c r="P10" s="378"/>
      <c r="Q10" s="43" t="s">
        <v>10</v>
      </c>
      <c r="R10" s="41"/>
      <c r="T10" s="42"/>
      <c r="U10" s="42"/>
      <c r="V10" s="42"/>
      <c r="W10" s="42"/>
      <c r="X10" s="42"/>
    </row>
    <row r="11" spans="2:251" s="2" customFormat="1" ht="54" customHeight="1">
      <c r="B11" s="379" t="s">
        <v>120</v>
      </c>
      <c r="C11" s="380"/>
      <c r="D11" s="332" t="s">
        <v>61</v>
      </c>
      <c r="E11" s="332"/>
      <c r="F11" s="332"/>
      <c r="G11" s="332"/>
      <c r="H11" s="332"/>
      <c r="I11" s="406"/>
      <c r="J11" s="532"/>
      <c r="K11" s="532"/>
      <c r="L11" s="532"/>
      <c r="M11" s="96"/>
      <c r="N11" s="535"/>
      <c r="O11" s="535"/>
      <c r="P11" s="535"/>
      <c r="Q11" s="40"/>
      <c r="R11" s="41"/>
      <c r="T11" s="44"/>
      <c r="U11" s="329"/>
      <c r="V11" s="329"/>
      <c r="W11" s="329"/>
      <c r="X11" s="44"/>
      <c r="Z11" s="8"/>
      <c r="AA11" s="8"/>
    </row>
    <row r="12" spans="2:251" s="2" customFormat="1" ht="79.150000000000006" customHeight="1">
      <c r="B12" s="330" t="s">
        <v>13</v>
      </c>
      <c r="C12" s="331"/>
      <c r="D12" s="332" t="s">
        <v>60</v>
      </c>
      <c r="E12" s="332"/>
      <c r="F12" s="332"/>
      <c r="G12" s="332"/>
      <c r="H12" s="332"/>
      <c r="I12" s="406"/>
      <c r="J12" s="532"/>
      <c r="K12" s="532"/>
      <c r="L12" s="532"/>
      <c r="M12" s="98"/>
      <c r="N12" s="534"/>
      <c r="O12" s="534"/>
      <c r="P12" s="534"/>
      <c r="Q12" s="99"/>
      <c r="R12" s="41"/>
      <c r="T12" s="46"/>
      <c r="U12" s="333"/>
      <c r="V12" s="333"/>
      <c r="W12" s="333"/>
      <c r="X12" s="48"/>
      <c r="Z12" s="13"/>
      <c r="AA12" s="49"/>
      <c r="AB12" s="14"/>
    </row>
    <row r="13" spans="2:251" s="2" customFormat="1" ht="74.25" customHeight="1">
      <c r="B13" s="397" t="s">
        <v>14</v>
      </c>
      <c r="C13" s="398"/>
      <c r="D13" s="399">
        <v>2024730010117</v>
      </c>
      <c r="E13" s="399"/>
      <c r="F13" s="399"/>
      <c r="G13" s="399"/>
      <c r="H13" s="399"/>
      <c r="I13" s="400"/>
      <c r="J13" s="532"/>
      <c r="K13" s="532"/>
      <c r="L13" s="532"/>
      <c r="M13" s="100"/>
      <c r="N13" s="536"/>
      <c r="O13" s="536"/>
      <c r="P13" s="536"/>
      <c r="Q13" s="101"/>
      <c r="R13" s="41"/>
      <c r="T13" s="46"/>
      <c r="U13" s="333"/>
      <c r="V13" s="333"/>
      <c r="W13" s="333"/>
      <c r="X13" s="48"/>
      <c r="Z13" s="13"/>
      <c r="AA13" s="49"/>
      <c r="AB13" s="14"/>
    </row>
    <row r="14" spans="2:251" s="6" customFormat="1" ht="70.900000000000006" customHeight="1">
      <c r="B14" s="17" t="s">
        <v>123</v>
      </c>
      <c r="C14" s="111" t="s">
        <v>162</v>
      </c>
      <c r="D14" s="328" t="s">
        <v>161</v>
      </c>
      <c r="E14" s="328"/>
      <c r="F14" s="328"/>
      <c r="G14" s="328"/>
      <c r="H14" s="328"/>
      <c r="I14" s="328"/>
      <c r="J14" s="532"/>
      <c r="K14" s="532"/>
      <c r="L14" s="532"/>
      <c r="M14" s="102"/>
      <c r="N14" s="404"/>
      <c r="O14" s="404"/>
      <c r="P14" s="404"/>
      <c r="Q14" s="103"/>
      <c r="R14" s="124"/>
      <c r="S14" s="25"/>
      <c r="T14" s="125"/>
      <c r="U14" s="537"/>
      <c r="V14" s="537"/>
      <c r="W14" s="126"/>
      <c r="X14" s="57"/>
      <c r="Y14" s="60"/>
      <c r="Z14" s="71"/>
      <c r="AA14" s="59"/>
      <c r="AB14" s="24"/>
      <c r="AC14" s="25"/>
      <c r="AD14" s="123"/>
    </row>
    <row r="15" spans="2:251" ht="28.5" customHeight="1">
      <c r="B15" s="355" t="s">
        <v>44</v>
      </c>
      <c r="C15" s="326" t="s">
        <v>79</v>
      </c>
      <c r="D15" s="325" t="s">
        <v>80</v>
      </c>
      <c r="E15" s="325" t="s">
        <v>15</v>
      </c>
      <c r="F15" s="325" t="s">
        <v>81</v>
      </c>
      <c r="G15" s="359" t="s">
        <v>82</v>
      </c>
      <c r="H15" s="325" t="s">
        <v>83</v>
      </c>
      <c r="I15" s="360" t="s">
        <v>84</v>
      </c>
      <c r="J15" s="361"/>
      <c r="K15" s="361"/>
      <c r="L15" s="362"/>
      <c r="M15" s="325" t="s">
        <v>16</v>
      </c>
      <c r="N15" s="325"/>
      <c r="O15" s="387" t="s">
        <v>47</v>
      </c>
      <c r="P15" s="387"/>
      <c r="Q15" s="387"/>
      <c r="R15" s="36"/>
      <c r="S15" s="36"/>
      <c r="T15" s="55"/>
      <c r="U15" s="324"/>
      <c r="V15" s="324"/>
      <c r="W15" s="36"/>
      <c r="X15" s="57"/>
      <c r="Y15" s="36"/>
      <c r="Z15" s="58"/>
      <c r="AA15" s="59"/>
      <c r="AB15" s="24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</row>
    <row r="16" spans="2:251" ht="33.75" customHeight="1">
      <c r="B16" s="356"/>
      <c r="C16" s="326"/>
      <c r="D16" s="325"/>
      <c r="E16" s="325"/>
      <c r="F16" s="325"/>
      <c r="G16" s="325"/>
      <c r="H16" s="325"/>
      <c r="I16" s="363"/>
      <c r="J16" s="364"/>
      <c r="K16" s="364"/>
      <c r="L16" s="365"/>
      <c r="M16" s="325"/>
      <c r="N16" s="325"/>
      <c r="O16" s="325" t="s">
        <v>17</v>
      </c>
      <c r="P16" s="325" t="s">
        <v>18</v>
      </c>
      <c r="Q16" s="326" t="s">
        <v>19</v>
      </c>
      <c r="R16" s="36"/>
      <c r="S16" s="36"/>
      <c r="T16" s="60"/>
      <c r="U16" s="324"/>
      <c r="V16" s="324"/>
      <c r="W16" s="36"/>
      <c r="X16" s="61"/>
      <c r="Y16" s="36"/>
      <c r="Z16" s="58"/>
      <c r="AA16" s="59"/>
      <c r="AB16" s="24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</row>
    <row r="17" spans="2:251" ht="39.75" customHeight="1">
      <c r="B17" s="357"/>
      <c r="C17" s="326"/>
      <c r="D17" s="325"/>
      <c r="E17" s="325"/>
      <c r="F17" s="325"/>
      <c r="G17" s="325"/>
      <c r="H17" s="325"/>
      <c r="I17" s="62" t="s">
        <v>20</v>
      </c>
      <c r="J17" s="62" t="s">
        <v>21</v>
      </c>
      <c r="K17" s="62" t="s">
        <v>22</v>
      </c>
      <c r="L17" s="63" t="s">
        <v>85</v>
      </c>
      <c r="M17" s="53" t="s">
        <v>23</v>
      </c>
      <c r="N17" s="54" t="s">
        <v>24</v>
      </c>
      <c r="O17" s="325"/>
      <c r="P17" s="325"/>
      <c r="Q17" s="326"/>
      <c r="R17" s="36"/>
      <c r="S17" s="36"/>
      <c r="T17" s="27"/>
      <c r="U17" s="324"/>
      <c r="V17" s="324"/>
      <c r="X17" s="59"/>
      <c r="Z17" s="58"/>
      <c r="AA17" s="59"/>
      <c r="AB17" s="24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</row>
    <row r="18" spans="2:251" ht="33" customHeight="1">
      <c r="B18" s="395" t="s">
        <v>332</v>
      </c>
      <c r="C18" s="327" t="s">
        <v>157</v>
      </c>
      <c r="D18" s="18" t="s">
        <v>87</v>
      </c>
      <c r="E18" s="319" t="s">
        <v>160</v>
      </c>
      <c r="F18" s="64">
        <v>1</v>
      </c>
      <c r="G18" s="18" t="s">
        <v>87</v>
      </c>
      <c r="H18" s="66">
        <f>+I18</f>
        <v>130000000</v>
      </c>
      <c r="I18" s="66">
        <v>130000000</v>
      </c>
      <c r="J18" s="67"/>
      <c r="K18" s="68"/>
      <c r="L18" s="69"/>
      <c r="M18" s="538">
        <v>45658</v>
      </c>
      <c r="N18" s="538">
        <v>46022</v>
      </c>
      <c r="O18" s="266">
        <f>+F19/F18</f>
        <v>0</v>
      </c>
      <c r="P18" s="266">
        <f>+H19/H18</f>
        <v>0</v>
      </c>
      <c r="Q18" s="267" t="e">
        <f>+(O18*O18)/P18</f>
        <v>#DIV/0!</v>
      </c>
      <c r="T18" s="27"/>
      <c r="U18" s="324"/>
      <c r="V18" s="324"/>
      <c r="X18" s="70"/>
      <c r="Z18" s="71"/>
      <c r="AA18" s="59"/>
      <c r="AB18" s="24"/>
    </row>
    <row r="19" spans="2:251" ht="37.5" customHeight="1">
      <c r="B19" s="395"/>
      <c r="C19" s="327"/>
      <c r="D19" s="18" t="s">
        <v>28</v>
      </c>
      <c r="E19" s="320"/>
      <c r="F19" s="64"/>
      <c r="G19" s="18" t="s">
        <v>88</v>
      </c>
      <c r="H19" s="65"/>
      <c r="I19" s="66"/>
      <c r="J19" s="67"/>
      <c r="K19" s="68"/>
      <c r="L19" s="67"/>
      <c r="M19" s="538"/>
      <c r="N19" s="538"/>
      <c r="O19" s="266"/>
      <c r="P19" s="266"/>
      <c r="Q19" s="267"/>
      <c r="T19" s="27"/>
      <c r="U19" s="56"/>
      <c r="V19" s="56"/>
      <c r="X19" s="70"/>
      <c r="Z19" s="71"/>
      <c r="AA19" s="59"/>
      <c r="AB19" s="24"/>
    </row>
    <row r="20" spans="2:251" ht="21.6" customHeight="1">
      <c r="B20" s="389"/>
      <c r="C20" s="390" t="s">
        <v>50</v>
      </c>
      <c r="D20" s="18" t="s">
        <v>26</v>
      </c>
      <c r="E20" s="391"/>
      <c r="F20" s="106"/>
      <c r="G20" s="18" t="s">
        <v>26</v>
      </c>
      <c r="H20" s="122">
        <f>+H18</f>
        <v>130000000</v>
      </c>
      <c r="I20" s="122">
        <f>+I18</f>
        <v>130000000</v>
      </c>
      <c r="J20" s="67"/>
      <c r="K20" s="67"/>
      <c r="L20" s="67"/>
      <c r="M20" s="67"/>
      <c r="N20" s="107"/>
      <c r="O20" s="393"/>
      <c r="P20" s="393"/>
      <c r="Q20" s="389"/>
    </row>
    <row r="21" spans="2:251" ht="22.15" customHeight="1">
      <c r="B21" s="389"/>
      <c r="C21" s="390"/>
      <c r="D21" s="18" t="s">
        <v>28</v>
      </c>
      <c r="E21" s="392"/>
      <c r="F21" s="106"/>
      <c r="G21" s="18" t="s">
        <v>88</v>
      </c>
      <c r="H21" s="121"/>
      <c r="I21" s="73"/>
      <c r="J21" s="72"/>
      <c r="K21" s="108"/>
      <c r="L21" s="72"/>
      <c r="M21" s="72"/>
      <c r="N21" s="83"/>
      <c r="O21" s="393"/>
      <c r="P21" s="393"/>
      <c r="Q21" s="389"/>
    </row>
    <row r="22" spans="2:251">
      <c r="D22" s="84"/>
      <c r="H22" s="32"/>
      <c r="I22" s="85"/>
      <c r="J22" s="58"/>
      <c r="K22" s="58"/>
      <c r="L22" s="58"/>
      <c r="M22" s="86"/>
      <c r="N22" s="86"/>
      <c r="O22" s="85"/>
      <c r="P22" s="87"/>
      <c r="Q22" s="87"/>
      <c r="R22" s="87"/>
    </row>
    <row r="23" spans="2:251" ht="31.5">
      <c r="B23" s="311" t="s">
        <v>97</v>
      </c>
      <c r="C23" s="311"/>
      <c r="D23" s="287" t="s">
        <v>43</v>
      </c>
      <c r="E23" s="287"/>
      <c r="F23" s="287"/>
      <c r="G23" s="287"/>
      <c r="H23" s="287"/>
      <c r="I23" s="287"/>
      <c r="J23" s="89" t="s">
        <v>98</v>
      </c>
      <c r="K23" s="287" t="s">
        <v>99</v>
      </c>
      <c r="L23" s="287"/>
      <c r="M23" s="312" t="s">
        <v>100</v>
      </c>
      <c r="N23" s="313"/>
      <c r="O23" s="313"/>
      <c r="P23" s="313"/>
      <c r="Q23" s="313"/>
    </row>
    <row r="24" spans="2:251" ht="26.25" customHeight="1">
      <c r="B24" s="301"/>
      <c r="C24" s="303"/>
      <c r="D24" s="277" t="s">
        <v>159</v>
      </c>
      <c r="E24" s="278"/>
      <c r="F24" s="278"/>
      <c r="G24" s="278"/>
      <c r="H24" s="278"/>
      <c r="I24" s="279"/>
      <c r="J24" s="388" t="s">
        <v>106</v>
      </c>
      <c r="K24" s="90" t="s">
        <v>26</v>
      </c>
      <c r="L24" s="109"/>
      <c r="M24" s="314" t="s">
        <v>51</v>
      </c>
      <c r="N24" s="314"/>
      <c r="O24" s="314"/>
      <c r="P24" s="314"/>
      <c r="Q24" s="314"/>
    </row>
    <row r="25" spans="2:251" ht="18" customHeight="1">
      <c r="B25" s="307"/>
      <c r="C25" s="309"/>
      <c r="D25" s="280"/>
      <c r="E25" s="281"/>
      <c r="F25" s="281"/>
      <c r="G25" s="281"/>
      <c r="H25" s="281"/>
      <c r="I25" s="282"/>
      <c r="J25" s="388"/>
      <c r="K25" s="90" t="s">
        <v>28</v>
      </c>
      <c r="L25" s="92"/>
      <c r="M25" s="314"/>
      <c r="N25" s="314"/>
      <c r="O25" s="314"/>
      <c r="P25" s="314"/>
      <c r="Q25" s="314"/>
    </row>
    <row r="26" spans="2:251" ht="15" customHeight="1">
      <c r="B26" s="415" t="s">
        <v>132</v>
      </c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539" t="s">
        <v>113</v>
      </c>
      <c r="N26" s="540"/>
      <c r="O26" s="540"/>
      <c r="P26" s="540"/>
      <c r="Q26" s="541"/>
    </row>
    <row r="27" spans="2:251" ht="29.25" customHeight="1">
      <c r="B27" s="415"/>
      <c r="C27" s="415"/>
      <c r="D27" s="415"/>
      <c r="E27" s="415"/>
      <c r="F27" s="415"/>
      <c r="G27" s="415"/>
      <c r="H27" s="415"/>
      <c r="I27" s="415"/>
      <c r="J27" s="415"/>
      <c r="K27" s="415"/>
      <c r="L27" s="415"/>
      <c r="M27" s="542"/>
      <c r="N27" s="543"/>
      <c r="O27" s="543"/>
      <c r="P27" s="543"/>
      <c r="Q27" s="544"/>
    </row>
    <row r="28" spans="2:251" ht="44.45" customHeight="1">
      <c r="B28" s="415"/>
      <c r="C28" s="415"/>
      <c r="D28" s="415"/>
      <c r="E28" s="415"/>
      <c r="F28" s="415"/>
      <c r="G28" s="415"/>
      <c r="H28" s="415"/>
      <c r="I28" s="415"/>
      <c r="J28" s="415"/>
      <c r="K28" s="415"/>
      <c r="L28" s="415"/>
      <c r="M28" s="545"/>
      <c r="N28" s="546"/>
      <c r="O28" s="546"/>
      <c r="P28" s="546"/>
      <c r="Q28" s="547"/>
    </row>
    <row r="29" spans="2:251" ht="15.75"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2:251" ht="15.75"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2:251" ht="15.75"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2:251" ht="15.75"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8:53" ht="15.75"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8:53" ht="15.75"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8:53" ht="15.75"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8:53" ht="15.75"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8:53" ht="15.7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8:53" ht="15.7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8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8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8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8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8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8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8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8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8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8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</sheetData>
  <mergeCells count="75">
    <mergeCell ref="B26:L28"/>
    <mergeCell ref="M26:Q28"/>
    <mergeCell ref="B23:C23"/>
    <mergeCell ref="D23:I23"/>
    <mergeCell ref="K23:L23"/>
    <mergeCell ref="M23:Q23"/>
    <mergeCell ref="B24:C25"/>
    <mergeCell ref="D24:I25"/>
    <mergeCell ref="J24:J25"/>
    <mergeCell ref="M24:Q25"/>
    <mergeCell ref="B20:B21"/>
    <mergeCell ref="C20:C21"/>
    <mergeCell ref="E20:E21"/>
    <mergeCell ref="O20:O21"/>
    <mergeCell ref="P20:P21"/>
    <mergeCell ref="Q20:Q21"/>
    <mergeCell ref="P18:P19"/>
    <mergeCell ref="Q18:Q19"/>
    <mergeCell ref="U18:V18"/>
    <mergeCell ref="O18:O19"/>
    <mergeCell ref="B18:B19"/>
    <mergeCell ref="C18:C19"/>
    <mergeCell ref="E18:E19"/>
    <mergeCell ref="M18:M19"/>
    <mergeCell ref="N18:N19"/>
    <mergeCell ref="M15:N16"/>
    <mergeCell ref="O15:Q15"/>
    <mergeCell ref="U15:V15"/>
    <mergeCell ref="O16:O17"/>
    <mergeCell ref="P16:P17"/>
    <mergeCell ref="Q16:Q17"/>
    <mergeCell ref="U16:V16"/>
    <mergeCell ref="U17:V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B15:B17"/>
    <mergeCell ref="C15:C17"/>
    <mergeCell ref="D15:D17"/>
    <mergeCell ref="E15:E17"/>
    <mergeCell ref="F15:F17"/>
    <mergeCell ref="H15:H17"/>
    <mergeCell ref="I15:L16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4"/>
  <sheetViews>
    <sheetView topLeftCell="C16" zoomScale="90" zoomScaleNormal="90" workbookViewId="0">
      <selection activeCell="C28" sqref="C28:H31"/>
    </sheetView>
  </sheetViews>
  <sheetFormatPr baseColWidth="10" defaultRowHeight="15"/>
  <cols>
    <col min="1" max="1" width="42.85546875" customWidth="1"/>
    <col min="2" max="2" width="45.42578125" customWidth="1"/>
    <col min="3" max="3" width="21" customWidth="1"/>
    <col min="4" max="4" width="18.7109375" customWidth="1"/>
    <col min="5" max="5" width="18.5703125" customWidth="1"/>
    <col min="6" max="6" width="18.7109375" customWidth="1"/>
    <col min="7" max="7" width="20.28515625" customWidth="1"/>
    <col min="8" max="8" width="22.85546875" customWidth="1"/>
    <col min="9" max="9" width="19.7109375" customWidth="1"/>
    <col min="10" max="11" width="22.28515625" customWidth="1"/>
    <col min="12" max="12" width="17.7109375" customWidth="1"/>
    <col min="13" max="13" width="14.7109375" customWidth="1"/>
    <col min="14" max="14" width="16.85546875" customWidth="1"/>
  </cols>
  <sheetData>
    <row r="1" spans="1:17" ht="15.7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2"/>
      <c r="M1" s="172"/>
      <c r="N1" s="171"/>
      <c r="O1" s="171"/>
      <c r="P1" s="171"/>
      <c r="Q1" s="171"/>
    </row>
    <row r="2" spans="1:17" ht="20.25">
      <c r="A2" s="548"/>
      <c r="B2" s="549"/>
      <c r="C2" s="554" t="s">
        <v>241</v>
      </c>
      <c r="D2" s="555"/>
      <c r="E2" s="555"/>
      <c r="F2" s="555"/>
      <c r="G2" s="555"/>
      <c r="H2" s="555"/>
      <c r="I2" s="555"/>
      <c r="J2" s="549"/>
      <c r="K2" s="557" t="s">
        <v>242</v>
      </c>
      <c r="L2" s="558"/>
      <c r="M2" s="558"/>
      <c r="N2" s="559"/>
      <c r="O2" s="548"/>
      <c r="P2" s="549"/>
      <c r="Q2" s="173"/>
    </row>
    <row r="3" spans="1:17" ht="20.25">
      <c r="A3" s="550"/>
      <c r="B3" s="551"/>
      <c r="C3" s="552"/>
      <c r="D3" s="556"/>
      <c r="E3" s="556"/>
      <c r="F3" s="556"/>
      <c r="G3" s="556"/>
      <c r="H3" s="556"/>
      <c r="I3" s="556"/>
      <c r="J3" s="553"/>
      <c r="K3" s="557" t="s">
        <v>243</v>
      </c>
      <c r="L3" s="558"/>
      <c r="M3" s="558"/>
      <c r="N3" s="559"/>
      <c r="O3" s="550"/>
      <c r="P3" s="551"/>
      <c r="Q3" s="173"/>
    </row>
    <row r="4" spans="1:17" ht="20.25">
      <c r="A4" s="550"/>
      <c r="B4" s="551"/>
      <c r="C4" s="554" t="s">
        <v>244</v>
      </c>
      <c r="D4" s="555"/>
      <c r="E4" s="555"/>
      <c r="F4" s="555"/>
      <c r="G4" s="555"/>
      <c r="H4" s="555"/>
      <c r="I4" s="555"/>
      <c r="J4" s="549"/>
      <c r="K4" s="557" t="s">
        <v>245</v>
      </c>
      <c r="L4" s="558"/>
      <c r="M4" s="558"/>
      <c r="N4" s="559"/>
      <c r="O4" s="550"/>
      <c r="P4" s="551"/>
      <c r="Q4" s="173"/>
    </row>
    <row r="5" spans="1:17" ht="20.25">
      <c r="A5" s="552"/>
      <c r="B5" s="553"/>
      <c r="C5" s="552"/>
      <c r="D5" s="556"/>
      <c r="E5" s="556"/>
      <c r="F5" s="556"/>
      <c r="G5" s="556"/>
      <c r="H5" s="556"/>
      <c r="I5" s="556"/>
      <c r="J5" s="553"/>
      <c r="K5" s="557" t="s">
        <v>246</v>
      </c>
      <c r="L5" s="558"/>
      <c r="M5" s="558"/>
      <c r="N5" s="559"/>
      <c r="O5" s="552"/>
      <c r="P5" s="553"/>
      <c r="Q5" s="173"/>
    </row>
    <row r="6" spans="1:17" ht="20.25">
      <c r="A6" s="174"/>
      <c r="B6" s="560"/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173"/>
    </row>
    <row r="7" spans="1:17" ht="20.25">
      <c r="A7" s="175" t="s">
        <v>70</v>
      </c>
      <c r="B7" s="175" t="s">
        <v>163</v>
      </c>
      <c r="C7" s="562" t="s">
        <v>247</v>
      </c>
      <c r="D7" s="558"/>
      <c r="E7" s="558"/>
      <c r="F7" s="558"/>
      <c r="G7" s="558"/>
      <c r="H7" s="558"/>
      <c r="I7" s="558"/>
      <c r="J7" s="558"/>
      <c r="K7" s="558"/>
      <c r="L7" s="558"/>
      <c r="M7" s="558"/>
      <c r="N7" s="558"/>
      <c r="O7" s="558"/>
      <c r="P7" s="559"/>
      <c r="Q7" s="173"/>
    </row>
    <row r="8" spans="1:17" ht="20.25">
      <c r="A8" s="562" t="s">
        <v>248</v>
      </c>
      <c r="B8" s="559"/>
      <c r="C8" s="563" t="s">
        <v>4</v>
      </c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174"/>
    </row>
    <row r="9" spans="1:17" ht="20.25">
      <c r="A9" s="564" t="s">
        <v>74</v>
      </c>
      <c r="B9" s="559"/>
      <c r="C9" s="565" t="s">
        <v>249</v>
      </c>
      <c r="D9" s="558"/>
      <c r="E9" s="558"/>
      <c r="F9" s="558"/>
      <c r="G9" s="558"/>
      <c r="H9" s="559"/>
      <c r="I9" s="566" t="s">
        <v>250</v>
      </c>
      <c r="J9" s="555"/>
      <c r="K9" s="549"/>
      <c r="L9" s="567" t="s">
        <v>6</v>
      </c>
      <c r="M9" s="558"/>
      <c r="N9" s="558"/>
      <c r="O9" s="558"/>
      <c r="P9" s="559"/>
      <c r="Q9" s="176"/>
    </row>
    <row r="10" spans="1:17" ht="20.25">
      <c r="A10" s="564" t="s">
        <v>7</v>
      </c>
      <c r="B10" s="559"/>
      <c r="C10" s="568" t="s">
        <v>251</v>
      </c>
      <c r="D10" s="558"/>
      <c r="E10" s="558"/>
      <c r="F10" s="558"/>
      <c r="G10" s="558"/>
      <c r="H10" s="559"/>
      <c r="I10" s="550"/>
      <c r="J10" s="561"/>
      <c r="K10" s="551"/>
      <c r="L10" s="177" t="s">
        <v>8</v>
      </c>
      <c r="M10" s="569" t="s">
        <v>9</v>
      </c>
      <c r="N10" s="558"/>
      <c r="O10" s="559"/>
      <c r="P10" s="177" t="s">
        <v>10</v>
      </c>
      <c r="Q10" s="176"/>
    </row>
    <row r="11" spans="1:17" ht="49.5" customHeight="1">
      <c r="A11" s="570" t="s">
        <v>11</v>
      </c>
      <c r="B11" s="559"/>
      <c r="C11" s="571" t="s">
        <v>252</v>
      </c>
      <c r="D11" s="558"/>
      <c r="E11" s="558"/>
      <c r="F11" s="558"/>
      <c r="G11" s="558"/>
      <c r="H11" s="559"/>
      <c r="I11" s="550"/>
      <c r="J11" s="561"/>
      <c r="K11" s="551"/>
      <c r="L11" s="178"/>
      <c r="M11" s="572"/>
      <c r="N11" s="558"/>
      <c r="O11" s="559"/>
      <c r="P11" s="179"/>
      <c r="Q11" s="176"/>
    </row>
    <row r="12" spans="1:17" ht="108.75" customHeight="1">
      <c r="A12" s="573" t="s">
        <v>13</v>
      </c>
      <c r="B12" s="559"/>
      <c r="C12" s="574" t="s">
        <v>253</v>
      </c>
      <c r="D12" s="558"/>
      <c r="E12" s="558"/>
      <c r="F12" s="558"/>
      <c r="G12" s="558"/>
      <c r="H12" s="559"/>
      <c r="I12" s="550"/>
      <c r="J12" s="561"/>
      <c r="K12" s="551"/>
      <c r="L12" s="180"/>
      <c r="M12" s="575"/>
      <c r="N12" s="558"/>
      <c r="O12" s="559"/>
      <c r="P12" s="181"/>
      <c r="Q12" s="176"/>
    </row>
    <row r="13" spans="1:17" ht="48.75" customHeight="1">
      <c r="A13" s="580" t="s">
        <v>14</v>
      </c>
      <c r="B13" s="549"/>
      <c r="C13" s="581" t="s">
        <v>254</v>
      </c>
      <c r="D13" s="555"/>
      <c r="E13" s="555"/>
      <c r="F13" s="555"/>
      <c r="G13" s="555"/>
      <c r="H13" s="549"/>
      <c r="I13" s="550"/>
      <c r="J13" s="561"/>
      <c r="K13" s="551"/>
      <c r="L13" s="182"/>
      <c r="M13" s="582"/>
      <c r="N13" s="558"/>
      <c r="O13" s="559"/>
      <c r="P13" s="183"/>
      <c r="Q13" s="176"/>
    </row>
    <row r="14" spans="1:17" ht="111.75" customHeight="1">
      <c r="A14" s="184" t="s">
        <v>255</v>
      </c>
      <c r="B14" s="185" t="s">
        <v>256</v>
      </c>
      <c r="C14" s="583" t="s">
        <v>257</v>
      </c>
      <c r="D14" s="584"/>
      <c r="E14" s="584"/>
      <c r="F14" s="584"/>
      <c r="G14" s="584"/>
      <c r="H14" s="584"/>
      <c r="I14" s="556"/>
      <c r="J14" s="556"/>
      <c r="K14" s="553"/>
      <c r="L14" s="186"/>
      <c r="M14" s="582"/>
      <c r="N14" s="558"/>
      <c r="O14" s="559"/>
      <c r="P14" s="187"/>
      <c r="Q14" s="176"/>
    </row>
    <row r="15" spans="1:17" ht="15.75">
      <c r="A15" s="576" t="s">
        <v>44</v>
      </c>
      <c r="B15" s="579" t="s">
        <v>79</v>
      </c>
      <c r="C15" s="576" t="s">
        <v>258</v>
      </c>
      <c r="D15" s="576" t="s">
        <v>15</v>
      </c>
      <c r="E15" s="576" t="s">
        <v>81</v>
      </c>
      <c r="F15" s="586" t="s">
        <v>259</v>
      </c>
      <c r="G15" s="576" t="s">
        <v>83</v>
      </c>
      <c r="H15" s="587" t="s">
        <v>84</v>
      </c>
      <c r="I15" s="555"/>
      <c r="J15" s="555"/>
      <c r="K15" s="549"/>
      <c r="L15" s="588" t="s">
        <v>16</v>
      </c>
      <c r="M15" s="549"/>
      <c r="N15" s="589" t="s">
        <v>47</v>
      </c>
      <c r="O15" s="558"/>
      <c r="P15" s="559"/>
      <c r="Q15" s="171"/>
    </row>
    <row r="16" spans="1:17" ht="15.75">
      <c r="A16" s="577"/>
      <c r="B16" s="577"/>
      <c r="C16" s="577"/>
      <c r="D16" s="577"/>
      <c r="E16" s="577"/>
      <c r="F16" s="577"/>
      <c r="G16" s="577"/>
      <c r="H16" s="552"/>
      <c r="I16" s="556"/>
      <c r="J16" s="556"/>
      <c r="K16" s="553"/>
      <c r="L16" s="552"/>
      <c r="M16" s="553"/>
      <c r="N16" s="590" t="s">
        <v>17</v>
      </c>
      <c r="O16" s="590" t="s">
        <v>18</v>
      </c>
      <c r="P16" s="591" t="s">
        <v>19</v>
      </c>
      <c r="Q16" s="171"/>
    </row>
    <row r="17" spans="1:17" ht="31.5">
      <c r="A17" s="578"/>
      <c r="B17" s="578"/>
      <c r="C17" s="578"/>
      <c r="D17" s="578"/>
      <c r="E17" s="578"/>
      <c r="F17" s="578"/>
      <c r="G17" s="578"/>
      <c r="H17" s="188" t="s">
        <v>20</v>
      </c>
      <c r="I17" s="188" t="s">
        <v>21</v>
      </c>
      <c r="J17" s="188" t="s">
        <v>22</v>
      </c>
      <c r="K17" s="189" t="s">
        <v>85</v>
      </c>
      <c r="L17" s="190" t="s">
        <v>23</v>
      </c>
      <c r="M17" s="191" t="s">
        <v>24</v>
      </c>
      <c r="N17" s="578"/>
      <c r="O17" s="578"/>
      <c r="P17" s="578"/>
      <c r="Q17" s="171"/>
    </row>
    <row r="18" spans="1:17" ht="36.75" customHeight="1">
      <c r="A18" s="595" t="s">
        <v>260</v>
      </c>
      <c r="B18" s="597" t="s">
        <v>261</v>
      </c>
      <c r="C18" s="190" t="s">
        <v>87</v>
      </c>
      <c r="D18" s="594" t="s">
        <v>262</v>
      </c>
      <c r="E18" s="192">
        <v>6</v>
      </c>
      <c r="F18" s="190" t="s">
        <v>87</v>
      </c>
      <c r="G18" s="193">
        <f>+H18+K18</f>
        <v>330000000</v>
      </c>
      <c r="H18" s="194">
        <v>50000000</v>
      </c>
      <c r="I18" s="195"/>
      <c r="J18" s="195"/>
      <c r="K18" s="196">
        <v>280000000</v>
      </c>
      <c r="L18" s="197">
        <v>45658</v>
      </c>
      <c r="M18" s="197">
        <v>46022</v>
      </c>
      <c r="N18" s="585">
        <f>+E19/E18</f>
        <v>0</v>
      </c>
      <c r="O18" s="585">
        <f>+G19/G18</f>
        <v>0</v>
      </c>
      <c r="P18" s="585" t="e">
        <f>+(N18*N18)/O18</f>
        <v>#DIV/0!</v>
      </c>
      <c r="Q18" s="171"/>
    </row>
    <row r="19" spans="1:17" ht="46.9" customHeight="1">
      <c r="A19" s="596"/>
      <c r="B19" s="556"/>
      <c r="C19" s="190" t="s">
        <v>28</v>
      </c>
      <c r="D19" s="577"/>
      <c r="E19" s="198"/>
      <c r="F19" s="190" t="s">
        <v>88</v>
      </c>
      <c r="G19" s="199"/>
      <c r="H19" s="194"/>
      <c r="I19" s="195"/>
      <c r="J19" s="195"/>
      <c r="K19" s="195"/>
      <c r="L19" s="197"/>
      <c r="M19" s="197"/>
      <c r="N19" s="578"/>
      <c r="O19" s="578"/>
      <c r="P19" s="578"/>
      <c r="Q19" s="171"/>
    </row>
    <row r="20" spans="1:17" ht="46.5" customHeight="1">
      <c r="A20" s="596"/>
      <c r="B20" s="592" t="s">
        <v>263</v>
      </c>
      <c r="C20" s="190" t="s">
        <v>26</v>
      </c>
      <c r="D20" s="594" t="s">
        <v>264</v>
      </c>
      <c r="E20" s="192">
        <v>3000</v>
      </c>
      <c r="F20" s="190" t="s">
        <v>26</v>
      </c>
      <c r="G20" s="196">
        <f>SUM(H20+K20)</f>
        <v>227000000</v>
      </c>
      <c r="H20" s="194">
        <v>102000000</v>
      </c>
      <c r="I20" s="195"/>
      <c r="J20" s="195"/>
      <c r="K20" s="196">
        <v>125000000</v>
      </c>
      <c r="L20" s="197">
        <v>45658</v>
      </c>
      <c r="M20" s="197">
        <v>46022</v>
      </c>
      <c r="N20" s="585">
        <f>+E21/E20</f>
        <v>0</v>
      </c>
      <c r="O20" s="585">
        <f>+G21/G20</f>
        <v>0</v>
      </c>
      <c r="P20" s="585" t="e">
        <f>+(N20*N20)/O20</f>
        <v>#DIV/0!</v>
      </c>
      <c r="Q20" s="171"/>
    </row>
    <row r="21" spans="1:17" ht="58.9" customHeight="1">
      <c r="A21" s="596"/>
      <c r="B21" s="577"/>
      <c r="C21" s="190" t="s">
        <v>28</v>
      </c>
      <c r="D21" s="578"/>
      <c r="E21" s="200"/>
      <c r="F21" s="190" t="s">
        <v>88</v>
      </c>
      <c r="G21" s="201"/>
      <c r="H21" s="201"/>
      <c r="I21" s="195"/>
      <c r="J21" s="195"/>
      <c r="K21" s="195"/>
      <c r="L21" s="202"/>
      <c r="M21" s="203"/>
      <c r="N21" s="578"/>
      <c r="O21" s="578"/>
      <c r="P21" s="578"/>
      <c r="Q21" s="171"/>
    </row>
    <row r="22" spans="1:17" ht="39" customHeight="1">
      <c r="A22" s="592" t="s">
        <v>265</v>
      </c>
      <c r="B22" s="593" t="s">
        <v>266</v>
      </c>
      <c r="C22" s="190" t="s">
        <v>26</v>
      </c>
      <c r="D22" s="594" t="s">
        <v>264</v>
      </c>
      <c r="E22" s="192">
        <v>3000</v>
      </c>
      <c r="F22" s="190" t="s">
        <v>26</v>
      </c>
      <c r="G22" s="204">
        <f>SUM(H22+K22)</f>
        <v>155400000</v>
      </c>
      <c r="H22" s="194">
        <v>60400000</v>
      </c>
      <c r="I22" s="195"/>
      <c r="J22" s="195"/>
      <c r="K22" s="193">
        <v>95000000</v>
      </c>
      <c r="L22" s="197">
        <v>45658</v>
      </c>
      <c r="M22" s="197">
        <v>46022</v>
      </c>
      <c r="N22" s="585">
        <f>+E23/E22</f>
        <v>0</v>
      </c>
      <c r="O22" s="585">
        <f>+G23/'[1]PLAN DE ADQUISICIONES'!F11</f>
        <v>0</v>
      </c>
      <c r="P22" s="585" t="e">
        <f t="shared" ref="P22" si="0">+(N22*N22)/O22</f>
        <v>#DIV/0!</v>
      </c>
      <c r="Q22" s="171"/>
    </row>
    <row r="23" spans="1:17" ht="45.75" customHeight="1">
      <c r="A23" s="578"/>
      <c r="B23" s="556"/>
      <c r="C23" s="190" t="s">
        <v>28</v>
      </c>
      <c r="D23" s="578"/>
      <c r="E23" s="205"/>
      <c r="F23" s="190" t="s">
        <v>88</v>
      </c>
      <c r="G23" s="194"/>
      <c r="H23" s="195"/>
      <c r="I23" s="195"/>
      <c r="J23" s="195"/>
      <c r="K23" s="195"/>
      <c r="L23" s="195"/>
      <c r="M23" s="206"/>
      <c r="N23" s="578"/>
      <c r="O23" s="578"/>
      <c r="P23" s="578"/>
      <c r="Q23" s="171"/>
    </row>
    <row r="24" spans="1:17" ht="15.75">
      <c r="A24" s="598"/>
      <c r="B24" s="599" t="s">
        <v>50</v>
      </c>
      <c r="C24" s="190" t="s">
        <v>26</v>
      </c>
      <c r="D24" s="594"/>
      <c r="E24" s="192"/>
      <c r="F24" s="190" t="s">
        <v>26</v>
      </c>
      <c r="G24" s="204">
        <f>+H24+K24</f>
        <v>712400000</v>
      </c>
      <c r="H24" s="194">
        <f>SUM(H22+H20+H18)</f>
        <v>212400000</v>
      </c>
      <c r="I24" s="195"/>
      <c r="J24" s="195"/>
      <c r="K24" s="207">
        <f>SUM(K22+K20+K18)</f>
        <v>500000000</v>
      </c>
      <c r="L24" s="195"/>
      <c r="M24" s="206"/>
      <c r="N24" s="585" t="e">
        <f>+E25/E24</f>
        <v>#DIV/0!</v>
      </c>
      <c r="O24" s="585">
        <f>+G25/'[1]PLAN DE ADQUISICIONES'!F15</f>
        <v>0</v>
      </c>
      <c r="P24" s="585" t="e">
        <f t="shared" ref="P24" si="1">+(N24*N24)/O24</f>
        <v>#DIV/0!</v>
      </c>
      <c r="Q24" s="171"/>
    </row>
    <row r="25" spans="1:17" ht="15.75">
      <c r="A25" s="578"/>
      <c r="B25" s="552"/>
      <c r="C25" s="190" t="s">
        <v>28</v>
      </c>
      <c r="D25" s="578"/>
      <c r="E25" s="208"/>
      <c r="F25" s="190" t="s">
        <v>88</v>
      </c>
      <c r="G25" s="201"/>
      <c r="H25" s="195"/>
      <c r="I25" s="195"/>
      <c r="J25" s="209"/>
      <c r="K25" s="195"/>
      <c r="L25" s="195"/>
      <c r="M25" s="206"/>
      <c r="N25" s="578"/>
      <c r="O25" s="578"/>
      <c r="P25" s="578"/>
      <c r="Q25" s="171"/>
    </row>
    <row r="26" spans="1:17" ht="15.75">
      <c r="A26" s="171"/>
      <c r="B26" s="171"/>
      <c r="C26" s="210"/>
      <c r="D26" s="171"/>
      <c r="E26" s="171"/>
      <c r="F26" s="171"/>
      <c r="G26" s="211"/>
      <c r="H26" s="212"/>
      <c r="I26" s="213"/>
      <c r="J26" s="213"/>
      <c r="K26" s="213"/>
      <c r="L26" s="172"/>
      <c r="M26" s="172"/>
      <c r="N26" s="212"/>
      <c r="O26" s="214"/>
      <c r="P26" s="215"/>
      <c r="Q26" s="214"/>
    </row>
    <row r="27" spans="1:17" ht="31.5">
      <c r="A27" s="602" t="s">
        <v>97</v>
      </c>
      <c r="B27" s="559"/>
      <c r="C27" s="603" t="s">
        <v>43</v>
      </c>
      <c r="D27" s="558"/>
      <c r="E27" s="558"/>
      <c r="F27" s="558"/>
      <c r="G27" s="558"/>
      <c r="H27" s="559"/>
      <c r="I27" s="216" t="s">
        <v>98</v>
      </c>
      <c r="J27" s="603" t="s">
        <v>99</v>
      </c>
      <c r="K27" s="559"/>
      <c r="L27" s="604" t="s">
        <v>45</v>
      </c>
      <c r="M27" s="605"/>
      <c r="N27" s="605"/>
      <c r="O27" s="605"/>
      <c r="P27" s="606"/>
      <c r="Q27" s="171"/>
    </row>
    <row r="28" spans="1:17" ht="15.75">
      <c r="A28" s="607" t="s">
        <v>267</v>
      </c>
      <c r="B28" s="608"/>
      <c r="C28" s="607" t="s">
        <v>268</v>
      </c>
      <c r="D28" s="613"/>
      <c r="E28" s="613"/>
      <c r="F28" s="613"/>
      <c r="G28" s="613"/>
      <c r="H28" s="608"/>
      <c r="I28" s="590" t="s">
        <v>269</v>
      </c>
      <c r="J28" s="591" t="s">
        <v>26</v>
      </c>
      <c r="K28" s="618" t="s">
        <v>270</v>
      </c>
      <c r="L28" s="620" t="s">
        <v>51</v>
      </c>
      <c r="M28" s="621"/>
      <c r="N28" s="621"/>
      <c r="O28" s="621"/>
      <c r="P28" s="622"/>
      <c r="Q28" s="171"/>
    </row>
    <row r="29" spans="1:17" ht="15.75">
      <c r="A29" s="609"/>
      <c r="B29" s="610"/>
      <c r="C29" s="609"/>
      <c r="D29" s="614"/>
      <c r="E29" s="614"/>
      <c r="F29" s="614"/>
      <c r="G29" s="614"/>
      <c r="H29" s="610"/>
      <c r="I29" s="576"/>
      <c r="J29" s="617"/>
      <c r="K29" s="619"/>
      <c r="L29" s="623"/>
      <c r="M29" s="624"/>
      <c r="N29" s="624"/>
      <c r="O29" s="624"/>
      <c r="P29" s="625"/>
      <c r="Q29" s="171"/>
    </row>
    <row r="30" spans="1:17" ht="15.75">
      <c r="A30" s="609"/>
      <c r="B30" s="610"/>
      <c r="C30" s="609"/>
      <c r="D30" s="614"/>
      <c r="E30" s="614"/>
      <c r="F30" s="614"/>
      <c r="G30" s="614"/>
      <c r="H30" s="610"/>
      <c r="I30" s="576"/>
      <c r="J30" s="591" t="s">
        <v>28</v>
      </c>
      <c r="K30" s="626"/>
      <c r="L30" s="628" t="s">
        <v>271</v>
      </c>
      <c r="M30" s="621"/>
      <c r="N30" s="621"/>
      <c r="O30" s="621"/>
      <c r="P30" s="622"/>
      <c r="Q30" s="171"/>
    </row>
    <row r="31" spans="1:17" ht="15.75">
      <c r="A31" s="611"/>
      <c r="B31" s="612"/>
      <c r="C31" s="611"/>
      <c r="D31" s="615"/>
      <c r="E31" s="615"/>
      <c r="F31" s="615"/>
      <c r="G31" s="615"/>
      <c r="H31" s="612"/>
      <c r="I31" s="616"/>
      <c r="J31" s="617"/>
      <c r="K31" s="627"/>
      <c r="L31" s="623"/>
      <c r="M31" s="624"/>
      <c r="N31" s="624"/>
      <c r="O31" s="624"/>
      <c r="P31" s="625"/>
      <c r="Q31" s="171"/>
    </row>
    <row r="32" spans="1:17" ht="15.75">
      <c r="A32" s="600" t="s">
        <v>272</v>
      </c>
      <c r="B32" s="555"/>
      <c r="C32" s="555"/>
      <c r="D32" s="555"/>
      <c r="E32" s="555"/>
      <c r="F32" s="555"/>
      <c r="G32" s="555"/>
      <c r="H32" s="555"/>
      <c r="I32" s="555"/>
      <c r="J32" s="555"/>
      <c r="K32" s="549"/>
      <c r="L32" s="601" t="s">
        <v>113</v>
      </c>
      <c r="M32" s="555"/>
      <c r="N32" s="555"/>
      <c r="O32" s="555"/>
      <c r="P32" s="549"/>
      <c r="Q32" s="171"/>
    </row>
    <row r="33" spans="1:17" ht="15.75">
      <c r="A33" s="552"/>
      <c r="B33" s="556"/>
      <c r="C33" s="556"/>
      <c r="D33" s="556"/>
      <c r="E33" s="556"/>
      <c r="F33" s="556"/>
      <c r="G33" s="556"/>
      <c r="H33" s="556"/>
      <c r="I33" s="556"/>
      <c r="J33" s="556"/>
      <c r="K33" s="553"/>
      <c r="L33" s="552"/>
      <c r="M33" s="556"/>
      <c r="N33" s="556"/>
      <c r="O33" s="556"/>
      <c r="P33" s="553"/>
      <c r="Q33" s="171"/>
    </row>
    <row r="34" spans="1:17" ht="15.75">
      <c r="A34" s="171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2"/>
      <c r="M34" s="172"/>
      <c r="N34" s="171"/>
      <c r="O34" s="171"/>
      <c r="P34" s="171"/>
      <c r="Q34" s="171"/>
    </row>
  </sheetData>
  <mergeCells count="81">
    <mergeCell ref="A32:K33"/>
    <mergeCell ref="L32:P33"/>
    <mergeCell ref="A27:B27"/>
    <mergeCell ref="C27:H27"/>
    <mergeCell ref="J27:K27"/>
    <mergeCell ref="L27:P27"/>
    <mergeCell ref="A28:B31"/>
    <mergeCell ref="C28:H31"/>
    <mergeCell ref="I28:I31"/>
    <mergeCell ref="J28:J29"/>
    <mergeCell ref="K28:K29"/>
    <mergeCell ref="L28:P29"/>
    <mergeCell ref="J30:J31"/>
    <mergeCell ref="K30:K31"/>
    <mergeCell ref="L30:P31"/>
    <mergeCell ref="A24:A25"/>
    <mergeCell ref="B24:B25"/>
    <mergeCell ref="D24:D25"/>
    <mergeCell ref="N24:N25"/>
    <mergeCell ref="O24:O25"/>
    <mergeCell ref="P24:P25"/>
    <mergeCell ref="P20:P21"/>
    <mergeCell ref="A22:A23"/>
    <mergeCell ref="B22:B23"/>
    <mergeCell ref="D22:D23"/>
    <mergeCell ref="N22:N23"/>
    <mergeCell ref="O22:O23"/>
    <mergeCell ref="P22:P23"/>
    <mergeCell ref="A18:A21"/>
    <mergeCell ref="B18:B19"/>
    <mergeCell ref="D18:D19"/>
    <mergeCell ref="N18:N19"/>
    <mergeCell ref="O18:O19"/>
    <mergeCell ref="P18:P19"/>
    <mergeCell ref="B20:B21"/>
    <mergeCell ref="D20:D21"/>
    <mergeCell ref="N20:N21"/>
    <mergeCell ref="O20:O21"/>
    <mergeCell ref="F15:F17"/>
    <mergeCell ref="G15:G17"/>
    <mergeCell ref="H15:K16"/>
    <mergeCell ref="L15:M16"/>
    <mergeCell ref="N15:P15"/>
    <mergeCell ref="N16:N17"/>
    <mergeCell ref="O16:O17"/>
    <mergeCell ref="P16:P17"/>
    <mergeCell ref="M12:O12"/>
    <mergeCell ref="A15:A17"/>
    <mergeCell ref="B15:B17"/>
    <mergeCell ref="C15:C17"/>
    <mergeCell ref="D15:D17"/>
    <mergeCell ref="E15:E17"/>
    <mergeCell ref="A13:B13"/>
    <mergeCell ref="C13:H13"/>
    <mergeCell ref="M13:O13"/>
    <mergeCell ref="C14:H14"/>
    <mergeCell ref="M14:O14"/>
    <mergeCell ref="B6:P6"/>
    <mergeCell ref="C7:P7"/>
    <mergeCell ref="A8:B8"/>
    <mergeCell ref="C8:P8"/>
    <mergeCell ref="A9:B9"/>
    <mergeCell ref="C9:H9"/>
    <mergeCell ref="I9:K14"/>
    <mergeCell ref="L9:P9"/>
    <mergeCell ref="A10:B10"/>
    <mergeCell ref="C10:H10"/>
    <mergeCell ref="M10:O10"/>
    <mergeCell ref="A11:B11"/>
    <mergeCell ref="C11:H11"/>
    <mergeCell ref="M11:O11"/>
    <mergeCell ref="A12:B12"/>
    <mergeCell ref="C12:H12"/>
    <mergeCell ref="A2:B5"/>
    <mergeCell ref="C2:J3"/>
    <mergeCell ref="K2:N2"/>
    <mergeCell ref="O2:P5"/>
    <mergeCell ref="K3:N3"/>
    <mergeCell ref="C4:J5"/>
    <mergeCell ref="K4:N4"/>
    <mergeCell ref="K5:N5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79"/>
  <sheetViews>
    <sheetView topLeftCell="C22" zoomScale="90" zoomScaleNormal="90" workbookViewId="0">
      <selection activeCell="I32" sqref="I32"/>
    </sheetView>
  </sheetViews>
  <sheetFormatPr baseColWidth="10" defaultColWidth="12.5703125" defaultRowHeight="15"/>
  <cols>
    <col min="1" max="1" width="6.7109375" style="25" customWidth="1"/>
    <col min="2" max="2" width="45.42578125" style="25" customWidth="1"/>
    <col min="3" max="3" width="86.85546875" style="25" customWidth="1"/>
    <col min="4" max="4" width="16.85546875" style="25" customWidth="1"/>
    <col min="5" max="5" width="26.140625" style="25" customWidth="1"/>
    <col min="6" max="6" width="16.7109375" style="25" customWidth="1"/>
    <col min="7" max="7" width="18" style="25" customWidth="1"/>
    <col min="8" max="8" width="31.140625" style="25" bestFit="1" customWidth="1"/>
    <col min="9" max="9" width="22.28515625" style="25" bestFit="1" customWidth="1"/>
    <col min="10" max="10" width="20.85546875" style="36" customWidth="1"/>
    <col min="11" max="11" width="13.5703125" style="25" customWidth="1"/>
    <col min="12" max="12" width="15.85546875" style="25" customWidth="1"/>
    <col min="13" max="13" width="14.85546875" style="37" customWidth="1"/>
    <col min="14" max="14" width="21.140625" style="37" customWidth="1"/>
    <col min="15" max="17" width="16.85546875" style="25" customWidth="1"/>
    <col min="18" max="18" width="16.42578125" style="25" customWidth="1"/>
    <col min="19" max="19" width="12.5703125" style="25"/>
    <col min="20" max="20" width="14.42578125" style="25" customWidth="1"/>
    <col min="21" max="21" width="18.5703125" style="25" customWidth="1"/>
    <col min="22" max="22" width="33.85546875" style="25" customWidth="1"/>
    <col min="23" max="23" width="12.5703125" style="25" hidden="1" customWidth="1"/>
    <col min="24" max="24" width="24.28515625" style="25" customWidth="1"/>
    <col min="25" max="25" width="22.5703125" style="25" customWidth="1"/>
    <col min="26" max="27" width="12.5703125" style="25"/>
    <col min="28" max="28" width="16.85546875" style="25" customWidth="1"/>
    <col min="29" max="29" width="12.5703125" style="25"/>
    <col min="30" max="30" width="30.140625" style="25" customWidth="1"/>
    <col min="31" max="31" width="15.42578125" style="25" customWidth="1"/>
    <col min="32" max="32" width="15.85546875" style="25" customWidth="1"/>
    <col min="33" max="33" width="24.42578125" style="25" customWidth="1"/>
    <col min="34" max="34" width="17.140625" style="25" customWidth="1"/>
    <col min="35" max="16384" width="12.5703125" style="25"/>
  </cols>
  <sheetData>
    <row r="1" spans="2:251" ht="22.5" customHeight="1"/>
    <row r="2" spans="2:251" s="2" customFormat="1" ht="37.5" customHeight="1">
      <c r="B2" s="338"/>
      <c r="C2" s="338"/>
      <c r="D2" s="339" t="s">
        <v>64</v>
      </c>
      <c r="E2" s="340"/>
      <c r="F2" s="340"/>
      <c r="G2" s="340"/>
      <c r="H2" s="340"/>
      <c r="I2" s="340"/>
      <c r="J2" s="340"/>
      <c r="K2" s="341"/>
      <c r="L2" s="345" t="s">
        <v>65</v>
      </c>
      <c r="M2" s="346"/>
      <c r="N2" s="346"/>
      <c r="O2" s="347"/>
      <c r="P2" s="348"/>
      <c r="Q2" s="349"/>
      <c r="R2" s="38"/>
    </row>
    <row r="3" spans="2:251" s="2" customFormat="1" ht="37.5" customHeight="1">
      <c r="B3" s="338"/>
      <c r="C3" s="338"/>
      <c r="D3" s="342"/>
      <c r="E3" s="343"/>
      <c r="F3" s="343"/>
      <c r="G3" s="343"/>
      <c r="H3" s="343"/>
      <c r="I3" s="343"/>
      <c r="J3" s="343"/>
      <c r="K3" s="344"/>
      <c r="L3" s="345" t="s">
        <v>66</v>
      </c>
      <c r="M3" s="346"/>
      <c r="N3" s="346"/>
      <c r="O3" s="347"/>
      <c r="P3" s="350"/>
      <c r="Q3" s="351"/>
      <c r="R3" s="38"/>
    </row>
    <row r="4" spans="2:251" s="2" customFormat="1" ht="33.75" customHeight="1">
      <c r="B4" s="338"/>
      <c r="C4" s="338"/>
      <c r="D4" s="339" t="s">
        <v>67</v>
      </c>
      <c r="E4" s="340"/>
      <c r="F4" s="340"/>
      <c r="G4" s="340"/>
      <c r="H4" s="340"/>
      <c r="I4" s="340"/>
      <c r="J4" s="340"/>
      <c r="K4" s="341"/>
      <c r="L4" s="345" t="s">
        <v>68</v>
      </c>
      <c r="M4" s="346"/>
      <c r="N4" s="346"/>
      <c r="O4" s="347"/>
      <c r="P4" s="350"/>
      <c r="Q4" s="351"/>
      <c r="R4" s="38"/>
    </row>
    <row r="5" spans="2:251" s="2" customFormat="1" ht="38.25" customHeight="1">
      <c r="B5" s="338"/>
      <c r="C5" s="338"/>
      <c r="D5" s="342"/>
      <c r="E5" s="343"/>
      <c r="F5" s="343"/>
      <c r="G5" s="343"/>
      <c r="H5" s="343"/>
      <c r="I5" s="343"/>
      <c r="J5" s="343"/>
      <c r="K5" s="344"/>
      <c r="L5" s="345" t="s">
        <v>69</v>
      </c>
      <c r="M5" s="346"/>
      <c r="N5" s="346"/>
      <c r="O5" s="347"/>
      <c r="P5" s="352"/>
      <c r="Q5" s="353"/>
      <c r="R5" s="38"/>
    </row>
    <row r="6" spans="2:251" s="2" customFormat="1" ht="23.25" customHeight="1"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8"/>
    </row>
    <row r="7" spans="2:251" s="2" customFormat="1" ht="31.5" customHeight="1">
      <c r="B7" s="39" t="s">
        <v>70</v>
      </c>
      <c r="C7" s="39" t="s">
        <v>163</v>
      </c>
      <c r="D7" s="367" t="s">
        <v>312</v>
      </c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38"/>
    </row>
    <row r="8" spans="2:251" s="2" customFormat="1" ht="36" customHeight="1">
      <c r="B8" s="39" t="s">
        <v>73</v>
      </c>
      <c r="C8" s="39">
        <v>2025</v>
      </c>
      <c r="D8" s="370" t="s">
        <v>4</v>
      </c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</row>
    <row r="9" spans="2:251" s="2" customFormat="1" ht="36" customHeight="1">
      <c r="B9" s="371" t="s">
        <v>74</v>
      </c>
      <c r="C9" s="372"/>
      <c r="D9" s="629"/>
      <c r="E9" s="629"/>
      <c r="F9" s="629"/>
      <c r="G9" s="629"/>
      <c r="H9" s="629"/>
      <c r="I9" s="630"/>
      <c r="J9" s="416" t="s">
        <v>313</v>
      </c>
      <c r="K9" s="417"/>
      <c r="L9" s="418"/>
      <c r="M9" s="375" t="s">
        <v>6</v>
      </c>
      <c r="N9" s="376"/>
      <c r="O9" s="376"/>
      <c r="P9" s="376"/>
      <c r="Q9" s="377"/>
      <c r="R9" s="41"/>
      <c r="T9" s="354"/>
      <c r="U9" s="354"/>
      <c r="V9" s="354"/>
      <c r="W9" s="354"/>
      <c r="X9" s="354"/>
    </row>
    <row r="10" spans="2:251" s="2" customFormat="1" ht="36" customHeight="1">
      <c r="B10" s="371" t="s">
        <v>7</v>
      </c>
      <c r="C10" s="372"/>
      <c r="D10" s="629"/>
      <c r="E10" s="629"/>
      <c r="F10" s="629"/>
      <c r="G10" s="629"/>
      <c r="H10" s="629"/>
      <c r="I10" s="630"/>
      <c r="J10" s="419"/>
      <c r="K10" s="420"/>
      <c r="L10" s="421"/>
      <c r="M10" s="43" t="s">
        <v>8</v>
      </c>
      <c r="N10" s="378" t="s">
        <v>9</v>
      </c>
      <c r="O10" s="378"/>
      <c r="P10" s="378"/>
      <c r="Q10" s="43" t="s">
        <v>10</v>
      </c>
      <c r="R10" s="41"/>
      <c r="T10" s="42"/>
      <c r="U10" s="42"/>
      <c r="V10" s="42"/>
      <c r="W10" s="42"/>
      <c r="X10" s="42"/>
    </row>
    <row r="11" spans="2:251" s="2" customFormat="1" ht="64.5" customHeight="1">
      <c r="B11" s="379" t="s">
        <v>11</v>
      </c>
      <c r="C11" s="380"/>
      <c r="D11" s="631" t="s">
        <v>314</v>
      </c>
      <c r="E11" s="631"/>
      <c r="F11" s="631"/>
      <c r="G11" s="631"/>
      <c r="H11" s="631"/>
      <c r="I11" s="632"/>
      <c r="J11" s="419"/>
      <c r="K11" s="420"/>
      <c r="L11" s="421"/>
      <c r="M11" s="96"/>
      <c r="N11" s="411"/>
      <c r="O11" s="412"/>
      <c r="P11" s="413"/>
      <c r="Q11" s="97"/>
      <c r="R11" s="41"/>
      <c r="T11" s="44"/>
      <c r="U11" s="329"/>
      <c r="V11" s="329"/>
      <c r="W11" s="329"/>
      <c r="X11" s="44"/>
      <c r="Z11" s="8"/>
      <c r="AA11" s="8"/>
    </row>
    <row r="12" spans="2:251" s="2" customFormat="1" ht="74.25" customHeight="1">
      <c r="B12" s="330" t="s">
        <v>13</v>
      </c>
      <c r="C12" s="331"/>
      <c r="D12" s="631" t="s">
        <v>315</v>
      </c>
      <c r="E12" s="631"/>
      <c r="F12" s="631"/>
      <c r="G12" s="631"/>
      <c r="H12" s="631"/>
      <c r="I12" s="632"/>
      <c r="J12" s="419"/>
      <c r="K12" s="420"/>
      <c r="L12" s="421"/>
      <c r="M12" s="98"/>
      <c r="N12" s="407"/>
      <c r="O12" s="408"/>
      <c r="P12" s="409"/>
      <c r="Q12" s="99"/>
      <c r="R12" s="41"/>
      <c r="T12" s="46"/>
      <c r="U12" s="333"/>
      <c r="V12" s="333"/>
      <c r="W12" s="333"/>
      <c r="X12" s="48"/>
      <c r="Z12" s="13"/>
      <c r="AA12" s="49"/>
      <c r="AB12" s="14"/>
    </row>
    <row r="13" spans="2:251" s="2" customFormat="1" ht="74.25" customHeight="1">
      <c r="B13" s="334" t="s">
        <v>14</v>
      </c>
      <c r="C13" s="335"/>
      <c r="D13" s="373" t="s">
        <v>316</v>
      </c>
      <c r="E13" s="373"/>
      <c r="F13" s="373"/>
      <c r="G13" s="373"/>
      <c r="H13" s="373"/>
      <c r="I13" s="410"/>
      <c r="J13" s="419"/>
      <c r="K13" s="420"/>
      <c r="L13" s="421"/>
      <c r="M13" s="100"/>
      <c r="N13" s="491"/>
      <c r="O13" s="492"/>
      <c r="P13" s="493"/>
      <c r="Q13" s="101"/>
      <c r="R13" s="41"/>
      <c r="T13" s="46"/>
      <c r="U13" s="333"/>
      <c r="V13" s="333"/>
      <c r="W13" s="333"/>
      <c r="X13" s="48"/>
      <c r="Z13" s="13"/>
      <c r="AA13" s="49"/>
      <c r="AB13" s="14"/>
    </row>
    <row r="14" spans="2:251" s="2" customFormat="1" ht="28.5" customHeight="1">
      <c r="B14" s="148" t="s">
        <v>171</v>
      </c>
      <c r="C14" s="219"/>
      <c r="D14" s="495"/>
      <c r="E14" s="495"/>
      <c r="F14" s="495"/>
      <c r="G14" s="495"/>
      <c r="H14" s="495"/>
      <c r="I14" s="496"/>
      <c r="J14" s="422"/>
      <c r="K14" s="423"/>
      <c r="L14" s="424"/>
      <c r="M14" s="150"/>
      <c r="N14" s="491"/>
      <c r="O14" s="492"/>
      <c r="P14" s="493"/>
      <c r="Q14" s="151"/>
      <c r="R14" s="41"/>
      <c r="T14" s="51"/>
      <c r="U14" s="333"/>
      <c r="V14" s="333"/>
      <c r="W14" s="47"/>
      <c r="X14" s="48"/>
      <c r="Y14" s="52"/>
      <c r="Z14" s="13"/>
      <c r="AA14" s="49"/>
      <c r="AB14" s="14"/>
    </row>
    <row r="15" spans="2:251" ht="28.5" customHeight="1">
      <c r="B15" s="355" t="s">
        <v>44</v>
      </c>
      <c r="C15" s="326" t="s">
        <v>79</v>
      </c>
      <c r="D15" s="325" t="s">
        <v>80</v>
      </c>
      <c r="E15" s="325" t="s">
        <v>15</v>
      </c>
      <c r="F15" s="325" t="s">
        <v>81</v>
      </c>
      <c r="G15" s="359" t="s">
        <v>82</v>
      </c>
      <c r="H15" s="325" t="s">
        <v>83</v>
      </c>
      <c r="I15" s="360" t="s">
        <v>84</v>
      </c>
      <c r="J15" s="361"/>
      <c r="K15" s="361"/>
      <c r="L15" s="362"/>
      <c r="M15" s="325" t="s">
        <v>16</v>
      </c>
      <c r="N15" s="325"/>
      <c r="O15" s="387" t="s">
        <v>47</v>
      </c>
      <c r="P15" s="387"/>
      <c r="Q15" s="387"/>
      <c r="R15" s="36"/>
      <c r="S15" s="36"/>
      <c r="T15" s="55"/>
      <c r="U15" s="324"/>
      <c r="V15" s="324"/>
      <c r="W15" s="36"/>
      <c r="X15" s="57"/>
      <c r="Y15" s="36"/>
      <c r="Z15" s="58"/>
      <c r="AA15" s="59"/>
      <c r="AB15" s="24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</row>
    <row r="16" spans="2:251" ht="33.75" customHeight="1">
      <c r="B16" s="356"/>
      <c r="C16" s="326"/>
      <c r="D16" s="325"/>
      <c r="E16" s="325"/>
      <c r="F16" s="325"/>
      <c r="G16" s="325"/>
      <c r="H16" s="325"/>
      <c r="I16" s="363"/>
      <c r="J16" s="364"/>
      <c r="K16" s="364"/>
      <c r="L16" s="365"/>
      <c r="M16" s="325"/>
      <c r="N16" s="325"/>
      <c r="O16" s="325" t="s">
        <v>17</v>
      </c>
      <c r="P16" s="325" t="s">
        <v>18</v>
      </c>
      <c r="Q16" s="326" t="s">
        <v>19</v>
      </c>
      <c r="R16" s="36"/>
      <c r="S16" s="36"/>
      <c r="T16" s="60"/>
      <c r="U16" s="324"/>
      <c r="V16" s="324"/>
      <c r="W16" s="36"/>
      <c r="X16" s="61"/>
      <c r="Y16" s="36"/>
      <c r="Z16" s="58"/>
      <c r="AA16" s="59"/>
      <c r="AB16" s="24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</row>
    <row r="17" spans="2:251" ht="39.75" customHeight="1">
      <c r="B17" s="357"/>
      <c r="C17" s="326"/>
      <c r="D17" s="325"/>
      <c r="E17" s="325"/>
      <c r="F17" s="325"/>
      <c r="G17" s="325"/>
      <c r="H17" s="325"/>
      <c r="I17" s="62" t="s">
        <v>20</v>
      </c>
      <c r="J17" s="62" t="s">
        <v>21</v>
      </c>
      <c r="K17" s="62" t="s">
        <v>22</v>
      </c>
      <c r="L17" s="63" t="s">
        <v>85</v>
      </c>
      <c r="M17" s="53" t="s">
        <v>23</v>
      </c>
      <c r="N17" s="54" t="s">
        <v>24</v>
      </c>
      <c r="O17" s="325"/>
      <c r="P17" s="325"/>
      <c r="Q17" s="326"/>
      <c r="R17" s="36"/>
      <c r="S17" s="36"/>
      <c r="T17" s="27"/>
      <c r="U17" s="324"/>
      <c r="V17" s="324"/>
      <c r="X17" s="59"/>
      <c r="Z17" s="58"/>
      <c r="AA17" s="59"/>
      <c r="AB17" s="24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</row>
    <row r="18" spans="2:251" ht="33" customHeight="1">
      <c r="B18" s="270" t="s">
        <v>317</v>
      </c>
      <c r="C18" s="327" t="s">
        <v>318</v>
      </c>
      <c r="D18" s="18" t="s">
        <v>87</v>
      </c>
      <c r="E18" s="391">
        <v>1</v>
      </c>
      <c r="F18" s="64">
        <v>1</v>
      </c>
      <c r="G18" s="18" t="s">
        <v>87</v>
      </c>
      <c r="H18" s="254">
        <f>+I18</f>
        <v>5000000</v>
      </c>
      <c r="I18" s="66">
        <v>5000000</v>
      </c>
      <c r="J18" s="67"/>
      <c r="K18" s="68"/>
      <c r="L18" s="67"/>
      <c r="M18" s="31">
        <v>45658</v>
      </c>
      <c r="N18" s="31">
        <v>46021</v>
      </c>
      <c r="O18" s="266">
        <f>+F19/F18</f>
        <v>0</v>
      </c>
      <c r="P18" s="266">
        <f>+H19/H18</f>
        <v>0</v>
      </c>
      <c r="Q18" s="266">
        <f>+H19/H18</f>
        <v>0</v>
      </c>
      <c r="T18" s="27"/>
      <c r="U18" s="324"/>
      <c r="V18" s="324"/>
      <c r="X18" s="70"/>
      <c r="Z18" s="71"/>
      <c r="AA18" s="59"/>
      <c r="AB18" s="24"/>
    </row>
    <row r="19" spans="2:251" ht="37.5" customHeight="1">
      <c r="B19" s="271"/>
      <c r="C19" s="327"/>
      <c r="D19" s="18" t="s">
        <v>28</v>
      </c>
      <c r="E19" s="633"/>
      <c r="F19" s="64"/>
      <c r="G19" s="18" t="s">
        <v>88</v>
      </c>
      <c r="H19" s="65"/>
      <c r="I19" s="66"/>
      <c r="J19" s="67"/>
      <c r="K19" s="68"/>
      <c r="L19" s="67"/>
      <c r="M19" s="31">
        <v>45658</v>
      </c>
      <c r="N19" s="31">
        <v>46021</v>
      </c>
      <c r="O19" s="266"/>
      <c r="P19" s="266"/>
      <c r="Q19" s="266"/>
      <c r="T19" s="27"/>
      <c r="U19" s="56"/>
      <c r="V19" s="56"/>
      <c r="X19" s="70"/>
      <c r="Z19" s="71"/>
      <c r="AA19" s="59"/>
      <c r="AB19" s="24"/>
    </row>
    <row r="20" spans="2:251" ht="27" customHeight="1">
      <c r="B20" s="271"/>
      <c r="C20" s="327" t="s">
        <v>319</v>
      </c>
      <c r="D20" s="18" t="s">
        <v>26</v>
      </c>
      <c r="E20" s="391">
        <v>1</v>
      </c>
      <c r="F20" s="104">
        <v>1</v>
      </c>
      <c r="G20" s="18" t="s">
        <v>26</v>
      </c>
      <c r="H20" s="254">
        <f>+I20</f>
        <v>5000000</v>
      </c>
      <c r="I20" s="66">
        <v>5000000</v>
      </c>
      <c r="J20" s="72"/>
      <c r="K20" s="68"/>
      <c r="L20" s="72"/>
      <c r="M20" s="31">
        <v>45658</v>
      </c>
      <c r="N20" s="31">
        <v>46021</v>
      </c>
      <c r="O20" s="266">
        <f>+F21/F20</f>
        <v>0</v>
      </c>
      <c r="P20" s="266">
        <f>+H21/H20</f>
        <v>0</v>
      </c>
      <c r="Q20" s="266">
        <f>+H21/H20</f>
        <v>0</v>
      </c>
      <c r="X20" s="74"/>
      <c r="Z20" s="71"/>
      <c r="AA20" s="59"/>
      <c r="AB20" s="24"/>
    </row>
    <row r="21" spans="2:251" ht="27" customHeight="1">
      <c r="B21" s="272"/>
      <c r="C21" s="323"/>
      <c r="D21" s="18" t="s">
        <v>28</v>
      </c>
      <c r="E21" s="392"/>
      <c r="F21" s="105"/>
      <c r="G21" s="18" t="s">
        <v>88</v>
      </c>
      <c r="H21" s="75"/>
      <c r="I21" s="75"/>
      <c r="J21" s="72"/>
      <c r="K21" s="68"/>
      <c r="L21" s="72"/>
      <c r="M21" s="31">
        <v>45658</v>
      </c>
      <c r="N21" s="31">
        <v>46021</v>
      </c>
      <c r="O21" s="266"/>
      <c r="P21" s="266"/>
      <c r="Q21" s="266"/>
      <c r="X21" s="74"/>
      <c r="Z21" s="71"/>
      <c r="AA21" s="59"/>
      <c r="AB21" s="24"/>
    </row>
    <row r="22" spans="2:251" ht="50.25" customHeight="1">
      <c r="B22" s="270" t="s">
        <v>320</v>
      </c>
      <c r="C22" s="323" t="s">
        <v>321</v>
      </c>
      <c r="D22" s="18" t="s">
        <v>26</v>
      </c>
      <c r="E22" s="391">
        <v>1</v>
      </c>
      <c r="F22" s="104">
        <v>1</v>
      </c>
      <c r="G22" s="18" t="s">
        <v>26</v>
      </c>
      <c r="H22" s="255">
        <f>+I22</f>
        <v>1970000000</v>
      </c>
      <c r="I22" s="66">
        <v>1970000000</v>
      </c>
      <c r="J22" s="67"/>
      <c r="K22" s="68"/>
      <c r="L22" s="67"/>
      <c r="M22" s="31">
        <v>45658</v>
      </c>
      <c r="N22" s="31">
        <v>46021</v>
      </c>
      <c r="O22" s="266">
        <f>+F23/F22</f>
        <v>0</v>
      </c>
      <c r="P22" s="266">
        <f>+H23/H22</f>
        <v>0</v>
      </c>
      <c r="Q22" s="266">
        <f>+H23/H22</f>
        <v>0</v>
      </c>
      <c r="X22" s="74"/>
    </row>
    <row r="23" spans="2:251" ht="42" customHeight="1">
      <c r="B23" s="272"/>
      <c r="C23" s="323"/>
      <c r="D23" s="18" t="s">
        <v>28</v>
      </c>
      <c r="E23" s="392"/>
      <c r="F23" s="105"/>
      <c r="G23" s="18" t="s">
        <v>88</v>
      </c>
      <c r="H23" s="75"/>
      <c r="I23" s="75"/>
      <c r="J23" s="67"/>
      <c r="K23" s="68"/>
      <c r="L23" s="67"/>
      <c r="M23" s="31">
        <v>45658</v>
      </c>
      <c r="N23" s="31">
        <v>46021</v>
      </c>
      <c r="O23" s="266"/>
      <c r="P23" s="266"/>
      <c r="Q23" s="266"/>
      <c r="AB23" s="24"/>
    </row>
    <row r="24" spans="2:251" ht="19.5" customHeight="1">
      <c r="B24" s="270" t="s">
        <v>322</v>
      </c>
      <c r="C24" s="270" t="s">
        <v>323</v>
      </c>
      <c r="D24" s="18" t="s">
        <v>26</v>
      </c>
      <c r="E24" s="634">
        <v>1</v>
      </c>
      <c r="F24" s="104">
        <v>1</v>
      </c>
      <c r="G24" s="18" t="s">
        <v>26</v>
      </c>
      <c r="H24" s="256">
        <f>+I24</f>
        <v>6700000</v>
      </c>
      <c r="I24" s="121">
        <v>6700000</v>
      </c>
      <c r="J24" s="67"/>
      <c r="K24" s="68"/>
      <c r="L24" s="67"/>
      <c r="M24" s="31">
        <v>45658</v>
      </c>
      <c r="N24" s="31">
        <v>46021</v>
      </c>
      <c r="O24" s="266">
        <f>+F25/F24</f>
        <v>0</v>
      </c>
      <c r="P24" s="266">
        <f>+H25/H24</f>
        <v>0</v>
      </c>
      <c r="Q24" s="266">
        <f>+H25/H24</f>
        <v>0</v>
      </c>
      <c r="AB24" s="24"/>
    </row>
    <row r="25" spans="2:251" ht="19.5" customHeight="1">
      <c r="B25" s="271"/>
      <c r="C25" s="272"/>
      <c r="D25" s="18" t="s">
        <v>28</v>
      </c>
      <c r="E25" s="634"/>
      <c r="F25" s="257"/>
      <c r="G25" s="18" t="s">
        <v>88</v>
      </c>
      <c r="H25" s="121"/>
      <c r="I25" s="121"/>
      <c r="J25" s="67"/>
      <c r="K25" s="68"/>
      <c r="L25" s="67"/>
      <c r="M25" s="31">
        <v>45658</v>
      </c>
      <c r="N25" s="31">
        <v>46021</v>
      </c>
      <c r="O25" s="266"/>
      <c r="P25" s="266"/>
      <c r="Q25" s="266"/>
      <c r="AB25" s="24"/>
    </row>
    <row r="26" spans="2:251" ht="19.5" customHeight="1">
      <c r="B26" s="271"/>
      <c r="C26" s="270" t="s">
        <v>324</v>
      </c>
      <c r="D26" s="18" t="s">
        <v>26</v>
      </c>
      <c r="E26" s="634">
        <v>1</v>
      </c>
      <c r="F26" s="104">
        <v>1</v>
      </c>
      <c r="G26" s="18" t="s">
        <v>26</v>
      </c>
      <c r="H26" s="258">
        <f>+I26</f>
        <v>6000000</v>
      </c>
      <c r="I26" s="121">
        <v>6000000</v>
      </c>
      <c r="J26" s="67"/>
      <c r="K26" s="68"/>
      <c r="L26" s="67"/>
      <c r="M26" s="31">
        <v>45658</v>
      </c>
      <c r="N26" s="31">
        <v>46021</v>
      </c>
      <c r="O26" s="266">
        <f>+F27/F26</f>
        <v>0</v>
      </c>
      <c r="P26" s="266">
        <f>+H27/H26</f>
        <v>0</v>
      </c>
      <c r="Q26" s="266">
        <f>+H27/H26</f>
        <v>0</v>
      </c>
      <c r="AB26" s="24"/>
    </row>
    <row r="27" spans="2:251" ht="19.5" customHeight="1">
      <c r="B27" s="272"/>
      <c r="C27" s="272"/>
      <c r="D27" s="18" t="s">
        <v>28</v>
      </c>
      <c r="E27" s="634"/>
      <c r="F27" s="257"/>
      <c r="G27" s="18" t="s">
        <v>88</v>
      </c>
      <c r="H27" s="75"/>
      <c r="I27" s="75"/>
      <c r="J27" s="67"/>
      <c r="K27" s="68"/>
      <c r="L27" s="67"/>
      <c r="M27" s="31">
        <v>45658</v>
      </c>
      <c r="N27" s="31">
        <v>46021</v>
      </c>
      <c r="O27" s="266"/>
      <c r="P27" s="266"/>
      <c r="Q27" s="266"/>
      <c r="AB27" s="24"/>
    </row>
    <row r="28" spans="2:251" ht="18" customHeight="1">
      <c r="B28" s="270" t="s">
        <v>325</v>
      </c>
      <c r="C28" s="321" t="s">
        <v>326</v>
      </c>
      <c r="D28" s="18" t="s">
        <v>26</v>
      </c>
      <c r="E28" s="391">
        <v>30</v>
      </c>
      <c r="F28" s="106">
        <v>1</v>
      </c>
      <c r="G28" s="18" t="s">
        <v>26</v>
      </c>
      <c r="H28" s="66">
        <f>+I28</f>
        <v>6000000</v>
      </c>
      <c r="I28" s="69">
        <v>6000000</v>
      </c>
      <c r="J28" s="67"/>
      <c r="K28" s="68"/>
      <c r="L28" s="259"/>
      <c r="M28" s="31">
        <v>45658</v>
      </c>
      <c r="N28" s="31">
        <v>46021</v>
      </c>
      <c r="O28" s="266">
        <f>+F29/F28</f>
        <v>0</v>
      </c>
      <c r="P28" s="266">
        <f t="shared" ref="P28:P30" si="0">+H29/H28</f>
        <v>0</v>
      </c>
      <c r="Q28" s="266">
        <f t="shared" ref="Q28:Q30" si="1">+H29/H28</f>
        <v>0</v>
      </c>
    </row>
    <row r="29" spans="2:251" ht="15.75">
      <c r="B29" s="271"/>
      <c r="C29" s="292"/>
      <c r="D29" s="18" t="s">
        <v>28</v>
      </c>
      <c r="E29" s="392"/>
      <c r="F29" s="106"/>
      <c r="G29" s="18" t="s">
        <v>88</v>
      </c>
      <c r="H29" s="66"/>
      <c r="I29" s="72"/>
      <c r="J29" s="72"/>
      <c r="K29" s="68"/>
      <c r="L29" s="67"/>
      <c r="M29" s="31">
        <v>45658</v>
      </c>
      <c r="N29" s="31">
        <v>46021</v>
      </c>
      <c r="O29" s="266"/>
      <c r="P29" s="266"/>
      <c r="Q29" s="266"/>
    </row>
    <row r="30" spans="2:251" ht="18" customHeight="1">
      <c r="B30" s="271"/>
      <c r="C30" s="264" t="s">
        <v>327</v>
      </c>
      <c r="D30" s="18" t="s">
        <v>26</v>
      </c>
      <c r="E30" s="391">
        <v>300</v>
      </c>
      <c r="F30" s="106">
        <v>1</v>
      </c>
      <c r="G30" s="18" t="s">
        <v>26</v>
      </c>
      <c r="H30" s="66">
        <f>+I30</f>
        <v>10000000</v>
      </c>
      <c r="I30" s="69">
        <v>10000000</v>
      </c>
      <c r="J30" s="67"/>
      <c r="K30" s="68"/>
      <c r="L30" s="67"/>
      <c r="M30" s="31">
        <v>45658</v>
      </c>
      <c r="N30" s="31">
        <v>46021</v>
      </c>
      <c r="O30" s="266">
        <f>+F31/F30</f>
        <v>0</v>
      </c>
      <c r="P30" s="266">
        <f t="shared" si="0"/>
        <v>0</v>
      </c>
      <c r="Q30" s="266">
        <f t="shared" si="1"/>
        <v>0</v>
      </c>
    </row>
    <row r="31" spans="2:251" ht="21.75" customHeight="1">
      <c r="B31" s="272"/>
      <c r="C31" s="265"/>
      <c r="D31" s="18" t="s">
        <v>28</v>
      </c>
      <c r="E31" s="392"/>
      <c r="F31" s="106"/>
      <c r="G31" s="18" t="s">
        <v>88</v>
      </c>
      <c r="H31" s="66"/>
      <c r="I31" s="72"/>
      <c r="J31" s="72"/>
      <c r="K31" s="68"/>
      <c r="L31" s="72"/>
      <c r="M31" s="31">
        <v>45658</v>
      </c>
      <c r="N31" s="31">
        <v>46021</v>
      </c>
      <c r="O31" s="266"/>
      <c r="P31" s="266"/>
      <c r="Q31" s="266"/>
    </row>
    <row r="32" spans="2:251" ht="15.75">
      <c r="B32" s="389"/>
      <c r="C32" s="390" t="s">
        <v>50</v>
      </c>
      <c r="D32" s="18" t="s">
        <v>26</v>
      </c>
      <c r="E32" s="391"/>
      <c r="F32" s="106"/>
      <c r="G32" s="18" t="s">
        <v>26</v>
      </c>
      <c r="H32" s="82">
        <f>+H18+H20+H22+H24+H26+H28+H30</f>
        <v>2008700000</v>
      </c>
      <c r="I32" s="260">
        <f>+I18+I20+I22+I24+I26+I28+I30</f>
        <v>2008700000</v>
      </c>
      <c r="J32" s="67"/>
      <c r="K32" s="67"/>
      <c r="L32" s="67"/>
      <c r="M32" s="67"/>
      <c r="N32" s="83"/>
      <c r="O32" s="83"/>
      <c r="P32" s="83"/>
      <c r="Q32" s="6"/>
    </row>
    <row r="33" spans="2:53" ht="15.75">
      <c r="B33" s="389"/>
      <c r="C33" s="390"/>
      <c r="D33" s="18" t="s">
        <v>28</v>
      </c>
      <c r="E33" s="392"/>
      <c r="F33" s="106"/>
      <c r="G33" s="18" t="s">
        <v>88</v>
      </c>
      <c r="H33" s="75"/>
      <c r="I33" s="72"/>
      <c r="J33" s="72"/>
      <c r="K33" s="108"/>
      <c r="L33" s="72"/>
      <c r="M33" s="72"/>
      <c r="N33" s="83"/>
      <c r="O33" s="83"/>
      <c r="P33" s="83"/>
      <c r="Q33" s="6"/>
    </row>
    <row r="34" spans="2:53">
      <c r="D34" s="84"/>
      <c r="H34" s="32"/>
      <c r="I34" s="85"/>
      <c r="J34" s="58"/>
      <c r="K34" s="58"/>
      <c r="L34" s="58"/>
      <c r="M34" s="86"/>
      <c r="N34" s="86"/>
      <c r="O34" s="85"/>
      <c r="P34" s="87"/>
      <c r="Q34" s="88"/>
      <c r="R34" s="87"/>
    </row>
    <row r="35" spans="2:53" ht="31.5">
      <c r="B35" s="311" t="s">
        <v>97</v>
      </c>
      <c r="C35" s="311"/>
      <c r="D35" s="287" t="s">
        <v>43</v>
      </c>
      <c r="E35" s="287"/>
      <c r="F35" s="287"/>
      <c r="G35" s="287"/>
      <c r="H35" s="287"/>
      <c r="I35" s="287"/>
      <c r="J35" s="89" t="s">
        <v>98</v>
      </c>
      <c r="K35" s="287" t="s">
        <v>99</v>
      </c>
      <c r="L35" s="287"/>
      <c r="M35" s="312" t="s">
        <v>45</v>
      </c>
      <c r="N35" s="313"/>
      <c r="O35" s="313"/>
      <c r="P35" s="313"/>
      <c r="Q35" s="313"/>
    </row>
    <row r="36" spans="2:53" ht="21.6" customHeight="1">
      <c r="B36" s="277" t="s">
        <v>328</v>
      </c>
      <c r="C36" s="279"/>
      <c r="D36" s="277" t="s">
        <v>329</v>
      </c>
      <c r="E36" s="278"/>
      <c r="F36" s="278"/>
      <c r="G36" s="278"/>
      <c r="H36" s="278"/>
      <c r="I36" s="279"/>
      <c r="J36" s="501" t="s">
        <v>296</v>
      </c>
      <c r="K36" s="460" t="s">
        <v>26</v>
      </c>
      <c r="L36" s="640"/>
      <c r="M36" s="314" t="s">
        <v>51</v>
      </c>
      <c r="N36" s="314"/>
      <c r="O36" s="314"/>
      <c r="P36" s="314"/>
      <c r="Q36" s="314"/>
    </row>
    <row r="37" spans="2:53" ht="18" customHeight="1">
      <c r="B37" s="431"/>
      <c r="C37" s="433"/>
      <c r="D37" s="431"/>
      <c r="E37" s="432"/>
      <c r="F37" s="432"/>
      <c r="G37" s="432"/>
      <c r="H37" s="432"/>
      <c r="I37" s="433"/>
      <c r="J37" s="486"/>
      <c r="K37" s="461"/>
      <c r="L37" s="641"/>
      <c r="M37" s="314"/>
      <c r="N37" s="314"/>
      <c r="O37" s="314"/>
      <c r="P37" s="314"/>
      <c r="Q37" s="314"/>
    </row>
    <row r="38" spans="2:53" ht="27" customHeight="1">
      <c r="B38" s="431"/>
      <c r="C38" s="433"/>
      <c r="D38" s="431"/>
      <c r="E38" s="432"/>
      <c r="F38" s="432"/>
      <c r="G38" s="432"/>
      <c r="H38" s="432"/>
      <c r="I38" s="433"/>
      <c r="J38" s="486"/>
      <c r="K38" s="487"/>
      <c r="L38" s="92"/>
      <c r="M38" s="539" t="s">
        <v>107</v>
      </c>
      <c r="N38" s="540"/>
      <c r="O38" s="540"/>
      <c r="P38" s="540"/>
      <c r="Q38" s="541"/>
    </row>
    <row r="39" spans="2:53" ht="29.25" customHeight="1">
      <c r="B39" s="431"/>
      <c r="C39" s="433"/>
      <c r="D39" s="431"/>
      <c r="E39" s="432"/>
      <c r="F39" s="432"/>
      <c r="G39" s="432"/>
      <c r="H39" s="432"/>
      <c r="I39" s="433"/>
      <c r="J39" s="486"/>
      <c r="K39" s="460" t="s">
        <v>28</v>
      </c>
      <c r="L39" s="635"/>
      <c r="M39" s="545"/>
      <c r="N39" s="546"/>
      <c r="O39" s="546"/>
      <c r="P39" s="546"/>
      <c r="Q39" s="547"/>
    </row>
    <row r="40" spans="2:53" ht="18.75" customHeight="1">
      <c r="B40" s="431"/>
      <c r="C40" s="433"/>
      <c r="D40" s="431"/>
      <c r="E40" s="432"/>
      <c r="F40" s="432"/>
      <c r="G40" s="432"/>
      <c r="H40" s="432"/>
      <c r="I40" s="433"/>
      <c r="J40" s="486"/>
      <c r="K40" s="461"/>
      <c r="L40" s="637"/>
      <c r="M40" s="539" t="s">
        <v>330</v>
      </c>
      <c r="N40" s="540"/>
      <c r="O40" s="540"/>
      <c r="P40" s="540"/>
      <c r="Q40" s="541"/>
    </row>
    <row r="41" spans="2:53" ht="14.25" customHeight="1">
      <c r="B41" s="431"/>
      <c r="C41" s="433"/>
      <c r="D41" s="431"/>
      <c r="E41" s="432"/>
      <c r="F41" s="432"/>
      <c r="G41" s="432"/>
      <c r="H41" s="432"/>
      <c r="I41" s="433"/>
      <c r="J41" s="486"/>
      <c r="K41" s="461"/>
      <c r="L41" s="635"/>
      <c r="M41" s="545"/>
      <c r="N41" s="546"/>
      <c r="O41" s="546"/>
      <c r="P41" s="546"/>
      <c r="Q41" s="547"/>
    </row>
    <row r="42" spans="2:53" ht="15.75" customHeight="1">
      <c r="B42" s="431"/>
      <c r="C42" s="433"/>
      <c r="D42" s="431"/>
      <c r="E42" s="432"/>
      <c r="F42" s="432"/>
      <c r="G42" s="432"/>
      <c r="H42" s="432"/>
      <c r="I42" s="433"/>
      <c r="J42" s="486"/>
      <c r="K42" s="461"/>
      <c r="L42" s="636"/>
      <c r="M42" s="273" t="s">
        <v>331</v>
      </c>
      <c r="N42" s="638"/>
      <c r="O42" s="638"/>
      <c r="P42" s="638"/>
      <c r="Q42" s="274"/>
    </row>
    <row r="43" spans="2:53" ht="15.6" customHeight="1">
      <c r="B43" s="280"/>
      <c r="C43" s="282"/>
      <c r="D43" s="280"/>
      <c r="E43" s="281"/>
      <c r="F43" s="281"/>
      <c r="G43" s="281"/>
      <c r="H43" s="281"/>
      <c r="I43" s="282"/>
      <c r="J43" s="502"/>
      <c r="K43" s="487"/>
      <c r="L43" s="637"/>
      <c r="M43" s="275"/>
      <c r="N43" s="639"/>
      <c r="O43" s="639"/>
      <c r="P43" s="639"/>
      <c r="Q43" s="276"/>
    </row>
    <row r="44" spans="2:53" ht="15" customHeight="1">
      <c r="B44" s="301" t="s">
        <v>132</v>
      </c>
      <c r="C44" s="302"/>
      <c r="D44" s="302"/>
      <c r="E44" s="302"/>
      <c r="F44" s="302"/>
      <c r="G44" s="302"/>
      <c r="H44" s="302"/>
      <c r="I44" s="302"/>
      <c r="J44" s="302"/>
      <c r="K44" s="302"/>
      <c r="L44" s="303"/>
      <c r="M44" s="300" t="s">
        <v>113</v>
      </c>
      <c r="N44" s="300"/>
      <c r="O44" s="300"/>
      <c r="P44" s="300"/>
      <c r="Q44" s="300"/>
    </row>
    <row r="45" spans="2:53" ht="29.25" customHeight="1">
      <c r="B45" s="307"/>
      <c r="C45" s="308"/>
      <c r="D45" s="308"/>
      <c r="E45" s="308"/>
      <c r="F45" s="308"/>
      <c r="G45" s="308"/>
      <c r="H45" s="308"/>
      <c r="I45" s="308"/>
      <c r="J45" s="308"/>
      <c r="K45" s="308"/>
      <c r="L45" s="309"/>
      <c r="M45" s="300"/>
      <c r="N45" s="300"/>
      <c r="O45" s="300"/>
      <c r="P45" s="300"/>
      <c r="Q45" s="300"/>
    </row>
    <row r="46" spans="2:53">
      <c r="M46" s="94"/>
      <c r="N46" s="94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8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8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</sheetData>
  <mergeCells count="111">
    <mergeCell ref="B44:L45"/>
    <mergeCell ref="M44:Q45"/>
    <mergeCell ref="B36:C43"/>
    <mergeCell ref="D36:I43"/>
    <mergeCell ref="J36:J43"/>
    <mergeCell ref="K36:K38"/>
    <mergeCell ref="L36:L37"/>
    <mergeCell ref="M36:Q37"/>
    <mergeCell ref="M38:Q39"/>
    <mergeCell ref="K39:K43"/>
    <mergeCell ref="L39:L40"/>
    <mergeCell ref="M40:Q41"/>
    <mergeCell ref="B32:B33"/>
    <mergeCell ref="C32:C33"/>
    <mergeCell ref="E32:E33"/>
    <mergeCell ref="B35:C35"/>
    <mergeCell ref="D35:I35"/>
    <mergeCell ref="K35:L35"/>
    <mergeCell ref="M35:Q35"/>
    <mergeCell ref="L41:L43"/>
    <mergeCell ref="M42:Q43"/>
    <mergeCell ref="Q26:Q27"/>
    <mergeCell ref="B28:B31"/>
    <mergeCell ref="C28:C29"/>
    <mergeCell ref="E28:E29"/>
    <mergeCell ref="O28:O29"/>
    <mergeCell ref="P28:P29"/>
    <mergeCell ref="Q28:Q29"/>
    <mergeCell ref="C30:C31"/>
    <mergeCell ref="E30:E31"/>
    <mergeCell ref="O30:O31"/>
    <mergeCell ref="B24:B27"/>
    <mergeCell ref="C24:C25"/>
    <mergeCell ref="E24:E25"/>
    <mergeCell ref="O24:O25"/>
    <mergeCell ref="P24:P25"/>
    <mergeCell ref="Q24:Q25"/>
    <mergeCell ref="C26:C27"/>
    <mergeCell ref="E26:E27"/>
    <mergeCell ref="O26:O27"/>
    <mergeCell ref="P26:P27"/>
    <mergeCell ref="P30:P31"/>
    <mergeCell ref="Q30:Q31"/>
    <mergeCell ref="B22:B23"/>
    <mergeCell ref="C22:C23"/>
    <mergeCell ref="E22:E23"/>
    <mergeCell ref="O22:O23"/>
    <mergeCell ref="P22:P23"/>
    <mergeCell ref="Q22:Q23"/>
    <mergeCell ref="U18:V18"/>
    <mergeCell ref="C20:C21"/>
    <mergeCell ref="E20:E21"/>
    <mergeCell ref="O20:O21"/>
    <mergeCell ref="P20:P21"/>
    <mergeCell ref="Q20:Q21"/>
    <mergeCell ref="B18:B21"/>
    <mergeCell ref="C18:C19"/>
    <mergeCell ref="E18:E19"/>
    <mergeCell ref="O18:O19"/>
    <mergeCell ref="P18:P19"/>
    <mergeCell ref="Q18:Q19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  <mergeCell ref="T9:X9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Q72"/>
  <sheetViews>
    <sheetView topLeftCell="C15" zoomScale="70" zoomScaleNormal="70" workbookViewId="0">
      <selection activeCell="C15" sqref="C15:C17"/>
    </sheetView>
  </sheetViews>
  <sheetFormatPr baseColWidth="10" defaultColWidth="12.5703125" defaultRowHeight="15"/>
  <cols>
    <col min="1" max="1" width="6.7109375" style="25" customWidth="1"/>
    <col min="2" max="2" width="45.42578125" style="25" customWidth="1"/>
    <col min="3" max="3" width="86.85546875" style="25" customWidth="1"/>
    <col min="4" max="4" width="16.85546875" style="25" customWidth="1"/>
    <col min="5" max="5" width="23.85546875" style="25" customWidth="1"/>
    <col min="6" max="6" width="16.7109375" style="25" customWidth="1"/>
    <col min="7" max="7" width="18" style="25" customWidth="1"/>
    <col min="8" max="8" width="22.85546875" style="25" customWidth="1"/>
    <col min="9" max="9" width="18.28515625" style="25" customWidth="1"/>
    <col min="10" max="10" width="27.140625" style="36" customWidth="1"/>
    <col min="11" max="11" width="13.5703125" style="25" customWidth="1"/>
    <col min="12" max="12" width="15.85546875" style="25" customWidth="1"/>
    <col min="13" max="13" width="40" style="37" customWidth="1"/>
    <col min="14" max="14" width="21.140625" style="37" customWidth="1"/>
    <col min="15" max="15" width="16.85546875" style="25" customWidth="1"/>
    <col min="16" max="16" width="34" style="25" customWidth="1"/>
    <col min="17" max="17" width="23.85546875" style="25" customWidth="1"/>
    <col min="18" max="18" width="16.42578125" style="25" customWidth="1"/>
    <col min="19" max="19" width="12.5703125" style="25"/>
    <col min="20" max="20" width="14.42578125" style="25" customWidth="1"/>
    <col min="21" max="21" width="18.5703125" style="25" customWidth="1"/>
    <col min="22" max="22" width="33.85546875" style="25" customWidth="1"/>
    <col min="23" max="23" width="12.5703125" style="25" hidden="1" customWidth="1"/>
    <col min="24" max="24" width="24.28515625" style="25" customWidth="1"/>
    <col min="25" max="25" width="22.5703125" style="25" customWidth="1"/>
    <col min="26" max="27" width="12.5703125" style="25"/>
    <col min="28" max="28" width="16.85546875" style="25" customWidth="1"/>
    <col min="29" max="29" width="12.5703125" style="25"/>
    <col min="30" max="30" width="30.140625" style="25" customWidth="1"/>
    <col min="31" max="31" width="15.42578125" style="25" customWidth="1"/>
    <col min="32" max="32" width="15.85546875" style="25" customWidth="1"/>
    <col min="33" max="33" width="24.42578125" style="25" customWidth="1"/>
    <col min="34" max="34" width="17.140625" style="25" customWidth="1"/>
    <col min="35" max="16384" width="12.5703125" style="25"/>
  </cols>
  <sheetData>
    <row r="1" spans="2:251" ht="22.5" customHeight="1"/>
    <row r="2" spans="2:251" s="2" customFormat="1" ht="37.5" customHeight="1">
      <c r="B2" s="338"/>
      <c r="C2" s="338"/>
      <c r="D2" s="339" t="s">
        <v>64</v>
      </c>
      <c r="E2" s="340"/>
      <c r="F2" s="340"/>
      <c r="G2" s="340"/>
      <c r="H2" s="340"/>
      <c r="I2" s="340"/>
      <c r="J2" s="340"/>
      <c r="K2" s="341"/>
      <c r="L2" s="345" t="s">
        <v>65</v>
      </c>
      <c r="M2" s="346"/>
      <c r="N2" s="346"/>
      <c r="O2" s="347"/>
      <c r="P2" s="348"/>
      <c r="Q2" s="349"/>
      <c r="R2" s="38"/>
    </row>
    <row r="3" spans="2:251" s="2" customFormat="1" ht="37.5" customHeight="1">
      <c r="B3" s="338"/>
      <c r="C3" s="338"/>
      <c r="D3" s="342"/>
      <c r="E3" s="343"/>
      <c r="F3" s="343"/>
      <c r="G3" s="343"/>
      <c r="H3" s="343"/>
      <c r="I3" s="343"/>
      <c r="J3" s="343"/>
      <c r="K3" s="344"/>
      <c r="L3" s="345" t="s">
        <v>66</v>
      </c>
      <c r="M3" s="346"/>
      <c r="N3" s="346"/>
      <c r="O3" s="347"/>
      <c r="P3" s="350"/>
      <c r="Q3" s="351"/>
      <c r="R3" s="38"/>
    </row>
    <row r="4" spans="2:251" s="2" customFormat="1" ht="33.75" customHeight="1">
      <c r="B4" s="338"/>
      <c r="C4" s="338"/>
      <c r="D4" s="339" t="s">
        <v>67</v>
      </c>
      <c r="E4" s="340"/>
      <c r="F4" s="340"/>
      <c r="G4" s="340"/>
      <c r="H4" s="340"/>
      <c r="I4" s="340"/>
      <c r="J4" s="340"/>
      <c r="K4" s="341"/>
      <c r="L4" s="345" t="s">
        <v>68</v>
      </c>
      <c r="M4" s="346"/>
      <c r="N4" s="346"/>
      <c r="O4" s="347"/>
      <c r="P4" s="350"/>
      <c r="Q4" s="351"/>
      <c r="R4" s="38"/>
    </row>
    <row r="5" spans="2:251" s="2" customFormat="1" ht="38.25" customHeight="1">
      <c r="B5" s="338"/>
      <c r="C5" s="338"/>
      <c r="D5" s="342"/>
      <c r="E5" s="343"/>
      <c r="F5" s="343"/>
      <c r="G5" s="343"/>
      <c r="H5" s="343"/>
      <c r="I5" s="343"/>
      <c r="J5" s="343"/>
      <c r="K5" s="344"/>
      <c r="L5" s="345" t="s">
        <v>69</v>
      </c>
      <c r="M5" s="346"/>
      <c r="N5" s="346"/>
      <c r="O5" s="347"/>
      <c r="P5" s="352"/>
      <c r="Q5" s="353"/>
      <c r="R5" s="38"/>
    </row>
    <row r="6" spans="2:251" s="2" customFormat="1" ht="23.25" customHeight="1"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8"/>
    </row>
    <row r="7" spans="2:251" s="2" customFormat="1" ht="31.5" customHeight="1">
      <c r="B7" s="39" t="s">
        <v>70</v>
      </c>
      <c r="C7" s="39" t="s">
        <v>115</v>
      </c>
      <c r="D7" s="367" t="s">
        <v>273</v>
      </c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38"/>
    </row>
    <row r="8" spans="2:251" s="2" customFormat="1" ht="36" customHeight="1">
      <c r="B8" s="39" t="s">
        <v>73</v>
      </c>
      <c r="C8" s="39">
        <v>2025</v>
      </c>
      <c r="D8" s="370" t="s">
        <v>203</v>
      </c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</row>
    <row r="9" spans="2:251" s="2" customFormat="1" ht="36" customHeight="1">
      <c r="B9" s="371" t="s">
        <v>74</v>
      </c>
      <c r="C9" s="372"/>
      <c r="D9" s="373" t="s">
        <v>5</v>
      </c>
      <c r="E9" s="373"/>
      <c r="F9" s="373"/>
      <c r="G9" s="373"/>
      <c r="H9" s="373"/>
      <c r="I9" s="410"/>
      <c r="J9" s="642" t="s">
        <v>274</v>
      </c>
      <c r="K9" s="643"/>
      <c r="L9" s="644"/>
      <c r="M9" s="375" t="s">
        <v>6</v>
      </c>
      <c r="N9" s="376"/>
      <c r="O9" s="376"/>
      <c r="P9" s="376"/>
      <c r="Q9" s="377"/>
      <c r="R9" s="41"/>
      <c r="T9" s="354"/>
      <c r="U9" s="354"/>
      <c r="V9" s="354"/>
      <c r="W9" s="354"/>
      <c r="X9" s="354"/>
    </row>
    <row r="10" spans="2:251" s="2" customFormat="1" ht="36" customHeight="1">
      <c r="B10" s="371" t="s">
        <v>7</v>
      </c>
      <c r="C10" s="372"/>
      <c r="D10" s="373" t="s">
        <v>75</v>
      </c>
      <c r="E10" s="373"/>
      <c r="F10" s="373"/>
      <c r="G10" s="373"/>
      <c r="H10" s="373"/>
      <c r="I10" s="410"/>
      <c r="J10" s="645"/>
      <c r="K10" s="646"/>
      <c r="L10" s="647"/>
      <c r="M10" s="43" t="s">
        <v>8</v>
      </c>
      <c r="N10" s="378" t="s">
        <v>9</v>
      </c>
      <c r="O10" s="378"/>
      <c r="P10" s="378"/>
      <c r="Q10" s="43" t="s">
        <v>10</v>
      </c>
      <c r="R10" s="41"/>
      <c r="T10" s="42"/>
      <c r="U10" s="42"/>
      <c r="V10" s="42"/>
      <c r="W10" s="42"/>
      <c r="X10" s="42"/>
    </row>
    <row r="11" spans="2:251" s="2" customFormat="1" ht="71.45" customHeight="1">
      <c r="B11" s="379" t="s">
        <v>11</v>
      </c>
      <c r="C11" s="380"/>
      <c r="D11" s="332" t="s">
        <v>275</v>
      </c>
      <c r="E11" s="332"/>
      <c r="F11" s="332"/>
      <c r="G11" s="332"/>
      <c r="H11" s="332"/>
      <c r="I11" s="406"/>
      <c r="J11" s="645"/>
      <c r="K11" s="646"/>
      <c r="L11" s="647"/>
      <c r="M11" s="217"/>
      <c r="N11" s="653"/>
      <c r="O11" s="654"/>
      <c r="P11" s="655"/>
      <c r="Q11" s="218"/>
      <c r="R11" s="41"/>
      <c r="T11" s="44"/>
      <c r="U11" s="329"/>
      <c r="V11" s="329"/>
      <c r="W11" s="329"/>
      <c r="X11" s="44"/>
      <c r="Z11" s="8"/>
      <c r="AA11" s="8"/>
    </row>
    <row r="12" spans="2:251" s="2" customFormat="1" ht="74.25" customHeight="1">
      <c r="B12" s="330" t="s">
        <v>13</v>
      </c>
      <c r="C12" s="331"/>
      <c r="D12" s="332" t="s">
        <v>276</v>
      </c>
      <c r="E12" s="332"/>
      <c r="F12" s="332"/>
      <c r="G12" s="332"/>
      <c r="H12" s="332"/>
      <c r="I12" s="406"/>
      <c r="J12" s="645"/>
      <c r="K12" s="646"/>
      <c r="L12" s="647"/>
      <c r="M12" s="98"/>
      <c r="N12" s="407"/>
      <c r="O12" s="408"/>
      <c r="P12" s="409"/>
      <c r="Q12" s="99"/>
      <c r="R12" s="41"/>
      <c r="T12" s="46"/>
      <c r="U12" s="333"/>
      <c r="V12" s="333"/>
      <c r="W12" s="333"/>
      <c r="X12" s="48"/>
      <c r="Z12" s="13"/>
      <c r="AA12" s="49"/>
      <c r="AB12" s="14"/>
    </row>
    <row r="13" spans="2:251" s="2" customFormat="1" ht="74.25" customHeight="1">
      <c r="B13" s="334" t="s">
        <v>14</v>
      </c>
      <c r="C13" s="335"/>
      <c r="D13" s="336">
        <v>2024730010040</v>
      </c>
      <c r="E13" s="336"/>
      <c r="F13" s="336"/>
      <c r="G13" s="336"/>
      <c r="H13" s="336"/>
      <c r="I13" s="494"/>
      <c r="J13" s="645"/>
      <c r="K13" s="646"/>
      <c r="L13" s="647"/>
      <c r="M13" s="100"/>
      <c r="N13" s="491"/>
      <c r="O13" s="492"/>
      <c r="P13" s="493"/>
      <c r="Q13" s="101"/>
      <c r="R13" s="41"/>
      <c r="T13" s="46"/>
      <c r="U13" s="333"/>
      <c r="V13" s="333"/>
      <c r="W13" s="333"/>
      <c r="X13" s="48"/>
      <c r="Z13" s="13"/>
      <c r="AA13" s="49"/>
      <c r="AB13" s="14"/>
    </row>
    <row r="14" spans="2:251" s="2" customFormat="1" ht="67.900000000000006" customHeight="1">
      <c r="B14" s="148" t="s">
        <v>277</v>
      </c>
      <c r="C14" s="219" t="s">
        <v>278</v>
      </c>
      <c r="D14" s="651" t="s">
        <v>279</v>
      </c>
      <c r="E14" s="651"/>
      <c r="F14" s="651"/>
      <c r="G14" s="651"/>
      <c r="H14" s="651"/>
      <c r="I14" s="652"/>
      <c r="J14" s="648"/>
      <c r="K14" s="649"/>
      <c r="L14" s="650"/>
      <c r="M14" s="150"/>
      <c r="N14" s="491"/>
      <c r="O14" s="492"/>
      <c r="P14" s="493"/>
      <c r="Q14" s="151"/>
      <c r="R14" s="41"/>
      <c r="T14" s="51"/>
      <c r="U14" s="333"/>
      <c r="V14" s="333"/>
      <c r="W14" s="47"/>
      <c r="X14" s="48"/>
      <c r="Y14" s="52"/>
      <c r="Z14" s="13"/>
      <c r="AA14" s="49"/>
      <c r="AB14" s="14"/>
    </row>
    <row r="15" spans="2:251" ht="28.5" customHeight="1">
      <c r="B15" s="355" t="s">
        <v>44</v>
      </c>
      <c r="C15" s="326" t="s">
        <v>79</v>
      </c>
      <c r="D15" s="325" t="s">
        <v>80</v>
      </c>
      <c r="E15" s="325" t="s">
        <v>15</v>
      </c>
      <c r="F15" s="325" t="s">
        <v>81</v>
      </c>
      <c r="G15" s="359" t="s">
        <v>82</v>
      </c>
      <c r="H15" s="325" t="s">
        <v>83</v>
      </c>
      <c r="I15" s="360" t="s">
        <v>84</v>
      </c>
      <c r="J15" s="361"/>
      <c r="K15" s="361"/>
      <c r="L15" s="362"/>
      <c r="M15" s="325" t="s">
        <v>16</v>
      </c>
      <c r="N15" s="325"/>
      <c r="O15" s="387" t="s">
        <v>47</v>
      </c>
      <c r="P15" s="387"/>
      <c r="Q15" s="387"/>
      <c r="R15" s="36"/>
      <c r="S15" s="36"/>
      <c r="T15" s="55"/>
      <c r="U15" s="324"/>
      <c r="V15" s="324"/>
      <c r="W15" s="36"/>
      <c r="X15" s="57"/>
      <c r="Y15" s="36"/>
      <c r="Z15" s="58"/>
      <c r="AA15" s="59"/>
      <c r="AB15" s="24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</row>
    <row r="16" spans="2:251" ht="33.75" customHeight="1">
      <c r="B16" s="356"/>
      <c r="C16" s="326"/>
      <c r="D16" s="325"/>
      <c r="E16" s="325"/>
      <c r="F16" s="325"/>
      <c r="G16" s="325"/>
      <c r="H16" s="325"/>
      <c r="I16" s="363"/>
      <c r="J16" s="364"/>
      <c r="K16" s="364"/>
      <c r="L16" s="365"/>
      <c r="M16" s="325"/>
      <c r="N16" s="325"/>
      <c r="O16" s="325" t="s">
        <v>17</v>
      </c>
      <c r="P16" s="325" t="s">
        <v>18</v>
      </c>
      <c r="Q16" s="326" t="s">
        <v>19</v>
      </c>
      <c r="R16" s="36"/>
      <c r="S16" s="36"/>
      <c r="T16" s="60"/>
      <c r="U16" s="324"/>
      <c r="V16" s="324"/>
      <c r="W16" s="36"/>
      <c r="X16" s="61"/>
      <c r="Y16" s="36"/>
      <c r="Z16" s="58"/>
      <c r="AA16" s="59"/>
      <c r="AB16" s="24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</row>
    <row r="17" spans="2:251" ht="39.75" customHeight="1">
      <c r="B17" s="357"/>
      <c r="C17" s="326"/>
      <c r="D17" s="325"/>
      <c r="E17" s="325"/>
      <c r="F17" s="325"/>
      <c r="G17" s="325"/>
      <c r="H17" s="325"/>
      <c r="I17" s="62" t="s">
        <v>20</v>
      </c>
      <c r="J17" s="62" t="s">
        <v>21</v>
      </c>
      <c r="K17" s="62" t="s">
        <v>22</v>
      </c>
      <c r="L17" s="63" t="s">
        <v>85</v>
      </c>
      <c r="M17" s="53" t="s">
        <v>23</v>
      </c>
      <c r="N17" s="54" t="s">
        <v>24</v>
      </c>
      <c r="O17" s="325"/>
      <c r="P17" s="325"/>
      <c r="Q17" s="326"/>
      <c r="R17" s="36"/>
      <c r="S17" s="36"/>
      <c r="T17" s="27"/>
      <c r="U17" s="324"/>
      <c r="V17" s="324"/>
      <c r="X17" s="59"/>
      <c r="Z17" s="58"/>
      <c r="AA17" s="59"/>
      <c r="AB17" s="24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</row>
    <row r="18" spans="2:251" ht="39.75" customHeight="1">
      <c r="B18" s="485" t="s">
        <v>280</v>
      </c>
      <c r="C18" s="270" t="s">
        <v>281</v>
      </c>
      <c r="D18" s="18" t="s">
        <v>87</v>
      </c>
      <c r="E18" s="270" t="s">
        <v>282</v>
      </c>
      <c r="F18" s="30">
        <v>3</v>
      </c>
      <c r="G18" s="18" t="s">
        <v>87</v>
      </c>
      <c r="H18" s="245">
        <f t="shared" ref="H18:H19" si="0">+I18</f>
        <v>5000000</v>
      </c>
      <c r="I18" s="246">
        <v>5000000</v>
      </c>
      <c r="J18" s="223"/>
      <c r="K18" s="223"/>
      <c r="L18" s="224"/>
      <c r="M18" s="31">
        <v>45658</v>
      </c>
      <c r="N18" s="31">
        <v>46022</v>
      </c>
      <c r="O18" s="657">
        <f>F19/F18</f>
        <v>0</v>
      </c>
      <c r="P18" s="657">
        <f>H19/H18</f>
        <v>0</v>
      </c>
      <c r="Q18" s="460" t="e">
        <f>+(O18*O18)/P18</f>
        <v>#DIV/0!</v>
      </c>
      <c r="R18" s="36"/>
      <c r="S18" s="36"/>
      <c r="T18" s="27"/>
      <c r="U18" s="56"/>
      <c r="V18" s="56"/>
      <c r="X18" s="59"/>
      <c r="Z18" s="58"/>
      <c r="AA18" s="59"/>
      <c r="AB18" s="24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</row>
    <row r="19" spans="2:251" ht="39.75" customHeight="1">
      <c r="B19" s="656"/>
      <c r="C19" s="272"/>
      <c r="D19" s="18" t="s">
        <v>28</v>
      </c>
      <c r="E19" s="272"/>
      <c r="F19" s="30"/>
      <c r="G19" s="18" t="s">
        <v>88</v>
      </c>
      <c r="H19" s="245">
        <f t="shared" si="0"/>
        <v>0</v>
      </c>
      <c r="I19" s="246"/>
      <c r="J19" s="223"/>
      <c r="K19" s="223"/>
      <c r="L19" s="224"/>
      <c r="M19" s="31">
        <v>45658</v>
      </c>
      <c r="N19" s="31">
        <v>46022</v>
      </c>
      <c r="O19" s="658"/>
      <c r="P19" s="658"/>
      <c r="Q19" s="487"/>
      <c r="R19" s="36"/>
      <c r="S19" s="36"/>
      <c r="T19" s="27"/>
      <c r="U19" s="56"/>
      <c r="V19" s="56"/>
      <c r="X19" s="59"/>
      <c r="Z19" s="58"/>
      <c r="AA19" s="59"/>
      <c r="AB19" s="24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</row>
    <row r="20" spans="2:251" ht="33" customHeight="1">
      <c r="B20" s="284" t="s">
        <v>283</v>
      </c>
      <c r="C20" s="327" t="s">
        <v>284</v>
      </c>
      <c r="D20" s="18" t="s">
        <v>87</v>
      </c>
      <c r="E20" s="659" t="s">
        <v>285</v>
      </c>
      <c r="F20" s="247">
        <v>1</v>
      </c>
      <c r="G20" s="18" t="s">
        <v>87</v>
      </c>
      <c r="H20" s="245">
        <f>+I20</f>
        <v>10000000</v>
      </c>
      <c r="I20" s="245">
        <v>10000000</v>
      </c>
      <c r="J20" s="67"/>
      <c r="K20" s="232"/>
      <c r="L20" s="67"/>
      <c r="M20" s="31">
        <v>45658</v>
      </c>
      <c r="N20" s="31">
        <v>46022</v>
      </c>
      <c r="O20" s="513">
        <f>+F21/F20</f>
        <v>0</v>
      </c>
      <c r="P20" s="513">
        <f>+H21/H20</f>
        <v>0</v>
      </c>
      <c r="Q20" s="267" t="e">
        <f>+(O20*O20)/P20</f>
        <v>#DIV/0!</v>
      </c>
      <c r="T20" s="27"/>
      <c r="U20" s="324"/>
      <c r="V20" s="324"/>
      <c r="X20" s="70"/>
      <c r="Z20" s="71"/>
      <c r="AA20" s="59"/>
      <c r="AB20" s="24"/>
    </row>
    <row r="21" spans="2:251" ht="37.5" customHeight="1">
      <c r="B21" s="285"/>
      <c r="C21" s="327"/>
      <c r="D21" s="18" t="s">
        <v>28</v>
      </c>
      <c r="E21" s="660"/>
      <c r="F21" s="247">
        <v>0</v>
      </c>
      <c r="G21" s="18" t="s">
        <v>88</v>
      </c>
      <c r="H21" s="248">
        <f>+I21</f>
        <v>0</v>
      </c>
      <c r="I21" s="245"/>
      <c r="J21" s="67"/>
      <c r="K21" s="232"/>
      <c r="L21" s="67"/>
      <c r="M21" s="31">
        <v>45658</v>
      </c>
      <c r="N21" s="31">
        <v>46022</v>
      </c>
      <c r="O21" s="513"/>
      <c r="P21" s="513"/>
      <c r="Q21" s="267"/>
      <c r="T21" s="27"/>
      <c r="U21" s="56"/>
      <c r="V21" s="56"/>
      <c r="X21" s="70"/>
      <c r="Z21" s="71"/>
      <c r="AA21" s="59"/>
      <c r="AB21" s="24"/>
    </row>
    <row r="22" spans="2:251" ht="27" customHeight="1">
      <c r="B22" s="285"/>
      <c r="C22" s="327" t="s">
        <v>286</v>
      </c>
      <c r="D22" s="18" t="s">
        <v>26</v>
      </c>
      <c r="E22" s="270" t="s">
        <v>287</v>
      </c>
      <c r="F22" s="247">
        <v>2</v>
      </c>
      <c r="G22" s="18" t="s">
        <v>26</v>
      </c>
      <c r="H22" s="245">
        <f>+I22</f>
        <v>5000000</v>
      </c>
      <c r="I22" s="245">
        <v>5000000</v>
      </c>
      <c r="J22" s="67"/>
      <c r="K22" s="232"/>
      <c r="L22" s="67"/>
      <c r="M22" s="31">
        <v>45658</v>
      </c>
      <c r="N22" s="31">
        <v>46022</v>
      </c>
      <c r="O22" s="513">
        <f t="shared" ref="O22" si="1">+F23/F22</f>
        <v>0</v>
      </c>
      <c r="P22" s="513">
        <f t="shared" ref="P22" si="2">+H23/H22</f>
        <v>0</v>
      </c>
      <c r="Q22" s="267" t="e">
        <f>+(O22*O22)/P22</f>
        <v>#DIV/0!</v>
      </c>
      <c r="X22" s="74"/>
      <c r="Z22" s="71"/>
      <c r="AA22" s="59"/>
      <c r="AB22" s="24"/>
    </row>
    <row r="23" spans="2:251" ht="36.6" customHeight="1">
      <c r="B23" s="286"/>
      <c r="C23" s="323"/>
      <c r="D23" s="18" t="s">
        <v>28</v>
      </c>
      <c r="E23" s="272"/>
      <c r="F23" s="247">
        <v>0</v>
      </c>
      <c r="G23" s="18" t="s">
        <v>88</v>
      </c>
      <c r="H23" s="245">
        <f>+I23</f>
        <v>0</v>
      </c>
      <c r="I23" s="245"/>
      <c r="J23" s="67"/>
      <c r="K23" s="232"/>
      <c r="L23" s="67"/>
      <c r="M23" s="31">
        <v>45658</v>
      </c>
      <c r="N23" s="31">
        <v>46022</v>
      </c>
      <c r="O23" s="513"/>
      <c r="P23" s="513"/>
      <c r="Q23" s="267"/>
      <c r="X23" s="74"/>
      <c r="Z23" s="71"/>
      <c r="AA23" s="59"/>
      <c r="AB23" s="24"/>
    </row>
    <row r="24" spans="2:251" ht="23.25" customHeight="1">
      <c r="B24" s="284" t="s">
        <v>288</v>
      </c>
      <c r="C24" s="323" t="s">
        <v>289</v>
      </c>
      <c r="D24" s="18" t="s">
        <v>26</v>
      </c>
      <c r="E24" s="270" t="s">
        <v>290</v>
      </c>
      <c r="F24" s="247">
        <v>2</v>
      </c>
      <c r="G24" s="18" t="s">
        <v>26</v>
      </c>
      <c r="H24" s="245">
        <f>+I24</f>
        <v>20000000</v>
      </c>
      <c r="I24" s="245">
        <v>20000000</v>
      </c>
      <c r="J24" s="67"/>
      <c r="K24" s="232"/>
      <c r="L24" s="67"/>
      <c r="M24" s="31">
        <v>45658</v>
      </c>
      <c r="N24" s="31">
        <v>46022</v>
      </c>
      <c r="O24" s="513">
        <f t="shared" ref="O24" si="3">+F25/F24</f>
        <v>0</v>
      </c>
      <c r="P24" s="513">
        <f t="shared" ref="P24" si="4">+H25/H24</f>
        <v>0</v>
      </c>
      <c r="Q24" s="267" t="e">
        <f t="shared" ref="Q24" si="5">+(O24*O24)/P24</f>
        <v>#DIV/0!</v>
      </c>
      <c r="R24" s="389"/>
      <c r="X24" s="74"/>
    </row>
    <row r="25" spans="2:251" ht="19.5" customHeight="1">
      <c r="B25" s="285"/>
      <c r="C25" s="323"/>
      <c r="D25" s="18" t="s">
        <v>28</v>
      </c>
      <c r="E25" s="272"/>
      <c r="F25" s="247">
        <v>0</v>
      </c>
      <c r="G25" s="18" t="s">
        <v>88</v>
      </c>
      <c r="H25" s="245"/>
      <c r="I25" s="245"/>
      <c r="J25" s="67"/>
      <c r="K25" s="232"/>
      <c r="L25" s="67"/>
      <c r="M25" s="31">
        <v>45658</v>
      </c>
      <c r="N25" s="31">
        <v>46022</v>
      </c>
      <c r="O25" s="513"/>
      <c r="P25" s="513"/>
      <c r="Q25" s="267"/>
      <c r="R25" s="389"/>
      <c r="AB25" s="24"/>
    </row>
    <row r="26" spans="2:251" ht="36" customHeight="1">
      <c r="B26" s="285"/>
      <c r="C26" s="323" t="s">
        <v>291</v>
      </c>
      <c r="D26" s="18" t="s">
        <v>26</v>
      </c>
      <c r="E26" s="270" t="s">
        <v>292</v>
      </c>
      <c r="F26" s="247">
        <v>3</v>
      </c>
      <c r="G26" s="18" t="s">
        <v>26</v>
      </c>
      <c r="H26" s="245">
        <f>+I26</f>
        <v>30000000</v>
      </c>
      <c r="I26" s="245">
        <v>30000000</v>
      </c>
      <c r="J26" s="67"/>
      <c r="K26" s="232"/>
      <c r="L26" s="67"/>
      <c r="M26" s="31">
        <v>45658</v>
      </c>
      <c r="N26" s="31">
        <v>46022</v>
      </c>
      <c r="O26" s="513">
        <f t="shared" ref="O26" si="6">+F27/F26</f>
        <v>0</v>
      </c>
      <c r="P26" s="513">
        <f t="shared" ref="P26" si="7">+H27/H26</f>
        <v>0</v>
      </c>
      <c r="Q26" s="267" t="e">
        <f t="shared" ref="Q26" si="8">+(O26*O26)/P26</f>
        <v>#DIV/0!</v>
      </c>
    </row>
    <row r="27" spans="2:251" ht="43.5" customHeight="1">
      <c r="B27" s="285"/>
      <c r="C27" s="323"/>
      <c r="D27" s="18" t="s">
        <v>28</v>
      </c>
      <c r="E27" s="272"/>
      <c r="F27" s="247">
        <v>0</v>
      </c>
      <c r="G27" s="18" t="s">
        <v>88</v>
      </c>
      <c r="H27" s="245"/>
      <c r="I27" s="249"/>
      <c r="J27" s="67"/>
      <c r="K27" s="232"/>
      <c r="L27" s="67"/>
      <c r="M27" s="31">
        <v>45658</v>
      </c>
      <c r="N27" s="31">
        <v>46022</v>
      </c>
      <c r="O27" s="513"/>
      <c r="P27" s="513"/>
      <c r="Q27" s="267"/>
    </row>
    <row r="28" spans="2:251" ht="24.75" customHeight="1">
      <c r="B28" s="285"/>
      <c r="C28" s="661" t="s">
        <v>293</v>
      </c>
      <c r="D28" s="18" t="s">
        <v>26</v>
      </c>
      <c r="E28" s="270" t="s">
        <v>290</v>
      </c>
      <c r="F28" s="247">
        <v>3</v>
      </c>
      <c r="G28" s="18" t="s">
        <v>26</v>
      </c>
      <c r="H28" s="245">
        <f>+I28</f>
        <v>20000000</v>
      </c>
      <c r="I28" s="245">
        <v>20000000</v>
      </c>
      <c r="J28" s="67"/>
      <c r="K28" s="232"/>
      <c r="L28" s="250"/>
      <c r="M28" s="31">
        <v>45658</v>
      </c>
      <c r="N28" s="31">
        <v>46022</v>
      </c>
      <c r="O28" s="513">
        <f t="shared" ref="O28" si="9">+F29/F28</f>
        <v>0</v>
      </c>
      <c r="P28" s="513">
        <f t="shared" ref="P28" si="10">+H29/H28</f>
        <v>0</v>
      </c>
      <c r="Q28" s="267" t="e">
        <f t="shared" ref="Q28" si="11">+(O28*O28)/P28</f>
        <v>#DIV/0!</v>
      </c>
    </row>
    <row r="29" spans="2:251" ht="20.25" customHeight="1">
      <c r="B29" s="285"/>
      <c r="C29" s="662"/>
      <c r="D29" s="18" t="s">
        <v>28</v>
      </c>
      <c r="E29" s="272"/>
      <c r="F29" s="247">
        <v>0</v>
      </c>
      <c r="G29" s="18" t="s">
        <v>88</v>
      </c>
      <c r="H29" s="245"/>
      <c r="I29" s="249"/>
      <c r="J29" s="67"/>
      <c r="K29" s="232"/>
      <c r="L29" s="67"/>
      <c r="M29" s="31">
        <v>45658</v>
      </c>
      <c r="N29" s="31">
        <v>46022</v>
      </c>
      <c r="O29" s="513"/>
      <c r="P29" s="513"/>
      <c r="Q29" s="267"/>
    </row>
    <row r="30" spans="2:251" ht="15.75">
      <c r="B30" s="389"/>
      <c r="C30" s="521" t="s">
        <v>50</v>
      </c>
      <c r="D30" s="18" t="s">
        <v>26</v>
      </c>
      <c r="E30" s="485"/>
      <c r="F30" s="247"/>
      <c r="G30" s="18" t="s">
        <v>26</v>
      </c>
      <c r="H30" s="251">
        <f>H18+H20+H22+H24+H26+H28</f>
        <v>90000000</v>
      </c>
      <c r="I30" s="251">
        <f>I18+I20+I22+I24+I26+I28</f>
        <v>90000000</v>
      </c>
      <c r="J30" s="67"/>
      <c r="K30" s="67"/>
      <c r="L30" s="67"/>
      <c r="M30" s="31"/>
      <c r="N30" s="31"/>
      <c r="O30" s="513"/>
      <c r="P30" s="513"/>
      <c r="Q30" s="389"/>
    </row>
    <row r="31" spans="2:251" ht="15.75">
      <c r="B31" s="389"/>
      <c r="C31" s="521"/>
      <c r="D31" s="18" t="s">
        <v>28</v>
      </c>
      <c r="E31" s="522"/>
      <c r="F31" s="247"/>
      <c r="G31" s="18" t="s">
        <v>88</v>
      </c>
      <c r="H31" s="251">
        <f>H21+H23+H25+H27+H29</f>
        <v>0</v>
      </c>
      <c r="I31" s="251">
        <f>+I21+I23+I25+I27+I29</f>
        <v>0</v>
      </c>
      <c r="J31" s="67"/>
      <c r="K31" s="226"/>
      <c r="L31" s="67"/>
      <c r="M31" s="31"/>
      <c r="N31" s="31"/>
      <c r="O31" s="513"/>
      <c r="P31" s="513"/>
      <c r="Q31" s="389"/>
    </row>
    <row r="32" spans="2:251">
      <c r="D32" s="84"/>
      <c r="H32" s="32"/>
      <c r="I32" s="85"/>
      <c r="J32" s="71"/>
      <c r="K32" s="71"/>
      <c r="L32" s="71"/>
      <c r="M32" s="227"/>
      <c r="N32" s="227"/>
      <c r="O32" s="85"/>
      <c r="P32" s="228"/>
      <c r="Q32" s="229"/>
      <c r="R32" s="87"/>
    </row>
    <row r="33" spans="2:53" ht="15.75">
      <c r="B33" s="528" t="s">
        <v>97</v>
      </c>
      <c r="C33" s="528"/>
      <c r="D33" s="529" t="s">
        <v>43</v>
      </c>
      <c r="E33" s="529"/>
      <c r="F33" s="529"/>
      <c r="G33" s="529"/>
      <c r="H33" s="529"/>
      <c r="I33" s="529"/>
      <c r="J33" s="233" t="s">
        <v>98</v>
      </c>
      <c r="K33" s="529" t="s">
        <v>99</v>
      </c>
      <c r="L33" s="529"/>
      <c r="M33" s="530" t="s">
        <v>45</v>
      </c>
      <c r="N33" s="531"/>
      <c r="O33" s="531"/>
      <c r="P33" s="531"/>
      <c r="Q33" s="531"/>
    </row>
    <row r="34" spans="2:53" ht="26.25" customHeight="1">
      <c r="B34" s="669" t="s">
        <v>294</v>
      </c>
      <c r="C34" s="279"/>
      <c r="D34" s="294" t="s">
        <v>295</v>
      </c>
      <c r="E34" s="295"/>
      <c r="F34" s="295"/>
      <c r="G34" s="295"/>
      <c r="H34" s="295"/>
      <c r="I34" s="296"/>
      <c r="J34" s="500" t="s">
        <v>296</v>
      </c>
      <c r="K34" s="90" t="s">
        <v>26</v>
      </c>
      <c r="L34" s="253">
        <v>0.96</v>
      </c>
      <c r="M34" s="314" t="s">
        <v>297</v>
      </c>
      <c r="N34" s="314"/>
      <c r="O34" s="314"/>
      <c r="P34" s="314"/>
      <c r="Q34" s="314"/>
    </row>
    <row r="35" spans="2:53" ht="18" customHeight="1">
      <c r="B35" s="280"/>
      <c r="C35" s="282"/>
      <c r="D35" s="297"/>
      <c r="E35" s="298"/>
      <c r="F35" s="298"/>
      <c r="G35" s="298"/>
      <c r="H35" s="298"/>
      <c r="I35" s="299"/>
      <c r="J35" s="500"/>
      <c r="K35" s="90" t="s">
        <v>28</v>
      </c>
      <c r="L35" s="252"/>
      <c r="M35" s="314"/>
      <c r="N35" s="314"/>
      <c r="O35" s="314"/>
      <c r="P35" s="314"/>
      <c r="Q35" s="314"/>
    </row>
    <row r="36" spans="2:53" ht="58.5" customHeight="1">
      <c r="B36" s="294" t="s">
        <v>132</v>
      </c>
      <c r="C36" s="295"/>
      <c r="D36" s="295"/>
      <c r="E36" s="295"/>
      <c r="F36" s="295"/>
      <c r="G36" s="295"/>
      <c r="H36" s="295"/>
      <c r="I36" s="295"/>
      <c r="J36" s="295"/>
      <c r="K36" s="295"/>
      <c r="L36" s="296"/>
      <c r="M36" s="666" t="s">
        <v>298</v>
      </c>
      <c r="N36" s="667"/>
      <c r="O36" s="667"/>
      <c r="P36" s="667"/>
      <c r="Q36" s="668"/>
    </row>
    <row r="37" spans="2:53" ht="15" customHeight="1">
      <c r="B37" s="663"/>
      <c r="C37" s="664"/>
      <c r="D37" s="664"/>
      <c r="E37" s="664"/>
      <c r="F37" s="664"/>
      <c r="G37" s="664"/>
      <c r="H37" s="664"/>
      <c r="I37" s="664"/>
      <c r="J37" s="664"/>
      <c r="K37" s="664"/>
      <c r="L37" s="665"/>
      <c r="M37" s="300" t="s">
        <v>113</v>
      </c>
      <c r="N37" s="300"/>
      <c r="O37" s="300"/>
      <c r="P37" s="300"/>
      <c r="Q37" s="300"/>
    </row>
    <row r="38" spans="2:53" ht="29.25" customHeight="1">
      <c r="B38" s="297"/>
      <c r="C38" s="298"/>
      <c r="D38" s="298"/>
      <c r="E38" s="298"/>
      <c r="F38" s="298"/>
      <c r="G38" s="298"/>
      <c r="H38" s="298"/>
      <c r="I38" s="298"/>
      <c r="J38" s="298"/>
      <c r="K38" s="298"/>
      <c r="L38" s="299"/>
      <c r="M38" s="300"/>
      <c r="N38" s="300"/>
      <c r="O38" s="300"/>
      <c r="P38" s="300"/>
      <c r="Q38" s="300"/>
    </row>
    <row r="39" spans="2:53">
      <c r="M39" s="94"/>
      <c r="N39" s="94"/>
    </row>
    <row r="40" spans="2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</sheetData>
  <mergeCells count="102">
    <mergeCell ref="B36:L38"/>
    <mergeCell ref="M36:Q36"/>
    <mergeCell ref="M37:Q38"/>
    <mergeCell ref="B33:C33"/>
    <mergeCell ref="D33:I33"/>
    <mergeCell ref="K33:L33"/>
    <mergeCell ref="M33:Q33"/>
    <mergeCell ref="B34:C35"/>
    <mergeCell ref="D34:I35"/>
    <mergeCell ref="J34:J35"/>
    <mergeCell ref="M34:Q35"/>
    <mergeCell ref="Q28:Q29"/>
    <mergeCell ref="B30:B31"/>
    <mergeCell ref="C30:C31"/>
    <mergeCell ref="E30:E31"/>
    <mergeCell ref="O30:O31"/>
    <mergeCell ref="P30:P31"/>
    <mergeCell ref="Q30:Q31"/>
    <mergeCell ref="R24:R25"/>
    <mergeCell ref="C26:C27"/>
    <mergeCell ref="E26:E27"/>
    <mergeCell ref="O26:O27"/>
    <mergeCell ref="P26:P27"/>
    <mergeCell ref="Q26:Q27"/>
    <mergeCell ref="B24:B29"/>
    <mergeCell ref="C24:C25"/>
    <mergeCell ref="E24:E25"/>
    <mergeCell ref="O24:O25"/>
    <mergeCell ref="P24:P25"/>
    <mergeCell ref="Q24:Q25"/>
    <mergeCell ref="C28:C29"/>
    <mergeCell ref="E28:E29"/>
    <mergeCell ref="O28:O29"/>
    <mergeCell ref="P28:P29"/>
    <mergeCell ref="U20:V20"/>
    <mergeCell ref="C22:C23"/>
    <mergeCell ref="E22:E23"/>
    <mergeCell ref="O22:O23"/>
    <mergeCell ref="P22:P23"/>
    <mergeCell ref="Q22:Q23"/>
    <mergeCell ref="B20:B23"/>
    <mergeCell ref="C20:C21"/>
    <mergeCell ref="E20:E21"/>
    <mergeCell ref="O20:O21"/>
    <mergeCell ref="P20:P21"/>
    <mergeCell ref="Q20:Q21"/>
    <mergeCell ref="B18:B19"/>
    <mergeCell ref="C18:C19"/>
    <mergeCell ref="E18:E19"/>
    <mergeCell ref="O18:O19"/>
    <mergeCell ref="P18:P19"/>
    <mergeCell ref="Q18:Q19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T9:X9"/>
    <mergeCell ref="B10:C10"/>
    <mergeCell ref="D10:I10"/>
    <mergeCell ref="N10:P10"/>
    <mergeCell ref="B11:C11"/>
    <mergeCell ref="D11:I11"/>
    <mergeCell ref="N11:P11"/>
    <mergeCell ref="U11:W11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  <mergeCell ref="C6:Q6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Q69"/>
  <sheetViews>
    <sheetView topLeftCell="D22" zoomScale="85" zoomScaleNormal="85" workbookViewId="0">
      <selection activeCell="D30" activeCellId="1" sqref="N38 D30:I31"/>
    </sheetView>
  </sheetViews>
  <sheetFormatPr baseColWidth="10" defaultColWidth="12.5703125" defaultRowHeight="15"/>
  <cols>
    <col min="1" max="1" width="6.7109375" style="25" customWidth="1"/>
    <col min="2" max="2" width="49.42578125" style="25" customWidth="1"/>
    <col min="3" max="3" width="86.85546875" style="25" customWidth="1"/>
    <col min="4" max="4" width="16.85546875" style="25" customWidth="1"/>
    <col min="5" max="5" width="34.85546875" style="25" customWidth="1"/>
    <col min="6" max="6" width="16.7109375" style="25" customWidth="1"/>
    <col min="7" max="7" width="18" style="25" customWidth="1"/>
    <col min="8" max="8" width="22.85546875" style="25" customWidth="1"/>
    <col min="9" max="9" width="21" style="25" customWidth="1"/>
    <col min="10" max="10" width="20.85546875" style="19" customWidth="1"/>
    <col min="11" max="11" width="13.5703125" style="25" customWidth="1"/>
    <col min="12" max="12" width="15.85546875" style="25" customWidth="1"/>
    <col min="13" max="13" width="14.85546875" style="155" customWidth="1"/>
    <col min="14" max="14" width="21.140625" style="155" customWidth="1"/>
    <col min="15" max="15" width="16.85546875" style="25" customWidth="1"/>
    <col min="16" max="16" width="34" style="25" customWidth="1"/>
    <col min="17" max="17" width="18.85546875" style="25" customWidth="1"/>
    <col min="18" max="18" width="16.42578125" style="25" customWidth="1"/>
    <col min="19" max="19" width="12.5703125" style="25"/>
    <col min="20" max="20" width="14.42578125" style="25" customWidth="1"/>
    <col min="21" max="21" width="18.5703125" style="25" customWidth="1"/>
    <col min="22" max="22" width="33.85546875" style="25" customWidth="1"/>
    <col min="23" max="23" width="12.5703125" style="25" hidden="1" customWidth="1"/>
    <col min="24" max="24" width="24.28515625" style="25" customWidth="1"/>
    <col min="25" max="25" width="22.5703125" style="25" customWidth="1"/>
    <col min="26" max="27" width="12.5703125" style="25"/>
    <col min="28" max="28" width="16.85546875" style="25" customWidth="1"/>
    <col min="29" max="29" width="12.5703125" style="25"/>
    <col min="30" max="30" width="30.140625" style="25" customWidth="1"/>
    <col min="31" max="31" width="15.42578125" style="25" customWidth="1"/>
    <col min="32" max="32" width="15.85546875" style="25" customWidth="1"/>
    <col min="33" max="33" width="24.42578125" style="25" customWidth="1"/>
    <col min="34" max="34" width="17.140625" style="25" customWidth="1"/>
    <col min="35" max="16384" width="12.5703125" style="25"/>
  </cols>
  <sheetData>
    <row r="1" spans="2:251" ht="22.5" customHeight="1"/>
    <row r="2" spans="2:251" s="2" customFormat="1" ht="37.5" customHeight="1">
      <c r="B2" s="338"/>
      <c r="C2" s="338"/>
      <c r="D2" s="339" t="s">
        <v>64</v>
      </c>
      <c r="E2" s="340"/>
      <c r="F2" s="340"/>
      <c r="G2" s="340"/>
      <c r="H2" s="340"/>
      <c r="I2" s="340"/>
      <c r="J2" s="340"/>
      <c r="K2" s="341"/>
      <c r="L2" s="345" t="s">
        <v>0</v>
      </c>
      <c r="M2" s="346"/>
      <c r="N2" s="346"/>
      <c r="O2" s="347"/>
      <c r="P2" s="348"/>
      <c r="Q2" s="349"/>
      <c r="R2" s="1"/>
    </row>
    <row r="3" spans="2:251" s="2" customFormat="1" ht="37.5" customHeight="1">
      <c r="B3" s="338"/>
      <c r="C3" s="338"/>
      <c r="D3" s="342"/>
      <c r="E3" s="343"/>
      <c r="F3" s="343"/>
      <c r="G3" s="343"/>
      <c r="H3" s="343"/>
      <c r="I3" s="343"/>
      <c r="J3" s="343"/>
      <c r="K3" s="344"/>
      <c r="L3" s="345" t="s">
        <v>1</v>
      </c>
      <c r="M3" s="346"/>
      <c r="N3" s="346"/>
      <c r="O3" s="347"/>
      <c r="P3" s="350"/>
      <c r="Q3" s="351"/>
      <c r="R3" s="1"/>
    </row>
    <row r="4" spans="2:251" s="2" customFormat="1" ht="33.75" customHeight="1">
      <c r="B4" s="338"/>
      <c r="C4" s="338"/>
      <c r="D4" s="339" t="s">
        <v>67</v>
      </c>
      <c r="E4" s="340"/>
      <c r="F4" s="340"/>
      <c r="G4" s="340"/>
      <c r="H4" s="340"/>
      <c r="I4" s="340"/>
      <c r="J4" s="340"/>
      <c r="K4" s="341"/>
      <c r="L4" s="345" t="s">
        <v>2</v>
      </c>
      <c r="M4" s="346"/>
      <c r="N4" s="346"/>
      <c r="O4" s="347"/>
      <c r="P4" s="350"/>
      <c r="Q4" s="351"/>
      <c r="R4" s="1"/>
    </row>
    <row r="5" spans="2:251" s="2" customFormat="1" ht="38.25" customHeight="1">
      <c r="B5" s="338"/>
      <c r="C5" s="338"/>
      <c r="D5" s="342"/>
      <c r="E5" s="343"/>
      <c r="F5" s="343"/>
      <c r="G5" s="343"/>
      <c r="H5" s="343"/>
      <c r="I5" s="343"/>
      <c r="J5" s="343"/>
      <c r="K5" s="344"/>
      <c r="L5" s="345" t="s">
        <v>3</v>
      </c>
      <c r="M5" s="346"/>
      <c r="N5" s="346"/>
      <c r="O5" s="347"/>
      <c r="P5" s="352"/>
      <c r="Q5" s="353"/>
      <c r="R5" s="1"/>
    </row>
    <row r="6" spans="2:251" s="2" customFormat="1" ht="23.25" customHeight="1"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1"/>
    </row>
    <row r="7" spans="2:251" s="2" customFormat="1" ht="31.5" customHeight="1">
      <c r="B7" s="39" t="s">
        <v>70</v>
      </c>
      <c r="C7" s="39" t="s">
        <v>163</v>
      </c>
      <c r="D7" s="367" t="s">
        <v>223</v>
      </c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1"/>
    </row>
    <row r="8" spans="2:251" s="2" customFormat="1" ht="36" customHeight="1">
      <c r="B8" s="39" t="s">
        <v>73</v>
      </c>
      <c r="C8" s="146">
        <v>2025</v>
      </c>
      <c r="D8" s="490" t="s">
        <v>203</v>
      </c>
      <c r="E8" s="490"/>
      <c r="F8" s="490"/>
      <c r="G8" s="490"/>
      <c r="H8" s="490"/>
      <c r="I8" s="490"/>
      <c r="J8" s="490"/>
      <c r="K8" s="490"/>
      <c r="L8" s="490"/>
      <c r="M8" s="490"/>
      <c r="N8" s="490"/>
      <c r="O8" s="490"/>
      <c r="P8" s="490"/>
      <c r="Q8" s="490"/>
    </row>
    <row r="9" spans="2:251" s="2" customFormat="1" ht="36" customHeight="1">
      <c r="B9" s="371" t="s">
        <v>117</v>
      </c>
      <c r="C9" s="372"/>
      <c r="D9" s="373" t="s">
        <v>5</v>
      </c>
      <c r="E9" s="373"/>
      <c r="F9" s="373"/>
      <c r="G9" s="373"/>
      <c r="H9" s="373"/>
      <c r="I9" s="410"/>
      <c r="J9" s="670" t="s">
        <v>224</v>
      </c>
      <c r="K9" s="671"/>
      <c r="L9" s="672"/>
      <c r="M9" s="375" t="s">
        <v>6</v>
      </c>
      <c r="N9" s="376"/>
      <c r="O9" s="376"/>
      <c r="P9" s="376"/>
      <c r="Q9" s="377"/>
      <c r="R9" s="3"/>
      <c r="T9" s="679"/>
      <c r="U9" s="679"/>
      <c r="V9" s="679"/>
      <c r="W9" s="679"/>
      <c r="X9" s="679"/>
    </row>
    <row r="10" spans="2:251" s="2" customFormat="1" ht="36" customHeight="1">
      <c r="B10" s="371" t="s">
        <v>7</v>
      </c>
      <c r="C10" s="372"/>
      <c r="D10" s="373" t="s">
        <v>75</v>
      </c>
      <c r="E10" s="373"/>
      <c r="F10" s="373"/>
      <c r="G10" s="373"/>
      <c r="H10" s="373"/>
      <c r="I10" s="410"/>
      <c r="J10" s="673"/>
      <c r="K10" s="674"/>
      <c r="L10" s="675"/>
      <c r="M10" s="43" t="s">
        <v>8</v>
      </c>
      <c r="N10" s="378" t="s">
        <v>9</v>
      </c>
      <c r="O10" s="378"/>
      <c r="P10" s="378"/>
      <c r="Q10" s="43" t="s">
        <v>10</v>
      </c>
      <c r="R10" s="3"/>
      <c r="T10" s="4"/>
      <c r="U10" s="4"/>
      <c r="V10" s="4"/>
      <c r="W10" s="4"/>
      <c r="X10" s="4"/>
    </row>
    <row r="11" spans="2:251" s="2" customFormat="1" ht="48.6" customHeight="1">
      <c r="B11" s="379" t="s">
        <v>11</v>
      </c>
      <c r="C11" s="380"/>
      <c r="D11" s="332" t="s">
        <v>225</v>
      </c>
      <c r="E11" s="332"/>
      <c r="F11" s="332"/>
      <c r="G11" s="332"/>
      <c r="H11" s="332"/>
      <c r="I11" s="406"/>
      <c r="J11" s="673"/>
      <c r="K11" s="674"/>
      <c r="L11" s="675"/>
      <c r="M11" s="147"/>
      <c r="N11" s="497"/>
      <c r="O11" s="498"/>
      <c r="P11" s="499"/>
      <c r="Q11" s="101"/>
      <c r="R11" s="3"/>
      <c r="T11" s="7"/>
      <c r="U11" s="680"/>
      <c r="V11" s="680"/>
      <c r="W11" s="680"/>
      <c r="X11" s="7"/>
      <c r="Z11" s="8"/>
      <c r="AA11" s="8"/>
    </row>
    <row r="12" spans="2:251" s="2" customFormat="1" ht="56.45" customHeight="1">
      <c r="B12" s="330" t="s">
        <v>13</v>
      </c>
      <c r="C12" s="331"/>
      <c r="D12" s="332" t="s">
        <v>226</v>
      </c>
      <c r="E12" s="332"/>
      <c r="F12" s="332"/>
      <c r="G12" s="332"/>
      <c r="H12" s="332"/>
      <c r="I12" s="406"/>
      <c r="J12" s="673"/>
      <c r="K12" s="674"/>
      <c r="L12" s="675"/>
      <c r="M12" s="98"/>
      <c r="N12" s="491"/>
      <c r="O12" s="492"/>
      <c r="P12" s="493"/>
      <c r="Q12" s="99"/>
      <c r="R12" s="3"/>
      <c r="T12" s="11"/>
      <c r="U12" s="681"/>
      <c r="V12" s="681"/>
      <c r="W12" s="681"/>
      <c r="X12" s="156"/>
      <c r="Z12" s="13"/>
      <c r="AA12" s="49"/>
      <c r="AB12" s="14"/>
    </row>
    <row r="13" spans="2:251" s="2" customFormat="1" ht="20.25">
      <c r="B13" s="334" t="s">
        <v>14</v>
      </c>
      <c r="C13" s="335"/>
      <c r="D13" s="336">
        <v>2024730010042</v>
      </c>
      <c r="E13" s="336"/>
      <c r="F13" s="336"/>
      <c r="G13" s="336"/>
      <c r="H13" s="336"/>
      <c r="I13" s="494"/>
      <c r="J13" s="673"/>
      <c r="K13" s="674"/>
      <c r="L13" s="675"/>
      <c r="M13" s="100"/>
      <c r="N13" s="491"/>
      <c r="O13" s="492"/>
      <c r="P13" s="493"/>
      <c r="Q13" s="101"/>
      <c r="R13" s="3"/>
      <c r="T13" s="11"/>
      <c r="U13" s="681"/>
      <c r="V13" s="681"/>
      <c r="W13" s="681"/>
      <c r="X13" s="156"/>
      <c r="Z13" s="13"/>
      <c r="AA13" s="49"/>
      <c r="AB13" s="14"/>
    </row>
    <row r="14" spans="2:251" s="2" customFormat="1" ht="45" customHeight="1">
      <c r="B14" s="157" t="s">
        <v>310</v>
      </c>
      <c r="C14" s="158"/>
      <c r="D14" s="682" t="s">
        <v>227</v>
      </c>
      <c r="E14" s="682"/>
      <c r="F14" s="682"/>
      <c r="G14" s="682"/>
      <c r="H14" s="682"/>
      <c r="I14" s="683"/>
      <c r="J14" s="676"/>
      <c r="K14" s="677"/>
      <c r="L14" s="678"/>
      <c r="M14" s="150"/>
      <c r="N14" s="491"/>
      <c r="O14" s="492"/>
      <c r="P14" s="493"/>
      <c r="Q14" s="151"/>
      <c r="R14" s="3"/>
      <c r="T14" s="15"/>
      <c r="U14" s="681"/>
      <c r="V14" s="681"/>
      <c r="W14" s="12"/>
      <c r="X14" s="156"/>
      <c r="Y14" s="16"/>
      <c r="Z14" s="13"/>
      <c r="AA14" s="49"/>
      <c r="AB14" s="14"/>
    </row>
    <row r="15" spans="2:251" ht="28.5" customHeight="1">
      <c r="B15" s="501" t="s">
        <v>44</v>
      </c>
      <c r="C15" s="500" t="s">
        <v>79</v>
      </c>
      <c r="D15" s="388" t="s">
        <v>299</v>
      </c>
      <c r="E15" s="388" t="s">
        <v>15</v>
      </c>
      <c r="F15" s="388" t="s">
        <v>81</v>
      </c>
      <c r="G15" s="503" t="s">
        <v>300</v>
      </c>
      <c r="H15" s="388" t="s">
        <v>83</v>
      </c>
      <c r="I15" s="514" t="s">
        <v>84</v>
      </c>
      <c r="J15" s="515"/>
      <c r="K15" s="515"/>
      <c r="L15" s="516"/>
      <c r="M15" s="388" t="s">
        <v>16</v>
      </c>
      <c r="N15" s="388"/>
      <c r="O15" s="520" t="s">
        <v>47</v>
      </c>
      <c r="P15" s="520"/>
      <c r="Q15" s="520"/>
      <c r="R15" s="19"/>
      <c r="S15" s="19"/>
      <c r="T15" s="20"/>
      <c r="U15" s="684"/>
      <c r="V15" s="684"/>
      <c r="W15" s="19"/>
      <c r="X15" s="159"/>
      <c r="Y15" s="19"/>
      <c r="Z15" s="23"/>
      <c r="AA15" s="59"/>
      <c r="AB15" s="24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</row>
    <row r="16" spans="2:251" ht="33.75" customHeight="1">
      <c r="B16" s="486"/>
      <c r="C16" s="500"/>
      <c r="D16" s="388"/>
      <c r="E16" s="388"/>
      <c r="F16" s="388"/>
      <c r="G16" s="388"/>
      <c r="H16" s="388"/>
      <c r="I16" s="517"/>
      <c r="J16" s="518"/>
      <c r="K16" s="518"/>
      <c r="L16" s="519"/>
      <c r="M16" s="388"/>
      <c r="N16" s="388"/>
      <c r="O16" s="388" t="s">
        <v>17</v>
      </c>
      <c r="P16" s="388" t="s">
        <v>18</v>
      </c>
      <c r="Q16" s="500" t="s">
        <v>19</v>
      </c>
      <c r="R16" s="19"/>
      <c r="S16" s="19"/>
      <c r="T16" s="26"/>
      <c r="U16" s="684"/>
      <c r="V16" s="684"/>
      <c r="W16" s="19"/>
      <c r="X16" s="160"/>
      <c r="Y16" s="19"/>
      <c r="Z16" s="23"/>
      <c r="AA16" s="59"/>
      <c r="AB16" s="2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</row>
    <row r="17" spans="1:251" ht="39.75" customHeight="1">
      <c r="B17" s="502"/>
      <c r="C17" s="500"/>
      <c r="D17" s="388"/>
      <c r="E17" s="388"/>
      <c r="F17" s="388"/>
      <c r="G17" s="388"/>
      <c r="H17" s="388"/>
      <c r="I17" s="223" t="s">
        <v>20</v>
      </c>
      <c r="J17" s="223" t="s">
        <v>21</v>
      </c>
      <c r="K17" s="223" t="s">
        <v>22</v>
      </c>
      <c r="L17" s="224" t="s">
        <v>85</v>
      </c>
      <c r="M17" s="18" t="s">
        <v>23</v>
      </c>
      <c r="N17" s="112" t="s">
        <v>24</v>
      </c>
      <c r="O17" s="388"/>
      <c r="P17" s="388"/>
      <c r="Q17" s="500"/>
      <c r="R17" s="19"/>
      <c r="S17" s="19"/>
      <c r="T17" s="27"/>
      <c r="U17" s="684"/>
      <c r="V17" s="684"/>
      <c r="X17" s="59"/>
      <c r="Z17" s="23"/>
      <c r="AA17" s="59"/>
      <c r="AB17" s="24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</row>
    <row r="18" spans="1:251" ht="50.25" customHeight="1">
      <c r="B18" s="685" t="s">
        <v>228</v>
      </c>
      <c r="C18" s="688" t="s">
        <v>229</v>
      </c>
      <c r="D18" s="161" t="s">
        <v>87</v>
      </c>
      <c r="E18" s="688" t="s">
        <v>230</v>
      </c>
      <c r="F18" s="28">
        <v>30</v>
      </c>
      <c r="G18" s="161" t="s">
        <v>87</v>
      </c>
      <c r="H18" s="162">
        <v>42800000</v>
      </c>
      <c r="I18" s="163">
        <f t="shared" ref="I18:I24" si="0">+H18</f>
        <v>42800000</v>
      </c>
      <c r="J18" s="164"/>
      <c r="K18" s="220"/>
      <c r="L18" s="164"/>
      <c r="M18" s="689">
        <v>45658</v>
      </c>
      <c r="N18" s="691">
        <v>46022</v>
      </c>
      <c r="O18" s="513">
        <f>+F19/F18</f>
        <v>0</v>
      </c>
      <c r="P18" s="513">
        <f>+H19/H18</f>
        <v>0</v>
      </c>
      <c r="Q18" s="267" t="e">
        <f>+(O18*O18)/P18</f>
        <v>#DIV/0!</v>
      </c>
      <c r="T18" s="27"/>
      <c r="U18" s="684"/>
      <c r="V18" s="684"/>
      <c r="X18" s="22"/>
      <c r="Z18" s="71"/>
      <c r="AA18" s="59"/>
      <c r="AB18" s="24"/>
    </row>
    <row r="19" spans="1:251" ht="49.5" customHeight="1">
      <c r="B19" s="686"/>
      <c r="C19" s="688"/>
      <c r="D19" s="161" t="s">
        <v>28</v>
      </c>
      <c r="E19" s="688"/>
      <c r="F19" s="28"/>
      <c r="G19" s="161" t="s">
        <v>88</v>
      </c>
      <c r="H19" s="165"/>
      <c r="I19" s="166">
        <f t="shared" si="0"/>
        <v>0</v>
      </c>
      <c r="J19" s="164"/>
      <c r="K19" s="220"/>
      <c r="L19" s="164"/>
      <c r="M19" s="690"/>
      <c r="N19" s="692"/>
      <c r="O19" s="513"/>
      <c r="P19" s="513"/>
      <c r="Q19" s="267"/>
      <c r="T19" s="27"/>
      <c r="U19" s="21"/>
      <c r="V19" s="21"/>
      <c r="X19" s="22"/>
      <c r="Z19" s="71"/>
      <c r="AA19" s="59"/>
      <c r="AB19" s="24"/>
    </row>
    <row r="20" spans="1:251" ht="27" customHeight="1">
      <c r="B20" s="686"/>
      <c r="C20" s="693" t="s">
        <v>231</v>
      </c>
      <c r="D20" s="161" t="s">
        <v>26</v>
      </c>
      <c r="E20" s="688" t="s">
        <v>232</v>
      </c>
      <c r="F20" s="28">
        <v>2</v>
      </c>
      <c r="G20" s="161" t="s">
        <v>26</v>
      </c>
      <c r="H20" s="162">
        <v>50000000</v>
      </c>
      <c r="I20" s="163">
        <f t="shared" si="0"/>
        <v>50000000</v>
      </c>
      <c r="J20" s="164"/>
      <c r="K20" s="220"/>
      <c r="L20" s="164"/>
      <c r="M20" s="689">
        <v>45658</v>
      </c>
      <c r="N20" s="691">
        <v>46022</v>
      </c>
      <c r="O20" s="513">
        <f t="shared" ref="O20" si="1">+F21/F20</f>
        <v>0</v>
      </c>
      <c r="P20" s="513">
        <f t="shared" ref="P20" si="2">+H21/H20</f>
        <v>0</v>
      </c>
      <c r="Q20" s="267" t="e">
        <f t="shared" ref="Q20" si="3">+(O20*O20)/P20</f>
        <v>#DIV/0!</v>
      </c>
      <c r="X20" s="74"/>
      <c r="Z20" s="71"/>
      <c r="AA20" s="59"/>
      <c r="AB20" s="24"/>
    </row>
    <row r="21" spans="1:251" ht="45" customHeight="1">
      <c r="B21" s="686"/>
      <c r="C21" s="693"/>
      <c r="D21" s="161" t="s">
        <v>28</v>
      </c>
      <c r="E21" s="688"/>
      <c r="F21" s="28"/>
      <c r="G21" s="161" t="s">
        <v>88</v>
      </c>
      <c r="H21" s="162"/>
      <c r="I21" s="166">
        <v>0</v>
      </c>
      <c r="J21" s="164"/>
      <c r="K21" s="220"/>
      <c r="L21" s="164"/>
      <c r="M21" s="690"/>
      <c r="N21" s="692"/>
      <c r="O21" s="513"/>
      <c r="P21" s="513"/>
      <c r="Q21" s="267"/>
      <c r="X21" s="74"/>
      <c r="Z21" s="71"/>
      <c r="AA21" s="59"/>
      <c r="AB21" s="24"/>
    </row>
    <row r="22" spans="1:251" ht="21" customHeight="1">
      <c r="B22" s="686"/>
      <c r="C22" s="688" t="s">
        <v>233</v>
      </c>
      <c r="D22" s="161" t="s">
        <v>26</v>
      </c>
      <c r="E22" s="688" t="s">
        <v>234</v>
      </c>
      <c r="F22" s="28">
        <v>20</v>
      </c>
      <c r="G22" s="161" t="s">
        <v>26</v>
      </c>
      <c r="H22" s="162">
        <v>21600000</v>
      </c>
      <c r="I22" s="163">
        <f t="shared" si="0"/>
        <v>21600000</v>
      </c>
      <c r="J22" s="164"/>
      <c r="K22" s="220"/>
      <c r="L22" s="164"/>
      <c r="M22" s="689">
        <v>45658</v>
      </c>
      <c r="N22" s="691">
        <v>46022</v>
      </c>
      <c r="O22" s="513">
        <f t="shared" ref="O22" si="4">+F23/F22</f>
        <v>0</v>
      </c>
      <c r="P22" s="513">
        <f t="shared" ref="P22" si="5">+H23/H22</f>
        <v>0</v>
      </c>
      <c r="Q22" s="267" t="e">
        <f t="shared" ref="Q22" si="6">+(O22*O22)/P22</f>
        <v>#DIV/0!</v>
      </c>
      <c r="X22" s="74"/>
    </row>
    <row r="23" spans="1:251" ht="74.25" customHeight="1">
      <c r="B23" s="686"/>
      <c r="C23" s="688"/>
      <c r="D23" s="161" t="s">
        <v>28</v>
      </c>
      <c r="E23" s="688"/>
      <c r="F23" s="28"/>
      <c r="G23" s="161" t="s">
        <v>88</v>
      </c>
      <c r="H23" s="162"/>
      <c r="I23" s="166">
        <f t="shared" si="0"/>
        <v>0</v>
      </c>
      <c r="J23" s="164"/>
      <c r="K23" s="220"/>
      <c r="L23" s="164"/>
      <c r="M23" s="690"/>
      <c r="N23" s="692"/>
      <c r="O23" s="513"/>
      <c r="P23" s="513"/>
      <c r="Q23" s="267"/>
      <c r="AB23" s="24"/>
    </row>
    <row r="24" spans="1:251" ht="25.5" customHeight="1">
      <c r="B24" s="686"/>
      <c r="C24" s="693" t="s">
        <v>235</v>
      </c>
      <c r="D24" s="161" t="s">
        <v>26</v>
      </c>
      <c r="E24" s="688" t="s">
        <v>236</v>
      </c>
      <c r="F24" s="28">
        <v>8</v>
      </c>
      <c r="G24" s="161" t="s">
        <v>26</v>
      </c>
      <c r="H24" s="162">
        <v>9600000</v>
      </c>
      <c r="I24" s="163">
        <f t="shared" si="0"/>
        <v>9600000</v>
      </c>
      <c r="J24" s="164"/>
      <c r="K24" s="220"/>
      <c r="L24" s="164"/>
      <c r="M24" s="689">
        <v>45658</v>
      </c>
      <c r="N24" s="691">
        <v>46022</v>
      </c>
      <c r="O24" s="513">
        <f t="shared" ref="O24" si="7">+F25/F24</f>
        <v>0</v>
      </c>
      <c r="P24" s="513">
        <f t="shared" ref="P24" si="8">+H25/H24</f>
        <v>0</v>
      </c>
      <c r="Q24" s="267" t="e">
        <f t="shared" ref="Q24" si="9">+(O24*O24)/P24</f>
        <v>#DIV/0!</v>
      </c>
    </row>
    <row r="25" spans="1:251" ht="79.5" customHeight="1">
      <c r="B25" s="687"/>
      <c r="C25" s="693"/>
      <c r="D25" s="161" t="s">
        <v>28</v>
      </c>
      <c r="E25" s="688"/>
      <c r="F25" s="28"/>
      <c r="G25" s="161" t="s">
        <v>88</v>
      </c>
      <c r="H25" s="162"/>
      <c r="I25" s="164"/>
      <c r="J25" s="164"/>
      <c r="K25" s="220"/>
      <c r="L25" s="164"/>
      <c r="M25" s="690"/>
      <c r="N25" s="692"/>
      <c r="O25" s="513"/>
      <c r="P25" s="513"/>
      <c r="Q25" s="267"/>
    </row>
    <row r="26" spans="1:251" ht="15.75">
      <c r="B26" s="389"/>
      <c r="C26" s="521" t="s">
        <v>50</v>
      </c>
      <c r="D26" s="18" t="s">
        <v>26</v>
      </c>
      <c r="E26" s="485"/>
      <c r="F26" s="30">
        <v>60</v>
      </c>
      <c r="G26" s="18" t="s">
        <v>26</v>
      </c>
      <c r="H26" s="167">
        <f>+H18+H20+H22+H24</f>
        <v>124000000</v>
      </c>
      <c r="I26" s="152">
        <f>+I18+I20+I24+I22</f>
        <v>124000000</v>
      </c>
      <c r="J26" s="67"/>
      <c r="K26" s="67"/>
      <c r="L26" s="67"/>
      <c r="M26" s="67"/>
      <c r="N26" s="225"/>
      <c r="O26" s="523"/>
      <c r="P26" s="523"/>
      <c r="Q26" s="389"/>
    </row>
    <row r="27" spans="1:251" ht="15.75">
      <c r="B27" s="389"/>
      <c r="C27" s="521"/>
      <c r="D27" s="18" t="s">
        <v>28</v>
      </c>
      <c r="E27" s="522"/>
      <c r="F27" s="30"/>
      <c r="G27" s="18" t="s">
        <v>88</v>
      </c>
      <c r="H27" s="152">
        <f>+H19+H21+H25+H23</f>
        <v>0</v>
      </c>
      <c r="I27" s="152">
        <f>+I19+I21+I25+I23</f>
        <v>0</v>
      </c>
      <c r="J27" s="67"/>
      <c r="K27" s="226"/>
      <c r="L27" s="67"/>
      <c r="M27" s="67"/>
      <c r="N27" s="225"/>
      <c r="O27" s="523"/>
      <c r="P27" s="523"/>
      <c r="Q27" s="389"/>
    </row>
    <row r="28" spans="1:251">
      <c r="D28" s="84"/>
      <c r="H28" s="32"/>
      <c r="I28" s="85"/>
      <c r="J28" s="71"/>
      <c r="K28" s="71"/>
      <c r="L28" s="71"/>
      <c r="M28" s="227"/>
      <c r="N28" s="227"/>
      <c r="O28" s="85"/>
      <c r="P28" s="228"/>
      <c r="Q28" s="229"/>
      <c r="R28" s="168"/>
    </row>
    <row r="29" spans="1:251">
      <c r="A29" s="29"/>
      <c r="B29" s="697" t="s">
        <v>97</v>
      </c>
      <c r="C29" s="697"/>
      <c r="D29" s="698" t="s">
        <v>43</v>
      </c>
      <c r="E29" s="698"/>
      <c r="F29" s="698"/>
      <c r="G29" s="698"/>
      <c r="H29" s="698"/>
      <c r="I29" s="698"/>
      <c r="J29" s="169" t="s">
        <v>98</v>
      </c>
      <c r="K29" s="698" t="s">
        <v>99</v>
      </c>
      <c r="L29" s="698"/>
      <c r="M29" s="699" t="s">
        <v>45</v>
      </c>
      <c r="N29" s="700"/>
      <c r="O29" s="700"/>
      <c r="P29" s="700"/>
      <c r="Q29" s="700"/>
    </row>
    <row r="30" spans="1:251" ht="44.45" customHeight="1">
      <c r="B30" s="701" t="s">
        <v>237</v>
      </c>
      <c r="C30" s="702"/>
      <c r="D30" s="701" t="s">
        <v>238</v>
      </c>
      <c r="E30" s="705"/>
      <c r="F30" s="705"/>
      <c r="G30" s="705"/>
      <c r="H30" s="705"/>
      <c r="I30" s="702"/>
      <c r="J30" s="388" t="s">
        <v>239</v>
      </c>
      <c r="K30" s="90" t="s">
        <v>26</v>
      </c>
      <c r="L30" s="230">
        <v>96</v>
      </c>
      <c r="M30" s="695" t="s">
        <v>219</v>
      </c>
      <c r="N30" s="695"/>
      <c r="O30" s="695"/>
      <c r="P30" s="695"/>
      <c r="Q30" s="695"/>
    </row>
    <row r="31" spans="1:251" ht="33.6" customHeight="1">
      <c r="B31" s="703"/>
      <c r="C31" s="704"/>
      <c r="D31" s="703"/>
      <c r="E31" s="706"/>
      <c r="F31" s="706"/>
      <c r="G31" s="706"/>
      <c r="H31" s="706"/>
      <c r="I31" s="704"/>
      <c r="J31" s="388"/>
      <c r="K31" s="90" t="s">
        <v>28</v>
      </c>
      <c r="L31" s="230">
        <v>0</v>
      </c>
      <c r="M31" s="695"/>
      <c r="N31" s="695"/>
      <c r="O31" s="695"/>
      <c r="P31" s="695"/>
      <c r="Q31" s="695"/>
    </row>
    <row r="32" spans="1:251" ht="15" customHeight="1">
      <c r="B32" s="694" t="s">
        <v>132</v>
      </c>
      <c r="C32" s="694"/>
      <c r="D32" s="694"/>
      <c r="E32" s="694"/>
      <c r="F32" s="694"/>
      <c r="G32" s="694"/>
      <c r="H32" s="694"/>
      <c r="I32" s="694"/>
      <c r="J32" s="694"/>
      <c r="K32" s="694"/>
      <c r="L32" s="694"/>
      <c r="M32" s="694" t="s">
        <v>240</v>
      </c>
      <c r="N32" s="695"/>
      <c r="O32" s="695"/>
      <c r="P32" s="695"/>
      <c r="Q32" s="695"/>
    </row>
    <row r="33" spans="2:53" ht="15" customHeight="1">
      <c r="B33" s="694"/>
      <c r="C33" s="694"/>
      <c r="D33" s="694"/>
      <c r="E33" s="694"/>
      <c r="F33" s="694"/>
      <c r="G33" s="694"/>
      <c r="H33" s="694"/>
      <c r="I33" s="694"/>
      <c r="J33" s="694"/>
      <c r="K33" s="694"/>
      <c r="L33" s="694"/>
      <c r="M33" s="695"/>
      <c r="N33" s="695"/>
      <c r="O33" s="695"/>
      <c r="P33" s="695"/>
      <c r="Q33" s="695"/>
    </row>
    <row r="34" spans="2:53" ht="15" customHeight="1">
      <c r="B34" s="694"/>
      <c r="C34" s="694"/>
      <c r="D34" s="694"/>
      <c r="E34" s="694"/>
      <c r="F34" s="694"/>
      <c r="G34" s="694"/>
      <c r="H34" s="694"/>
      <c r="I34" s="694"/>
      <c r="J34" s="694"/>
      <c r="K34" s="694"/>
      <c r="L34" s="694"/>
      <c r="M34" s="696" t="s">
        <v>113</v>
      </c>
      <c r="N34" s="696"/>
      <c r="O34" s="696"/>
      <c r="P34" s="696"/>
      <c r="Q34" s="696"/>
    </row>
    <row r="35" spans="2:53" ht="29.25" customHeight="1">
      <c r="B35" s="694"/>
      <c r="C35" s="694"/>
      <c r="D35" s="694"/>
      <c r="E35" s="694"/>
      <c r="F35" s="694"/>
      <c r="G35" s="694"/>
      <c r="H35" s="694"/>
      <c r="I35" s="694"/>
      <c r="J35" s="694"/>
      <c r="K35" s="694"/>
      <c r="L35" s="694"/>
      <c r="M35" s="696"/>
      <c r="N35" s="696"/>
      <c r="O35" s="696"/>
      <c r="P35" s="696"/>
      <c r="Q35" s="696"/>
    </row>
    <row r="36" spans="2:53">
      <c r="M36" s="170"/>
      <c r="N36" s="170"/>
    </row>
    <row r="37" spans="2:53" ht="15.7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2:53" ht="15.7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2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</sheetData>
  <mergeCells count="97">
    <mergeCell ref="B32:L35"/>
    <mergeCell ref="M32:Q33"/>
    <mergeCell ref="M34:Q35"/>
    <mergeCell ref="B29:C29"/>
    <mergeCell ref="D29:I29"/>
    <mergeCell ref="K29:L29"/>
    <mergeCell ref="M29:Q29"/>
    <mergeCell ref="B30:C31"/>
    <mergeCell ref="D30:I31"/>
    <mergeCell ref="J30:J31"/>
    <mergeCell ref="M30:Q31"/>
    <mergeCell ref="B26:B27"/>
    <mergeCell ref="C26:C27"/>
    <mergeCell ref="E26:E27"/>
    <mergeCell ref="O26:O27"/>
    <mergeCell ref="P26:P27"/>
    <mergeCell ref="Q26:Q27"/>
    <mergeCell ref="O22:O23"/>
    <mergeCell ref="P22:P23"/>
    <mergeCell ref="Q22:Q23"/>
    <mergeCell ref="C24:C25"/>
    <mergeCell ref="E24:E25"/>
    <mergeCell ref="M24:M25"/>
    <mergeCell ref="N24:N25"/>
    <mergeCell ref="O24:O25"/>
    <mergeCell ref="P24:P25"/>
    <mergeCell ref="Q24:Q25"/>
    <mergeCell ref="P18:P19"/>
    <mergeCell ref="Q18:Q19"/>
    <mergeCell ref="U18:V18"/>
    <mergeCell ref="C20:C21"/>
    <mergeCell ref="E20:E21"/>
    <mergeCell ref="M20:M21"/>
    <mergeCell ref="N20:N21"/>
    <mergeCell ref="O20:O21"/>
    <mergeCell ref="P20:P21"/>
    <mergeCell ref="Q20:Q21"/>
    <mergeCell ref="O18:O19"/>
    <mergeCell ref="B18:B25"/>
    <mergeCell ref="C18:C19"/>
    <mergeCell ref="E18:E19"/>
    <mergeCell ref="M18:M19"/>
    <mergeCell ref="N18:N19"/>
    <mergeCell ref="C22:C23"/>
    <mergeCell ref="E22:E23"/>
    <mergeCell ref="M22:M23"/>
    <mergeCell ref="N22:N23"/>
    <mergeCell ref="M15:N16"/>
    <mergeCell ref="O15:Q15"/>
    <mergeCell ref="U15:V15"/>
    <mergeCell ref="O16:O17"/>
    <mergeCell ref="P16:P17"/>
    <mergeCell ref="Q16:Q17"/>
    <mergeCell ref="U16:V16"/>
    <mergeCell ref="U17:V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B15:B17"/>
    <mergeCell ref="C15:C17"/>
    <mergeCell ref="D15:D17"/>
    <mergeCell ref="E15:E17"/>
    <mergeCell ref="F15:F17"/>
    <mergeCell ref="H15:H17"/>
    <mergeCell ref="I15:L16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</mergeCells>
  <pageMargins left="0.62992125984252001" right="0.196850393700787" top="0.23622047244094499" bottom="0.196850393700787" header="0.15748031496063" footer="0"/>
  <pageSetup paperSize="9" scale="33" orientation="landscape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SEGURIDAD </vt:lpstr>
      <vt:lpstr>SISTEMA PENITENCIARIO </vt:lpstr>
      <vt:lpstr>CAPA</vt:lpstr>
      <vt:lpstr>JUSTICIA</vt:lpstr>
      <vt:lpstr>CEMENTERIOS NN</vt:lpstr>
      <vt:lpstr>ESPACIO PÚBLICO</vt:lpstr>
      <vt:lpstr>PARTICIPACION</vt:lpstr>
      <vt:lpstr>LIBERTAD RELIGIOSA</vt:lpstr>
      <vt:lpstr>CONSUMIDOR</vt:lpstr>
      <vt:lpstr>DERECHOS HUMANOS</vt:lpstr>
      <vt:lpstr>CONSUMIDOR!Área_de_impresión</vt:lpstr>
      <vt:lpstr>'DERECHOS HUMANOS'!Área_de_impresión</vt:lpstr>
      <vt:lpstr>JUSTICIA!Área_de_impresión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ARGENIS01</cp:lastModifiedBy>
  <dcterms:created xsi:type="dcterms:W3CDTF">2024-12-10T17:38:21Z</dcterms:created>
  <dcterms:modified xsi:type="dcterms:W3CDTF">2024-12-17T14:54:37Z</dcterms:modified>
</cp:coreProperties>
</file>