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mc:AlternateContent xmlns:mc="http://schemas.openxmlformats.org/markup-compatibility/2006">
    <mc:Choice Requires="x15">
      <x15ac:absPath xmlns:x15ac="http://schemas.microsoft.com/office/spreadsheetml/2010/11/ac" url="C:\Users\HACIENDA33\Desktop\INFORME TRIMESTRAL OCTUBRE-NOVIEMBRE-DICIEMBRE 2024\INFORME PARA ENTERGAR PLANEACION 16 DE DIC\"/>
    </mc:Choice>
  </mc:AlternateContent>
  <xr:revisionPtr revIDLastSave="0" documentId="8_{B38316CD-40F9-44F1-B058-450C6D9FEE31}" xr6:coauthVersionLast="36" xr6:coauthVersionMax="36" xr10:uidLastSave="{00000000-0000-0000-0000-000000000000}"/>
  <bookViews>
    <workbookView xWindow="0" yWindow="0" windowWidth="20490" windowHeight="7545" tabRatio="846" firstSheet="1" activeTab="1" xr2:uid="{00000000-000D-0000-FFFF-FFFF00000000}"/>
  </bookViews>
  <sheets>
    <sheet name="PA 30 SEP 2024" sheetId="31" r:id="rId1"/>
    <sheet name="RENTAS INVERSION 2025" sheetId="18" r:id="rId2"/>
  </sheets>
  <definedNames>
    <definedName name="_xlnm.Print_Area" localSheetId="0">'PA 30 SEP 2024'!$B$1:$O$43</definedName>
    <definedName name="_xlnm.Print_Area" localSheetId="1">'RENTAS INVERSION 2025'!$B$1:$P$43</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1" i="18" l="1"/>
  <c r="F34" i="18" l="1"/>
  <c r="J49" i="18" l="1"/>
  <c r="K49" i="18" s="1"/>
  <c r="G25" i="18"/>
  <c r="K54" i="18" l="1"/>
  <c r="K47" i="18"/>
  <c r="K48" i="18"/>
  <c r="K50" i="18"/>
  <c r="K51" i="18"/>
  <c r="K52" i="18"/>
  <c r="K53" i="18"/>
  <c r="K46" i="18"/>
  <c r="J47" i="18"/>
  <c r="J48" i="18"/>
  <c r="J50" i="18"/>
  <c r="J51" i="18"/>
  <c r="J52" i="18"/>
  <c r="J53" i="18"/>
  <c r="J46" i="18"/>
  <c r="L54" i="18"/>
  <c r="I44" i="18"/>
  <c r="E35" i="18"/>
  <c r="E34" i="18"/>
  <c r="F44" i="18" l="1"/>
  <c r="J54" i="18"/>
  <c r="F35" i="18" l="1"/>
  <c r="G20" i="18"/>
  <c r="G21" i="18"/>
  <c r="G22" i="18"/>
  <c r="G24" i="18"/>
  <c r="G26" i="18"/>
  <c r="G27" i="18"/>
  <c r="G28" i="18"/>
  <c r="G29" i="18"/>
  <c r="G30" i="18"/>
  <c r="G31" i="18"/>
  <c r="G32" i="18"/>
  <c r="G33" i="18"/>
  <c r="N34" i="31" l="1"/>
  <c r="O30" i="31"/>
  <c r="N30" i="31"/>
  <c r="M30" i="31"/>
  <c r="N18" i="31"/>
  <c r="O18" i="31" s="1"/>
  <c r="G35" i="31"/>
  <c r="G34" i="31"/>
  <c r="M18" i="31"/>
  <c r="J46" i="31"/>
  <c r="I46" i="31"/>
  <c r="J45" i="31"/>
  <c r="J47" i="31" s="1"/>
  <c r="I45" i="31"/>
  <c r="I44" i="31"/>
  <c r="F35" i="31"/>
  <c r="E35" i="31"/>
  <c r="F34" i="31"/>
  <c r="E34" i="31"/>
  <c r="M34" i="31" s="1"/>
  <c r="O34" i="31" s="1"/>
  <c r="M32" i="31"/>
  <c r="N32" i="31"/>
  <c r="O32" i="31" s="1"/>
  <c r="N28" i="31"/>
  <c r="O28" i="31" s="1"/>
  <c r="M28" i="31"/>
  <c r="O26" i="31"/>
  <c r="N26" i="31"/>
  <c r="M26" i="31"/>
  <c r="N24" i="31"/>
  <c r="O24" i="31" s="1"/>
  <c r="M24" i="31"/>
  <c r="N22" i="31"/>
  <c r="M22" i="31"/>
  <c r="O22" i="31" s="1"/>
  <c r="O20" i="31"/>
  <c r="N20" i="31"/>
  <c r="M20" i="31"/>
  <c r="F44" i="31" l="1"/>
  <c r="O28" i="18" l="1"/>
  <c r="N28" i="18"/>
  <c r="O26" i="18"/>
  <c r="N26" i="18"/>
  <c r="O24" i="18"/>
  <c r="N24" i="18"/>
  <c r="O22" i="18"/>
  <c r="P22" i="18" s="1"/>
  <c r="N22" i="18"/>
  <c r="O20" i="18"/>
  <c r="P20" i="18" s="1"/>
  <c r="N20" i="18"/>
  <c r="N32" i="18"/>
  <c r="P24" i="18" l="1"/>
  <c r="P28" i="18"/>
  <c r="P26" i="18"/>
  <c r="O32" i="18"/>
  <c r="P32" i="18" s="1"/>
  <c r="G18" i="18" l="1"/>
  <c r="G34" i="18" s="1"/>
  <c r="N18" i="18" l="1"/>
  <c r="G19" i="18" l="1"/>
  <c r="G35" i="18" l="1"/>
  <c r="O18" i="18"/>
  <c r="P18" i="18" s="1"/>
</calcChain>
</file>

<file path=xl/sharedStrings.xml><?xml version="1.0" encoding="utf-8"?>
<sst xmlns="http://schemas.openxmlformats.org/spreadsheetml/2006/main" count="217" uniqueCount="113">
  <si>
    <t xml:space="preserve">NOMBRE  DEL PROYECTO POAI: </t>
  </si>
  <si>
    <t>PRINCIPALES ACTIVIDADES</t>
  </si>
  <si>
    <t>UNIDAD DE MEDIDA</t>
  </si>
  <si>
    <t>PROGRAMACION (dd/mm/aa)</t>
  </si>
  <si>
    <t>MPIO</t>
  </si>
  <si>
    <t>SGP</t>
  </si>
  <si>
    <t>REGALIAS</t>
  </si>
  <si>
    <t>OTROS</t>
  </si>
  <si>
    <t xml:space="preserve">INICIO </t>
  </si>
  <si>
    <t>TERMINACION</t>
  </si>
  <si>
    <t>P</t>
  </si>
  <si>
    <t>E</t>
  </si>
  <si>
    <t>METAS DE RESULTADO</t>
  </si>
  <si>
    <t>METAS DE PRODUCTO</t>
  </si>
  <si>
    <t>INDICADORES</t>
  </si>
  <si>
    <t>INDICADORES DE GESTION</t>
  </si>
  <si>
    <t>INDICE FISICO</t>
  </si>
  <si>
    <t>EFICIENCIA</t>
  </si>
  <si>
    <t xml:space="preserve">RELACION DE CONTRATOS Y CONVENIOS </t>
  </si>
  <si>
    <t>No</t>
  </si>
  <si>
    <t>OBJETO</t>
  </si>
  <si>
    <t>VALOR</t>
  </si>
  <si>
    <t>CANT.</t>
  </si>
  <si>
    <t>INDICE INVERSION</t>
  </si>
  <si>
    <t>TOTAL  PLAN  DE  ACCIÓN</t>
  </si>
  <si>
    <t xml:space="preserve">FIRMA: </t>
  </si>
  <si>
    <r>
      <t xml:space="preserve">Codigo: </t>
    </r>
    <r>
      <rPr>
        <sz val="16"/>
        <rFont val="Arial"/>
        <family val="2"/>
      </rPr>
      <t>FOR-08-PRO-PET-01</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</si>
  <si>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</si>
  <si>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</si>
  <si>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</si>
  <si>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t xml:space="preserve">CODIGO BPPIM: </t>
  </si>
  <si>
    <r>
      <rPr>
        <b/>
        <sz val="20"/>
        <rFont val="Arial"/>
        <family val="2"/>
      </rPr>
      <t>PROCESO:</t>
    </r>
    <r>
      <rPr>
        <sz val="20"/>
        <rFont val="Arial"/>
        <family val="2"/>
      </rPr>
      <t xml:space="preserve"> PLANEACION ESTRATEGICA Y TERRITORIAL</t>
    </r>
  </si>
  <si>
    <r>
      <rPr>
        <b/>
        <sz val="20"/>
        <rFont val="Arial"/>
        <family val="2"/>
      </rPr>
      <t>FORMATO:</t>
    </r>
    <r>
      <rPr>
        <sz val="20"/>
        <rFont val="Arial"/>
        <family val="2"/>
      </rPr>
      <t xml:space="preserve"> PLAN DE ACCION</t>
    </r>
  </si>
  <si>
    <t xml:space="preserve">DIMENSION: </t>
  </si>
  <si>
    <t>SECTOR:</t>
  </si>
  <si>
    <t xml:space="preserve">PROGRAMA:  </t>
  </si>
  <si>
    <t>META DE RESULTADO  No. Aumentar el índice de desempeño fiscal</t>
  </si>
  <si>
    <t>META DE PRODUCTO No. 1:  Alcanzar un índice desempeño fiscal</t>
  </si>
  <si>
    <t>Porcentaje de Cumplimiento Índice Desempeño</t>
  </si>
  <si>
    <r>
      <t>PROG</t>
    </r>
    <r>
      <rPr>
        <b/>
        <sz val="12"/>
        <rFont val="Arial"/>
        <family val="2"/>
      </rPr>
      <t xml:space="preserve">  EJEC</t>
    </r>
  </si>
  <si>
    <t xml:space="preserve">COSTO TOTAL  </t>
  </si>
  <si>
    <t xml:space="preserve">FUENTES DE FINANCIACION                                           </t>
  </si>
  <si>
    <t>NOMBRE: JHONATAN JAVIER SANCHEZ URRIAGO</t>
  </si>
  <si>
    <t>DIRECTOR DE RENTAS</t>
  </si>
  <si>
    <t>meta 1</t>
  </si>
  <si>
    <t>meta 2</t>
  </si>
  <si>
    <t>INFORME FISCA ELABORADO</t>
  </si>
  <si>
    <t>INFORME PQR ELABORADO</t>
  </si>
  <si>
    <t>TOTAL EJECUTADO A SEPTIEMBRE</t>
  </si>
  <si>
    <t>FECHA DE PROGRAMACION: 2024</t>
  </si>
  <si>
    <t>Realizar campañas, talleres y/o seminarios de educación fiscal y normas tributarias, aunado a esfuerzos por socializar mediante campañas de difusión temas de importancia tributaria, como plazos para declarar y pagar los impuestos, e informar a los contribuyentes sobre sus obligaciones y beneficios.</t>
  </si>
  <si>
    <t>Fortalecer los puntos de atención, propiciando un correcto servicio a usuarios y contribuyentes.</t>
  </si>
  <si>
    <t>Desarrollar e implementar estrategias tecnológicas en los procesos operativos y administrativos, a fin de mejorar la eficiencia de la gestión tributaria municipal.</t>
  </si>
  <si>
    <t>Dar respuesta a las diferentes solicitudes (PQR) y/o correspondencia externa respecto de los tributos municipales.</t>
  </si>
  <si>
    <t>Implementar acciones de verificación y validación de la información presentada por los contribuyentes que permita al municipio obtener las rentas reales según la actividad económica.</t>
  </si>
  <si>
    <t>Promover el cumplimiento de la Ley 594 de 2000 (Ley General de Archivo), a través de las actividades de gestión documental en el área de fiscalización que garanticen la organización, el manejo y la custodia de los expedientes en los archivos.</t>
  </si>
  <si>
    <t>Actualizar y/o socializar el estatuto tributario de rentas del municipio de Ibagué con el fin de informar a los contribuyentes tasas, tarifas, plazos evitando posibles multas y sanciones por el no pago de los impuestos.</t>
  </si>
  <si>
    <t>Numero de campañas realizadas.</t>
  </si>
  <si>
    <t>Total  de puntos de atención restructurados</t>
  </si>
  <si>
    <t>Total de estrategias tecnologicas implementas</t>
  </si>
  <si>
    <t>Total de contrato para mensajeria</t>
  </si>
  <si>
    <t xml:space="preserve">Informe de Gestion Documental </t>
  </si>
  <si>
    <t>Estatuto de Rentas actualizado</t>
  </si>
  <si>
    <t>Número de establecimientos de comercio visitados</t>
  </si>
  <si>
    <t>Realizar jornadas de visitas tributarias a los comerciantes de la ciudad de Ibagué y/o jornadas de socialización tributaria a los contribuyentes del municipio de Ibagué.  Se toma una muestra aleatoria del total de establecimientos de comercio en la ciudad de Ibague a 31 de marzo 2023 . 20,893 con un nivel de confianza del 95%.</t>
  </si>
  <si>
    <t>Informe del resultado semestral del valor fiscalizado vs el valor recuperado.</t>
  </si>
  <si>
    <t>FECHA DE  SEGUIMIENTO: 30 DE SEPTIEMBRE DE 2024</t>
  </si>
  <si>
    <r>
      <t xml:space="preserve">META DE PRODUCTO No. 1:  </t>
    </r>
    <r>
      <rPr>
        <b/>
        <sz val="12"/>
        <color rgb="FFFF0000"/>
        <rFont val="Arial Narrow"/>
        <family val="2"/>
      </rPr>
      <t>Alcanzar un índice desempeño fiscal</t>
    </r>
  </si>
  <si>
    <r>
      <t>META DE RESULTADO  No.</t>
    </r>
    <r>
      <rPr>
        <b/>
        <sz val="12"/>
        <color rgb="FFFF0000"/>
        <rFont val="Arial Narrow"/>
        <family val="2"/>
      </rPr>
      <t xml:space="preserve"> Aumentar el índice de desempeño fiscal</t>
    </r>
  </si>
  <si>
    <t xml:space="preserve">OBSERVACIONES: </t>
  </si>
  <si>
    <r>
      <t xml:space="preserve">SECRETARÍA / ENTIDAD:  </t>
    </r>
    <r>
      <rPr>
        <sz val="20"/>
        <rFont val="Arial Narrow"/>
        <family val="2"/>
      </rPr>
      <t xml:space="preserve">Secretaría de Hacienda </t>
    </r>
    <r>
      <rPr>
        <b/>
        <sz val="20"/>
        <rFont val="Arial Narrow"/>
        <family val="2"/>
      </rPr>
      <t xml:space="preserve">                   / GRUPO: </t>
    </r>
    <r>
      <rPr>
        <sz val="20"/>
        <rFont val="Arial Narrow"/>
        <family val="2"/>
      </rPr>
      <t>Dirección de Rentas</t>
    </r>
  </si>
  <si>
    <t>IBAGUÉ PARA TODOS</t>
  </si>
  <si>
    <t>GOBIERNO TERRITORIAL</t>
  </si>
  <si>
    <t xml:space="preserve">FORTALECIMIENTO A LA GESTION Y DIRECCIÓN DE LA ADMINISTRACION PUBLICA TERRITORIAL. </t>
  </si>
  <si>
    <t>FORTALECIMIENTO A TRAVES DE LA ADQUISICION DE NUEVAS TECNOLOGIAS Y EL MEJORAMIENTO DE LA MANO DE OBRA Y GESTION DOCUMENTAL PARA OPTIMIZAR EL SANEAMIENTO FISCAL Y FINANCIERO EN EL MUNICIPIO DE IBAGUE.</t>
  </si>
  <si>
    <t>OBJETIVO
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</si>
  <si>
    <t>CODIGO PRESUPUESTAL:                                                  RUBRO:</t>
  </si>
  <si>
    <r>
      <t xml:space="preserve">OBJETIVO
</t>
    </r>
    <r>
      <rPr>
        <sz val="14"/>
        <rFont val="Arial Narrow"/>
        <family val="2"/>
      </rPr>
      <t>Seguimiento y evaluación, de las actividades propuestas  en cabeza de cada una de las direcciones de la Secretaria de Hacienda, con el objetivo de  lograr una adecuada gestión de los recursos para un optimo funcionamiento en lo economico, lo ecologico y lo social del Municipio de Ibagué.</t>
    </r>
  </si>
  <si>
    <r>
      <t xml:space="preserve">CODIGO PRESUPUESTAL: </t>
    </r>
    <r>
      <rPr>
        <sz val="16"/>
        <rFont val="Arial Narrow"/>
        <family val="2"/>
      </rPr>
      <t>206320202009</t>
    </r>
    <r>
      <rPr>
        <b/>
        <sz val="16"/>
        <rFont val="Arial Narrow"/>
        <family val="2"/>
      </rPr>
      <t xml:space="preserve">       RUBRO:</t>
    </r>
  </si>
  <si>
    <t>20244730010094/2020730010059</t>
  </si>
  <si>
    <r>
      <t xml:space="preserve">FINANCIERO
</t>
    </r>
    <r>
      <rPr>
        <b/>
        <u/>
        <sz val="12"/>
        <rFont val="Arial"/>
        <family val="2"/>
      </rPr>
      <t>PGRA
OBLIGADO</t>
    </r>
  </si>
  <si>
    <t>meta 3</t>
  </si>
  <si>
    <t>meta 4</t>
  </si>
  <si>
    <t>meta 5</t>
  </si>
  <si>
    <t>meta 6</t>
  </si>
  <si>
    <t>meta 7</t>
  </si>
  <si>
    <t>meta 8</t>
  </si>
  <si>
    <t>CAMPAÑAS REALIZADAS</t>
  </si>
  <si>
    <t>ESTABLECIMIENTOS VISITADOS</t>
  </si>
  <si>
    <t>PUNTOS DE ATENCION RESTRUCTURADOS</t>
  </si>
  <si>
    <t>ESTRATEGIAS TECNOLOGICAS IMPLEMENTADAS</t>
  </si>
  <si>
    <t>CONTRATO PARA MENSAJERIA</t>
  </si>
  <si>
    <t>INFORME FISCA VS RECAUDO</t>
  </si>
  <si>
    <t>INFORME GESTION DOCUMENTAL</t>
  </si>
  <si>
    <t>ESTATUTO DE RENTAS ACTUALIZADO</t>
  </si>
  <si>
    <t>ACTIVIDAD</t>
  </si>
  <si>
    <t>CADA META</t>
  </si>
  <si>
    <t>META</t>
  </si>
  <si>
    <t>avance</t>
  </si>
  <si>
    <t>OBSERVACIÓN</t>
  </si>
  <si>
    <t>Se adelantaron campañas de educación fiscal, socialización de Normas Tributarias y campañas de difusión.  Según certificación del 09 de octubre de 2024</t>
  </si>
  <si>
    <t>Se realizaron acciones de optimización del servicio al usuario, se mejoró la calidad del servició ofrecido asegurando a los contribuyentes asistencia clara y precisa.  Capacitación del personal y se facilitó el acceso a los servicios a través de la modernización tecnológica y ampliación de los canales de atención, puntos virtuales para garantizar mayor cobertura.   Según certificación del 09 de octubre de 2024.</t>
  </si>
  <si>
    <t>se contrató los servicios de soporte y mantenimiento de la plataforma Realsit para el funcionamiento y gestión de la información tributaria “impuesto predial” para la secretaría de hacienda municipal: Servicio de soporte y mantenimiento de la plataforma Realsit para el funcionamiento y gestión de la información tributaria “impuesto predial” para la secretaria de hacienda municipal Atención y soportes nivel I. Atención a Tickets elevados a nivel II soporte.  Actualmente se están ejecutando otras estrategias tecnológicas para el recuerdo eficiente a través de PISAMI CLOUD con el fin de fortalecer la gestión tributaria del Municipio.</t>
  </si>
  <si>
    <t>Se contrató el servicio de mensajería express, postexpress, mensajería masiva estándar, correo electrónico, paquetería, encomienda, realizar la recepción, clasificación, transporte, distribución y entrega de la mensajería express a nivel nacional, municipal y urbano. Contrato No 2834 del 23 de octubre de 2024.</t>
  </si>
  <si>
    <t>Se realizó fiscalización con notificación de 3,056 expedientes de OMISOS, y 456 expedientes de INEXACTOS del Impuesto de industria y comercio avisos y tableros.</t>
  </si>
  <si>
    <t>Se están realizando acciones de levantamiento del inventario de gestión documental de la dirección de Rentas con actividades de revisión de expedientes y organización de TRD.</t>
  </si>
  <si>
    <t>Se encuentra en elaboración del cronograma y plan de trabajo para la actualización del estatuto de Rentas por sesiones del artículo 1 al 312 como primer corte y del 313 al 631 como segundo corte.</t>
  </si>
  <si>
    <t>Se realizaron visitas tributarias a centros comerciales con el fin de verificar el cumplimiento de obligaciones tributarias, jornadas de socialización con actividades dirigidas a los contribuyentes del Municipio de Ibagué. Según certificación del 09 de octubre de 2024.</t>
  </si>
  <si>
    <t>NOMBRE:  YENNY MILENA GONZALEZ CRUZ</t>
  </si>
  <si>
    <t>DIRECTORA DE RENTAS</t>
  </si>
  <si>
    <t>FECHA DE  SEGUIMIENTO: ENERO 2025</t>
  </si>
  <si>
    <t>FECHA DE PROGRAMACION: 2025</t>
  </si>
  <si>
    <t>informe de PQR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</si>
</sst>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 #,##0.00\ _€_-;\-* #,##0.00\ _€_-;_-* &quot;-&quot;??\ _€_-;_-@_-"/>
    <numFmt numFmtId="165" formatCode="#,##0.0_);\(#,##0.0\)"/>
    <numFmt numFmtId="166" formatCode="_ &quot;$&quot;\ * #,##0.00_ ;_ &quot;$&quot;\ * \-#,##0.00_ ;_ &quot;$&quot;\ * &quot;-&quot;??_ ;_ @_ "/>
    <numFmt numFmtId="167" formatCode="_ &quot;$&quot;\ * #,##0_ ;_ &quot;$&quot;\ * \-#,##0_ ;_ &quot;$&quot;\ * &quot;-&quot;??_ ;_ @_ "/>
    <numFmt numFmtId="168" formatCode="_-* #,##0_-;\-* #,##0_-;_-* &quot;-&quot;??_-;_-@_-"/>
    <numFmt numFmtId="169" formatCode="0.0%"/>
    <numFmt numFmtId="170" formatCode="_ * #,##0.00_ ;_ * \-#,##0.00_ ;_ * &quot;-&quot;??_ ;_ @_ "/>
  </numFmts>
  <fonts count="43">
    <font>
      <sz val="11"/>
      <color theme="1"/>
      <name val="Calibri"/>
      <family val="2"/>
      <scheme val="minor"/>
    </font>
    <font>
      <sz val="11"/>
      <color theme="1"/>
      <name val="Calibri"/>
      <family val="2"/>
      <scheme val="minor"/>
    </font>
    <font>
      <sz val="10"/>
      <name val="Arial"/>
      <family val="2"/>
    </font>
    <font>
      <sz val="16"/>
      <name val="Arial"/>
      <family val="2"/>
    </font>
    <font>
      <sz val="12"/>
      <name val="Arial"/>
      <family val="2"/>
    </font>
    <font>
      <b/>
      <sz val="16"/>
      <name val="Arial MT"/>
    </font>
    <font>
      <b/>
      <sz val="16"/>
      <name val="Arial"/>
      <family val="2"/>
    </font>
    <font>
      <sz val="12"/>
      <name val="Arial MT"/>
    </font>
    <font>
      <sz val="12"/>
      <name val="Arial Narrow"/>
      <family val="2"/>
    </font>
    <font>
      <sz val="20"/>
      <name val="Arial"/>
      <family val="2"/>
    </font>
    <font>
      <b/>
      <sz val="20"/>
      <name val="Arial"/>
      <family val="2"/>
    </font>
    <font>
      <b/>
      <sz val="20"/>
      <name val="Arial Narrow"/>
      <family val="2"/>
    </font>
    <font>
      <sz val="20"/>
      <name val="Arial Narrow"/>
      <family val="2"/>
    </font>
    <font>
      <b/>
      <sz val="16"/>
      <name val="Arial Narrow"/>
      <family val="2"/>
    </font>
    <font>
      <sz val="16"/>
      <name val="Arial Narrow"/>
      <family val="2"/>
    </font>
    <font>
      <sz val="16"/>
      <name val="Arial MT"/>
    </font>
    <font>
      <b/>
      <sz val="12"/>
      <name val="Arial Narrow"/>
      <family val="2"/>
    </font>
    <font>
      <b/>
      <sz val="18"/>
      <name val="Arial Narrow"/>
      <family val="2"/>
    </font>
    <font>
      <sz val="11"/>
      <name val="Arial Narrow"/>
      <family val="2"/>
    </font>
    <font>
      <b/>
      <u/>
      <sz val="12"/>
      <name val="Arial"/>
      <family val="2"/>
    </font>
    <font>
      <b/>
      <sz val="12"/>
      <name val="Arial"/>
      <family val="2"/>
    </font>
    <font>
      <b/>
      <sz val="12"/>
      <color rgb="FFFF0000"/>
      <name val="Arial Narrow"/>
      <family val="2"/>
    </font>
    <font>
      <sz val="12"/>
      <color rgb="FFFF0000"/>
      <name val="Arial Narrow"/>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name val="Arial Narrow"/>
      <family val="2"/>
    </font>
    <font>
      <b/>
      <sz val="22"/>
      <name val="Arial"/>
      <family val="2"/>
    </font>
    <font>
      <b/>
      <sz val="12"/>
      <name val="Arial MT"/>
    </font>
    <font>
      <sz val="12"/>
      <color rgb="FFFF0000"/>
      <name val="Arial"/>
      <family val="2"/>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s>
  <borders count="6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s>
  <cellStyleXfs count="54">
    <xf numFmtId="0" fontId="0" fillId="0" borderId="0"/>
    <xf numFmtId="0" fontId="1" fillId="0" borderId="0"/>
    <xf numFmtId="9" fontId="2" fillId="0" borderId="0" applyFont="0" applyFill="0" applyBorder="0" applyAlignment="0" applyProtection="0"/>
    <xf numFmtId="166" fontId="2" fillId="0" borderId="0" applyFont="0" applyFill="0" applyBorder="0" applyAlignment="0" applyProtection="0"/>
    <xf numFmtId="0"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0" fontId="7" fillId="0" borderId="0"/>
    <xf numFmtId="9" fontId="7" fillId="0" borderId="0" applyFont="0" applyFill="0" applyBorder="0" applyAlignment="0" applyProtection="0"/>
    <xf numFmtId="164" fontId="1" fillId="0" borderId="0" applyFont="0" applyFill="0" applyBorder="0" applyAlignment="0" applyProtection="0"/>
    <xf numFmtId="0" fontId="23" fillId="0" borderId="0" applyNumberFormat="0" applyFill="0" applyBorder="0" applyAlignment="0" applyProtection="0"/>
    <xf numFmtId="0" fontId="24" fillId="0" borderId="53" applyNumberFormat="0" applyFill="0" applyAlignment="0" applyProtection="0"/>
    <xf numFmtId="0" fontId="25" fillId="0" borderId="54" applyNumberFormat="0" applyFill="0" applyAlignment="0" applyProtection="0"/>
    <xf numFmtId="0" fontId="26" fillId="0" borderId="55"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56" applyNumberFormat="0" applyAlignment="0" applyProtection="0"/>
    <xf numFmtId="0" fontId="31" fillId="9" borderId="57" applyNumberFormat="0" applyAlignment="0" applyProtection="0"/>
    <xf numFmtId="0" fontId="32" fillId="9" borderId="56" applyNumberFormat="0" applyAlignment="0" applyProtection="0"/>
    <xf numFmtId="0" fontId="33" fillId="0" borderId="58" applyNumberFormat="0" applyFill="0" applyAlignment="0" applyProtection="0"/>
    <xf numFmtId="0" fontId="34" fillId="10" borderId="59" applyNumberFormat="0" applyAlignment="0" applyProtection="0"/>
    <xf numFmtId="0" fontId="35" fillId="0" borderId="0" applyNumberFormat="0" applyFill="0" applyBorder="0" applyAlignment="0" applyProtection="0"/>
    <xf numFmtId="0" fontId="1" fillId="11" borderId="60" applyNumberFormat="0" applyFont="0" applyAlignment="0" applyProtection="0"/>
    <xf numFmtId="0" fontId="36" fillId="0" borderId="0" applyNumberFormat="0" applyFill="0" applyBorder="0" applyAlignment="0" applyProtection="0"/>
    <xf numFmtId="0" fontId="37" fillId="0" borderId="61" applyNumberFormat="0" applyFill="0" applyAlignment="0" applyProtection="0"/>
    <xf numFmtId="0" fontId="3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381">
    <xf numFmtId="0" fontId="0" fillId="0" borderId="0" xfId="0"/>
    <xf numFmtId="0" fontId="3" fillId="0" borderId="0" xfId="6" applyFont="1"/>
    <xf numFmtId="2" fontId="3" fillId="0" borderId="0" xfId="6" applyNumberFormat="1" applyFont="1"/>
    <xf numFmtId="166" fontId="3" fillId="0" borderId="0" xfId="3" applyFont="1" applyBorder="1"/>
    <xf numFmtId="44" fontId="3" fillId="0" borderId="0" xfId="6" applyNumberFormat="1" applyFont="1"/>
    <xf numFmtId="0" fontId="4" fillId="0" borderId="0" xfId="6" applyFont="1"/>
    <xf numFmtId="166" fontId="4" fillId="0" borderId="0" xfId="3" applyFont="1" applyBorder="1"/>
    <xf numFmtId="44" fontId="4" fillId="0" borderId="0" xfId="6" applyNumberFormat="1" applyFont="1"/>
    <xf numFmtId="0" fontId="4" fillId="0" borderId="0" xfId="6" applyFont="1" applyAlignment="1">
      <alignment wrapText="1"/>
    </xf>
    <xf numFmtId="0" fontId="5" fillId="0" borderId="0" xfId="6" applyFont="1"/>
    <xf numFmtId="0" fontId="13" fillId="0" borderId="18" xfId="6" applyFont="1" applyBorder="1" applyAlignment="1">
      <alignment vertical="center"/>
    </xf>
    <xf numFmtId="2" fontId="5" fillId="0" borderId="0" xfId="6" applyNumberFormat="1" applyFont="1" applyAlignment="1">
      <alignment vertical="center"/>
    </xf>
    <xf numFmtId="0" fontId="13" fillId="0" borderId="1" xfId="6" applyFont="1" applyBorder="1" applyAlignment="1">
      <alignment horizontal="left" vertical="center"/>
    </xf>
    <xf numFmtId="0" fontId="13" fillId="0" borderId="8" xfId="6" applyFont="1" applyBorder="1" applyAlignment="1">
      <alignment vertical="center" wrapText="1"/>
    </xf>
    <xf numFmtId="0" fontId="13" fillId="0" borderId="8" xfId="6" applyFont="1" applyBorder="1" applyAlignment="1">
      <alignment vertical="top" wrapText="1"/>
    </xf>
    <xf numFmtId="2" fontId="15" fillId="0" borderId="0" xfId="6" applyNumberFormat="1" applyFont="1" applyAlignment="1">
      <alignment vertical="center" wrapText="1"/>
    </xf>
    <xf numFmtId="166" fontId="15" fillId="0" borderId="0" xfId="3" applyFont="1" applyBorder="1" applyAlignment="1" applyProtection="1">
      <alignment vertical="center"/>
    </xf>
    <xf numFmtId="2" fontId="15" fillId="0" borderId="0" xfId="6" applyNumberFormat="1" applyFont="1" applyAlignment="1">
      <alignment vertical="center"/>
    </xf>
    <xf numFmtId="0" fontId="15" fillId="0" borderId="0" xfId="6" applyFont="1" applyAlignment="1">
      <alignment wrapText="1"/>
    </xf>
    <xf numFmtId="0" fontId="7" fillId="0" borderId="0" xfId="6" applyFont="1"/>
    <xf numFmtId="0" fontId="7" fillId="0" borderId="0" xfId="6" applyFont="1" applyAlignment="1">
      <alignment horizontal="left" wrapText="1"/>
    </xf>
    <xf numFmtId="166" fontId="7" fillId="0" borderId="0" xfId="3" applyFont="1" applyBorder="1" applyAlignment="1" applyProtection="1">
      <alignment vertical="center"/>
    </xf>
    <xf numFmtId="2" fontId="7" fillId="0" borderId="0" xfId="6" applyNumberFormat="1" applyFont="1"/>
    <xf numFmtId="0" fontId="7" fillId="0" borderId="0" xfId="6" applyFont="1" applyAlignment="1">
      <alignment wrapText="1"/>
    </xf>
    <xf numFmtId="166" fontId="7" fillId="0" borderId="0" xfId="3" applyFont="1" applyBorder="1"/>
    <xf numFmtId="167" fontId="16" fillId="0" borderId="2" xfId="3" applyNumberFormat="1" applyFont="1" applyBorder="1" applyAlignment="1">
      <alignment horizontal="center" vertical="center" wrapText="1"/>
    </xf>
    <xf numFmtId="2" fontId="16" fillId="0" borderId="2" xfId="6" applyNumberFormat="1" applyFont="1" applyBorder="1" applyAlignment="1">
      <alignment vertical="center"/>
    </xf>
    <xf numFmtId="0" fontId="8" fillId="0" borderId="6" xfId="6" applyFont="1" applyBorder="1" applyAlignment="1">
      <alignment horizontal="center"/>
    </xf>
    <xf numFmtId="10" fontId="8" fillId="0" borderId="0" xfId="2" applyNumberFormat="1" applyFont="1" applyBorder="1" applyProtection="1"/>
    <xf numFmtId="39" fontId="7" fillId="0" borderId="0" xfId="6" applyNumberFormat="1" applyFont="1"/>
    <xf numFmtId="0" fontId="16" fillId="0" borderId="17" xfId="6" applyFont="1" applyBorder="1" applyAlignment="1">
      <alignment horizontal="center" vertical="center"/>
    </xf>
    <xf numFmtId="0" fontId="4" fillId="0" borderId="0" xfId="6" applyFont="1" applyAlignment="1">
      <alignment horizontal="center"/>
    </xf>
    <xf numFmtId="10" fontId="7" fillId="0" borderId="0" xfId="2" applyNumberFormat="1" applyFont="1"/>
    <xf numFmtId="167" fontId="16" fillId="0" borderId="21" xfId="3" applyNumberFormat="1" applyFont="1" applyBorder="1" applyAlignment="1">
      <alignment horizontal="center" vertical="center" wrapText="1"/>
    </xf>
    <xf numFmtId="0" fontId="16" fillId="0" borderId="23" xfId="6" applyFont="1" applyBorder="1" applyAlignment="1">
      <alignment horizontal="center" vertical="center"/>
    </xf>
    <xf numFmtId="2" fontId="8" fillId="0" borderId="23" xfId="6" applyNumberFormat="1" applyFont="1" applyBorder="1" applyAlignment="1">
      <alignment vertical="center"/>
    </xf>
    <xf numFmtId="10" fontId="8" fillId="0" borderId="23" xfId="2" applyNumberFormat="1" applyFont="1" applyBorder="1" applyAlignment="1" applyProtection="1">
      <alignment vertical="center"/>
    </xf>
    <xf numFmtId="2" fontId="8" fillId="0" borderId="25" xfId="6" applyNumberFormat="1" applyFont="1" applyBorder="1" applyAlignment="1">
      <alignment horizontal="center" vertical="center"/>
    </xf>
    <xf numFmtId="1" fontId="8" fillId="0" borderId="2" xfId="6" applyNumberFormat="1" applyFont="1" applyBorder="1" applyAlignment="1">
      <alignment horizontal="center" vertical="center" wrapText="1"/>
    </xf>
    <xf numFmtId="0" fontId="8" fillId="0" borderId="26" xfId="6" applyFont="1" applyBorder="1"/>
    <xf numFmtId="2" fontId="8" fillId="0" borderId="27" xfId="6" applyNumberFormat="1" applyFont="1" applyBorder="1" applyAlignment="1">
      <alignment horizontal="center"/>
    </xf>
    <xf numFmtId="165" fontId="16" fillId="0" borderId="8" xfId="6" applyNumberFormat="1" applyFont="1" applyBorder="1" applyAlignment="1">
      <alignment vertical="center"/>
    </xf>
    <xf numFmtId="165" fontId="16" fillId="0" borderId="28" xfId="6" applyNumberFormat="1" applyFont="1" applyBorder="1" applyAlignment="1">
      <alignment horizontal="center" vertical="top"/>
    </xf>
    <xf numFmtId="169" fontId="16" fillId="0" borderId="29" xfId="6" applyNumberFormat="1" applyFont="1" applyBorder="1" applyAlignment="1">
      <alignment horizontal="center" vertical="top"/>
    </xf>
    <xf numFmtId="169" fontId="16" fillId="0" borderId="33" xfId="6" applyNumberFormat="1" applyFont="1" applyBorder="1" applyAlignment="1">
      <alignment horizontal="center" vertical="top"/>
    </xf>
    <xf numFmtId="168" fontId="16" fillId="0" borderId="23" xfId="6" applyNumberFormat="1" applyFont="1" applyBorder="1" applyAlignment="1">
      <alignment horizontal="right" vertical="center" wrapText="1"/>
    </xf>
    <xf numFmtId="0" fontId="16" fillId="0" borderId="34" xfId="6" applyFont="1" applyBorder="1" applyAlignment="1">
      <alignment horizontal="left" vertical="top" wrapText="1"/>
    </xf>
    <xf numFmtId="0" fontId="16" fillId="0" borderId="24" xfId="6" applyFont="1" applyBorder="1" applyAlignment="1">
      <alignment horizontal="center" vertical="center"/>
    </xf>
    <xf numFmtId="1" fontId="14" fillId="0" borderId="2" xfId="2" applyNumberFormat="1" applyFont="1" applyBorder="1" applyAlignment="1">
      <alignment horizontal="center" vertical="center"/>
    </xf>
    <xf numFmtId="0" fontId="3" fillId="0" borderId="0" xfId="6" applyFont="1" applyAlignment="1">
      <alignment horizontal="center"/>
    </xf>
    <xf numFmtId="2" fontId="5" fillId="0" borderId="0" xfId="6" applyNumberFormat="1" applyFont="1" applyAlignment="1">
      <alignment horizontal="center" vertical="center" wrapText="1"/>
    </xf>
    <xf numFmtId="2" fontId="5" fillId="0" borderId="0" xfId="6" applyNumberFormat="1" applyFont="1" applyAlignment="1">
      <alignment horizontal="center" vertical="center"/>
    </xf>
    <xf numFmtId="2" fontId="15" fillId="0" borderId="0" xfId="6" applyNumberFormat="1" applyFont="1" applyAlignment="1">
      <alignment horizontal="left" vertical="center" wrapText="1"/>
    </xf>
    <xf numFmtId="0" fontId="16" fillId="0" borderId="2" xfId="6" applyFont="1" applyBorder="1" applyAlignment="1">
      <alignment horizontal="center" vertical="center"/>
    </xf>
    <xf numFmtId="1" fontId="14" fillId="0" borderId="17" xfId="2" applyNumberFormat="1" applyFont="1" applyBorder="1" applyAlignment="1">
      <alignment horizontal="center" vertical="center"/>
    </xf>
    <xf numFmtId="2" fontId="7" fillId="0" borderId="0" xfId="6" applyNumberFormat="1" applyFont="1" applyAlignment="1">
      <alignment horizontal="left" vertical="top" wrapText="1"/>
    </xf>
    <xf numFmtId="166" fontId="4" fillId="0" borderId="0" xfId="3" applyFont="1" applyBorder="1" applyAlignment="1">
      <alignment wrapText="1"/>
    </xf>
    <xf numFmtId="2" fontId="7" fillId="0" borderId="0" xfId="6" applyNumberFormat="1" applyFont="1" applyAlignment="1">
      <alignment wrapText="1"/>
    </xf>
    <xf numFmtId="44" fontId="4" fillId="0" borderId="0" xfId="6" applyNumberFormat="1" applyFont="1" applyAlignment="1">
      <alignment wrapText="1"/>
    </xf>
    <xf numFmtId="0" fontId="20" fillId="0" borderId="2" xfId="6" applyFont="1" applyBorder="1" applyAlignment="1">
      <alignment horizontal="center" vertical="center" wrapText="1"/>
    </xf>
    <xf numFmtId="0" fontId="20" fillId="0" borderId="2" xfId="6" applyFont="1" applyBorder="1" applyAlignment="1">
      <alignment horizontal="right" vertical="center" wrapText="1"/>
    </xf>
    <xf numFmtId="10" fontId="20" fillId="0" borderId="21" xfId="2" applyNumberFormat="1" applyFont="1" applyBorder="1" applyAlignment="1">
      <alignment horizontal="right" vertical="center" wrapText="1"/>
    </xf>
    <xf numFmtId="0" fontId="20" fillId="0" borderId="10" xfId="6" applyFont="1" applyBorder="1" applyAlignment="1">
      <alignment horizontal="center" vertical="center" wrapText="1"/>
    </xf>
    <xf numFmtId="168" fontId="20" fillId="2" borderId="2" xfId="8" applyNumberFormat="1" applyFont="1" applyFill="1" applyBorder="1" applyAlignment="1" applyProtection="1">
      <alignment vertical="center"/>
    </xf>
    <xf numFmtId="2" fontId="4" fillId="2" borderId="2" xfId="6" applyNumberFormat="1" applyFont="1" applyFill="1" applyBorder="1" applyAlignment="1">
      <alignment vertical="center"/>
    </xf>
    <xf numFmtId="2" fontId="4" fillId="2" borderId="2" xfId="6" applyNumberFormat="1" applyFont="1" applyFill="1" applyBorder="1" applyAlignment="1">
      <alignment horizontal="right" vertical="center"/>
    </xf>
    <xf numFmtId="168" fontId="4" fillId="2" borderId="2" xfId="8" applyNumberFormat="1" applyFont="1" applyFill="1" applyBorder="1" applyAlignment="1" applyProtection="1">
      <alignment vertical="center"/>
    </xf>
    <xf numFmtId="0" fontId="20" fillId="2" borderId="2" xfId="6" applyFont="1" applyFill="1" applyBorder="1" applyAlignment="1">
      <alignment horizontal="center" vertical="center"/>
    </xf>
    <xf numFmtId="1" fontId="20" fillId="2" borderId="2" xfId="6" applyNumberFormat="1" applyFont="1" applyFill="1" applyBorder="1" applyAlignment="1">
      <alignment horizontal="center" vertical="center" wrapText="1"/>
    </xf>
    <xf numFmtId="9" fontId="7" fillId="0" borderId="0" xfId="6" applyNumberFormat="1" applyFont="1"/>
    <xf numFmtId="9" fontId="4" fillId="0" borderId="0" xfId="6" applyNumberFormat="1" applyFont="1" applyAlignment="1">
      <alignment horizontal="center"/>
    </xf>
    <xf numFmtId="0" fontId="13" fillId="0" borderId="1" xfId="6" applyFont="1" applyBorder="1"/>
    <xf numFmtId="2" fontId="13" fillId="0" borderId="21" xfId="6" applyNumberFormat="1" applyFont="1" applyBorder="1" applyAlignment="1">
      <alignment horizontal="center" vertical="center"/>
    </xf>
    <xf numFmtId="3" fontId="14" fillId="0" borderId="40" xfId="6" applyNumberFormat="1" applyFont="1" applyBorder="1" applyAlignment="1">
      <alignment vertical="center"/>
    </xf>
    <xf numFmtId="3" fontId="14" fillId="0" borderId="21" xfId="6" applyNumberFormat="1" applyFont="1" applyBorder="1" applyAlignment="1">
      <alignment vertical="center"/>
    </xf>
    <xf numFmtId="3" fontId="14" fillId="0" borderId="29" xfId="6" applyNumberFormat="1" applyFont="1" applyBorder="1" applyAlignment="1">
      <alignment vertical="center"/>
    </xf>
    <xf numFmtId="1" fontId="14" fillId="0" borderId="24" xfId="2" applyNumberFormat="1" applyFont="1" applyBorder="1" applyAlignment="1">
      <alignment horizontal="center" vertical="center"/>
    </xf>
    <xf numFmtId="3" fontId="14" fillId="0" borderId="33" xfId="6" applyNumberFormat="1" applyFont="1" applyBorder="1" applyAlignment="1">
      <alignment vertical="center"/>
    </xf>
    <xf numFmtId="0" fontId="4" fillId="3" borderId="0" xfId="6" applyFont="1" applyFill="1"/>
    <xf numFmtId="0" fontId="7" fillId="3" borderId="0" xfId="6" applyFont="1" applyFill="1"/>
    <xf numFmtId="0" fontId="4" fillId="3" borderId="0" xfId="6" applyFont="1" applyFill="1" applyAlignment="1">
      <alignment horizontal="center"/>
    </xf>
    <xf numFmtId="168" fontId="4" fillId="0" borderId="0" xfId="6" applyNumberFormat="1" applyFont="1"/>
    <xf numFmtId="2" fontId="7" fillId="0" borderId="0" xfId="6" applyNumberFormat="1" applyFont="1" applyAlignment="1">
      <alignment horizontal="left" vertical="top" wrapText="1"/>
    </xf>
    <xf numFmtId="0" fontId="3" fillId="0" borderId="0" xfId="6" applyFont="1" applyAlignment="1">
      <alignment horizontal="center"/>
    </xf>
    <xf numFmtId="2" fontId="5" fillId="0" borderId="0" xfId="6" applyNumberFormat="1" applyFont="1" applyAlignment="1">
      <alignment horizontal="center" vertical="center" wrapText="1"/>
    </xf>
    <xf numFmtId="2" fontId="13" fillId="0" borderId="2" xfId="6" applyNumberFormat="1" applyFont="1" applyBorder="1" applyAlignment="1">
      <alignment horizontal="center" vertical="center"/>
    </xf>
    <xf numFmtId="2" fontId="5" fillId="0" borderId="0" xfId="6" applyNumberFormat="1" applyFont="1" applyAlignment="1">
      <alignment horizontal="center" vertical="center"/>
    </xf>
    <xf numFmtId="2" fontId="15" fillId="0" borderId="0" xfId="6" applyNumberFormat="1" applyFont="1" applyAlignment="1">
      <alignment horizontal="left" vertical="center" wrapText="1"/>
    </xf>
    <xf numFmtId="2" fontId="7" fillId="0" borderId="0" xfId="6" applyNumberFormat="1" applyFont="1" applyAlignment="1">
      <alignment horizontal="left" vertical="top" wrapText="1"/>
    </xf>
    <xf numFmtId="9" fontId="4" fillId="0" borderId="13" xfId="6" applyNumberFormat="1" applyFont="1" applyBorder="1" applyAlignment="1">
      <alignment horizontal="center" vertical="center"/>
    </xf>
    <xf numFmtId="9" fontId="4" fillId="0" borderId="44" xfId="6" applyNumberFormat="1" applyFont="1" applyBorder="1" applyAlignment="1">
      <alignment horizontal="center" vertical="center"/>
    </xf>
    <xf numFmtId="0" fontId="8" fillId="0" borderId="0" xfId="6" applyFont="1" applyBorder="1"/>
    <xf numFmtId="0" fontId="8" fillId="0" borderId="0" xfId="6" applyFont="1" applyBorder="1" applyAlignment="1">
      <alignment horizontal="left" vertical="center"/>
    </xf>
    <xf numFmtId="165" fontId="8" fillId="0" borderId="0" xfId="6" applyNumberFormat="1" applyFont="1" applyBorder="1"/>
    <xf numFmtId="2" fontId="8" fillId="0" borderId="0" xfId="6" applyNumberFormat="1" applyFont="1" applyBorder="1"/>
    <xf numFmtId="39" fontId="8" fillId="0" borderId="0" xfId="6" applyNumberFormat="1" applyFont="1" applyBorder="1"/>
    <xf numFmtId="39" fontId="8" fillId="0" borderId="27" xfId="6" applyNumberFormat="1" applyFont="1" applyBorder="1"/>
    <xf numFmtId="0" fontId="4" fillId="0" borderId="35" xfId="6" applyFont="1" applyBorder="1"/>
    <xf numFmtId="0" fontId="4" fillId="0" borderId="31" xfId="6" applyFont="1" applyBorder="1" applyAlignment="1">
      <alignment horizontal="center"/>
    </xf>
    <xf numFmtId="0" fontId="4" fillId="0" borderId="31" xfId="6" applyFont="1" applyBorder="1"/>
    <xf numFmtId="0" fontId="7" fillId="0" borderId="31" xfId="6" applyFont="1" applyBorder="1"/>
    <xf numFmtId="10" fontId="7" fillId="0" borderId="31" xfId="2" applyNumberFormat="1" applyFont="1" applyBorder="1"/>
    <xf numFmtId="0" fontId="4" fillId="0" borderId="45" xfId="6" applyFont="1" applyBorder="1"/>
    <xf numFmtId="0" fontId="20" fillId="2" borderId="23" xfId="6" applyFont="1" applyFill="1" applyBorder="1" applyAlignment="1">
      <alignment horizontal="center" vertical="center"/>
    </xf>
    <xf numFmtId="168" fontId="4" fillId="2" borderId="23" xfId="8" applyNumberFormat="1" applyFont="1" applyFill="1" applyBorder="1" applyAlignment="1" applyProtection="1">
      <alignment vertical="center"/>
    </xf>
    <xf numFmtId="169" fontId="21" fillId="0" borderId="29" xfId="6" applyNumberFormat="1" applyFont="1" applyBorder="1" applyAlignment="1">
      <alignment horizontal="center" vertical="top"/>
    </xf>
    <xf numFmtId="2" fontId="13" fillId="0" borderId="2" xfId="6" applyNumberFormat="1" applyFont="1" applyBorder="1" applyAlignment="1">
      <alignment horizontal="center" vertical="center"/>
    </xf>
    <xf numFmtId="0" fontId="20" fillId="0" borderId="48" xfId="6" applyFont="1" applyBorder="1" applyAlignment="1">
      <alignment horizontal="center" vertical="center" wrapText="1"/>
    </xf>
    <xf numFmtId="0" fontId="20" fillId="0" borderId="15" xfId="6" applyFont="1" applyBorder="1" applyAlignment="1">
      <alignment horizontal="center" vertical="center" wrapText="1"/>
    </xf>
    <xf numFmtId="165" fontId="16" fillId="0" borderId="9" xfId="6" applyNumberFormat="1" applyFont="1" applyBorder="1" applyAlignment="1">
      <alignment horizontal="center" vertical="top"/>
    </xf>
    <xf numFmtId="0" fontId="16" fillId="0" borderId="31" xfId="6" applyFont="1" applyBorder="1" applyAlignment="1">
      <alignment horizontal="left" vertical="top" wrapText="1"/>
    </xf>
    <xf numFmtId="0" fontId="16" fillId="0" borderId="0" xfId="6" applyFont="1" applyBorder="1" applyAlignment="1">
      <alignment horizontal="left" vertical="top" wrapText="1"/>
    </xf>
    <xf numFmtId="0" fontId="16" fillId="0" borderId="5" xfId="6" applyFont="1" applyBorder="1" applyAlignment="1">
      <alignment horizontal="center" vertical="top" wrapText="1"/>
    </xf>
    <xf numFmtId="0" fontId="16" fillId="0" borderId="7" xfId="6" applyFont="1" applyBorder="1" applyAlignment="1">
      <alignment horizontal="center" vertical="top" wrapText="1"/>
    </xf>
    <xf numFmtId="0" fontId="16" fillId="0" borderId="32" xfId="6" applyFont="1" applyBorder="1" applyAlignment="1">
      <alignment horizontal="center" vertical="top" wrapText="1"/>
    </xf>
    <xf numFmtId="0" fontId="40" fillId="0" borderId="0" xfId="6" applyFont="1" applyAlignment="1">
      <alignment horizontal="center" vertical="center"/>
    </xf>
    <xf numFmtId="0" fontId="4" fillId="0" borderId="2" xfId="6" applyFont="1" applyBorder="1"/>
    <xf numFmtId="0" fontId="7" fillId="0" borderId="2" xfId="6" applyFont="1" applyBorder="1"/>
    <xf numFmtId="0" fontId="4" fillId="0" borderId="2" xfId="6" applyFont="1" applyBorder="1" applyAlignment="1">
      <alignment horizontal="center"/>
    </xf>
    <xf numFmtId="0" fontId="4" fillId="2" borderId="2" xfId="6" applyFont="1" applyFill="1" applyBorder="1"/>
    <xf numFmtId="0" fontId="7" fillId="2" borderId="2" xfId="6" applyFont="1" applyFill="1" applyBorder="1"/>
    <xf numFmtId="0" fontId="4" fillId="0" borderId="2" xfId="6" applyFont="1" applyBorder="1" applyAlignment="1">
      <alignment wrapText="1"/>
    </xf>
    <xf numFmtId="0" fontId="4" fillId="2" borderId="2" xfId="6" applyFont="1" applyFill="1" applyBorder="1" applyAlignment="1">
      <alignment wrapText="1"/>
    </xf>
    <xf numFmtId="0" fontId="20" fillId="0" borderId="2" xfId="6" applyFont="1" applyBorder="1" applyAlignment="1">
      <alignment horizontal="center"/>
    </xf>
    <xf numFmtId="0" fontId="4" fillId="3" borderId="2" xfId="6" applyFont="1" applyFill="1" applyBorder="1" applyAlignment="1">
      <alignment horizontal="center"/>
    </xf>
    <xf numFmtId="10" fontId="7" fillId="0" borderId="2" xfId="2" applyNumberFormat="1" applyFont="1" applyBorder="1"/>
    <xf numFmtId="10" fontId="20" fillId="0" borderId="9" xfId="2" applyNumberFormat="1" applyFont="1" applyBorder="1" applyAlignment="1">
      <alignment horizontal="right" vertical="center" wrapText="1"/>
    </xf>
    <xf numFmtId="2" fontId="4" fillId="2" borderId="11" xfId="6" applyNumberFormat="1" applyFont="1" applyFill="1" applyBorder="1" applyAlignment="1">
      <alignment horizontal="right" vertical="center"/>
    </xf>
    <xf numFmtId="2" fontId="4" fillId="2" borderId="17" xfId="6" applyNumberFormat="1" applyFont="1" applyFill="1" applyBorder="1" applyAlignment="1">
      <alignment horizontal="right" vertical="center"/>
    </xf>
    <xf numFmtId="2" fontId="4" fillId="2" borderId="11" xfId="6" applyNumberFormat="1" applyFont="1" applyFill="1" applyBorder="1" applyAlignment="1">
      <alignment vertical="center"/>
    </xf>
    <xf numFmtId="2" fontId="4" fillId="2" borderId="17" xfId="6" applyNumberFormat="1" applyFont="1" applyFill="1" applyBorder="1" applyAlignment="1">
      <alignment vertical="center"/>
    </xf>
    <xf numFmtId="2" fontId="4" fillId="2" borderId="13" xfId="6" applyNumberFormat="1" applyFont="1" applyFill="1" applyBorder="1" applyAlignment="1">
      <alignment vertical="center"/>
    </xf>
    <xf numFmtId="167" fontId="16" fillId="0" borderId="5" xfId="3" applyNumberFormat="1" applyFont="1" applyBorder="1" applyAlignment="1">
      <alignment horizontal="center" vertical="center" wrapText="1"/>
    </xf>
    <xf numFmtId="2" fontId="8" fillId="0" borderId="0" xfId="6" applyNumberFormat="1" applyFont="1" applyBorder="1" applyAlignment="1">
      <alignment horizontal="center" vertical="center"/>
    </xf>
    <xf numFmtId="2" fontId="8" fillId="0" borderId="0" xfId="6" applyNumberFormat="1" applyFont="1" applyBorder="1" applyAlignment="1">
      <alignment horizontal="center"/>
    </xf>
    <xf numFmtId="169" fontId="16" fillId="0" borderId="15" xfId="6" applyNumberFormat="1" applyFont="1" applyBorder="1" applyAlignment="1">
      <alignment horizontal="center" vertical="top"/>
    </xf>
    <xf numFmtId="169" fontId="16" fillId="0" borderId="0" xfId="6" applyNumberFormat="1" applyFont="1" applyBorder="1" applyAlignment="1">
      <alignment horizontal="center" vertical="top"/>
    </xf>
    <xf numFmtId="0" fontId="20" fillId="0" borderId="2" xfId="6" applyFont="1" applyBorder="1" applyAlignment="1">
      <alignment horizontal="center" vertical="center"/>
    </xf>
    <xf numFmtId="9" fontId="41" fillId="0" borderId="2" xfId="6" applyNumberFormat="1" applyFont="1" applyBorder="1" applyAlignment="1">
      <alignment horizontal="center" vertical="center"/>
    </xf>
    <xf numFmtId="9" fontId="20" fillId="0" borderId="2" xfId="6" applyNumberFormat="1" applyFont="1" applyBorder="1" applyAlignment="1">
      <alignment horizontal="center" vertical="center"/>
    </xf>
    <xf numFmtId="10" fontId="41" fillId="0" borderId="2" xfId="2" applyNumberFormat="1" applyFont="1" applyBorder="1" applyAlignment="1">
      <alignment horizontal="center" vertical="center"/>
    </xf>
    <xf numFmtId="10" fontId="8" fillId="0" borderId="11" xfId="2" applyNumberFormat="1" applyFont="1" applyBorder="1" applyProtection="1"/>
    <xf numFmtId="165" fontId="8" fillId="0" borderId="11" xfId="6" applyNumberFormat="1" applyFont="1" applyBorder="1"/>
    <xf numFmtId="39" fontId="8" fillId="0" borderId="11" xfId="6" applyNumberFormat="1" applyFont="1" applyBorder="1"/>
    <xf numFmtId="39" fontId="8" fillId="0" borderId="40" xfId="6" applyNumberFormat="1" applyFont="1" applyBorder="1"/>
    <xf numFmtId="2" fontId="4" fillId="0" borderId="47" xfId="6" applyNumberFormat="1" applyFont="1" applyBorder="1" applyAlignment="1">
      <alignment horizontal="center" vertical="center"/>
    </xf>
    <xf numFmtId="2" fontId="4" fillId="0" borderId="6" xfId="6" applyNumberFormat="1" applyFont="1" applyBorder="1" applyAlignment="1">
      <alignment horizontal="center" vertical="center"/>
    </xf>
    <xf numFmtId="168" fontId="42" fillId="2" borderId="2" xfId="8" applyNumberFormat="1" applyFont="1" applyFill="1" applyBorder="1" applyAlignment="1" applyProtection="1">
      <alignment vertical="center"/>
    </xf>
    <xf numFmtId="0" fontId="20" fillId="36" borderId="2" xfId="6" applyFont="1" applyFill="1" applyBorder="1" applyAlignment="1">
      <alignment horizontal="center" vertical="center" wrapText="1"/>
    </xf>
    <xf numFmtId="0" fontId="20" fillId="36" borderId="2" xfId="6" applyFont="1" applyFill="1" applyBorder="1" applyAlignment="1">
      <alignment horizontal="right" vertical="center" wrapText="1"/>
    </xf>
    <xf numFmtId="10" fontId="20" fillId="36" borderId="21" xfId="2" applyNumberFormat="1" applyFont="1" applyFill="1" applyBorder="1" applyAlignment="1">
      <alignment horizontal="right" vertical="center" wrapText="1"/>
    </xf>
    <xf numFmtId="0" fontId="3" fillId="0" borderId="0" xfId="6" applyFont="1" applyAlignment="1">
      <alignment horizontal="center"/>
    </xf>
    <xf numFmtId="0" fontId="11" fillId="0" borderId="36" xfId="6" applyFont="1" applyBorder="1" applyAlignment="1">
      <alignment horizontal="left"/>
    </xf>
    <xf numFmtId="0" fontId="11" fillId="0" borderId="37" xfId="6" applyFont="1" applyBorder="1" applyAlignment="1">
      <alignment horizontal="left"/>
    </xf>
    <xf numFmtId="0" fontId="11" fillId="0" borderId="38" xfId="6" applyFont="1" applyBorder="1" applyAlignment="1">
      <alignment horizontal="left"/>
    </xf>
    <xf numFmtId="0" fontId="13" fillId="0" borderId="3" xfId="6" applyFont="1" applyBorder="1" applyAlignment="1">
      <alignment horizontal="left"/>
    </xf>
    <xf numFmtId="0" fontId="13" fillId="0" borderId="5" xfId="6" applyFont="1" applyBorder="1" applyAlignment="1">
      <alignment horizontal="left"/>
    </xf>
    <xf numFmtId="0" fontId="13" fillId="0" borderId="39" xfId="6" applyFont="1" applyBorder="1" applyAlignment="1">
      <alignment horizontal="left"/>
    </xf>
    <xf numFmtId="0" fontId="4" fillId="0" borderId="12" xfId="6" applyFont="1" applyBorder="1" applyAlignment="1">
      <alignment horizontal="center" vertical="center"/>
    </xf>
    <xf numFmtId="0" fontId="4" fillId="0" borderId="9" xfId="6" applyFont="1" applyBorder="1" applyAlignment="1">
      <alignment horizontal="center" vertical="center"/>
    </xf>
    <xf numFmtId="0" fontId="4" fillId="0" borderId="10" xfId="6" applyFont="1" applyBorder="1" applyAlignment="1">
      <alignment horizontal="center" vertical="center"/>
    </xf>
    <xf numFmtId="0" fontId="8" fillId="0" borderId="3" xfId="6" applyFont="1" applyBorder="1" applyAlignment="1">
      <alignment horizontal="center" vertical="top" wrapText="1"/>
    </xf>
    <xf numFmtId="0" fontId="8" fillId="0" borderId="5" xfId="6" applyFont="1" applyBorder="1" applyAlignment="1">
      <alignment horizontal="center" vertical="top" wrapText="1"/>
    </xf>
    <xf numFmtId="0" fontId="8" fillId="0" borderId="4" xfId="6" applyFont="1" applyBorder="1" applyAlignment="1">
      <alignment horizontal="center" vertical="top" wrapText="1"/>
    </xf>
    <xf numFmtId="0" fontId="8" fillId="0" borderId="6" xfId="6" applyFont="1" applyBorder="1" applyAlignment="1">
      <alignment horizontal="center" vertical="top" wrapText="1"/>
    </xf>
    <xf numFmtId="0" fontId="8" fillId="0" borderId="0" xfId="6" applyFont="1" applyBorder="1" applyAlignment="1">
      <alignment horizontal="center" vertical="top" wrapText="1"/>
    </xf>
    <xf numFmtId="0" fontId="8" fillId="0" borderId="7" xfId="6" applyFont="1" applyBorder="1" applyAlignment="1">
      <alignment horizontal="center" vertical="top" wrapText="1"/>
    </xf>
    <xf numFmtId="0" fontId="8" fillId="0" borderId="30" xfId="6" applyFont="1" applyBorder="1" applyAlignment="1">
      <alignment horizontal="center" vertical="top" wrapText="1"/>
    </xf>
    <xf numFmtId="0" fontId="8" fillId="0" borderId="31" xfId="6" applyFont="1" applyBorder="1" applyAlignment="1">
      <alignment horizontal="center" vertical="top" wrapText="1"/>
    </xf>
    <xf numFmtId="0" fontId="8" fillId="0" borderId="32" xfId="6" applyFont="1" applyBorder="1" applyAlignment="1">
      <alignment horizontal="center" vertical="top" wrapText="1"/>
    </xf>
    <xf numFmtId="2" fontId="13" fillId="0" borderId="12" xfId="6" applyNumberFormat="1" applyFont="1" applyBorder="1" applyAlignment="1">
      <alignment horizontal="center" vertical="center" wrapText="1"/>
    </xf>
    <xf numFmtId="2" fontId="13" fillId="0" borderId="9" xfId="6" applyNumberFormat="1" applyFont="1" applyBorder="1" applyAlignment="1">
      <alignment horizontal="center" vertical="center" wrapText="1"/>
    </xf>
    <xf numFmtId="2" fontId="13" fillId="0" borderId="28" xfId="6" applyNumberFormat="1" applyFont="1" applyBorder="1" applyAlignment="1">
      <alignment horizontal="center" vertical="center" wrapText="1"/>
    </xf>
    <xf numFmtId="0" fontId="13" fillId="0" borderId="1" xfId="6" applyFont="1" applyBorder="1" applyAlignment="1">
      <alignment horizontal="left" vertical="top"/>
    </xf>
    <xf numFmtId="0" fontId="13" fillId="2" borderId="41" xfId="6" applyFont="1" applyFill="1" applyBorder="1" applyAlignment="1">
      <alignment horizontal="left" vertical="center" wrapText="1"/>
    </xf>
    <xf numFmtId="0" fontId="13" fillId="2" borderId="23" xfId="6" applyFont="1" applyFill="1" applyBorder="1" applyAlignment="1">
      <alignment horizontal="left" vertical="center" wrapText="1"/>
    </xf>
    <xf numFmtId="0" fontId="3" fillId="0" borderId="11" xfId="6" applyFont="1" applyBorder="1" applyAlignment="1">
      <alignment horizontal="center"/>
    </xf>
    <xf numFmtId="0" fontId="3" fillId="0" borderId="13" xfId="6" applyFont="1" applyBorder="1" applyAlignment="1">
      <alignment horizontal="center"/>
    </xf>
    <xf numFmtId="0" fontId="3" fillId="0" borderId="17" xfId="6" applyFont="1" applyBorder="1" applyAlignment="1">
      <alignment horizontal="center"/>
    </xf>
    <xf numFmtId="0" fontId="9" fillId="0" borderId="3" xfId="6" applyFont="1" applyBorder="1" applyAlignment="1">
      <alignment horizontal="center" vertical="center"/>
    </xf>
    <xf numFmtId="0" fontId="9" fillId="0" borderId="5" xfId="6" applyFont="1" applyBorder="1" applyAlignment="1">
      <alignment horizontal="center" vertical="center"/>
    </xf>
    <xf numFmtId="0" fontId="9" fillId="0" borderId="4" xfId="6" applyFont="1" applyBorder="1" applyAlignment="1">
      <alignment horizontal="center" vertical="center"/>
    </xf>
    <xf numFmtId="0" fontId="9" fillId="0" borderId="14" xfId="6" applyFont="1" applyBorder="1" applyAlignment="1">
      <alignment horizontal="center" vertical="center"/>
    </xf>
    <xf numFmtId="0" fontId="9" fillId="0" borderId="15" xfId="6" applyFont="1" applyBorder="1" applyAlignment="1">
      <alignment horizontal="center" vertical="center"/>
    </xf>
    <xf numFmtId="0" fontId="9" fillId="0" borderId="16" xfId="6" applyFont="1" applyBorder="1" applyAlignment="1">
      <alignment horizontal="center" vertical="center"/>
    </xf>
    <xf numFmtId="0" fontId="6" fillId="0" borderId="12" xfId="6" applyFont="1" applyBorder="1" applyAlignment="1">
      <alignment horizontal="left"/>
    </xf>
    <xf numFmtId="0" fontId="6" fillId="0" borderId="9" xfId="6" applyFont="1" applyBorder="1" applyAlignment="1">
      <alignment horizontal="left"/>
    </xf>
    <xf numFmtId="0" fontId="6" fillId="0" borderId="10" xfId="6" applyFont="1" applyBorder="1" applyAlignment="1">
      <alignment horizontal="left"/>
    </xf>
    <xf numFmtId="0" fontId="3" fillId="0" borderId="3" xfId="6" applyFont="1" applyBorder="1" applyAlignment="1">
      <alignment horizontal="center"/>
    </xf>
    <xf numFmtId="0" fontId="3" fillId="0" borderId="4" xfId="6" applyFont="1" applyBorder="1" applyAlignment="1">
      <alignment horizontal="center"/>
    </xf>
    <xf numFmtId="0" fontId="3" fillId="0" borderId="6" xfId="6" applyFont="1" applyBorder="1" applyAlignment="1">
      <alignment horizontal="center"/>
    </xf>
    <xf numFmtId="0" fontId="3" fillId="0" borderId="7" xfId="6" applyFont="1" applyBorder="1" applyAlignment="1">
      <alignment horizontal="center"/>
    </xf>
    <xf numFmtId="0" fontId="3" fillId="0" borderId="14" xfId="6" applyFont="1" applyBorder="1" applyAlignment="1">
      <alignment horizontal="center"/>
    </xf>
    <xf numFmtId="0" fontId="3" fillId="0" borderId="16" xfId="6" applyFont="1" applyBorder="1" applyAlignment="1">
      <alignment horizontal="center"/>
    </xf>
    <xf numFmtId="2" fontId="5" fillId="0" borderId="0" xfId="6" applyNumberFormat="1" applyFont="1" applyAlignment="1">
      <alignment horizontal="center" vertical="center" wrapText="1"/>
    </xf>
    <xf numFmtId="2" fontId="13" fillId="0" borderId="2" xfId="6" applyNumberFormat="1" applyFont="1" applyBorder="1" applyAlignment="1">
      <alignment horizontal="center" vertical="center"/>
    </xf>
    <xf numFmtId="0" fontId="4" fillId="0" borderId="12" xfId="6" applyFont="1" applyBorder="1" applyAlignment="1">
      <alignment horizontal="center" vertical="center" wrapText="1"/>
    </xf>
    <xf numFmtId="0" fontId="4" fillId="0" borderId="9" xfId="6" applyFont="1" applyBorder="1" applyAlignment="1">
      <alignment horizontal="center" vertical="center" wrapText="1"/>
    </xf>
    <xf numFmtId="0" fontId="4" fillId="0" borderId="10" xfId="6" applyFont="1" applyBorder="1" applyAlignment="1">
      <alignment horizontal="center" vertical="center" wrapText="1"/>
    </xf>
    <xf numFmtId="10" fontId="18" fillId="0" borderId="3" xfId="2" applyNumberFormat="1" applyFont="1" applyBorder="1" applyAlignment="1">
      <alignment horizontal="center" vertical="center" wrapText="1"/>
    </xf>
    <xf numFmtId="10" fontId="18" fillId="0" borderId="5" xfId="2" applyNumberFormat="1" applyFont="1" applyBorder="1" applyAlignment="1">
      <alignment horizontal="center" vertical="center" wrapText="1"/>
    </xf>
    <xf numFmtId="10" fontId="18" fillId="0" borderId="4" xfId="2" applyNumberFormat="1" applyFont="1" applyBorder="1" applyAlignment="1">
      <alignment horizontal="center" vertical="center" wrapText="1"/>
    </xf>
    <xf numFmtId="10" fontId="18" fillId="0" borderId="6" xfId="2" applyNumberFormat="1" applyFont="1" applyBorder="1" applyAlignment="1">
      <alignment horizontal="center" vertical="center" wrapText="1"/>
    </xf>
    <xf numFmtId="10" fontId="18" fillId="0" borderId="0" xfId="2" applyNumberFormat="1" applyFont="1" applyBorder="1" applyAlignment="1">
      <alignment horizontal="center" vertical="center" wrapText="1"/>
    </xf>
    <xf numFmtId="10" fontId="18" fillId="0" borderId="7" xfId="2" applyNumberFormat="1" applyFont="1" applyBorder="1" applyAlignment="1">
      <alignment horizontal="center" vertical="center" wrapText="1"/>
    </xf>
    <xf numFmtId="10" fontId="18" fillId="0" borderId="30" xfId="2" applyNumberFormat="1" applyFont="1" applyBorder="1" applyAlignment="1">
      <alignment horizontal="center" vertical="center" wrapText="1"/>
    </xf>
    <xf numFmtId="10" fontId="18" fillId="0" borderId="31" xfId="2" applyNumberFormat="1" applyFont="1" applyBorder="1" applyAlignment="1">
      <alignment horizontal="center" vertical="center" wrapText="1"/>
    </xf>
    <xf numFmtId="10" fontId="18" fillId="0" borderId="32" xfId="2" applyNumberFormat="1" applyFont="1" applyBorder="1" applyAlignment="1">
      <alignment horizontal="center" vertical="center" wrapText="1"/>
    </xf>
    <xf numFmtId="2" fontId="5" fillId="0" borderId="0" xfId="6" applyNumberFormat="1" applyFont="1" applyAlignment="1">
      <alignment horizontal="center" vertical="center"/>
    </xf>
    <xf numFmtId="2" fontId="15" fillId="0" borderId="0" xfId="6" applyNumberFormat="1" applyFont="1" applyAlignment="1">
      <alignment horizontal="left" vertical="center" wrapText="1"/>
    </xf>
    <xf numFmtId="1" fontId="14" fillId="2" borderId="3" xfId="6" applyNumberFormat="1" applyFont="1" applyFill="1" applyBorder="1" applyAlignment="1">
      <alignment horizontal="center" vertical="center"/>
    </xf>
    <xf numFmtId="1" fontId="14" fillId="2" borderId="5" xfId="6" applyNumberFormat="1" applyFont="1" applyFill="1" applyBorder="1" applyAlignment="1">
      <alignment horizontal="center" vertical="center"/>
    </xf>
    <xf numFmtId="1" fontId="14" fillId="2" borderId="4" xfId="6" applyNumberFormat="1" applyFont="1" applyFill="1" applyBorder="1" applyAlignment="1">
      <alignment horizontal="center" vertical="center"/>
    </xf>
    <xf numFmtId="1" fontId="14" fillId="2" borderId="14" xfId="6" applyNumberFormat="1" applyFont="1" applyFill="1" applyBorder="1" applyAlignment="1">
      <alignment horizontal="center" vertical="center"/>
    </xf>
    <xf numFmtId="1" fontId="14" fillId="2" borderId="15" xfId="6" applyNumberFormat="1" applyFont="1" applyFill="1" applyBorder="1" applyAlignment="1">
      <alignment horizontal="center" vertical="center"/>
    </xf>
    <xf numFmtId="1" fontId="14" fillId="2" borderId="16" xfId="6" applyNumberFormat="1" applyFont="1" applyFill="1" applyBorder="1" applyAlignment="1">
      <alignment horizontal="center" vertical="center"/>
    </xf>
    <xf numFmtId="0" fontId="20" fillId="0" borderId="40" xfId="6" applyFont="1" applyBorder="1" applyAlignment="1">
      <alignment horizontal="center" vertical="center"/>
    </xf>
    <xf numFmtId="0" fontId="20" fillId="0" borderId="29" xfId="6" applyFont="1" applyBorder="1" applyAlignment="1">
      <alignment horizontal="center" vertical="center"/>
    </xf>
    <xf numFmtId="2" fontId="7" fillId="0" borderId="0" xfId="6" applyNumberFormat="1" applyFont="1" applyAlignment="1">
      <alignment horizontal="left" vertical="top" wrapText="1"/>
    </xf>
    <xf numFmtId="0" fontId="4" fillId="0" borderId="27" xfId="6" applyFont="1" applyBorder="1" applyAlignment="1">
      <alignment horizontal="center"/>
    </xf>
    <xf numFmtId="0" fontId="8" fillId="2" borderId="19" xfId="6" applyFont="1" applyFill="1" applyBorder="1" applyAlignment="1">
      <alignment horizontal="left" vertical="center" wrapText="1"/>
    </xf>
    <xf numFmtId="0" fontId="8" fillId="2" borderId="8" xfId="6" applyFont="1" applyFill="1" applyBorder="1" applyAlignment="1">
      <alignment horizontal="left" vertical="center" wrapText="1"/>
    </xf>
    <xf numFmtId="0" fontId="4" fillId="2" borderId="11" xfId="6" applyFont="1" applyFill="1" applyBorder="1" applyAlignment="1">
      <alignment horizontal="center" vertical="center" wrapText="1"/>
    </xf>
    <xf numFmtId="0" fontId="4" fillId="2" borderId="17" xfId="6" applyFont="1" applyFill="1" applyBorder="1" applyAlignment="1">
      <alignment horizontal="center" vertical="center" wrapText="1"/>
    </xf>
    <xf numFmtId="14" fontId="4" fillId="0" borderId="11" xfId="6" applyNumberFormat="1" applyFont="1" applyBorder="1" applyAlignment="1">
      <alignment horizontal="center" vertical="center"/>
    </xf>
    <xf numFmtId="14" fontId="4" fillId="0" borderId="17" xfId="6" applyNumberFormat="1" applyFont="1" applyBorder="1" applyAlignment="1">
      <alignment horizontal="center" vertical="center"/>
    </xf>
    <xf numFmtId="0" fontId="16" fillId="4" borderId="46" xfId="6" applyFont="1" applyFill="1" applyBorder="1" applyAlignment="1">
      <alignment horizontal="center" vertical="center"/>
    </xf>
    <xf numFmtId="0" fontId="16" fillId="4" borderId="1" xfId="6" applyFont="1" applyFill="1" applyBorder="1" applyAlignment="1">
      <alignment horizontal="center" vertical="center"/>
    </xf>
    <xf numFmtId="0" fontId="19" fillId="4" borderId="44" xfId="6" applyFont="1" applyFill="1" applyBorder="1" applyAlignment="1">
      <alignment horizontal="center" vertical="center" wrapText="1"/>
    </xf>
    <xf numFmtId="0" fontId="19" fillId="4" borderId="13" xfId="6" applyFont="1" applyFill="1" applyBorder="1" applyAlignment="1">
      <alignment horizontal="center" vertical="center" wrapText="1"/>
    </xf>
    <xf numFmtId="0" fontId="19" fillId="4" borderId="17" xfId="6" applyFont="1" applyFill="1" applyBorder="1" applyAlignment="1">
      <alignment horizontal="center" vertical="center" wrapText="1"/>
    </xf>
    <xf numFmtId="0" fontId="20" fillId="4" borderId="44" xfId="6" applyFont="1" applyFill="1" applyBorder="1" applyAlignment="1">
      <alignment horizontal="center" vertical="center" wrapText="1"/>
    </xf>
    <xf numFmtId="0" fontId="20" fillId="4" borderId="13" xfId="6" applyFont="1" applyFill="1" applyBorder="1" applyAlignment="1">
      <alignment horizontal="center" vertical="center" wrapText="1"/>
    </xf>
    <xf numFmtId="0" fontId="20" fillId="4" borderId="17" xfId="6" applyFont="1" applyFill="1" applyBorder="1" applyAlignment="1">
      <alignment horizontal="center" vertical="center" wrapText="1"/>
    </xf>
    <xf numFmtId="0" fontId="20" fillId="0" borderId="47" xfId="6" applyFont="1" applyBorder="1" applyAlignment="1">
      <alignment horizontal="center" vertical="center" wrapText="1"/>
    </xf>
    <xf numFmtId="0" fontId="20" fillId="0" borderId="48" xfId="6" applyFont="1" applyBorder="1" applyAlignment="1">
      <alignment horizontal="center" vertical="center" wrapText="1"/>
    </xf>
    <xf numFmtId="0" fontId="20" fillId="0" borderId="49" xfId="6" applyFont="1" applyBorder="1" applyAlignment="1">
      <alignment horizontal="center" vertical="center" wrapText="1"/>
    </xf>
    <xf numFmtId="0" fontId="20" fillId="0" borderId="14" xfId="6" applyFont="1" applyBorder="1" applyAlignment="1">
      <alignment horizontal="center" vertical="center" wrapText="1"/>
    </xf>
    <xf numFmtId="0" fontId="20" fillId="0" borderId="15" xfId="6" applyFont="1" applyBorder="1" applyAlignment="1">
      <alignment horizontal="center" vertical="center" wrapText="1"/>
    </xf>
    <xf numFmtId="0" fontId="20" fillId="0" borderId="20" xfId="6" applyFont="1" applyBorder="1" applyAlignment="1">
      <alignment horizontal="center" vertical="center" wrapText="1"/>
    </xf>
    <xf numFmtId="0" fontId="20" fillId="0" borderId="50" xfId="6" applyFont="1" applyBorder="1" applyAlignment="1">
      <alignment horizontal="center" vertical="center" wrapText="1"/>
    </xf>
    <xf numFmtId="0" fontId="20" fillId="0" borderId="51" xfId="6" applyFont="1" applyBorder="1" applyAlignment="1">
      <alignment horizontal="center" vertical="center" wrapText="1"/>
    </xf>
    <xf numFmtId="0" fontId="20" fillId="0" borderId="19" xfId="6" applyFont="1" applyBorder="1" applyAlignment="1">
      <alignment horizontal="center" vertical="center" wrapText="1"/>
    </xf>
    <xf numFmtId="0" fontId="20" fillId="0" borderId="16" xfId="6" applyFont="1" applyBorder="1" applyAlignment="1">
      <alignment horizontal="center" vertical="center" wrapText="1"/>
    </xf>
    <xf numFmtId="0" fontId="20" fillId="0" borderId="52" xfId="6" applyFont="1" applyBorder="1" applyAlignment="1">
      <alignment horizontal="center"/>
    </xf>
    <xf numFmtId="0" fontId="20" fillId="0" borderId="37" xfId="6" applyFont="1" applyBorder="1" applyAlignment="1">
      <alignment horizontal="center"/>
    </xf>
    <xf numFmtId="0" fontId="20" fillId="0" borderId="38" xfId="6" applyFont="1" applyBorder="1" applyAlignment="1">
      <alignment horizontal="center"/>
    </xf>
    <xf numFmtId="0" fontId="8" fillId="2" borderId="42" xfId="6" applyFont="1" applyFill="1" applyBorder="1" applyAlignment="1">
      <alignment horizontal="left" vertical="center" wrapText="1"/>
    </xf>
    <xf numFmtId="0" fontId="8" fillId="2" borderId="18" xfId="6" applyFont="1" applyFill="1" applyBorder="1" applyAlignment="1">
      <alignment horizontal="left" vertical="center" wrapText="1"/>
    </xf>
    <xf numFmtId="9" fontId="4" fillId="0" borderId="11" xfId="6" applyNumberFormat="1" applyFont="1" applyBorder="1" applyAlignment="1">
      <alignment horizontal="center" vertical="center"/>
    </xf>
    <xf numFmtId="9" fontId="4" fillId="0" borderId="17" xfId="6" applyNumberFormat="1" applyFont="1" applyBorder="1" applyAlignment="1">
      <alignment horizontal="center" vertical="center"/>
    </xf>
    <xf numFmtId="0" fontId="20" fillId="0" borderId="11" xfId="6" applyFont="1" applyBorder="1" applyAlignment="1">
      <alignment horizontal="center" vertical="center" wrapText="1"/>
    </xf>
    <xf numFmtId="0" fontId="20" fillId="0" borderId="17" xfId="6" applyFont="1" applyBorder="1" applyAlignment="1">
      <alignment horizontal="center" vertical="center" wrapText="1"/>
    </xf>
    <xf numFmtId="2" fontId="4" fillId="0" borderId="40" xfId="6" applyNumberFormat="1" applyFont="1" applyBorder="1" applyAlignment="1">
      <alignment horizontal="center" vertical="center"/>
    </xf>
    <xf numFmtId="2" fontId="4" fillId="0" borderId="29" xfId="6" applyNumberFormat="1" applyFont="1" applyBorder="1" applyAlignment="1">
      <alignment horizontal="center" vertical="center"/>
    </xf>
    <xf numFmtId="0" fontId="8" fillId="2" borderId="1" xfId="6" applyFont="1" applyFill="1" applyBorder="1" applyAlignment="1">
      <alignment horizontal="center" vertical="center" wrapText="1"/>
    </xf>
    <xf numFmtId="0" fontId="8" fillId="2" borderId="41" xfId="6" applyFont="1" applyFill="1" applyBorder="1" applyAlignment="1">
      <alignment horizontal="center" vertical="center" wrapText="1"/>
    </xf>
    <xf numFmtId="0" fontId="8" fillId="2" borderId="42" xfId="6" applyFont="1" applyFill="1" applyBorder="1" applyAlignment="1">
      <alignment horizontal="center" vertical="center" wrapText="1"/>
    </xf>
    <xf numFmtId="0" fontId="8" fillId="2" borderId="18" xfId="6" applyFont="1" applyFill="1" applyBorder="1" applyAlignment="1">
      <alignment horizontal="center" vertical="center" wrapText="1"/>
    </xf>
    <xf numFmtId="0" fontId="16" fillId="0" borderId="12" xfId="6" applyFont="1" applyBorder="1" applyAlignment="1">
      <alignment horizontal="center" vertical="center"/>
    </xf>
    <xf numFmtId="0" fontId="16" fillId="0" borderId="9" xfId="6" applyFont="1" applyBorder="1" applyAlignment="1">
      <alignment horizontal="center" vertical="center"/>
    </xf>
    <xf numFmtId="0" fontId="16" fillId="0" borderId="10" xfId="6" applyFont="1" applyBorder="1" applyAlignment="1">
      <alignment horizontal="center" vertical="center"/>
    </xf>
    <xf numFmtId="165" fontId="16" fillId="0" borderId="12" xfId="6" applyNumberFormat="1" applyFont="1" applyBorder="1" applyAlignment="1">
      <alignment horizontal="center" vertical="top"/>
    </xf>
    <xf numFmtId="165" fontId="16" fillId="0" borderId="9" xfId="6" applyNumberFormat="1" applyFont="1" applyBorder="1" applyAlignment="1">
      <alignment horizontal="center" vertical="top"/>
    </xf>
    <xf numFmtId="2" fontId="17" fillId="0" borderId="10" xfId="6" applyNumberFormat="1" applyFont="1" applyBorder="1" applyAlignment="1">
      <alignment horizontal="left" vertical="center"/>
    </xf>
    <xf numFmtId="2" fontId="17" fillId="0" borderId="2" xfId="6" applyNumberFormat="1" applyFont="1" applyBorder="1" applyAlignment="1">
      <alignment horizontal="left" vertical="center"/>
    </xf>
    <xf numFmtId="2" fontId="17" fillId="0" borderId="21" xfId="6" applyNumberFormat="1" applyFont="1" applyBorder="1" applyAlignment="1">
      <alignment horizontal="left" vertical="center"/>
    </xf>
    <xf numFmtId="0" fontId="16" fillId="0" borderId="8" xfId="6" applyFont="1" applyBorder="1" applyAlignment="1">
      <alignment horizontal="center" vertical="center"/>
    </xf>
    <xf numFmtId="0" fontId="16" fillId="0" borderId="22" xfId="6" applyFont="1" applyBorder="1" applyAlignment="1">
      <alignment horizontal="center" vertical="center"/>
    </xf>
    <xf numFmtId="0" fontId="8" fillId="0" borderId="11" xfId="6" applyFont="1" applyBorder="1" applyAlignment="1">
      <alignment horizontal="center" vertical="center" wrapText="1"/>
    </xf>
    <xf numFmtId="0" fontId="8" fillId="0" borderId="24" xfId="6" applyFont="1" applyBorder="1" applyAlignment="1">
      <alignment horizontal="center" vertical="center" wrapText="1"/>
    </xf>
    <xf numFmtId="14" fontId="18" fillId="0" borderId="4" xfId="6" applyNumberFormat="1" applyFont="1" applyBorder="1" applyAlignment="1">
      <alignment horizontal="center" vertical="center"/>
    </xf>
    <xf numFmtId="14" fontId="18" fillId="0" borderId="16" xfId="6" applyNumberFormat="1" applyFont="1" applyBorder="1" applyAlignment="1">
      <alignment horizontal="center" vertical="center"/>
    </xf>
    <xf numFmtId="0" fontId="8" fillId="2" borderId="43" xfId="6" applyFont="1" applyFill="1" applyBorder="1" applyAlignment="1">
      <alignment horizontal="center" vertical="center" wrapText="1"/>
    </xf>
    <xf numFmtId="0" fontId="4" fillId="2" borderId="44" xfId="6" applyFont="1" applyFill="1" applyBorder="1" applyAlignment="1">
      <alignment horizontal="center" vertical="center" wrapText="1"/>
    </xf>
    <xf numFmtId="0" fontId="16" fillId="0" borderId="30" xfId="6" applyFont="1" applyBorder="1" applyAlignment="1">
      <alignment horizontal="left" vertical="top" wrapText="1"/>
    </xf>
    <xf numFmtId="0" fontId="16" fillId="0" borderId="31" xfId="6" applyFont="1" applyBorder="1" applyAlignment="1">
      <alignment horizontal="left" vertical="top" wrapText="1"/>
    </xf>
    <xf numFmtId="0" fontId="16" fillId="0" borderId="32" xfId="6" applyFont="1" applyBorder="1" applyAlignment="1">
      <alignment horizontal="left" vertical="top" wrapText="1"/>
    </xf>
    <xf numFmtId="0" fontId="8" fillId="0" borderId="30" xfId="6" applyFont="1" applyBorder="1" applyAlignment="1">
      <alignment vertical="top" wrapText="1"/>
    </xf>
    <xf numFmtId="0" fontId="8" fillId="0" borderId="31" xfId="6" applyFont="1" applyBorder="1" applyAlignment="1">
      <alignment vertical="top" wrapText="1"/>
    </xf>
    <xf numFmtId="0" fontId="8" fillId="0" borderId="32" xfId="6" applyFont="1" applyBorder="1" applyAlignment="1">
      <alignment vertical="top" wrapText="1"/>
    </xf>
    <xf numFmtId="169" fontId="17" fillId="0" borderId="5" xfId="6" applyNumberFormat="1" applyFont="1" applyBorder="1" applyAlignment="1">
      <alignment horizontal="left" vertical="top"/>
    </xf>
    <xf numFmtId="169" fontId="17" fillId="0" borderId="39" xfId="6" applyNumberFormat="1" applyFont="1" applyBorder="1" applyAlignment="1">
      <alignment horizontal="left" vertical="top"/>
    </xf>
    <xf numFmtId="169" fontId="17" fillId="0" borderId="6" xfId="6" applyNumberFormat="1" applyFont="1" applyBorder="1" applyAlignment="1">
      <alignment horizontal="left" vertical="top"/>
    </xf>
    <xf numFmtId="169" fontId="17" fillId="0" borderId="0" xfId="6" applyNumberFormat="1" applyFont="1" applyBorder="1" applyAlignment="1">
      <alignment horizontal="left" vertical="top"/>
    </xf>
    <xf numFmtId="169" fontId="17" fillId="0" borderId="27" xfId="6" applyNumberFormat="1" applyFont="1" applyBorder="1" applyAlignment="1">
      <alignment horizontal="left" vertical="top"/>
    </xf>
    <xf numFmtId="169" fontId="17" fillId="0" borderId="14" xfId="6" applyNumberFormat="1" applyFont="1" applyBorder="1" applyAlignment="1">
      <alignment horizontal="left" vertical="top"/>
    </xf>
    <xf numFmtId="169" fontId="17" fillId="0" borderId="15" xfId="6" applyNumberFormat="1" applyFont="1" applyBorder="1" applyAlignment="1">
      <alignment horizontal="left" vertical="top"/>
    </xf>
    <xf numFmtId="169" fontId="17" fillId="0" borderId="20" xfId="6" applyNumberFormat="1" applyFont="1" applyBorder="1" applyAlignment="1">
      <alignment horizontal="left" vertical="top"/>
    </xf>
    <xf numFmtId="0" fontId="16" fillId="0" borderId="26" xfId="6" applyFont="1" applyBorder="1" applyAlignment="1">
      <alignment horizontal="left" vertical="top" wrapText="1"/>
    </xf>
    <xf numFmtId="0" fontId="16" fillId="0" borderId="0" xfId="6" applyFont="1" applyBorder="1" applyAlignment="1">
      <alignment horizontal="left" vertical="top" wrapText="1"/>
    </xf>
    <xf numFmtId="0" fontId="16" fillId="0" borderId="7" xfId="6" applyFont="1" applyBorder="1" applyAlignment="1">
      <alignment horizontal="left" vertical="top" wrapText="1"/>
    </xf>
    <xf numFmtId="0" fontId="16" fillId="0" borderId="19" xfId="6" applyFont="1" applyBorder="1" applyAlignment="1">
      <alignment horizontal="left" vertical="top" wrapText="1"/>
    </xf>
    <xf numFmtId="0" fontId="16" fillId="0" borderId="15" xfId="6" applyFont="1" applyBorder="1" applyAlignment="1">
      <alignment horizontal="left" vertical="top" wrapText="1"/>
    </xf>
    <xf numFmtId="0" fontId="16" fillId="0" borderId="16" xfId="6" applyFont="1" applyBorder="1" applyAlignment="1">
      <alignment horizontal="left" vertical="top" wrapText="1"/>
    </xf>
    <xf numFmtId="0" fontId="16" fillId="0" borderId="35" xfId="6" applyFont="1" applyBorder="1" applyAlignment="1">
      <alignment horizontal="left" vertical="top" wrapText="1"/>
    </xf>
    <xf numFmtId="0" fontId="16" fillId="0" borderId="6" xfId="6" applyFont="1" applyBorder="1" applyAlignment="1">
      <alignment horizontal="left" vertical="top" wrapText="1"/>
    </xf>
    <xf numFmtId="0" fontId="22" fillId="0" borderId="6" xfId="6" applyFont="1" applyBorder="1" applyAlignment="1">
      <alignment vertical="top" wrapText="1"/>
    </xf>
    <xf numFmtId="0" fontId="8" fillId="0" borderId="0" xfId="6" applyFont="1" applyBorder="1" applyAlignment="1">
      <alignment vertical="top" wrapText="1"/>
    </xf>
    <xf numFmtId="0" fontId="8" fillId="0" borderId="7" xfId="6" applyFont="1" applyBorder="1" applyAlignment="1">
      <alignment vertical="top" wrapText="1"/>
    </xf>
    <xf numFmtId="0" fontId="13" fillId="0" borderId="10" xfId="6" applyFont="1" applyBorder="1" applyAlignment="1">
      <alignment horizontal="left" vertical="top" wrapText="1"/>
    </xf>
    <xf numFmtId="0" fontId="13" fillId="0" borderId="2" xfId="6" applyFont="1" applyBorder="1" applyAlignment="1">
      <alignment horizontal="left" vertical="top" wrapText="1"/>
    </xf>
    <xf numFmtId="0" fontId="13" fillId="0" borderId="21" xfId="6" applyFont="1" applyBorder="1" applyAlignment="1">
      <alignment horizontal="left" vertical="top" wrapText="1"/>
    </xf>
    <xf numFmtId="0" fontId="8" fillId="2" borderId="2" xfId="6" applyFont="1" applyFill="1" applyBorder="1" applyAlignment="1">
      <alignment horizontal="left" vertical="center" wrapText="1"/>
    </xf>
    <xf numFmtId="0" fontId="8" fillId="2" borderId="2" xfId="6" applyFont="1" applyFill="1" applyBorder="1" applyAlignment="1">
      <alignment horizontal="center" vertical="center" wrapText="1"/>
    </xf>
    <xf numFmtId="0" fontId="8" fillId="2" borderId="43" xfId="6" applyFont="1" applyFill="1" applyBorder="1" applyAlignment="1">
      <alignment vertical="center" wrapText="1"/>
    </xf>
    <xf numFmtId="0" fontId="8" fillId="2" borderId="18" xfId="6" applyFont="1" applyFill="1" applyBorder="1" applyAlignment="1">
      <alignment vertical="center" wrapText="1"/>
    </xf>
    <xf numFmtId="2" fontId="4" fillId="0" borderId="3" xfId="6" applyNumberFormat="1" applyFont="1" applyBorder="1" applyAlignment="1">
      <alignment horizontal="center" vertical="center"/>
    </xf>
    <xf numFmtId="2" fontId="4" fillId="0" borderId="14" xfId="6" applyNumberFormat="1" applyFont="1" applyBorder="1" applyAlignment="1">
      <alignment horizontal="center" vertical="center"/>
    </xf>
    <xf numFmtId="0" fontId="8" fillId="3" borderId="19" xfId="6" applyFont="1" applyFill="1" applyBorder="1" applyAlignment="1">
      <alignment vertical="center" wrapText="1"/>
    </xf>
    <xf numFmtId="0" fontId="8" fillId="3" borderId="8" xfId="6" applyFont="1" applyFill="1" applyBorder="1" applyAlignment="1">
      <alignment vertical="center" wrapText="1"/>
    </xf>
    <xf numFmtId="0" fontId="40" fillId="0" borderId="0" xfId="6" applyFont="1" applyBorder="1" applyAlignment="1">
      <alignment horizontal="center" vertical="center"/>
    </xf>
    <xf numFmtId="169" fontId="17" fillId="0" borderId="1" xfId="6" applyNumberFormat="1" applyFont="1" applyBorder="1" applyAlignment="1">
      <alignment horizontal="left" vertical="top"/>
    </xf>
    <xf numFmtId="169" fontId="17" fillId="0" borderId="2" xfId="6" applyNumberFormat="1" applyFont="1" applyBorder="1" applyAlignment="1">
      <alignment horizontal="left" vertical="top"/>
    </xf>
    <xf numFmtId="169" fontId="17" fillId="0" borderId="21" xfId="6" applyNumberFormat="1" applyFont="1" applyBorder="1" applyAlignment="1">
      <alignment horizontal="left" vertical="top"/>
    </xf>
    <xf numFmtId="169" fontId="17" fillId="0" borderId="41" xfId="6" applyNumberFormat="1" applyFont="1" applyBorder="1" applyAlignment="1">
      <alignment horizontal="left" vertical="top"/>
    </xf>
    <xf numFmtId="169" fontId="17" fillId="0" borderId="23" xfId="6" applyNumberFormat="1" applyFont="1" applyBorder="1" applyAlignment="1">
      <alignment horizontal="left" vertical="top"/>
    </xf>
    <xf numFmtId="169" fontId="17" fillId="0" borderId="25" xfId="6" applyNumberFormat="1" applyFont="1" applyBorder="1" applyAlignment="1">
      <alignment horizontal="left" vertical="top"/>
    </xf>
    <xf numFmtId="0" fontId="16" fillId="0" borderId="50" xfId="6" applyFont="1" applyBorder="1" applyAlignment="1">
      <alignment horizontal="left" vertical="top" wrapText="1"/>
    </xf>
    <xf numFmtId="0" fontId="16" fillId="0" borderId="48" xfId="6" applyFont="1" applyBorder="1" applyAlignment="1">
      <alignment horizontal="left" vertical="top" wrapText="1"/>
    </xf>
    <xf numFmtId="0" fontId="16" fillId="0" borderId="49" xfId="6" applyFont="1" applyBorder="1" applyAlignment="1">
      <alignment horizontal="left" vertical="top" wrapText="1"/>
    </xf>
    <xf numFmtId="0" fontId="16" fillId="0" borderId="45" xfId="6" applyFont="1" applyBorder="1" applyAlignment="1">
      <alignment horizontal="left" vertical="top" wrapText="1"/>
    </xf>
    <xf numFmtId="2" fontId="17" fillId="0" borderId="46" xfId="6" applyNumberFormat="1" applyFont="1" applyBorder="1" applyAlignment="1">
      <alignment horizontal="left" vertical="center"/>
    </xf>
    <xf numFmtId="2" fontId="17" fillId="0" borderId="62" xfId="6" applyNumberFormat="1" applyFont="1" applyBorder="1" applyAlignment="1">
      <alignment horizontal="left" vertical="center"/>
    </xf>
    <xf numFmtId="2" fontId="17" fillId="0" borderId="63" xfId="6" applyNumberFormat="1" applyFont="1" applyBorder="1" applyAlignment="1">
      <alignment horizontal="left" vertical="center"/>
    </xf>
    <xf numFmtId="0" fontId="8" fillId="0" borderId="6" xfId="6" applyFont="1" applyBorder="1" applyAlignment="1">
      <alignment vertical="top" wrapText="1"/>
    </xf>
    <xf numFmtId="0" fontId="13" fillId="0" borderId="1" xfId="6" applyFont="1" applyBorder="1" applyAlignment="1">
      <alignment horizontal="left" vertical="top" wrapText="1"/>
    </xf>
    <xf numFmtId="39" fontId="8" fillId="0" borderId="2" xfId="6" applyNumberFormat="1" applyFont="1" applyBorder="1" applyAlignment="1">
      <alignment horizontal="center" vertical="center"/>
    </xf>
    <xf numFmtId="0" fontId="8" fillId="0" borderId="21" xfId="6" applyFont="1" applyBorder="1" applyAlignment="1">
      <alignment horizontal="center"/>
    </xf>
    <xf numFmtId="0" fontId="8" fillId="2" borderId="42" xfId="6" applyFont="1" applyFill="1" applyBorder="1" applyAlignment="1">
      <alignment vertical="center" wrapText="1"/>
    </xf>
    <xf numFmtId="0" fontId="16" fillId="36" borderId="46" xfId="6" applyFont="1" applyFill="1" applyBorder="1" applyAlignment="1">
      <alignment horizontal="center" vertical="center"/>
    </xf>
    <xf numFmtId="0" fontId="16" fillId="36" borderId="1" xfId="6" applyFont="1" applyFill="1" applyBorder="1" applyAlignment="1">
      <alignment horizontal="center" vertical="center"/>
    </xf>
    <xf numFmtId="0" fontId="19" fillId="36" borderId="44" xfId="6" applyFont="1" applyFill="1" applyBorder="1" applyAlignment="1">
      <alignment horizontal="center" vertical="center" wrapText="1"/>
    </xf>
    <xf numFmtId="0" fontId="19" fillId="36" borderId="13" xfId="6" applyFont="1" applyFill="1" applyBorder="1" applyAlignment="1">
      <alignment horizontal="center" vertical="center" wrapText="1"/>
    </xf>
    <xf numFmtId="0" fontId="19" fillId="36" borderId="17" xfId="6" applyFont="1" applyFill="1" applyBorder="1" applyAlignment="1">
      <alignment horizontal="center" vertical="center" wrapText="1"/>
    </xf>
    <xf numFmtId="0" fontId="20" fillId="36" borderId="44" xfId="6" applyFont="1" applyFill="1" applyBorder="1" applyAlignment="1">
      <alignment horizontal="center" vertical="center" wrapText="1"/>
    </xf>
    <xf numFmtId="0" fontId="20" fillId="36" borderId="13" xfId="6" applyFont="1" applyFill="1" applyBorder="1" applyAlignment="1">
      <alignment horizontal="center" vertical="center" wrapText="1"/>
    </xf>
    <xf numFmtId="0" fontId="20" fillId="36" borderId="17" xfId="6" applyFont="1" applyFill="1" applyBorder="1" applyAlignment="1">
      <alignment horizontal="center" vertical="center" wrapText="1"/>
    </xf>
    <xf numFmtId="0" fontId="20" fillId="36" borderId="47" xfId="6" applyFont="1" applyFill="1" applyBorder="1" applyAlignment="1">
      <alignment horizontal="center" vertical="center" wrapText="1"/>
    </xf>
    <xf numFmtId="0" fontId="20" fillId="36" borderId="48" xfId="6" applyFont="1" applyFill="1" applyBorder="1" applyAlignment="1">
      <alignment horizontal="center" vertical="center" wrapText="1"/>
    </xf>
    <xf numFmtId="0" fontId="20" fillId="36" borderId="49" xfId="6" applyFont="1" applyFill="1" applyBorder="1" applyAlignment="1">
      <alignment horizontal="center" vertical="center" wrapText="1"/>
    </xf>
    <xf numFmtId="0" fontId="20" fillId="36" borderId="14" xfId="6" applyFont="1" applyFill="1" applyBorder="1" applyAlignment="1">
      <alignment horizontal="center" vertical="center" wrapText="1"/>
    </xf>
    <xf numFmtId="0" fontId="20" fillId="36" borderId="15" xfId="6" applyFont="1" applyFill="1" applyBorder="1" applyAlignment="1">
      <alignment horizontal="center" vertical="center" wrapText="1"/>
    </xf>
    <xf numFmtId="0" fontId="20" fillId="36" borderId="20"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9" xfId="6" applyFont="1" applyFill="1" applyBorder="1" applyAlignment="1">
      <alignment horizontal="center" vertical="center" wrapText="1"/>
    </xf>
    <xf numFmtId="0" fontId="4" fillId="2" borderId="10" xfId="6" applyFont="1" applyFill="1" applyBorder="1" applyAlignment="1">
      <alignment horizontal="center" vertical="center" wrapText="1"/>
    </xf>
    <xf numFmtId="1" fontId="4" fillId="2" borderId="3" xfId="6" applyNumberFormat="1" applyFont="1" applyFill="1" applyBorder="1" applyAlignment="1">
      <alignment horizontal="center" vertical="center"/>
    </xf>
    <xf numFmtId="1" fontId="4" fillId="2" borderId="5" xfId="6" applyNumberFormat="1" applyFont="1" applyFill="1" applyBorder="1" applyAlignment="1">
      <alignment horizontal="center" vertical="center"/>
    </xf>
    <xf numFmtId="1" fontId="4" fillId="2" borderId="4" xfId="6" applyNumberFormat="1" applyFont="1" applyFill="1" applyBorder="1" applyAlignment="1">
      <alignment horizontal="center" vertical="center"/>
    </xf>
    <xf numFmtId="1" fontId="4" fillId="2" borderId="14" xfId="6" applyNumberFormat="1" applyFont="1" applyFill="1" applyBorder="1" applyAlignment="1">
      <alignment horizontal="center" vertical="center"/>
    </xf>
    <xf numFmtId="1" fontId="4" fillId="2" borderId="15" xfId="6" applyNumberFormat="1" applyFont="1" applyFill="1" applyBorder="1" applyAlignment="1">
      <alignment horizontal="center" vertical="center"/>
    </xf>
    <xf numFmtId="1" fontId="4" fillId="2" borderId="16" xfId="6" applyNumberFormat="1" applyFont="1" applyFill="1" applyBorder="1" applyAlignment="1">
      <alignment horizontal="center" vertical="center"/>
    </xf>
    <xf numFmtId="0" fontId="3" fillId="0" borderId="26" xfId="6" applyFont="1" applyBorder="1" applyAlignment="1">
      <alignment horizontal="center"/>
    </xf>
    <xf numFmtId="0" fontId="3" fillId="0" borderId="0" xfId="6" applyFont="1" applyBorder="1" applyAlignment="1">
      <alignment horizontal="center"/>
    </xf>
    <xf numFmtId="0" fontId="3" fillId="0" borderId="27" xfId="6" applyFont="1" applyBorder="1" applyAlignment="1">
      <alignment horizontal="center"/>
    </xf>
    <xf numFmtId="0" fontId="16" fillId="0" borderId="3" xfId="6" applyFont="1" applyBorder="1" applyAlignment="1">
      <alignment horizontal="center" vertical="top" wrapText="1"/>
    </xf>
    <xf numFmtId="0" fontId="16" fillId="0" borderId="5" xfId="6" applyFont="1" applyBorder="1" applyAlignment="1">
      <alignment horizontal="center" vertical="top" wrapText="1"/>
    </xf>
    <xf numFmtId="0" fontId="16" fillId="0" borderId="4" xfId="6" applyFont="1" applyBorder="1" applyAlignment="1">
      <alignment horizontal="center" vertical="top" wrapText="1"/>
    </xf>
    <xf numFmtId="0" fontId="16" fillId="0" borderId="6" xfId="6" applyFont="1" applyBorder="1" applyAlignment="1">
      <alignment horizontal="center" vertical="top" wrapText="1"/>
    </xf>
    <xf numFmtId="0" fontId="16" fillId="0" borderId="0" xfId="6" applyFont="1" applyBorder="1" applyAlignment="1">
      <alignment horizontal="center" vertical="top" wrapText="1"/>
    </xf>
    <xf numFmtId="0" fontId="16" fillId="0" borderId="7" xfId="6" applyFont="1" applyBorder="1" applyAlignment="1">
      <alignment horizontal="center" vertical="top" wrapText="1"/>
    </xf>
    <xf numFmtId="0" fontId="16" fillId="0" borderId="30" xfId="6" applyFont="1" applyBorder="1" applyAlignment="1">
      <alignment horizontal="center" vertical="top" wrapText="1"/>
    </xf>
    <xf numFmtId="0" fontId="16" fillId="0" borderId="31" xfId="6" applyFont="1" applyBorder="1" applyAlignment="1">
      <alignment horizontal="center" vertical="top" wrapText="1"/>
    </xf>
    <xf numFmtId="0" fontId="16" fillId="0" borderId="32" xfId="6" applyFont="1" applyBorder="1" applyAlignment="1">
      <alignment horizontal="center" vertical="top" wrapText="1"/>
    </xf>
    <xf numFmtId="0" fontId="3" fillId="0" borderId="43" xfId="6" applyFont="1" applyBorder="1" applyAlignment="1">
      <alignment horizontal="center"/>
    </xf>
    <xf numFmtId="0" fontId="3" fillId="0" borderId="65" xfId="6" applyFont="1" applyBorder="1" applyAlignment="1">
      <alignment horizontal="center"/>
    </xf>
    <xf numFmtId="0" fontId="3" fillId="0" borderId="18" xfId="6" applyFont="1" applyBorder="1" applyAlignment="1">
      <alignment horizontal="center"/>
    </xf>
    <xf numFmtId="0" fontId="9" fillId="0" borderId="47" xfId="6" applyFont="1" applyBorder="1" applyAlignment="1">
      <alignment horizontal="center" vertical="center"/>
    </xf>
    <xf numFmtId="0" fontId="9" fillId="0" borderId="48" xfId="6" applyFont="1" applyBorder="1" applyAlignment="1">
      <alignment horizontal="center" vertical="center"/>
    </xf>
    <xf numFmtId="0" fontId="9" fillId="0" borderId="51" xfId="6" applyFont="1" applyBorder="1" applyAlignment="1">
      <alignment horizontal="center" vertical="center"/>
    </xf>
    <xf numFmtId="0" fontId="6" fillId="0" borderId="52" xfId="6" applyFont="1" applyBorder="1" applyAlignment="1">
      <alignment horizontal="left"/>
    </xf>
    <xf numFmtId="0" fontId="6" fillId="0" borderId="37" xfId="6" applyFont="1" applyBorder="1" applyAlignment="1">
      <alignment horizontal="left"/>
    </xf>
    <xf numFmtId="0" fontId="6" fillId="0" borderId="64" xfId="6" applyFont="1" applyBorder="1" applyAlignment="1">
      <alignment horizontal="left"/>
    </xf>
    <xf numFmtId="0" fontId="3" fillId="0" borderId="47" xfId="6" applyFont="1" applyBorder="1" applyAlignment="1">
      <alignment horizontal="center"/>
    </xf>
    <xf numFmtId="0" fontId="3" fillId="0" borderId="49" xfId="6" applyFont="1" applyBorder="1" applyAlignment="1">
      <alignment horizontal="center"/>
    </xf>
    <xf numFmtId="0" fontId="3" fillId="0" borderId="20" xfId="6" applyFont="1" applyBorder="1" applyAlignment="1">
      <alignment horizontal="center"/>
    </xf>
    <xf numFmtId="0" fontId="8" fillId="3" borderId="42" xfId="6" applyFont="1" applyFill="1" applyBorder="1" applyAlignment="1">
      <alignment vertical="center" wrapText="1"/>
    </xf>
    <xf numFmtId="0" fontId="8" fillId="3" borderId="18" xfId="6" applyFont="1" applyFill="1" applyBorder="1" applyAlignment="1">
      <alignment vertical="center" wrapText="1"/>
    </xf>
    <xf numFmtId="0" fontId="8" fillId="2" borderId="1" xfId="6" applyFont="1" applyFill="1" applyBorder="1" applyAlignment="1">
      <alignment vertical="center" wrapText="1"/>
    </xf>
    <xf numFmtId="0" fontId="8" fillId="2" borderId="41" xfId="6" applyFont="1" applyFill="1" applyBorder="1" applyAlignment="1">
      <alignment vertical="center" wrapText="1"/>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14"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Incorrecto" xfId="19" builtinId="27" customBuiltin="1"/>
    <cellStyle name="Millares 2" xfId="4" xr:uid="{00000000-0005-0000-0000-000002000000}"/>
    <cellStyle name="Millares 2 2" xfId="7" xr:uid="{00000000-0005-0000-0000-000003000000}"/>
    <cellStyle name="Millares 2 3" xfId="8" xr:uid="{00000000-0005-0000-0000-000004000000}"/>
    <cellStyle name="Millares 3" xfId="9" xr:uid="{00000000-0005-0000-0000-000005000000}"/>
    <cellStyle name="Millares 4" xfId="12" xr:uid="{00000000-0005-0000-0000-000006000000}"/>
    <cellStyle name="Moneda 2" xfId="3" xr:uid="{00000000-0005-0000-0000-000007000000}"/>
    <cellStyle name="Neutral" xfId="20" builtinId="28" customBuiltin="1"/>
    <cellStyle name="Normal" xfId="0" builtinId="0"/>
    <cellStyle name="Normal 2" xfId="1" xr:uid="{00000000-0005-0000-0000-000009000000}"/>
    <cellStyle name="Normal 2 2" xfId="6" xr:uid="{00000000-0005-0000-0000-00000A000000}"/>
    <cellStyle name="Normal 3" xfId="10" xr:uid="{00000000-0005-0000-0000-00000B000000}"/>
    <cellStyle name="Notas" xfId="27" builtinId="10" customBuiltin="1"/>
    <cellStyle name="Porcentaje 2" xfId="2" xr:uid="{00000000-0005-0000-0000-00000D000000}"/>
    <cellStyle name="Porcentaje 3" xfId="11" xr:uid="{00000000-0005-0000-0000-00000E000000}"/>
    <cellStyle name="Porcentual 2" xfId="5" xr:uid="{00000000-0005-0000-0000-00000F000000}"/>
    <cellStyle name="Salida" xfId="22" builtinId="21" customBuiltin="1"/>
    <cellStyle name="Texto de advertencia" xfId="26" builtinId="11" customBuiltin="1"/>
    <cellStyle name="Texto explicativo" xfId="28" builtinId="53" customBuiltin="1"/>
    <cellStyle name="Título" xfId="13" builtinId="15" customBuiltin="1"/>
    <cellStyle name="Título 2" xfId="15" builtinId="17" customBuiltin="1"/>
    <cellStyle name="Título 3" xfId="16" builtinId="18" customBuiltin="1"/>
    <cellStyle name="Total" xfId="2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480218</xdr:colOff>
      <xdr:row>0</xdr:row>
      <xdr:rowOff>0</xdr:rowOff>
    </xdr:from>
    <xdr:to>
      <xdr:col>14</xdr:col>
      <xdr:colOff>733226</xdr:colOff>
      <xdr:row>3</xdr:row>
      <xdr:rowOff>253008</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06268" y="0"/>
          <a:ext cx="1386483"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209550</xdr:colOff>
      <xdr:row>0</xdr:row>
      <xdr:rowOff>171450</xdr:rowOff>
    </xdr:from>
    <xdr:to>
      <xdr:col>1</xdr:col>
      <xdr:colOff>3945136</xdr:colOff>
      <xdr:row>3</xdr:row>
      <xdr:rowOff>328778</xdr:rowOff>
    </xdr:to>
    <xdr:pic>
      <xdr:nvPicPr>
        <xdr:cNvPr id="4" name="Imagen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0" y="171450"/>
          <a:ext cx="3735586" cy="1547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480218</xdr:colOff>
      <xdr:row>0</xdr:row>
      <xdr:rowOff>0</xdr:rowOff>
    </xdr:from>
    <xdr:to>
      <xdr:col>15</xdr:col>
      <xdr:colOff>733226</xdr:colOff>
      <xdr:row>3</xdr:row>
      <xdr:rowOff>253008</xdr:rowOff>
    </xdr:to>
    <xdr:pic>
      <xdr:nvPicPr>
        <xdr:cNvPr id="3" name="Imagen 1" descr="CAPITAL">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9443" y="0"/>
          <a:ext cx="93880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419100</xdr:colOff>
      <xdr:row>0</xdr:row>
      <xdr:rowOff>57150</xdr:rowOff>
    </xdr:from>
    <xdr:to>
      <xdr:col>1</xdr:col>
      <xdr:colOff>4154686</xdr:colOff>
      <xdr:row>3</xdr:row>
      <xdr:rowOff>214478</xdr:rowOff>
    </xdr:to>
    <xdr:pic>
      <xdr:nvPicPr>
        <xdr:cNvPr id="4" name="Imagen 3">
          <a:extLst>
            <a:ext uri="{FF2B5EF4-FFF2-40B4-BE49-F238E27FC236}">
              <a16:creationId xmlns:a16="http://schemas.microsoft.com/office/drawing/2014/main" id="{E1C68667-33DC-49C6-B3C4-F188D8EBA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57300" y="57150"/>
          <a:ext cx="3735586" cy="1547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9614-CC79-4E98-9103-BC1D9EEE5A12}">
  <dimension ref="A1:IO74"/>
  <sheetViews>
    <sheetView topLeftCell="B30" zoomScale="98" zoomScaleNormal="98" zoomScaleSheetLayoutView="40" zoomScalePageLayoutView="60" workbookViewId="0">
      <selection activeCell="D15" sqref="D15:D17"/>
    </sheetView>
  </sheetViews>
  <sheetFormatPr baseColWidth="10" defaultColWidth="12.5703125" defaultRowHeight="15"/>
  <cols>
    <col min="1" max="1" width="12.5703125" style="5"/>
    <col min="2" max="2" width="66.28515625" style="5" customWidth="1"/>
    <col min="3" max="3" width="10.28515625" style="31" customWidth="1"/>
    <col min="4" max="4" width="30.28515625" style="5" customWidth="1"/>
    <col min="5" max="5" width="12.28515625" style="5" customWidth="1"/>
    <col min="6" max="6" width="25.7109375" style="5" customWidth="1"/>
    <col min="7" max="7" width="27.140625" style="5" customWidth="1"/>
    <col min="8" max="8" width="8" style="19" customWidth="1"/>
    <col min="9" max="9" width="15.28515625" style="5" customWidth="1"/>
    <col min="10" max="10" width="18.42578125" style="31" customWidth="1"/>
    <col min="11" max="11" width="14.85546875" style="32" customWidth="1"/>
    <col min="12" max="12" width="20.42578125" style="32" customWidth="1"/>
    <col min="13" max="13" width="16.28515625" style="5" customWidth="1"/>
    <col min="14" max="14" width="17" style="5" customWidth="1"/>
    <col min="15" max="15" width="15.85546875" style="5" customWidth="1"/>
    <col min="16" max="16" width="16.42578125" style="5" customWidth="1"/>
    <col min="17" max="17" width="14.42578125" style="5" bestFit="1" customWidth="1"/>
    <col min="18" max="18" width="14.42578125" style="5" customWidth="1"/>
    <col min="19" max="19" width="18.5703125" style="5" customWidth="1"/>
    <col min="20" max="20" width="33.85546875" style="5" customWidth="1"/>
    <col min="21" max="21" width="12.5703125" style="5" hidden="1" customWidth="1"/>
    <col min="22" max="22" width="24.28515625" style="5" customWidth="1"/>
    <col min="23" max="23" width="22.5703125" style="5" customWidth="1"/>
    <col min="24" max="25" width="12.5703125" style="5"/>
    <col min="26" max="26" width="16.85546875" style="5" customWidth="1"/>
    <col min="27" max="27" width="12.5703125" style="5"/>
    <col min="28" max="28" width="30.140625" style="5" customWidth="1"/>
    <col min="29" max="29" width="15.42578125" style="5" customWidth="1"/>
    <col min="30" max="30" width="15.85546875" style="5" customWidth="1"/>
    <col min="31" max="31" width="24.42578125" style="5" customWidth="1"/>
    <col min="32" max="32" width="17.140625" style="5" customWidth="1"/>
    <col min="33" max="16384" width="12.5703125" style="5"/>
  </cols>
  <sheetData>
    <row r="1" spans="2:249" s="1" customFormat="1" ht="37.5" customHeight="1">
      <c r="B1" s="176"/>
      <c r="C1" s="179" t="s">
        <v>31</v>
      </c>
      <c r="D1" s="180"/>
      <c r="E1" s="180"/>
      <c r="F1" s="180"/>
      <c r="G1" s="180"/>
      <c r="H1" s="180"/>
      <c r="I1" s="181"/>
      <c r="J1" s="185" t="s">
        <v>26</v>
      </c>
      <c r="K1" s="186"/>
      <c r="L1" s="186"/>
      <c r="M1" s="187"/>
      <c r="N1" s="188"/>
      <c r="O1" s="189"/>
      <c r="P1" s="9"/>
    </row>
    <row r="2" spans="2:249" s="1" customFormat="1" ht="37.5" customHeight="1">
      <c r="B2" s="177"/>
      <c r="C2" s="182"/>
      <c r="D2" s="183"/>
      <c r="E2" s="183"/>
      <c r="F2" s="183"/>
      <c r="G2" s="183"/>
      <c r="H2" s="183"/>
      <c r="I2" s="184"/>
      <c r="J2" s="185" t="s">
        <v>27</v>
      </c>
      <c r="K2" s="186"/>
      <c r="L2" s="186"/>
      <c r="M2" s="187"/>
      <c r="N2" s="190"/>
      <c r="O2" s="191"/>
      <c r="P2" s="9"/>
    </row>
    <row r="3" spans="2:249" s="1" customFormat="1" ht="33.75" customHeight="1">
      <c r="B3" s="177"/>
      <c r="C3" s="179" t="s">
        <v>32</v>
      </c>
      <c r="D3" s="180"/>
      <c r="E3" s="180"/>
      <c r="F3" s="180"/>
      <c r="G3" s="180"/>
      <c r="H3" s="180"/>
      <c r="I3" s="181"/>
      <c r="J3" s="185" t="s">
        <v>28</v>
      </c>
      <c r="K3" s="186"/>
      <c r="L3" s="186"/>
      <c r="M3" s="187"/>
      <c r="N3" s="190"/>
      <c r="O3" s="191"/>
      <c r="P3" s="9"/>
    </row>
    <row r="4" spans="2:249" s="1" customFormat="1" ht="38.25" customHeight="1">
      <c r="B4" s="178"/>
      <c r="C4" s="182"/>
      <c r="D4" s="183"/>
      <c r="E4" s="183"/>
      <c r="F4" s="183"/>
      <c r="G4" s="183"/>
      <c r="H4" s="183"/>
      <c r="I4" s="184"/>
      <c r="J4" s="185" t="s">
        <v>29</v>
      </c>
      <c r="K4" s="186"/>
      <c r="L4" s="186"/>
      <c r="M4" s="187"/>
      <c r="N4" s="192"/>
      <c r="O4" s="193"/>
      <c r="P4" s="9"/>
    </row>
    <row r="5" spans="2:249" s="1" customFormat="1" ht="38.25" customHeight="1" thickBot="1">
      <c r="B5" s="151"/>
      <c r="C5" s="151"/>
      <c r="D5" s="151"/>
      <c r="E5" s="151"/>
      <c r="F5" s="151"/>
      <c r="G5" s="151"/>
      <c r="H5" s="151"/>
      <c r="I5" s="151"/>
      <c r="J5" s="151"/>
      <c r="K5" s="151"/>
      <c r="L5" s="151"/>
      <c r="M5" s="151"/>
      <c r="N5" s="151"/>
      <c r="O5" s="151"/>
      <c r="P5" s="9"/>
    </row>
    <row r="6" spans="2:249" s="1" customFormat="1" ht="31.5" customHeight="1">
      <c r="B6" s="152" t="s">
        <v>70</v>
      </c>
      <c r="C6" s="153"/>
      <c r="D6" s="153"/>
      <c r="E6" s="153"/>
      <c r="F6" s="153"/>
      <c r="G6" s="153"/>
      <c r="H6" s="153"/>
      <c r="I6" s="153"/>
      <c r="J6" s="153"/>
      <c r="K6" s="153"/>
      <c r="L6" s="153"/>
      <c r="M6" s="153"/>
      <c r="N6" s="153"/>
      <c r="O6" s="154"/>
      <c r="P6" s="9"/>
    </row>
    <row r="7" spans="2:249" s="1" customFormat="1" ht="36" customHeight="1">
      <c r="B7" s="71" t="s">
        <v>49</v>
      </c>
      <c r="C7" s="155" t="s">
        <v>66</v>
      </c>
      <c r="D7" s="156"/>
      <c r="E7" s="156"/>
      <c r="F7" s="156"/>
      <c r="G7" s="156"/>
      <c r="H7" s="156"/>
      <c r="I7" s="156"/>
      <c r="J7" s="156"/>
      <c r="K7" s="156"/>
      <c r="L7" s="156"/>
      <c r="M7" s="156"/>
      <c r="N7" s="156"/>
      <c r="O7" s="157"/>
    </row>
    <row r="8" spans="2:249" s="1" customFormat="1" ht="20.25">
      <c r="B8" s="10" t="s">
        <v>33</v>
      </c>
      <c r="C8" s="158" t="s">
        <v>71</v>
      </c>
      <c r="D8" s="159"/>
      <c r="E8" s="159"/>
      <c r="F8" s="159"/>
      <c r="G8" s="160"/>
      <c r="H8" s="161" t="s">
        <v>75</v>
      </c>
      <c r="I8" s="162"/>
      <c r="J8" s="163"/>
      <c r="K8" s="170" t="s">
        <v>18</v>
      </c>
      <c r="L8" s="171"/>
      <c r="M8" s="171"/>
      <c r="N8" s="171"/>
      <c r="O8" s="172"/>
      <c r="P8" s="11"/>
      <c r="R8" s="194"/>
      <c r="S8" s="194"/>
      <c r="T8" s="194"/>
      <c r="U8" s="194"/>
      <c r="V8" s="194"/>
    </row>
    <row r="9" spans="2:249" s="1" customFormat="1" ht="20.25">
      <c r="B9" s="12" t="s">
        <v>34</v>
      </c>
      <c r="C9" s="159" t="s">
        <v>72</v>
      </c>
      <c r="D9" s="159"/>
      <c r="E9" s="159"/>
      <c r="F9" s="159"/>
      <c r="G9" s="160"/>
      <c r="H9" s="164"/>
      <c r="I9" s="165"/>
      <c r="J9" s="166"/>
      <c r="K9" s="85" t="s">
        <v>19</v>
      </c>
      <c r="L9" s="195" t="s">
        <v>20</v>
      </c>
      <c r="M9" s="195"/>
      <c r="N9" s="195"/>
      <c r="O9" s="72" t="s">
        <v>21</v>
      </c>
      <c r="P9" s="11"/>
      <c r="R9" s="84"/>
      <c r="S9" s="84"/>
      <c r="T9" s="84"/>
      <c r="U9" s="84"/>
      <c r="V9" s="84"/>
    </row>
    <row r="10" spans="2:249" s="1" customFormat="1" ht="42.75" customHeight="1">
      <c r="B10" s="13" t="s">
        <v>35</v>
      </c>
      <c r="C10" s="196" t="s">
        <v>73</v>
      </c>
      <c r="D10" s="197"/>
      <c r="E10" s="197"/>
      <c r="F10" s="197"/>
      <c r="G10" s="198"/>
      <c r="H10" s="164"/>
      <c r="I10" s="165"/>
      <c r="J10" s="166"/>
      <c r="K10" s="48"/>
      <c r="L10" s="199"/>
      <c r="M10" s="200"/>
      <c r="N10" s="201"/>
      <c r="O10" s="73"/>
      <c r="P10" s="11"/>
      <c r="R10" s="86"/>
      <c r="S10" s="208"/>
      <c r="T10" s="208"/>
      <c r="U10" s="208"/>
      <c r="V10" s="86"/>
      <c r="X10" s="83"/>
      <c r="Y10" s="83"/>
    </row>
    <row r="11" spans="2:249" s="1" customFormat="1" ht="71.25" customHeight="1">
      <c r="B11" s="14" t="s">
        <v>0</v>
      </c>
      <c r="C11" s="196" t="s">
        <v>74</v>
      </c>
      <c r="D11" s="197"/>
      <c r="E11" s="197"/>
      <c r="F11" s="197"/>
      <c r="G11" s="198"/>
      <c r="H11" s="164"/>
      <c r="I11" s="165"/>
      <c r="J11" s="166"/>
      <c r="K11" s="48"/>
      <c r="L11" s="202"/>
      <c r="M11" s="203"/>
      <c r="N11" s="204"/>
      <c r="O11" s="74"/>
      <c r="P11" s="11"/>
      <c r="R11" s="15"/>
      <c r="S11" s="209"/>
      <c r="T11" s="209"/>
      <c r="U11" s="209"/>
      <c r="V11" s="16"/>
      <c r="X11" s="2"/>
      <c r="Y11" s="3"/>
      <c r="Z11" s="4"/>
    </row>
    <row r="12" spans="2:249" s="1" customFormat="1" ht="20.25">
      <c r="B12" s="173" t="s">
        <v>30</v>
      </c>
      <c r="C12" s="210">
        <v>2024730010094</v>
      </c>
      <c r="D12" s="211"/>
      <c r="E12" s="211"/>
      <c r="F12" s="211"/>
      <c r="G12" s="212"/>
      <c r="H12" s="164"/>
      <c r="I12" s="165"/>
      <c r="J12" s="166"/>
      <c r="K12" s="48"/>
      <c r="L12" s="202"/>
      <c r="M12" s="203"/>
      <c r="N12" s="204"/>
      <c r="O12" s="74"/>
      <c r="P12" s="11"/>
      <c r="R12" s="15"/>
      <c r="S12" s="209"/>
      <c r="T12" s="209"/>
      <c r="U12" s="209"/>
      <c r="V12" s="16"/>
      <c r="X12" s="2"/>
      <c r="Y12" s="3"/>
      <c r="Z12" s="4"/>
    </row>
    <row r="13" spans="2:249" s="1" customFormat="1" ht="24" customHeight="1">
      <c r="B13" s="173"/>
      <c r="C13" s="213"/>
      <c r="D13" s="214"/>
      <c r="E13" s="214"/>
      <c r="F13" s="214"/>
      <c r="G13" s="215"/>
      <c r="H13" s="164"/>
      <c r="I13" s="165"/>
      <c r="J13" s="166"/>
      <c r="K13" s="54"/>
      <c r="L13" s="202"/>
      <c r="M13" s="203"/>
      <c r="N13" s="204"/>
      <c r="O13" s="75"/>
      <c r="P13" s="11"/>
      <c r="R13" s="15"/>
      <c r="S13" s="87"/>
      <c r="T13" s="87"/>
      <c r="U13" s="87"/>
      <c r="V13" s="16"/>
      <c r="X13" s="2"/>
      <c r="Y13" s="3"/>
      <c r="Z13" s="4"/>
    </row>
    <row r="14" spans="2:249" s="1" customFormat="1" ht="35.25" customHeight="1" thickBot="1">
      <c r="B14" s="174" t="s">
        <v>76</v>
      </c>
      <c r="C14" s="175"/>
      <c r="D14" s="175"/>
      <c r="E14" s="175"/>
      <c r="F14" s="175"/>
      <c r="G14" s="175"/>
      <c r="H14" s="167"/>
      <c r="I14" s="168"/>
      <c r="J14" s="169"/>
      <c r="K14" s="76"/>
      <c r="L14" s="205"/>
      <c r="M14" s="206"/>
      <c r="N14" s="207"/>
      <c r="O14" s="77"/>
      <c r="P14" s="11"/>
      <c r="R14" s="17"/>
      <c r="S14" s="209"/>
      <c r="T14" s="209"/>
      <c r="U14" s="87"/>
      <c r="V14" s="16"/>
      <c r="W14" s="18"/>
      <c r="X14" s="2"/>
      <c r="Y14" s="3"/>
      <c r="Z14" s="4"/>
    </row>
    <row r="15" spans="2:249" ht="28.5" customHeight="1">
      <c r="B15" s="226" t="s">
        <v>1</v>
      </c>
      <c r="C15" s="228" t="s">
        <v>39</v>
      </c>
      <c r="D15" s="231" t="s">
        <v>2</v>
      </c>
      <c r="E15" s="231" t="s">
        <v>22</v>
      </c>
      <c r="F15" s="231" t="s">
        <v>40</v>
      </c>
      <c r="G15" s="234" t="s">
        <v>41</v>
      </c>
      <c r="H15" s="235"/>
      <c r="I15" s="235"/>
      <c r="J15" s="236"/>
      <c r="K15" s="240" t="s">
        <v>3</v>
      </c>
      <c r="L15" s="241"/>
      <c r="M15" s="244" t="s">
        <v>15</v>
      </c>
      <c r="N15" s="245"/>
      <c r="O15" s="246"/>
      <c r="P15" s="19"/>
      <c r="Q15" s="19"/>
      <c r="R15" s="20"/>
      <c r="S15" s="218"/>
      <c r="T15" s="218"/>
      <c r="U15" s="19"/>
      <c r="V15" s="21"/>
      <c r="W15" s="19"/>
      <c r="X15" s="22"/>
      <c r="Y15" s="6"/>
      <c r="Z15" s="7"/>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row>
    <row r="16" spans="2:249" ht="33.75" customHeight="1">
      <c r="B16" s="227"/>
      <c r="C16" s="229"/>
      <c r="D16" s="232"/>
      <c r="E16" s="232"/>
      <c r="F16" s="232"/>
      <c r="G16" s="237"/>
      <c r="H16" s="238"/>
      <c r="I16" s="238"/>
      <c r="J16" s="239"/>
      <c r="K16" s="242"/>
      <c r="L16" s="243"/>
      <c r="M16" s="251" t="s">
        <v>16</v>
      </c>
      <c r="N16" s="251" t="s">
        <v>23</v>
      </c>
      <c r="O16" s="216" t="s">
        <v>17</v>
      </c>
      <c r="P16" s="19"/>
      <c r="Q16" s="19"/>
      <c r="R16" s="23"/>
      <c r="S16" s="218"/>
      <c r="T16" s="218"/>
      <c r="U16" s="19"/>
      <c r="V16" s="24"/>
      <c r="W16" s="19"/>
      <c r="X16" s="22"/>
      <c r="Y16" s="6"/>
      <c r="Z16" s="7"/>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row>
    <row r="17" spans="1:249" s="8" customFormat="1" ht="39.75" customHeight="1">
      <c r="B17" s="227"/>
      <c r="C17" s="230"/>
      <c r="D17" s="233"/>
      <c r="E17" s="233"/>
      <c r="F17" s="233"/>
      <c r="G17" s="59" t="s">
        <v>4</v>
      </c>
      <c r="H17" s="59" t="s">
        <v>5</v>
      </c>
      <c r="I17" s="60" t="s">
        <v>6</v>
      </c>
      <c r="J17" s="61" t="s">
        <v>7</v>
      </c>
      <c r="K17" s="62" t="s">
        <v>8</v>
      </c>
      <c r="L17" s="59" t="s">
        <v>9</v>
      </c>
      <c r="M17" s="252"/>
      <c r="N17" s="252"/>
      <c r="O17" s="217"/>
      <c r="P17" s="23"/>
      <c r="Q17" s="23"/>
      <c r="S17" s="218"/>
      <c r="T17" s="218"/>
      <c r="V17" s="56"/>
      <c r="X17" s="57"/>
      <c r="Y17" s="56"/>
      <c r="Z17" s="58"/>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row>
    <row r="18" spans="1:249" ht="27.75" customHeight="1">
      <c r="A18" s="219">
        <v>1</v>
      </c>
      <c r="B18" s="220" t="s">
        <v>50</v>
      </c>
      <c r="C18" s="67" t="s">
        <v>10</v>
      </c>
      <c r="D18" s="222" t="s">
        <v>57</v>
      </c>
      <c r="E18" s="68">
        <v>5</v>
      </c>
      <c r="F18" s="63">
        <v>49200000</v>
      </c>
      <c r="G18" s="63">
        <v>49200000</v>
      </c>
      <c r="H18" s="64">
        <v>0</v>
      </c>
      <c r="I18" s="65">
        <v>0</v>
      </c>
      <c r="J18" s="65">
        <v>0</v>
      </c>
      <c r="K18" s="224">
        <v>45292</v>
      </c>
      <c r="L18" s="224">
        <v>45657</v>
      </c>
      <c r="M18" s="249">
        <f>+E19/E18</f>
        <v>0</v>
      </c>
      <c r="N18" s="249">
        <f>+G19/G18</f>
        <v>0</v>
      </c>
      <c r="O18" s="253" t="e">
        <f>+M18*M18/N18</f>
        <v>#DIV/0!</v>
      </c>
      <c r="P18" s="19"/>
      <c r="Q18" s="19"/>
      <c r="R18" s="8"/>
      <c r="S18" s="88"/>
      <c r="T18" s="88"/>
      <c r="V18" s="6"/>
      <c r="X18" s="22"/>
      <c r="Y18" s="6"/>
      <c r="Z18" s="7"/>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row>
    <row r="19" spans="1:249" ht="37.5" customHeight="1">
      <c r="A19" s="219"/>
      <c r="B19" s="221"/>
      <c r="C19" s="67" t="s">
        <v>11</v>
      </c>
      <c r="D19" s="223"/>
      <c r="E19" s="68">
        <v>0</v>
      </c>
      <c r="F19" s="66">
        <v>0</v>
      </c>
      <c r="G19" s="66">
        <v>0</v>
      </c>
      <c r="H19" s="64">
        <v>0</v>
      </c>
      <c r="I19" s="65">
        <v>0</v>
      </c>
      <c r="J19" s="65">
        <v>0</v>
      </c>
      <c r="K19" s="225"/>
      <c r="L19" s="225"/>
      <c r="M19" s="250"/>
      <c r="N19" s="250"/>
      <c r="O19" s="254"/>
      <c r="P19" s="19"/>
      <c r="Q19" s="19"/>
      <c r="R19" s="8"/>
      <c r="S19" s="88"/>
      <c r="T19" s="88"/>
      <c r="V19" s="6"/>
      <c r="X19" s="22"/>
      <c r="Y19" s="6"/>
      <c r="Z19" s="7"/>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row>
    <row r="20" spans="1:249" ht="24" customHeight="1">
      <c r="A20" s="219">
        <v>2</v>
      </c>
      <c r="B20" s="247" t="s">
        <v>64</v>
      </c>
      <c r="C20" s="67" t="s">
        <v>10</v>
      </c>
      <c r="D20" s="222" t="s">
        <v>63</v>
      </c>
      <c r="E20" s="68">
        <v>378</v>
      </c>
      <c r="F20" s="63">
        <v>54200000</v>
      </c>
      <c r="G20" s="63">
        <v>54200000</v>
      </c>
      <c r="H20" s="64">
        <v>0</v>
      </c>
      <c r="I20" s="64">
        <v>0</v>
      </c>
      <c r="J20" s="64">
        <v>0</v>
      </c>
      <c r="K20" s="224">
        <v>45292</v>
      </c>
      <c r="L20" s="224">
        <v>45657</v>
      </c>
      <c r="M20" s="249">
        <f>+E21/E20</f>
        <v>0</v>
      </c>
      <c r="N20" s="249">
        <f>+G21/G20</f>
        <v>0</v>
      </c>
      <c r="O20" s="253" t="e">
        <f>+M20*M20/N20</f>
        <v>#DIV/0!</v>
      </c>
      <c r="P20" s="19"/>
      <c r="Q20" s="19"/>
      <c r="R20" s="8"/>
      <c r="S20" s="88"/>
      <c r="T20" s="88"/>
      <c r="V20" s="6"/>
      <c r="X20" s="22"/>
      <c r="Y20" s="6"/>
      <c r="Z20" s="7"/>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row>
    <row r="21" spans="1:249" ht="36.75" customHeight="1">
      <c r="A21" s="219"/>
      <c r="B21" s="248"/>
      <c r="C21" s="67" t="s">
        <v>11</v>
      </c>
      <c r="D21" s="223"/>
      <c r="E21" s="68">
        <v>0</v>
      </c>
      <c r="F21" s="66"/>
      <c r="G21" s="66"/>
      <c r="H21" s="64">
        <v>0</v>
      </c>
      <c r="I21" s="64">
        <v>0</v>
      </c>
      <c r="J21" s="64">
        <v>0</v>
      </c>
      <c r="K21" s="225"/>
      <c r="L21" s="225"/>
      <c r="M21" s="250"/>
      <c r="N21" s="250"/>
      <c r="O21" s="254"/>
      <c r="P21" s="19"/>
      <c r="Q21" s="19"/>
      <c r="R21" s="8"/>
      <c r="S21" s="88"/>
      <c r="T21" s="88"/>
      <c r="V21" s="6"/>
      <c r="X21" s="22"/>
      <c r="Y21" s="6"/>
      <c r="Z21" s="7"/>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row>
    <row r="22" spans="1:249" ht="24" customHeight="1">
      <c r="A22" s="219">
        <v>3</v>
      </c>
      <c r="B22" s="247" t="s">
        <v>51</v>
      </c>
      <c r="C22" s="67" t="s">
        <v>10</v>
      </c>
      <c r="D22" s="222" t="s">
        <v>58</v>
      </c>
      <c r="E22" s="68">
        <v>4</v>
      </c>
      <c r="F22" s="63">
        <v>56000000</v>
      </c>
      <c r="G22" s="63">
        <v>56000000</v>
      </c>
      <c r="H22" s="64">
        <v>0</v>
      </c>
      <c r="I22" s="64">
        <v>0</v>
      </c>
      <c r="J22" s="64">
        <v>0</v>
      </c>
      <c r="K22" s="224">
        <v>45292</v>
      </c>
      <c r="L22" s="224">
        <v>45657</v>
      </c>
      <c r="M22" s="249">
        <f>+E23/E22</f>
        <v>0</v>
      </c>
      <c r="N22" s="249">
        <f>+G23/G22</f>
        <v>0</v>
      </c>
      <c r="O22" s="253" t="e">
        <f>+M22*M22/N22</f>
        <v>#DIV/0!</v>
      </c>
      <c r="P22" s="19"/>
      <c r="Q22" s="19"/>
      <c r="R22" s="8"/>
      <c r="S22" s="88"/>
      <c r="T22" s="88"/>
      <c r="V22" s="6"/>
      <c r="X22" s="22"/>
      <c r="Y22" s="6"/>
      <c r="Z22" s="7"/>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row>
    <row r="23" spans="1:249" ht="24" customHeight="1">
      <c r="A23" s="219"/>
      <c r="B23" s="248"/>
      <c r="C23" s="67" t="s">
        <v>11</v>
      </c>
      <c r="D23" s="223"/>
      <c r="E23" s="68">
        <v>0</v>
      </c>
      <c r="F23" s="66"/>
      <c r="G23" s="66"/>
      <c r="H23" s="64">
        <v>0</v>
      </c>
      <c r="I23" s="64">
        <v>0</v>
      </c>
      <c r="J23" s="64">
        <v>0</v>
      </c>
      <c r="K23" s="225"/>
      <c r="L23" s="225"/>
      <c r="M23" s="250"/>
      <c r="N23" s="250"/>
      <c r="O23" s="254"/>
      <c r="P23" s="19"/>
      <c r="Q23" s="19"/>
      <c r="R23" s="8"/>
      <c r="S23" s="88"/>
      <c r="T23" s="88"/>
      <c r="V23" s="6"/>
      <c r="X23" s="22"/>
      <c r="Y23" s="6"/>
      <c r="Z23" s="7"/>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row>
    <row r="24" spans="1:249" ht="24" customHeight="1">
      <c r="A24" s="219">
        <v>4</v>
      </c>
      <c r="B24" s="257" t="s">
        <v>52</v>
      </c>
      <c r="C24" s="67" t="s">
        <v>10</v>
      </c>
      <c r="D24" s="222" t="s">
        <v>59</v>
      </c>
      <c r="E24" s="68">
        <v>3</v>
      </c>
      <c r="F24" s="63">
        <v>120000000</v>
      </c>
      <c r="G24" s="63">
        <v>120000000</v>
      </c>
      <c r="H24" s="64">
        <v>0</v>
      </c>
      <c r="I24" s="64">
        <v>0</v>
      </c>
      <c r="J24" s="64">
        <v>0</v>
      </c>
      <c r="K24" s="224">
        <v>45292</v>
      </c>
      <c r="L24" s="224">
        <v>45657</v>
      </c>
      <c r="M24" s="249">
        <f>+E25/E24</f>
        <v>0</v>
      </c>
      <c r="N24" s="249">
        <f>+G25/G24</f>
        <v>0</v>
      </c>
      <c r="O24" s="253" t="e">
        <f>+M24*M24/N24</f>
        <v>#DIV/0!</v>
      </c>
      <c r="P24" s="19"/>
      <c r="Q24" s="19"/>
      <c r="R24" s="8"/>
      <c r="S24" s="88"/>
      <c r="T24" s="88"/>
      <c r="V24" s="6"/>
      <c r="X24" s="22"/>
      <c r="Y24" s="6"/>
      <c r="Z24" s="7"/>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row>
    <row r="25" spans="1:249" ht="24" customHeight="1">
      <c r="A25" s="219"/>
      <c r="B25" s="258"/>
      <c r="C25" s="67" t="s">
        <v>11</v>
      </c>
      <c r="D25" s="223"/>
      <c r="E25" s="68">
        <v>0</v>
      </c>
      <c r="F25" s="66"/>
      <c r="G25" s="66"/>
      <c r="H25" s="64">
        <v>0</v>
      </c>
      <c r="I25" s="64">
        <v>0</v>
      </c>
      <c r="J25" s="64">
        <v>0</v>
      </c>
      <c r="K25" s="225"/>
      <c r="L25" s="225"/>
      <c r="M25" s="250"/>
      <c r="N25" s="250"/>
      <c r="O25" s="254"/>
      <c r="P25" s="19"/>
      <c r="Q25" s="19"/>
      <c r="R25" s="8"/>
      <c r="S25" s="88"/>
      <c r="T25" s="88"/>
      <c r="V25" s="6"/>
      <c r="X25" s="22"/>
      <c r="Y25" s="6"/>
      <c r="Z25" s="7"/>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row>
    <row r="26" spans="1:249" ht="24" customHeight="1">
      <c r="A26" s="219">
        <v>5</v>
      </c>
      <c r="B26" s="257" t="s">
        <v>53</v>
      </c>
      <c r="C26" s="67" t="s">
        <v>10</v>
      </c>
      <c r="D26" s="222" t="s">
        <v>60</v>
      </c>
      <c r="E26" s="68">
        <v>1</v>
      </c>
      <c r="F26" s="63">
        <v>88000000</v>
      </c>
      <c r="G26" s="63">
        <v>88000000</v>
      </c>
      <c r="H26" s="64">
        <v>0</v>
      </c>
      <c r="I26" s="64">
        <v>0</v>
      </c>
      <c r="J26" s="64">
        <v>0</v>
      </c>
      <c r="K26" s="224">
        <v>45292</v>
      </c>
      <c r="L26" s="224">
        <v>45657</v>
      </c>
      <c r="M26" s="249">
        <f>+E27/E26</f>
        <v>0</v>
      </c>
      <c r="N26" s="249">
        <f>+G27/G26</f>
        <v>0</v>
      </c>
      <c r="O26" s="253" t="e">
        <f>+M26*M26/N26</f>
        <v>#DIV/0!</v>
      </c>
      <c r="P26" s="19"/>
      <c r="Q26" s="19"/>
      <c r="R26" s="8"/>
      <c r="S26" s="88"/>
      <c r="T26" s="88"/>
      <c r="V26" s="6"/>
      <c r="X26" s="22"/>
      <c r="Y26" s="6"/>
      <c r="Z26" s="7"/>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row>
    <row r="27" spans="1:249" ht="24" customHeight="1">
      <c r="A27" s="219"/>
      <c r="B27" s="258"/>
      <c r="C27" s="67" t="s">
        <v>11</v>
      </c>
      <c r="D27" s="223"/>
      <c r="E27" s="68">
        <v>0</v>
      </c>
      <c r="F27" s="66"/>
      <c r="G27" s="66"/>
      <c r="H27" s="64">
        <v>0</v>
      </c>
      <c r="I27" s="64">
        <v>0</v>
      </c>
      <c r="J27" s="64">
        <v>0</v>
      </c>
      <c r="K27" s="225"/>
      <c r="L27" s="225"/>
      <c r="M27" s="250"/>
      <c r="N27" s="250"/>
      <c r="O27" s="254"/>
      <c r="P27" s="19"/>
      <c r="Q27" s="19"/>
      <c r="R27" s="8"/>
      <c r="S27" s="88"/>
      <c r="T27" s="88"/>
      <c r="V27" s="6"/>
      <c r="X27" s="22"/>
      <c r="Y27" s="6"/>
      <c r="Z27" s="7"/>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row>
    <row r="28" spans="1:249" ht="24" customHeight="1">
      <c r="A28" s="219">
        <v>6</v>
      </c>
      <c r="B28" s="255" t="s">
        <v>54</v>
      </c>
      <c r="C28" s="67" t="s">
        <v>10</v>
      </c>
      <c r="D28" s="222" t="s">
        <v>65</v>
      </c>
      <c r="E28" s="68">
        <v>2</v>
      </c>
      <c r="F28" s="63">
        <v>101600000</v>
      </c>
      <c r="G28" s="63">
        <v>101600000</v>
      </c>
      <c r="H28" s="64">
        <v>0</v>
      </c>
      <c r="I28" s="64">
        <v>0</v>
      </c>
      <c r="J28" s="64">
        <v>0</v>
      </c>
      <c r="K28" s="224">
        <v>45292</v>
      </c>
      <c r="L28" s="224">
        <v>45657</v>
      </c>
      <c r="M28" s="249">
        <f>+E29/E28</f>
        <v>0</v>
      </c>
      <c r="N28" s="249">
        <f>+G29/G28</f>
        <v>0</v>
      </c>
      <c r="O28" s="253" t="e">
        <f>+M28*M28/N28</f>
        <v>#DIV/0!</v>
      </c>
      <c r="P28" s="19"/>
      <c r="Q28" s="19"/>
      <c r="R28" s="8"/>
      <c r="S28" s="88"/>
      <c r="T28" s="88"/>
      <c r="V28" s="6"/>
      <c r="X28" s="22"/>
      <c r="Y28" s="6"/>
      <c r="Z28" s="7"/>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row>
    <row r="29" spans="1:249" ht="34.5" customHeight="1" thickBot="1">
      <c r="A29" s="219"/>
      <c r="B29" s="256"/>
      <c r="C29" s="103" t="s">
        <v>11</v>
      </c>
      <c r="D29" s="223"/>
      <c r="E29" s="68">
        <v>0</v>
      </c>
      <c r="F29" s="104"/>
      <c r="G29" s="104"/>
      <c r="H29" s="64">
        <v>0</v>
      </c>
      <c r="I29" s="64">
        <v>0</v>
      </c>
      <c r="J29" s="64">
        <v>0</v>
      </c>
      <c r="K29" s="225"/>
      <c r="L29" s="225"/>
      <c r="M29" s="250"/>
      <c r="N29" s="250"/>
      <c r="O29" s="254"/>
      <c r="P29" s="19"/>
      <c r="Q29" s="19"/>
      <c r="R29" s="8"/>
      <c r="S29" s="88"/>
      <c r="T29" s="88"/>
      <c r="V29" s="6"/>
      <c r="X29" s="22"/>
      <c r="Y29" s="6"/>
      <c r="Z29" s="7"/>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row>
    <row r="30" spans="1:249" ht="31.5" customHeight="1">
      <c r="A30" s="219">
        <v>7</v>
      </c>
      <c r="B30" s="273" t="s">
        <v>55</v>
      </c>
      <c r="C30" s="67" t="s">
        <v>10</v>
      </c>
      <c r="D30" s="274" t="s">
        <v>61</v>
      </c>
      <c r="E30" s="68">
        <v>2</v>
      </c>
      <c r="F30" s="63">
        <v>22866273</v>
      </c>
      <c r="G30" s="63">
        <v>22866273</v>
      </c>
      <c r="H30" s="64">
        <v>0</v>
      </c>
      <c r="I30" s="64">
        <v>0</v>
      </c>
      <c r="J30" s="64">
        <v>0</v>
      </c>
      <c r="K30" s="224">
        <v>45293</v>
      </c>
      <c r="L30" s="224">
        <v>45658</v>
      </c>
      <c r="M30" s="249">
        <f>+E31/E30</f>
        <v>0</v>
      </c>
      <c r="N30" s="249">
        <f>+G31/G30</f>
        <v>0</v>
      </c>
      <c r="O30" s="253" t="e">
        <f>+M30*M30/N30</f>
        <v>#DIV/0!</v>
      </c>
      <c r="P30" s="19"/>
      <c r="Q30" s="19"/>
      <c r="R30" s="8"/>
      <c r="S30" s="88"/>
      <c r="T30" s="88"/>
      <c r="V30" s="6"/>
      <c r="X30" s="22"/>
      <c r="Y30" s="6"/>
      <c r="Z30" s="7"/>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row>
    <row r="31" spans="1:249" ht="27" customHeight="1">
      <c r="A31" s="219"/>
      <c r="B31" s="258"/>
      <c r="C31" s="67" t="s">
        <v>11</v>
      </c>
      <c r="D31" s="223"/>
      <c r="E31" s="68">
        <v>0</v>
      </c>
      <c r="F31" s="66"/>
      <c r="G31" s="66"/>
      <c r="H31" s="64">
        <v>0</v>
      </c>
      <c r="I31" s="64">
        <v>0</v>
      </c>
      <c r="J31" s="64">
        <v>0</v>
      </c>
      <c r="K31" s="225"/>
      <c r="L31" s="225"/>
      <c r="M31" s="250"/>
      <c r="N31" s="250"/>
      <c r="O31" s="254"/>
      <c r="P31" s="19"/>
      <c r="Q31" s="19"/>
      <c r="R31" s="8"/>
      <c r="S31" s="88"/>
      <c r="T31" s="88"/>
      <c r="V31" s="6"/>
      <c r="X31" s="22"/>
      <c r="Y31" s="6"/>
      <c r="Z31" s="7"/>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row>
    <row r="32" spans="1:249" ht="27.75" customHeight="1">
      <c r="A32" s="219">
        <v>8</v>
      </c>
      <c r="B32" s="247" t="s">
        <v>56</v>
      </c>
      <c r="C32" s="67" t="s">
        <v>10</v>
      </c>
      <c r="D32" s="222" t="s">
        <v>62</v>
      </c>
      <c r="E32" s="68">
        <v>1</v>
      </c>
      <c r="F32" s="63">
        <v>65200000</v>
      </c>
      <c r="G32" s="63">
        <v>65200000</v>
      </c>
      <c r="H32" s="64">
        <v>0</v>
      </c>
      <c r="I32" s="64">
        <v>0</v>
      </c>
      <c r="J32" s="64">
        <v>0</v>
      </c>
      <c r="K32" s="224">
        <v>45292</v>
      </c>
      <c r="L32" s="224">
        <v>45657</v>
      </c>
      <c r="M32" s="249">
        <f>+E33/E32</f>
        <v>0</v>
      </c>
      <c r="N32" s="249">
        <f>+G33/G32</f>
        <v>0</v>
      </c>
      <c r="O32" s="253" t="e">
        <f>+M32*M32/N32</f>
        <v>#DIV/0!</v>
      </c>
      <c r="P32" s="19"/>
      <c r="Q32" s="19"/>
      <c r="R32" s="8"/>
      <c r="S32" s="88"/>
      <c r="T32" s="88"/>
      <c r="V32" s="6"/>
      <c r="X32" s="22"/>
      <c r="Y32" s="6"/>
      <c r="Z32" s="7"/>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row>
    <row r="33" spans="1:249" ht="24" customHeight="1">
      <c r="A33" s="219"/>
      <c r="B33" s="248"/>
      <c r="C33" s="67" t="s">
        <v>11</v>
      </c>
      <c r="D33" s="223"/>
      <c r="E33" s="68">
        <v>0</v>
      </c>
      <c r="F33" s="66"/>
      <c r="G33" s="66"/>
      <c r="H33" s="64">
        <v>0</v>
      </c>
      <c r="I33" s="65">
        <v>0</v>
      </c>
      <c r="J33" s="65">
        <v>0</v>
      </c>
      <c r="K33" s="225"/>
      <c r="L33" s="225"/>
      <c r="M33" s="250"/>
      <c r="N33" s="250"/>
      <c r="O33" s="254"/>
      <c r="P33" s="19"/>
      <c r="Q33" s="19"/>
      <c r="R33" s="8"/>
      <c r="S33" s="88"/>
      <c r="T33" s="88"/>
      <c r="V33" s="6"/>
      <c r="X33" s="22"/>
      <c r="Y33" s="6"/>
      <c r="Z33" s="7"/>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row>
    <row r="34" spans="1:249" ht="15.75" customHeight="1">
      <c r="B34" s="267" t="s">
        <v>24</v>
      </c>
      <c r="C34" s="53" t="s">
        <v>10</v>
      </c>
      <c r="D34" s="269"/>
      <c r="E34" s="38">
        <f>SUM(E1:E32)</f>
        <v>396</v>
      </c>
      <c r="F34" s="25">
        <f>SUM(F1:F32)</f>
        <v>557066273</v>
      </c>
      <c r="G34" s="25">
        <f>SUM(G1:G32)</f>
        <v>557066273</v>
      </c>
      <c r="H34" s="26"/>
      <c r="I34" s="26"/>
      <c r="J34" s="33"/>
      <c r="K34" s="271">
        <v>45292</v>
      </c>
      <c r="L34" s="224">
        <v>45657</v>
      </c>
      <c r="M34" s="249">
        <f>+E35/E34</f>
        <v>0</v>
      </c>
      <c r="N34" s="249">
        <f>+G35/G34</f>
        <v>0</v>
      </c>
      <c r="O34" s="253" t="e">
        <f>+M34*M34/N34</f>
        <v>#DIV/0!</v>
      </c>
      <c r="P34" s="29"/>
    </row>
    <row r="35" spans="1:249" ht="16.5" customHeight="1" thickBot="1">
      <c r="B35" s="268"/>
      <c r="C35" s="34" t="s">
        <v>11</v>
      </c>
      <c r="D35" s="270"/>
      <c r="E35" s="38">
        <f>SUM(E19+E33)</f>
        <v>0</v>
      </c>
      <c r="F35" s="45">
        <f>SUM(F33+F19)</f>
        <v>0</v>
      </c>
      <c r="G35" s="45">
        <f>SUM(G33+G19)</f>
        <v>0</v>
      </c>
      <c r="H35" s="35"/>
      <c r="I35" s="36"/>
      <c r="J35" s="37"/>
      <c r="K35" s="272"/>
      <c r="L35" s="225"/>
      <c r="M35" s="250"/>
      <c r="N35" s="250"/>
      <c r="O35" s="254"/>
    </row>
    <row r="36" spans="1:249" ht="15.75">
      <c r="B36" s="39"/>
      <c r="C36" s="27"/>
      <c r="D36" s="91"/>
      <c r="E36" s="91"/>
      <c r="F36" s="92"/>
      <c r="G36" s="93"/>
      <c r="H36" s="94"/>
      <c r="I36" s="94"/>
      <c r="J36" s="40"/>
      <c r="K36" s="28"/>
      <c r="L36" s="28"/>
      <c r="M36" s="93"/>
      <c r="N36" s="95"/>
      <c r="O36" s="96"/>
    </row>
    <row r="37" spans="1:249" ht="23.25">
      <c r="B37" s="41" t="s">
        <v>12</v>
      </c>
      <c r="C37" s="259" t="s">
        <v>13</v>
      </c>
      <c r="D37" s="260"/>
      <c r="E37" s="261"/>
      <c r="F37" s="262" t="s">
        <v>14</v>
      </c>
      <c r="G37" s="263"/>
      <c r="H37" s="263"/>
      <c r="I37" s="263"/>
      <c r="J37" s="42"/>
      <c r="K37" s="264" t="s">
        <v>43</v>
      </c>
      <c r="L37" s="265"/>
      <c r="M37" s="265"/>
      <c r="N37" s="265"/>
      <c r="O37" s="266"/>
    </row>
    <row r="38" spans="1:249" ht="24.75" customHeight="1">
      <c r="B38" s="289" t="s">
        <v>68</v>
      </c>
      <c r="C38" s="296" t="s">
        <v>67</v>
      </c>
      <c r="D38" s="290"/>
      <c r="E38" s="291"/>
      <c r="F38" s="297" t="s">
        <v>38</v>
      </c>
      <c r="G38" s="298"/>
      <c r="H38" s="299"/>
      <c r="I38" s="30" t="s">
        <v>10</v>
      </c>
      <c r="J38" s="105">
        <v>0.75</v>
      </c>
      <c r="K38" s="300" t="s">
        <v>42</v>
      </c>
      <c r="L38" s="301"/>
      <c r="M38" s="301"/>
      <c r="N38" s="301"/>
      <c r="O38" s="302"/>
    </row>
    <row r="39" spans="1:249" ht="15" customHeight="1" thickBot="1">
      <c r="B39" s="295"/>
      <c r="C39" s="275"/>
      <c r="D39" s="276"/>
      <c r="E39" s="277"/>
      <c r="F39" s="278"/>
      <c r="G39" s="279"/>
      <c r="H39" s="280"/>
      <c r="I39" s="34" t="s">
        <v>11</v>
      </c>
      <c r="J39" s="44">
        <v>0.75</v>
      </c>
      <c r="K39" s="300"/>
      <c r="L39" s="301"/>
      <c r="M39" s="301"/>
      <c r="N39" s="301"/>
      <c r="O39" s="302"/>
    </row>
    <row r="40" spans="1:249" ht="23.25" customHeight="1" thickBot="1">
      <c r="B40" s="46"/>
      <c r="C40" s="275"/>
      <c r="D40" s="276"/>
      <c r="E40" s="277"/>
      <c r="F40" s="278"/>
      <c r="G40" s="279"/>
      <c r="H40" s="280"/>
      <c r="I40" s="47" t="s">
        <v>11</v>
      </c>
      <c r="J40" s="44">
        <v>0</v>
      </c>
      <c r="K40" s="281" t="s">
        <v>25</v>
      </c>
      <c r="L40" s="281"/>
      <c r="M40" s="281"/>
      <c r="N40" s="281"/>
      <c r="O40" s="282"/>
    </row>
    <row r="41" spans="1:249">
      <c r="B41" s="289" t="s">
        <v>69</v>
      </c>
      <c r="C41" s="290"/>
      <c r="D41" s="290"/>
      <c r="E41" s="290"/>
      <c r="F41" s="290"/>
      <c r="G41" s="290"/>
      <c r="H41" s="290"/>
      <c r="I41" s="290"/>
      <c r="J41" s="291"/>
      <c r="K41" s="283"/>
      <c r="L41" s="284"/>
      <c r="M41" s="284"/>
      <c r="N41" s="284"/>
      <c r="O41" s="285"/>
    </row>
    <row r="42" spans="1:249" ht="15.75">
      <c r="B42" s="292"/>
      <c r="C42" s="293"/>
      <c r="D42" s="293"/>
      <c r="E42" s="293"/>
      <c r="F42" s="293"/>
      <c r="G42" s="293"/>
      <c r="H42" s="293"/>
      <c r="I42" s="293"/>
      <c r="J42" s="294"/>
      <c r="K42" s="286"/>
      <c r="L42" s="287"/>
      <c r="M42" s="287"/>
      <c r="N42" s="287"/>
      <c r="O42" s="288"/>
      <c r="P42"/>
      <c r="Q42"/>
      <c r="R42"/>
      <c r="S42"/>
      <c r="T42"/>
      <c r="U42"/>
      <c r="V42"/>
      <c r="W42"/>
      <c r="X42"/>
      <c r="Y42"/>
      <c r="Z42"/>
      <c r="AA42"/>
      <c r="AB42"/>
      <c r="AC42"/>
      <c r="AD42"/>
      <c r="AE42"/>
      <c r="AF42"/>
      <c r="AG42"/>
      <c r="AH42"/>
      <c r="AI42"/>
      <c r="AJ42"/>
      <c r="AK42"/>
      <c r="AL42"/>
      <c r="AM42"/>
      <c r="AN42"/>
      <c r="AO42"/>
      <c r="AP42"/>
      <c r="AQ42"/>
      <c r="AR42"/>
      <c r="AS42"/>
      <c r="AT42"/>
      <c r="AU42"/>
      <c r="AV42"/>
      <c r="AW42"/>
      <c r="AX42"/>
      <c r="AY42"/>
    </row>
    <row r="43" spans="1:249" ht="16.5" thickBot="1">
      <c r="B43" s="97"/>
      <c r="C43" s="98"/>
      <c r="D43" s="99"/>
      <c r="E43" s="99"/>
      <c r="F43" s="99"/>
      <c r="G43" s="99"/>
      <c r="H43" s="100"/>
      <c r="I43" s="99"/>
      <c r="J43" s="98"/>
      <c r="K43" s="101"/>
      <c r="L43" s="101"/>
      <c r="M43" s="99"/>
      <c r="N43" s="99"/>
      <c r="O43" s="102"/>
      <c r="P43"/>
      <c r="Q43"/>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249" ht="15.75">
      <c r="F44" s="5">
        <f>SUM(E35/E34)*100</f>
        <v>0</v>
      </c>
      <c r="H44" s="69">
        <v>0.75</v>
      </c>
      <c r="I44" s="5">
        <f>SUM(H44/2)*100</f>
        <v>37.5</v>
      </c>
      <c r="J44" s="70"/>
      <c r="P44"/>
      <c r="Q44"/>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249" ht="15.75">
      <c r="F45" s="5" t="s">
        <v>44</v>
      </c>
      <c r="G45" s="5" t="s">
        <v>46</v>
      </c>
      <c r="I45" s="5">
        <f>I44/4</f>
        <v>9.375</v>
      </c>
      <c r="J45" s="31">
        <f>I45*4</f>
        <v>37.5</v>
      </c>
      <c r="P45"/>
      <c r="Q45"/>
      <c r="R45"/>
      <c r="S45"/>
      <c r="T45"/>
      <c r="U45"/>
      <c r="V45"/>
      <c r="W45"/>
      <c r="X45"/>
      <c r="Y45"/>
      <c r="Z45"/>
      <c r="AA45"/>
      <c r="AB45"/>
      <c r="AC45"/>
      <c r="AD45"/>
      <c r="AE45"/>
      <c r="AF45"/>
      <c r="AG45"/>
      <c r="AH45"/>
      <c r="AI45"/>
      <c r="AJ45"/>
      <c r="AK45"/>
      <c r="AL45"/>
      <c r="AM45"/>
      <c r="AN45"/>
      <c r="AO45"/>
      <c r="AP45"/>
      <c r="AQ45"/>
      <c r="AR45"/>
      <c r="AS45"/>
      <c r="AT45"/>
      <c r="AU45"/>
      <c r="AV45"/>
      <c r="AW45"/>
      <c r="AX45"/>
      <c r="AY45"/>
    </row>
    <row r="46" spans="1:249" ht="15.75">
      <c r="F46" s="5" t="s">
        <v>45</v>
      </c>
      <c r="G46" s="5" t="s">
        <v>47</v>
      </c>
      <c r="I46" s="5">
        <f>I44/4</f>
        <v>9.375</v>
      </c>
      <c r="J46" s="31">
        <f>I46*4</f>
        <v>37.5</v>
      </c>
      <c r="P46"/>
      <c r="Q46"/>
      <c r="R46"/>
      <c r="S46"/>
      <c r="T46"/>
      <c r="U46"/>
      <c r="V46"/>
      <c r="W46"/>
      <c r="X46"/>
      <c r="Y46"/>
      <c r="Z46"/>
      <c r="AA46"/>
      <c r="AB46"/>
      <c r="AC46"/>
      <c r="AD46"/>
      <c r="AE46"/>
      <c r="AF46"/>
      <c r="AG46"/>
      <c r="AH46"/>
      <c r="AI46"/>
      <c r="AJ46"/>
      <c r="AK46"/>
      <c r="AL46"/>
      <c r="AM46"/>
      <c r="AN46"/>
      <c r="AO46"/>
      <c r="AP46"/>
      <c r="AQ46"/>
      <c r="AR46"/>
      <c r="AS46"/>
      <c r="AT46"/>
      <c r="AU46"/>
      <c r="AV46"/>
      <c r="AW46"/>
      <c r="AX46"/>
      <c r="AY46"/>
    </row>
    <row r="47" spans="1:249" ht="15.75">
      <c r="G47" s="78" t="s">
        <v>48</v>
      </c>
      <c r="H47" s="79"/>
      <c r="I47" s="78"/>
      <c r="J47" s="80">
        <f>SUM(J45:J46)</f>
        <v>75</v>
      </c>
      <c r="M47" s="81"/>
      <c r="P47"/>
      <c r="Q47"/>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1:249" ht="15.75">
      <c r="P48"/>
      <c r="Q48"/>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6:51" ht="15.75">
      <c r="P49"/>
      <c r="Q49"/>
      <c r="R49"/>
      <c r="S49"/>
      <c r="T49"/>
      <c r="U49"/>
      <c r="V49"/>
      <c r="W49"/>
      <c r="X49"/>
      <c r="Y49"/>
      <c r="Z49"/>
      <c r="AA49"/>
      <c r="AB49"/>
      <c r="AC49"/>
      <c r="AD49"/>
      <c r="AE49"/>
      <c r="AF49"/>
      <c r="AG49"/>
      <c r="AH49"/>
      <c r="AI49"/>
      <c r="AJ49"/>
      <c r="AK49"/>
      <c r="AL49"/>
      <c r="AM49"/>
      <c r="AN49"/>
      <c r="AO49"/>
      <c r="AP49"/>
      <c r="AQ49"/>
      <c r="AR49"/>
      <c r="AS49"/>
      <c r="AT49"/>
      <c r="AU49"/>
      <c r="AV49"/>
      <c r="AW49"/>
      <c r="AX49"/>
      <c r="AY49"/>
    </row>
    <row r="50" spans="16:51" ht="15.75">
      <c r="P50"/>
      <c r="Q50"/>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16:51" ht="15.75">
      <c r="P51"/>
      <c r="Q51"/>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16:51" ht="15.75">
      <c r="P52"/>
      <c r="Q5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16:51" ht="15.75">
      <c r="P53"/>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16:51" ht="15.75">
      <c r="P54"/>
      <c r="Q54"/>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16:51" ht="15.75">
      <c r="P55"/>
      <c r="Q55"/>
      <c r="R55"/>
      <c r="S55"/>
      <c r="T55"/>
      <c r="U55"/>
      <c r="V55"/>
      <c r="W55"/>
      <c r="X55"/>
      <c r="Y55"/>
      <c r="Z55"/>
      <c r="AA55"/>
      <c r="AB55"/>
      <c r="AC55"/>
      <c r="AD55"/>
      <c r="AE55"/>
      <c r="AF55"/>
      <c r="AG55"/>
      <c r="AH55"/>
      <c r="AI55"/>
      <c r="AJ55"/>
      <c r="AK55"/>
      <c r="AL55"/>
      <c r="AM55"/>
      <c r="AN55"/>
      <c r="AO55"/>
      <c r="AP55"/>
      <c r="AQ55"/>
      <c r="AR55"/>
      <c r="AS55"/>
      <c r="AT55"/>
      <c r="AU55"/>
      <c r="AV55"/>
      <c r="AW55"/>
      <c r="AX55"/>
      <c r="AY55"/>
    </row>
    <row r="56" spans="16:51" ht="15.75">
      <c r="P56"/>
      <c r="Q56"/>
      <c r="R56"/>
      <c r="S56"/>
      <c r="T56"/>
      <c r="U56"/>
      <c r="V56"/>
      <c r="W56"/>
      <c r="X56"/>
      <c r="Y56"/>
      <c r="Z56"/>
      <c r="AA56"/>
      <c r="AB56"/>
      <c r="AC56"/>
      <c r="AD56"/>
      <c r="AE56"/>
      <c r="AF56"/>
      <c r="AG56"/>
      <c r="AH56"/>
      <c r="AI56"/>
      <c r="AJ56"/>
      <c r="AK56"/>
      <c r="AL56"/>
      <c r="AM56"/>
      <c r="AN56"/>
      <c r="AO56"/>
      <c r="AP56"/>
      <c r="AQ56"/>
      <c r="AR56"/>
      <c r="AS56"/>
      <c r="AT56"/>
      <c r="AU56"/>
      <c r="AV56"/>
      <c r="AW56"/>
      <c r="AX56"/>
      <c r="AY56"/>
    </row>
    <row r="57" spans="16:51" ht="15.75">
      <c r="P57"/>
      <c r="Q57"/>
      <c r="R57"/>
      <c r="S57"/>
      <c r="T57"/>
      <c r="U57"/>
      <c r="V57"/>
      <c r="W57"/>
      <c r="X57"/>
      <c r="Y57"/>
      <c r="Z57"/>
      <c r="AA57"/>
      <c r="AB57"/>
      <c r="AC57"/>
      <c r="AD57"/>
      <c r="AE57"/>
      <c r="AF57"/>
      <c r="AG57"/>
      <c r="AH57"/>
      <c r="AI57"/>
      <c r="AJ57"/>
      <c r="AK57"/>
      <c r="AL57"/>
      <c r="AM57"/>
      <c r="AN57"/>
      <c r="AO57"/>
      <c r="AP57"/>
      <c r="AQ57"/>
      <c r="AR57"/>
      <c r="AS57"/>
      <c r="AT57"/>
      <c r="AU57"/>
      <c r="AV57"/>
      <c r="AW57"/>
      <c r="AX57"/>
      <c r="AY57"/>
    </row>
    <row r="58" spans="16:51" ht="15.75">
      <c r="P58"/>
      <c r="Q58"/>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16:51" ht="15.75">
      <c r="P59"/>
      <c r="Q59"/>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16:51" ht="15.75">
      <c r="P60"/>
      <c r="Q60"/>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16:51" ht="15.75">
      <c r="P61"/>
      <c r="Q61"/>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16:51" ht="15.75">
      <c r="P62"/>
      <c r="Q62"/>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16:51" ht="15.75">
      <c r="P63"/>
      <c r="Q63"/>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16:51" ht="15.75">
      <c r="P64"/>
      <c r="Q64"/>
      <c r="R64"/>
      <c r="S64"/>
      <c r="T64"/>
      <c r="U64"/>
      <c r="V64"/>
      <c r="W64"/>
      <c r="X64"/>
      <c r="Y64"/>
      <c r="Z64"/>
      <c r="AA64"/>
      <c r="AB64"/>
      <c r="AC64"/>
      <c r="AD64"/>
      <c r="AE64"/>
      <c r="AF64"/>
      <c r="AG64"/>
      <c r="AH64"/>
      <c r="AI64"/>
      <c r="AJ64"/>
      <c r="AK64"/>
      <c r="AL64"/>
      <c r="AM64"/>
      <c r="AN64"/>
      <c r="AO64"/>
      <c r="AP64"/>
      <c r="AQ64"/>
      <c r="AR64"/>
      <c r="AS64"/>
      <c r="AT64"/>
      <c r="AU64"/>
      <c r="AV64"/>
      <c r="AW64"/>
      <c r="AX64"/>
      <c r="AY64"/>
    </row>
    <row r="65" spans="16:51" ht="15.75">
      <c r="P65"/>
      <c r="Q65"/>
      <c r="R65"/>
      <c r="S65"/>
      <c r="T65"/>
      <c r="U65"/>
      <c r="V65"/>
      <c r="W65"/>
      <c r="X65"/>
      <c r="Y65"/>
      <c r="Z65"/>
      <c r="AA65"/>
      <c r="AB65"/>
      <c r="AC65"/>
      <c r="AD65"/>
      <c r="AE65"/>
      <c r="AF65"/>
      <c r="AG65"/>
      <c r="AH65"/>
      <c r="AI65"/>
      <c r="AJ65"/>
      <c r="AK65"/>
      <c r="AL65"/>
      <c r="AM65"/>
      <c r="AN65"/>
      <c r="AO65"/>
      <c r="AP65"/>
      <c r="AQ65"/>
      <c r="AR65"/>
      <c r="AS65"/>
      <c r="AT65"/>
      <c r="AU65"/>
      <c r="AV65"/>
      <c r="AW65"/>
      <c r="AX65"/>
      <c r="AY65"/>
    </row>
    <row r="66" spans="16:51" ht="15.75">
      <c r="P66"/>
      <c r="Q66"/>
      <c r="R66"/>
      <c r="S66"/>
      <c r="T66"/>
      <c r="U66"/>
      <c r="V66"/>
      <c r="W66"/>
      <c r="X66"/>
      <c r="Y66"/>
      <c r="Z66"/>
      <c r="AA66"/>
      <c r="AB66"/>
      <c r="AC66"/>
      <c r="AD66"/>
      <c r="AE66"/>
      <c r="AF66"/>
      <c r="AG66"/>
      <c r="AH66"/>
      <c r="AI66"/>
      <c r="AJ66"/>
      <c r="AK66"/>
      <c r="AL66"/>
      <c r="AM66"/>
      <c r="AN66"/>
      <c r="AO66"/>
      <c r="AP66"/>
      <c r="AQ66"/>
      <c r="AR66"/>
      <c r="AS66"/>
      <c r="AT66"/>
      <c r="AU66"/>
      <c r="AV66"/>
      <c r="AW66"/>
      <c r="AX66"/>
      <c r="AY66"/>
    </row>
    <row r="67" spans="16:51" ht="15.75">
      <c r="P67"/>
      <c r="Q67"/>
      <c r="R67"/>
      <c r="S67"/>
      <c r="T67"/>
      <c r="U67"/>
      <c r="V67"/>
      <c r="W67"/>
      <c r="X67"/>
      <c r="Y67"/>
      <c r="Z67"/>
      <c r="AA67"/>
      <c r="AB67"/>
      <c r="AC67"/>
      <c r="AD67"/>
      <c r="AE67"/>
      <c r="AF67"/>
      <c r="AG67"/>
      <c r="AH67"/>
      <c r="AI67"/>
      <c r="AJ67"/>
      <c r="AK67"/>
      <c r="AL67"/>
      <c r="AM67"/>
      <c r="AN67"/>
      <c r="AO67"/>
      <c r="AP67"/>
      <c r="AQ67"/>
      <c r="AR67"/>
      <c r="AS67"/>
      <c r="AT67"/>
      <c r="AU67"/>
      <c r="AV67"/>
      <c r="AW67"/>
      <c r="AX67"/>
      <c r="AY67"/>
    </row>
    <row r="68" spans="16:51" ht="15.75">
      <c r="P68"/>
      <c r="Q68"/>
      <c r="R68"/>
      <c r="S68"/>
      <c r="T68"/>
      <c r="U68"/>
      <c r="V68"/>
      <c r="W68"/>
      <c r="X68"/>
      <c r="Y68"/>
      <c r="Z68"/>
      <c r="AA68"/>
      <c r="AB68"/>
      <c r="AC68"/>
      <c r="AD68"/>
      <c r="AE68"/>
      <c r="AF68"/>
      <c r="AG68"/>
      <c r="AH68"/>
      <c r="AI68"/>
      <c r="AJ68"/>
      <c r="AK68"/>
      <c r="AL68"/>
      <c r="AM68"/>
      <c r="AN68"/>
      <c r="AO68"/>
      <c r="AP68"/>
      <c r="AQ68"/>
      <c r="AR68"/>
      <c r="AS68"/>
      <c r="AT68"/>
      <c r="AU68"/>
      <c r="AV68"/>
      <c r="AW68"/>
      <c r="AX68"/>
      <c r="AY68"/>
    </row>
    <row r="69" spans="16:51" ht="15.75">
      <c r="P69"/>
      <c r="Q69"/>
      <c r="R69"/>
      <c r="S69"/>
      <c r="T69"/>
      <c r="U69"/>
      <c r="V69"/>
      <c r="W69"/>
      <c r="X69"/>
      <c r="Y69"/>
      <c r="Z69"/>
      <c r="AA69"/>
      <c r="AB69"/>
      <c r="AC69"/>
      <c r="AD69"/>
      <c r="AE69"/>
      <c r="AF69"/>
      <c r="AG69"/>
      <c r="AH69"/>
      <c r="AI69"/>
      <c r="AJ69"/>
      <c r="AK69"/>
      <c r="AL69"/>
      <c r="AM69"/>
      <c r="AN69"/>
      <c r="AO69"/>
      <c r="AP69"/>
      <c r="AQ69"/>
      <c r="AR69"/>
      <c r="AS69"/>
      <c r="AT69"/>
      <c r="AU69"/>
      <c r="AV69"/>
      <c r="AW69"/>
      <c r="AX69"/>
      <c r="AY69"/>
    </row>
    <row r="70" spans="16:51" ht="15.75">
      <c r="P70"/>
      <c r="Q70"/>
      <c r="R70"/>
      <c r="S70"/>
      <c r="T70"/>
      <c r="U70"/>
      <c r="V70"/>
      <c r="W70"/>
      <c r="X70"/>
      <c r="Y70"/>
      <c r="Z70"/>
      <c r="AA70"/>
      <c r="AB70"/>
      <c r="AC70"/>
      <c r="AD70"/>
      <c r="AE70"/>
      <c r="AF70"/>
      <c r="AG70"/>
      <c r="AH70"/>
      <c r="AI70"/>
      <c r="AJ70"/>
      <c r="AK70"/>
      <c r="AL70"/>
      <c r="AM70"/>
      <c r="AN70"/>
      <c r="AO70"/>
      <c r="AP70"/>
      <c r="AQ70"/>
      <c r="AR70"/>
      <c r="AS70"/>
      <c r="AT70"/>
      <c r="AU70"/>
      <c r="AV70"/>
      <c r="AW70"/>
      <c r="AX70"/>
      <c r="AY70"/>
    </row>
    <row r="71" spans="16:51" ht="15.75">
      <c r="P71"/>
      <c r="Q71"/>
      <c r="R71"/>
      <c r="S71"/>
      <c r="T71"/>
      <c r="U71"/>
      <c r="V71"/>
      <c r="W71"/>
      <c r="X71"/>
      <c r="Y71"/>
      <c r="Z71"/>
      <c r="AA71"/>
      <c r="AB71"/>
      <c r="AC71"/>
      <c r="AD71"/>
      <c r="AE71"/>
      <c r="AF71"/>
      <c r="AG71"/>
      <c r="AH71"/>
      <c r="AI71"/>
      <c r="AJ71"/>
      <c r="AK71"/>
      <c r="AL71"/>
      <c r="AM71"/>
      <c r="AN71"/>
      <c r="AO71"/>
      <c r="AP71"/>
      <c r="AQ71"/>
      <c r="AR71"/>
      <c r="AS71"/>
      <c r="AT71"/>
      <c r="AU71"/>
      <c r="AV71"/>
      <c r="AW71"/>
      <c r="AX71"/>
      <c r="AY71"/>
    </row>
    <row r="72" spans="16:51" ht="15.75">
      <c r="P72"/>
      <c r="Q72"/>
      <c r="R72"/>
      <c r="S72"/>
      <c r="T72"/>
      <c r="U72"/>
      <c r="V72"/>
      <c r="W72"/>
      <c r="X72"/>
      <c r="Y72"/>
      <c r="Z72"/>
      <c r="AA72"/>
      <c r="AB72"/>
      <c r="AC72"/>
      <c r="AD72"/>
      <c r="AE72"/>
      <c r="AF72"/>
      <c r="AG72"/>
      <c r="AH72"/>
      <c r="AI72"/>
      <c r="AJ72"/>
      <c r="AK72"/>
      <c r="AL72"/>
      <c r="AM72"/>
      <c r="AN72"/>
      <c r="AO72"/>
      <c r="AP72"/>
      <c r="AQ72"/>
      <c r="AR72"/>
      <c r="AS72"/>
      <c r="AT72"/>
      <c r="AU72"/>
      <c r="AV72"/>
      <c r="AW72"/>
      <c r="AX72"/>
      <c r="AY72"/>
    </row>
    <row r="73" spans="16:51" ht="15.75">
      <c r="P73"/>
      <c r="Q73"/>
      <c r="R73"/>
      <c r="S73"/>
      <c r="T73"/>
      <c r="U73"/>
      <c r="V73"/>
      <c r="W73"/>
      <c r="X73"/>
      <c r="Y73"/>
      <c r="Z73"/>
      <c r="AA73"/>
      <c r="AB73"/>
      <c r="AC73"/>
      <c r="AD73"/>
      <c r="AE73"/>
      <c r="AF73"/>
      <c r="AG73"/>
      <c r="AH73"/>
      <c r="AI73"/>
      <c r="AJ73"/>
      <c r="AK73"/>
      <c r="AL73"/>
      <c r="AM73"/>
      <c r="AN73"/>
      <c r="AO73"/>
      <c r="AP73"/>
      <c r="AQ73"/>
      <c r="AR73"/>
      <c r="AS73"/>
      <c r="AT73"/>
      <c r="AU73"/>
      <c r="AV73"/>
      <c r="AW73"/>
      <c r="AX73"/>
      <c r="AY73"/>
    </row>
    <row r="74" spans="16:51" ht="15.75">
      <c r="P74"/>
      <c r="Q74"/>
      <c r="R74"/>
      <c r="S74"/>
      <c r="T74"/>
      <c r="U74"/>
      <c r="V74"/>
      <c r="W74"/>
      <c r="X74"/>
      <c r="Y74"/>
      <c r="Z74"/>
      <c r="AA74"/>
      <c r="AB74"/>
      <c r="AC74"/>
      <c r="AD74"/>
      <c r="AE74"/>
      <c r="AF74"/>
      <c r="AG74"/>
      <c r="AH74"/>
      <c r="AI74"/>
      <c r="AJ74"/>
      <c r="AK74"/>
      <c r="AL74"/>
      <c r="AM74"/>
      <c r="AN74"/>
      <c r="AO74"/>
      <c r="AP74"/>
      <c r="AQ74"/>
      <c r="AR74"/>
      <c r="AS74"/>
      <c r="AT74"/>
      <c r="AU74"/>
      <c r="AV74"/>
      <c r="AW74"/>
      <c r="AX74"/>
      <c r="AY74"/>
    </row>
  </sheetData>
  <mergeCells count="123">
    <mergeCell ref="M30:M31"/>
    <mergeCell ref="N30:N31"/>
    <mergeCell ref="O30:O31"/>
    <mergeCell ref="K30:K31"/>
    <mergeCell ref="L30:L31"/>
    <mergeCell ref="C40:E40"/>
    <mergeCell ref="F40:H40"/>
    <mergeCell ref="K40:O42"/>
    <mergeCell ref="B41:J42"/>
    <mergeCell ref="B38:B39"/>
    <mergeCell ref="C38:E39"/>
    <mergeCell ref="F38:H39"/>
    <mergeCell ref="K38:O39"/>
    <mergeCell ref="N32:N33"/>
    <mergeCell ref="O32:O33"/>
    <mergeCell ref="A22:A23"/>
    <mergeCell ref="A24:A25"/>
    <mergeCell ref="A26:A27"/>
    <mergeCell ref="A28:A29"/>
    <mergeCell ref="A30:A31"/>
    <mergeCell ref="A32:A33"/>
    <mergeCell ref="O34:O35"/>
    <mergeCell ref="C37:E37"/>
    <mergeCell ref="F37:I37"/>
    <mergeCell ref="K37:O37"/>
    <mergeCell ref="B34:B35"/>
    <mergeCell ref="D34:D35"/>
    <mergeCell ref="K34:K35"/>
    <mergeCell ref="L34:L35"/>
    <mergeCell ref="M34:M35"/>
    <mergeCell ref="N34:N35"/>
    <mergeCell ref="O28:O29"/>
    <mergeCell ref="B30:B31"/>
    <mergeCell ref="D30:D31"/>
    <mergeCell ref="B32:B33"/>
    <mergeCell ref="D32:D33"/>
    <mergeCell ref="K32:K33"/>
    <mergeCell ref="L32:L33"/>
    <mergeCell ref="M32:M33"/>
    <mergeCell ref="B28:B29"/>
    <mergeCell ref="D28:D29"/>
    <mergeCell ref="K28:K29"/>
    <mergeCell ref="L28:L29"/>
    <mergeCell ref="M28:M29"/>
    <mergeCell ref="N28:N29"/>
    <mergeCell ref="O24:O25"/>
    <mergeCell ref="B26:B27"/>
    <mergeCell ref="D26:D27"/>
    <mergeCell ref="K26:K27"/>
    <mergeCell ref="L26:L27"/>
    <mergeCell ref="M26:M27"/>
    <mergeCell ref="N26:N27"/>
    <mergeCell ref="O26:O27"/>
    <mergeCell ref="B24:B25"/>
    <mergeCell ref="D24:D25"/>
    <mergeCell ref="K24:K25"/>
    <mergeCell ref="L24:L25"/>
    <mergeCell ref="M24:M25"/>
    <mergeCell ref="N24:N25"/>
    <mergeCell ref="O20:O21"/>
    <mergeCell ref="B22:B23"/>
    <mergeCell ref="D22:D23"/>
    <mergeCell ref="K22:K23"/>
    <mergeCell ref="L22:L23"/>
    <mergeCell ref="M22:M23"/>
    <mergeCell ref="N22:N23"/>
    <mergeCell ref="O22:O23"/>
    <mergeCell ref="M18:M19"/>
    <mergeCell ref="N18:N19"/>
    <mergeCell ref="O18:O19"/>
    <mergeCell ref="A20:A21"/>
    <mergeCell ref="B20:B21"/>
    <mergeCell ref="D20:D21"/>
    <mergeCell ref="K20:K21"/>
    <mergeCell ref="L20:L21"/>
    <mergeCell ref="M20:M21"/>
    <mergeCell ref="N20:N21"/>
    <mergeCell ref="M16:M17"/>
    <mergeCell ref="N16:N17"/>
    <mergeCell ref="O16:O17"/>
    <mergeCell ref="S16:T16"/>
    <mergeCell ref="S17:T17"/>
    <mergeCell ref="A18:A19"/>
    <mergeCell ref="B18:B19"/>
    <mergeCell ref="D18:D19"/>
    <mergeCell ref="K18:K19"/>
    <mergeCell ref="L18:L19"/>
    <mergeCell ref="S14:T14"/>
    <mergeCell ref="B15:B17"/>
    <mergeCell ref="C15:C17"/>
    <mergeCell ref="D15:D17"/>
    <mergeCell ref="E15:E17"/>
    <mergeCell ref="F15:F17"/>
    <mergeCell ref="G15:J16"/>
    <mergeCell ref="K15:L16"/>
    <mergeCell ref="M15:O15"/>
    <mergeCell ref="S15:T15"/>
    <mergeCell ref="R8:V8"/>
    <mergeCell ref="C9:G9"/>
    <mergeCell ref="L9:N9"/>
    <mergeCell ref="C10:G10"/>
    <mergeCell ref="L10:N14"/>
    <mergeCell ref="S10:U10"/>
    <mergeCell ref="C11:G11"/>
    <mergeCell ref="S11:U11"/>
    <mergeCell ref="C12:G13"/>
    <mergeCell ref="S12:U12"/>
    <mergeCell ref="B5:O5"/>
    <mergeCell ref="B6:O6"/>
    <mergeCell ref="C7:O7"/>
    <mergeCell ref="C8:G8"/>
    <mergeCell ref="H8:J14"/>
    <mergeCell ref="K8:O8"/>
    <mergeCell ref="B12:B13"/>
    <mergeCell ref="B14:G14"/>
    <mergeCell ref="B1:B4"/>
    <mergeCell ref="C1:I2"/>
    <mergeCell ref="J1:M1"/>
    <mergeCell ref="N1:O4"/>
    <mergeCell ref="J2:M2"/>
    <mergeCell ref="C3:I4"/>
    <mergeCell ref="J3:M3"/>
    <mergeCell ref="J4:M4"/>
  </mergeCells>
  <printOptions horizontalCentered="1"/>
  <pageMargins left="0.31496062992125984" right="0.31496062992125984" top="0.35433070866141736" bottom="0.35433070866141736" header="0.31496062992125984" footer="0.31496062992125984"/>
  <pageSetup paperSize="9" scale="4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13F90-6D98-4239-A74A-7F5F34267B6C}">
  <dimension ref="A1:IP75"/>
  <sheetViews>
    <sheetView tabSelected="1" topLeftCell="A29" zoomScale="70" zoomScaleNormal="70" zoomScaleSheetLayoutView="40" zoomScalePageLayoutView="60" workbookViewId="0">
      <selection activeCell="F62" sqref="F62"/>
    </sheetView>
  </sheetViews>
  <sheetFormatPr baseColWidth="10" defaultColWidth="12.5703125" defaultRowHeight="15"/>
  <cols>
    <col min="1" max="1" width="8.28515625" style="5" customWidth="1"/>
    <col min="2" max="2" width="66.28515625" style="5" customWidth="1"/>
    <col min="3" max="3" width="10.28515625" style="31" customWidth="1"/>
    <col min="4" max="4" width="19.7109375" style="5" customWidth="1"/>
    <col min="5" max="5" width="12.28515625" style="5" customWidth="1"/>
    <col min="6" max="6" width="20.140625" style="5" customWidth="1"/>
    <col min="7" max="7" width="16.28515625" style="5" customWidth="1"/>
    <col min="8" max="8" width="8" style="19" customWidth="1"/>
    <col min="9" max="9" width="13.28515625" style="5" customWidth="1"/>
    <col min="10" max="11" width="15.5703125" style="31" customWidth="1"/>
    <col min="12" max="12" width="14.85546875" style="32" customWidth="1"/>
    <col min="13" max="13" width="20.42578125" style="32" customWidth="1"/>
    <col min="14" max="14" width="16.28515625" style="5" customWidth="1"/>
    <col min="15" max="15" width="17" style="5" customWidth="1"/>
    <col min="16" max="16" width="15.85546875" style="5" customWidth="1"/>
    <col min="17" max="17" width="75.85546875" style="5" customWidth="1"/>
    <col min="18" max="18" width="14.42578125" style="5" bestFit="1" customWidth="1"/>
    <col min="19" max="19" width="14.42578125" style="5" customWidth="1"/>
    <col min="20" max="20" width="18.5703125" style="5" customWidth="1"/>
    <col min="21" max="21" width="33.85546875" style="5" customWidth="1"/>
    <col min="22" max="22" width="12.5703125" style="5" hidden="1" customWidth="1"/>
    <col min="23" max="23" width="24.28515625" style="5" customWidth="1"/>
    <col min="24" max="24" width="22.5703125" style="5" customWidth="1"/>
    <col min="25" max="26" width="12.5703125" style="5"/>
    <col min="27" max="27" width="16.85546875" style="5" customWidth="1"/>
    <col min="28" max="28" width="12.5703125" style="5"/>
    <col min="29" max="29" width="30.140625" style="5" customWidth="1"/>
    <col min="30" max="30" width="15.42578125" style="5" customWidth="1"/>
    <col min="31" max="31" width="15.85546875" style="5" customWidth="1"/>
    <col min="32" max="32" width="24.42578125" style="5" customWidth="1"/>
    <col min="33" max="33" width="17.140625" style="5" customWidth="1"/>
    <col min="34" max="16384" width="12.5703125" style="5"/>
  </cols>
  <sheetData>
    <row r="1" spans="2:250" s="1" customFormat="1" ht="37.5" customHeight="1">
      <c r="B1" s="365"/>
      <c r="C1" s="368" t="s">
        <v>31</v>
      </c>
      <c r="D1" s="369"/>
      <c r="E1" s="369"/>
      <c r="F1" s="369"/>
      <c r="G1" s="369"/>
      <c r="H1" s="369"/>
      <c r="I1" s="370"/>
      <c r="J1" s="371" t="s">
        <v>26</v>
      </c>
      <c r="K1" s="372"/>
      <c r="L1" s="372"/>
      <c r="M1" s="372"/>
      <c r="N1" s="373"/>
      <c r="O1" s="374"/>
      <c r="P1" s="375"/>
      <c r="Q1" s="9"/>
    </row>
    <row r="2" spans="2:250" s="1" customFormat="1" ht="37.5" customHeight="1">
      <c r="B2" s="366"/>
      <c r="C2" s="182"/>
      <c r="D2" s="183"/>
      <c r="E2" s="183"/>
      <c r="F2" s="183"/>
      <c r="G2" s="183"/>
      <c r="H2" s="183"/>
      <c r="I2" s="184"/>
      <c r="J2" s="185" t="s">
        <v>27</v>
      </c>
      <c r="K2" s="186"/>
      <c r="L2" s="186"/>
      <c r="M2" s="186"/>
      <c r="N2" s="187"/>
      <c r="O2" s="190"/>
      <c r="P2" s="355"/>
      <c r="Q2" s="9"/>
    </row>
    <row r="3" spans="2:250" s="1" customFormat="1" ht="33.75" customHeight="1">
      <c r="B3" s="366"/>
      <c r="C3" s="179" t="s">
        <v>32</v>
      </c>
      <c r="D3" s="180"/>
      <c r="E3" s="180"/>
      <c r="F3" s="180"/>
      <c r="G3" s="180"/>
      <c r="H3" s="180"/>
      <c r="I3" s="181"/>
      <c r="J3" s="185" t="s">
        <v>28</v>
      </c>
      <c r="K3" s="186"/>
      <c r="L3" s="186"/>
      <c r="M3" s="186"/>
      <c r="N3" s="187"/>
      <c r="O3" s="190"/>
      <c r="P3" s="355"/>
      <c r="Q3" s="9"/>
    </row>
    <row r="4" spans="2:250" s="1" customFormat="1" ht="38.25" customHeight="1">
      <c r="B4" s="367"/>
      <c r="C4" s="182"/>
      <c r="D4" s="183"/>
      <c r="E4" s="183"/>
      <c r="F4" s="183"/>
      <c r="G4" s="183"/>
      <c r="H4" s="183"/>
      <c r="I4" s="184"/>
      <c r="J4" s="185" t="s">
        <v>29</v>
      </c>
      <c r="K4" s="186"/>
      <c r="L4" s="186"/>
      <c r="M4" s="186"/>
      <c r="N4" s="187"/>
      <c r="O4" s="192"/>
      <c r="P4" s="376"/>
      <c r="Q4" s="9"/>
    </row>
    <row r="5" spans="2:250" s="1" customFormat="1" ht="38.25" customHeight="1" thickBot="1">
      <c r="B5" s="353"/>
      <c r="C5" s="354"/>
      <c r="D5" s="354"/>
      <c r="E5" s="354"/>
      <c r="F5" s="354"/>
      <c r="G5" s="354"/>
      <c r="H5" s="354"/>
      <c r="I5" s="354"/>
      <c r="J5" s="354"/>
      <c r="K5" s="354"/>
      <c r="L5" s="354"/>
      <c r="M5" s="354"/>
      <c r="N5" s="354"/>
      <c r="O5" s="354"/>
      <c r="P5" s="355"/>
      <c r="Q5" s="9"/>
    </row>
    <row r="6" spans="2:250" s="1" customFormat="1" ht="31.5" customHeight="1">
      <c r="B6" s="152" t="s">
        <v>70</v>
      </c>
      <c r="C6" s="153"/>
      <c r="D6" s="153"/>
      <c r="E6" s="153"/>
      <c r="F6" s="153"/>
      <c r="G6" s="153"/>
      <c r="H6" s="153"/>
      <c r="I6" s="153"/>
      <c r="J6" s="153"/>
      <c r="K6" s="153"/>
      <c r="L6" s="153"/>
      <c r="M6" s="153"/>
      <c r="N6" s="153"/>
      <c r="O6" s="153"/>
      <c r="P6" s="154"/>
      <c r="Q6" s="9"/>
    </row>
    <row r="7" spans="2:250" s="1" customFormat="1" ht="36" customHeight="1">
      <c r="B7" s="71" t="s">
        <v>111</v>
      </c>
      <c r="C7" s="155" t="s">
        <v>110</v>
      </c>
      <c r="D7" s="156"/>
      <c r="E7" s="156"/>
      <c r="F7" s="156"/>
      <c r="G7" s="156"/>
      <c r="H7" s="156"/>
      <c r="I7" s="156"/>
      <c r="J7" s="156"/>
      <c r="K7" s="156"/>
      <c r="L7" s="156"/>
      <c r="M7" s="156"/>
      <c r="N7" s="156"/>
      <c r="O7" s="156"/>
      <c r="P7" s="157"/>
    </row>
    <row r="8" spans="2:250" s="1" customFormat="1" ht="20.25">
      <c r="B8" s="10" t="s">
        <v>33</v>
      </c>
      <c r="C8" s="158" t="s">
        <v>71</v>
      </c>
      <c r="D8" s="159"/>
      <c r="E8" s="159"/>
      <c r="F8" s="159"/>
      <c r="G8" s="160"/>
      <c r="H8" s="356" t="s">
        <v>77</v>
      </c>
      <c r="I8" s="357"/>
      <c r="J8" s="358"/>
      <c r="K8" s="112"/>
      <c r="L8" s="170" t="s">
        <v>18</v>
      </c>
      <c r="M8" s="171"/>
      <c r="N8" s="171"/>
      <c r="O8" s="171"/>
      <c r="P8" s="172"/>
      <c r="Q8" s="11"/>
      <c r="S8" s="194"/>
      <c r="T8" s="194"/>
      <c r="U8" s="194"/>
      <c r="V8" s="194"/>
      <c r="W8" s="194"/>
    </row>
    <row r="9" spans="2:250" s="1" customFormat="1" ht="20.25">
      <c r="B9" s="12" t="s">
        <v>34</v>
      </c>
      <c r="C9" s="159" t="s">
        <v>72</v>
      </c>
      <c r="D9" s="159"/>
      <c r="E9" s="159"/>
      <c r="F9" s="159"/>
      <c r="G9" s="160"/>
      <c r="H9" s="359"/>
      <c r="I9" s="360"/>
      <c r="J9" s="361"/>
      <c r="K9" s="113"/>
      <c r="L9" s="106" t="s">
        <v>19</v>
      </c>
      <c r="M9" s="195" t="s">
        <v>20</v>
      </c>
      <c r="N9" s="195"/>
      <c r="O9" s="195"/>
      <c r="P9" s="72" t="s">
        <v>21</v>
      </c>
      <c r="Q9" s="11"/>
      <c r="S9" s="50"/>
      <c r="T9" s="50"/>
      <c r="U9" s="50"/>
      <c r="V9" s="50"/>
      <c r="W9" s="50"/>
    </row>
    <row r="10" spans="2:250" s="1" customFormat="1" ht="38.25" customHeight="1">
      <c r="B10" s="13" t="s">
        <v>35</v>
      </c>
      <c r="C10" s="196" t="s">
        <v>73</v>
      </c>
      <c r="D10" s="197"/>
      <c r="E10" s="197"/>
      <c r="F10" s="197"/>
      <c r="G10" s="198"/>
      <c r="H10" s="359"/>
      <c r="I10" s="360"/>
      <c r="J10" s="361"/>
      <c r="K10" s="113"/>
      <c r="L10" s="48"/>
      <c r="M10" s="199"/>
      <c r="N10" s="200"/>
      <c r="O10" s="201"/>
      <c r="P10" s="73"/>
      <c r="Q10" s="11"/>
      <c r="S10" s="51"/>
      <c r="T10" s="208"/>
      <c r="U10" s="208"/>
      <c r="V10" s="208"/>
      <c r="W10" s="51"/>
      <c r="Y10" s="49"/>
      <c r="Z10" s="49"/>
    </row>
    <row r="11" spans="2:250" s="1" customFormat="1" ht="92.25" customHeight="1">
      <c r="B11" s="14" t="s">
        <v>0</v>
      </c>
      <c r="C11" s="344" t="s">
        <v>74</v>
      </c>
      <c r="D11" s="345"/>
      <c r="E11" s="345"/>
      <c r="F11" s="345"/>
      <c r="G11" s="346"/>
      <c r="H11" s="359"/>
      <c r="I11" s="360"/>
      <c r="J11" s="361"/>
      <c r="K11" s="113"/>
      <c r="L11" s="48"/>
      <c r="M11" s="202"/>
      <c r="N11" s="203"/>
      <c r="O11" s="204"/>
      <c r="P11" s="74"/>
      <c r="Q11" s="11"/>
      <c r="S11" s="15"/>
      <c r="T11" s="209"/>
      <c r="U11" s="209"/>
      <c r="V11" s="209"/>
      <c r="W11" s="16"/>
      <c r="Y11" s="2"/>
      <c r="Z11" s="3"/>
      <c r="AA11" s="4"/>
    </row>
    <row r="12" spans="2:250" s="1" customFormat="1" ht="20.25">
      <c r="B12" s="173" t="s">
        <v>30</v>
      </c>
      <c r="C12" s="347" t="s">
        <v>79</v>
      </c>
      <c r="D12" s="348"/>
      <c r="E12" s="348"/>
      <c r="F12" s="348"/>
      <c r="G12" s="349"/>
      <c r="H12" s="359"/>
      <c r="I12" s="360"/>
      <c r="J12" s="361"/>
      <c r="K12" s="113"/>
      <c r="L12" s="48"/>
      <c r="M12" s="202"/>
      <c r="N12" s="203"/>
      <c r="O12" s="204"/>
      <c r="P12" s="74"/>
      <c r="Q12" s="11"/>
      <c r="S12" s="15"/>
      <c r="T12" s="209"/>
      <c r="U12" s="209"/>
      <c r="V12" s="209"/>
      <c r="W12" s="16"/>
      <c r="Y12" s="2"/>
      <c r="Z12" s="3"/>
      <c r="AA12" s="4"/>
    </row>
    <row r="13" spans="2:250" s="1" customFormat="1" ht="21" customHeight="1">
      <c r="B13" s="173"/>
      <c r="C13" s="350"/>
      <c r="D13" s="351"/>
      <c r="E13" s="351"/>
      <c r="F13" s="351"/>
      <c r="G13" s="352"/>
      <c r="H13" s="359"/>
      <c r="I13" s="360"/>
      <c r="J13" s="361"/>
      <c r="K13" s="113"/>
      <c r="L13" s="54"/>
      <c r="M13" s="202"/>
      <c r="N13" s="203"/>
      <c r="O13" s="204"/>
      <c r="P13" s="75"/>
      <c r="Q13" s="11"/>
      <c r="S13" s="15"/>
      <c r="T13" s="52"/>
      <c r="U13" s="52"/>
      <c r="V13" s="52"/>
      <c r="W13" s="16"/>
      <c r="Y13" s="2"/>
      <c r="Z13" s="3"/>
      <c r="AA13" s="4"/>
    </row>
    <row r="14" spans="2:250" s="1" customFormat="1" ht="15" customHeight="1" thickBot="1">
      <c r="B14" s="174" t="s">
        <v>78</v>
      </c>
      <c r="C14" s="175"/>
      <c r="D14" s="175"/>
      <c r="E14" s="175"/>
      <c r="F14" s="175"/>
      <c r="G14" s="175"/>
      <c r="H14" s="362"/>
      <c r="I14" s="363"/>
      <c r="J14" s="364"/>
      <c r="K14" s="114"/>
      <c r="L14" s="76"/>
      <c r="M14" s="205"/>
      <c r="N14" s="206"/>
      <c r="O14" s="207"/>
      <c r="P14" s="77"/>
      <c r="Q14" s="11"/>
      <c r="S14" s="17"/>
      <c r="T14" s="209"/>
      <c r="U14" s="209"/>
      <c r="V14" s="52"/>
      <c r="W14" s="16"/>
      <c r="X14" s="18"/>
      <c r="Y14" s="2"/>
      <c r="Z14" s="3"/>
      <c r="AA14" s="4"/>
    </row>
    <row r="15" spans="2:250" ht="28.5" customHeight="1">
      <c r="B15" s="330" t="s">
        <v>1</v>
      </c>
      <c r="C15" s="332" t="s">
        <v>39</v>
      </c>
      <c r="D15" s="335" t="s">
        <v>2</v>
      </c>
      <c r="E15" s="335" t="s">
        <v>22</v>
      </c>
      <c r="F15" s="335" t="s">
        <v>80</v>
      </c>
      <c r="G15" s="338" t="s">
        <v>41</v>
      </c>
      <c r="H15" s="339"/>
      <c r="I15" s="339"/>
      <c r="J15" s="340"/>
      <c r="K15" s="107"/>
      <c r="L15" s="240" t="s">
        <v>3</v>
      </c>
      <c r="M15" s="241"/>
      <c r="N15" s="244" t="s">
        <v>15</v>
      </c>
      <c r="O15" s="245"/>
      <c r="P15" s="246"/>
      <c r="Q15" s="231" t="s">
        <v>99</v>
      </c>
      <c r="R15" s="19"/>
      <c r="S15" s="20"/>
      <c r="T15" s="218"/>
      <c r="U15" s="218"/>
      <c r="V15" s="19"/>
      <c r="W15" s="21"/>
      <c r="X15" s="19"/>
      <c r="Y15" s="22"/>
      <c r="Z15" s="6"/>
      <c r="AA15" s="7"/>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row>
    <row r="16" spans="2:250" ht="33.75" customHeight="1">
      <c r="B16" s="331"/>
      <c r="C16" s="333"/>
      <c r="D16" s="336"/>
      <c r="E16" s="336"/>
      <c r="F16" s="336"/>
      <c r="G16" s="341"/>
      <c r="H16" s="342"/>
      <c r="I16" s="342"/>
      <c r="J16" s="343"/>
      <c r="K16" s="108"/>
      <c r="L16" s="242"/>
      <c r="M16" s="243"/>
      <c r="N16" s="251" t="s">
        <v>16</v>
      </c>
      <c r="O16" s="251" t="s">
        <v>23</v>
      </c>
      <c r="P16" s="216" t="s">
        <v>17</v>
      </c>
      <c r="Q16" s="232"/>
      <c r="R16" s="19"/>
      <c r="S16" s="23"/>
      <c r="T16" s="218"/>
      <c r="U16" s="218"/>
      <c r="V16" s="19"/>
      <c r="W16" s="24"/>
      <c r="X16" s="19"/>
      <c r="Y16" s="22"/>
      <c r="Z16" s="6"/>
      <c r="AA16" s="7"/>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row>
    <row r="17" spans="1:250" s="8" customFormat="1" ht="39.75" customHeight="1">
      <c r="B17" s="331"/>
      <c r="C17" s="334"/>
      <c r="D17" s="337"/>
      <c r="E17" s="337"/>
      <c r="F17" s="337"/>
      <c r="G17" s="148" t="s">
        <v>4</v>
      </c>
      <c r="H17" s="148" t="s">
        <v>5</v>
      </c>
      <c r="I17" s="149" t="s">
        <v>6</v>
      </c>
      <c r="J17" s="150" t="s">
        <v>7</v>
      </c>
      <c r="K17" s="126"/>
      <c r="L17" s="62" t="s">
        <v>8</v>
      </c>
      <c r="M17" s="59" t="s">
        <v>9</v>
      </c>
      <c r="N17" s="252"/>
      <c r="O17" s="252"/>
      <c r="P17" s="217"/>
      <c r="Q17" s="233"/>
      <c r="R17" s="23"/>
      <c r="T17" s="218"/>
      <c r="U17" s="218"/>
      <c r="W17" s="56"/>
      <c r="Y17" s="57"/>
      <c r="Z17" s="56"/>
      <c r="AA17" s="58"/>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23"/>
      <c r="GQ17" s="23"/>
      <c r="GR17" s="23"/>
      <c r="GS17" s="23"/>
      <c r="GT17" s="23"/>
      <c r="GU17" s="23"/>
      <c r="GV17" s="23"/>
      <c r="GW17" s="23"/>
      <c r="GX17" s="23"/>
      <c r="GY17" s="23"/>
      <c r="GZ17" s="23"/>
      <c r="HA17" s="23"/>
      <c r="HB17" s="23"/>
      <c r="HC17" s="23"/>
      <c r="HD17" s="23"/>
      <c r="HE17" s="23"/>
      <c r="HF17" s="23"/>
      <c r="HG17" s="23"/>
      <c r="HH17" s="23"/>
      <c r="HI17" s="23"/>
      <c r="HJ17" s="23"/>
      <c r="HK17" s="23"/>
      <c r="HL17" s="23"/>
      <c r="HM17" s="23"/>
      <c r="HN17" s="23"/>
      <c r="HO17" s="23"/>
      <c r="HP17" s="23"/>
      <c r="HQ17" s="23"/>
      <c r="HR17" s="23"/>
      <c r="HS17" s="23"/>
      <c r="HT17" s="23"/>
      <c r="HU17" s="23"/>
      <c r="HV17" s="23"/>
      <c r="HW17" s="23"/>
      <c r="HX17" s="23"/>
      <c r="HY17" s="23"/>
      <c r="HZ17" s="23"/>
      <c r="IA17" s="23"/>
      <c r="IB17" s="23"/>
      <c r="IC17" s="23"/>
      <c r="ID17" s="23"/>
      <c r="IE17" s="23"/>
      <c r="IF17" s="23"/>
      <c r="IG17" s="23"/>
      <c r="IH17" s="23"/>
      <c r="II17" s="23"/>
      <c r="IJ17" s="23"/>
      <c r="IK17" s="23"/>
      <c r="IL17" s="23"/>
      <c r="IM17" s="23"/>
      <c r="IN17" s="23"/>
      <c r="IO17" s="23"/>
      <c r="IP17" s="23"/>
    </row>
    <row r="18" spans="1:250" ht="27.75" customHeight="1">
      <c r="A18" s="311">
        <v>1</v>
      </c>
      <c r="B18" s="309" t="s">
        <v>50</v>
      </c>
      <c r="C18" s="67" t="s">
        <v>10</v>
      </c>
      <c r="D18" s="222" t="s">
        <v>57</v>
      </c>
      <c r="E18" s="68">
        <v>5</v>
      </c>
      <c r="F18" s="63">
        <v>106750000</v>
      </c>
      <c r="G18" s="63">
        <f>F18</f>
        <v>106750000</v>
      </c>
      <c r="H18" s="64">
        <v>0</v>
      </c>
      <c r="I18" s="65">
        <v>0</v>
      </c>
      <c r="J18" s="65">
        <v>0</v>
      </c>
      <c r="K18" s="127"/>
      <c r="L18" s="224">
        <v>45658</v>
      </c>
      <c r="M18" s="224">
        <v>46022</v>
      </c>
      <c r="N18" s="249">
        <f>+E19/E18</f>
        <v>0</v>
      </c>
      <c r="O18" s="249">
        <f>+G19/G18</f>
        <v>0</v>
      </c>
      <c r="P18" s="307" t="e">
        <f>+N18*N18/O18</f>
        <v>#DIV/0!</v>
      </c>
      <c r="Q18" s="303" t="s">
        <v>100</v>
      </c>
      <c r="R18" s="19"/>
      <c r="S18" s="8"/>
      <c r="T18" s="55"/>
      <c r="U18" s="55"/>
      <c r="W18" s="6"/>
      <c r="Y18" s="22"/>
      <c r="Z18" s="6"/>
      <c r="AA18" s="7"/>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row>
    <row r="19" spans="1:250" ht="37.5" customHeight="1">
      <c r="A19" s="311"/>
      <c r="B19" s="310"/>
      <c r="C19" s="67" t="s">
        <v>11</v>
      </c>
      <c r="D19" s="223"/>
      <c r="E19" s="68">
        <v>0</v>
      </c>
      <c r="F19" s="66">
        <v>0</v>
      </c>
      <c r="G19" s="66">
        <f t="shared" ref="G19:G33" si="0">F19</f>
        <v>0</v>
      </c>
      <c r="H19" s="64">
        <v>0</v>
      </c>
      <c r="I19" s="65">
        <v>0</v>
      </c>
      <c r="J19" s="65">
        <v>0</v>
      </c>
      <c r="K19" s="128"/>
      <c r="L19" s="225"/>
      <c r="M19" s="225"/>
      <c r="N19" s="250"/>
      <c r="O19" s="250"/>
      <c r="P19" s="308"/>
      <c r="Q19" s="303"/>
      <c r="R19" s="19"/>
      <c r="S19" s="8"/>
      <c r="T19" s="55"/>
      <c r="U19" s="55"/>
      <c r="W19" s="6"/>
      <c r="Y19" s="22"/>
      <c r="Z19" s="6"/>
      <c r="AA19" s="7"/>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row>
    <row r="20" spans="1:250" ht="24" customHeight="1">
      <c r="A20" s="311">
        <v>2</v>
      </c>
      <c r="B20" s="377" t="s">
        <v>64</v>
      </c>
      <c r="C20" s="67" t="s">
        <v>10</v>
      </c>
      <c r="D20" s="222" t="s">
        <v>63</v>
      </c>
      <c r="E20" s="68">
        <v>378</v>
      </c>
      <c r="F20" s="63">
        <v>117750000</v>
      </c>
      <c r="G20" s="63">
        <f t="shared" si="0"/>
        <v>117750000</v>
      </c>
      <c r="H20" s="64">
        <v>0</v>
      </c>
      <c r="I20" s="64">
        <v>0</v>
      </c>
      <c r="J20" s="64">
        <v>0</v>
      </c>
      <c r="K20" s="129"/>
      <c r="L20" s="224">
        <v>45658</v>
      </c>
      <c r="M20" s="224">
        <v>46022</v>
      </c>
      <c r="N20" s="249">
        <f>+E21/E20</f>
        <v>0</v>
      </c>
      <c r="O20" s="249">
        <f>+G21/G20</f>
        <v>0</v>
      </c>
      <c r="P20" s="307" t="e">
        <f>+N20*N20/O20</f>
        <v>#DIV/0!</v>
      </c>
      <c r="Q20" s="303" t="s">
        <v>107</v>
      </c>
      <c r="R20" s="19"/>
      <c r="S20" s="8"/>
      <c r="T20" s="82"/>
      <c r="U20" s="82"/>
      <c r="W20" s="6"/>
      <c r="Y20" s="22"/>
      <c r="Z20" s="6"/>
      <c r="AA20" s="7"/>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row>
    <row r="21" spans="1:250" ht="52.5" customHeight="1">
      <c r="A21" s="311"/>
      <c r="B21" s="378"/>
      <c r="C21" s="67" t="s">
        <v>11</v>
      </c>
      <c r="D21" s="223"/>
      <c r="E21" s="68">
        <v>0</v>
      </c>
      <c r="F21" s="66">
        <v>0</v>
      </c>
      <c r="G21" s="66">
        <f t="shared" si="0"/>
        <v>0</v>
      </c>
      <c r="H21" s="64">
        <v>0</v>
      </c>
      <c r="I21" s="64">
        <v>0</v>
      </c>
      <c r="J21" s="64">
        <v>0</v>
      </c>
      <c r="K21" s="130"/>
      <c r="L21" s="225"/>
      <c r="M21" s="225"/>
      <c r="N21" s="250"/>
      <c r="O21" s="250"/>
      <c r="P21" s="308"/>
      <c r="Q21" s="303"/>
      <c r="R21" s="19"/>
      <c r="S21" s="8"/>
      <c r="T21" s="82"/>
      <c r="U21" s="82"/>
      <c r="W21" s="6"/>
      <c r="Y21" s="22"/>
      <c r="Z21" s="6"/>
      <c r="AA21" s="7"/>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row>
    <row r="22" spans="1:250" ht="24" customHeight="1">
      <c r="A22" s="115">
        <v>3</v>
      </c>
      <c r="B22" s="329" t="s">
        <v>51</v>
      </c>
      <c r="C22" s="67" t="s">
        <v>10</v>
      </c>
      <c r="D22" s="222" t="s">
        <v>58</v>
      </c>
      <c r="E22" s="68">
        <v>4</v>
      </c>
      <c r="F22" s="63">
        <v>150750000</v>
      </c>
      <c r="G22" s="63">
        <f t="shared" si="0"/>
        <v>150750000</v>
      </c>
      <c r="H22" s="64">
        <v>0</v>
      </c>
      <c r="I22" s="64">
        <v>0</v>
      </c>
      <c r="J22" s="64">
        <v>0</v>
      </c>
      <c r="K22" s="129"/>
      <c r="L22" s="224">
        <v>45658</v>
      </c>
      <c r="M22" s="224">
        <v>46022</v>
      </c>
      <c r="N22" s="249">
        <f>+E23/E22</f>
        <v>0</v>
      </c>
      <c r="O22" s="249">
        <f>+G23/G22</f>
        <v>0</v>
      </c>
      <c r="P22" s="307" t="e">
        <f>+N22*N22/O22</f>
        <v>#DIV/0!</v>
      </c>
      <c r="Q22" s="303" t="s">
        <v>101</v>
      </c>
      <c r="R22" s="19"/>
      <c r="S22" s="8"/>
      <c r="T22" s="82"/>
      <c r="U22" s="82"/>
      <c r="W22" s="6"/>
      <c r="Y22" s="22"/>
      <c r="Z22" s="6"/>
      <c r="AA22" s="7"/>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row>
    <row r="23" spans="1:250" ht="28.5" customHeight="1">
      <c r="A23" s="115"/>
      <c r="B23" s="306"/>
      <c r="C23" s="67" t="s">
        <v>11</v>
      </c>
      <c r="D23" s="223"/>
      <c r="E23" s="68">
        <v>0</v>
      </c>
      <c r="F23" s="66">
        <v>0</v>
      </c>
      <c r="G23" s="66">
        <v>0</v>
      </c>
      <c r="H23" s="64">
        <v>0</v>
      </c>
      <c r="I23" s="64">
        <v>0</v>
      </c>
      <c r="J23" s="64">
        <v>0</v>
      </c>
      <c r="K23" s="130"/>
      <c r="L23" s="225"/>
      <c r="M23" s="225"/>
      <c r="N23" s="250"/>
      <c r="O23" s="250"/>
      <c r="P23" s="308"/>
      <c r="Q23" s="303"/>
      <c r="R23" s="19"/>
      <c r="S23" s="8"/>
      <c r="T23" s="82"/>
      <c r="U23" s="82"/>
      <c r="W23" s="6"/>
      <c r="Y23" s="22"/>
      <c r="Z23" s="6"/>
      <c r="AA23" s="7"/>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row>
    <row r="24" spans="1:250" ht="24" customHeight="1">
      <c r="A24" s="115">
        <v>4</v>
      </c>
      <c r="B24" s="329" t="s">
        <v>52</v>
      </c>
      <c r="C24" s="67" t="s">
        <v>10</v>
      </c>
      <c r="D24" s="222" t="s">
        <v>59</v>
      </c>
      <c r="E24" s="68">
        <v>3</v>
      </c>
      <c r="F24" s="63">
        <v>260750000</v>
      </c>
      <c r="G24" s="63">
        <f t="shared" si="0"/>
        <v>260750000</v>
      </c>
      <c r="H24" s="64">
        <v>0</v>
      </c>
      <c r="I24" s="64">
        <v>0</v>
      </c>
      <c r="J24" s="64">
        <v>0</v>
      </c>
      <c r="K24" s="129"/>
      <c r="L24" s="224">
        <v>45658</v>
      </c>
      <c r="M24" s="224">
        <v>46022</v>
      </c>
      <c r="N24" s="249">
        <f>+E25/E24</f>
        <v>0</v>
      </c>
      <c r="O24" s="249">
        <f>+G25/G24</f>
        <v>0</v>
      </c>
      <c r="P24" s="307" t="e">
        <f>+N24*N24/O24</f>
        <v>#DIV/0!</v>
      </c>
      <c r="Q24" s="303" t="s">
        <v>102</v>
      </c>
      <c r="R24" s="19"/>
      <c r="S24" s="8"/>
      <c r="T24" s="82"/>
      <c r="U24" s="82"/>
      <c r="W24" s="6"/>
      <c r="Y24" s="22"/>
      <c r="Z24" s="6"/>
      <c r="AA24" s="7"/>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row>
    <row r="25" spans="1:250" ht="57" customHeight="1">
      <c r="A25" s="115"/>
      <c r="B25" s="306"/>
      <c r="C25" s="67" t="s">
        <v>11</v>
      </c>
      <c r="D25" s="223"/>
      <c r="E25" s="68">
        <v>0</v>
      </c>
      <c r="F25" s="66">
        <v>0</v>
      </c>
      <c r="G25" s="66">
        <f>F25</f>
        <v>0</v>
      </c>
      <c r="H25" s="64">
        <v>0</v>
      </c>
      <c r="I25" s="64">
        <v>0</v>
      </c>
      <c r="J25" s="64">
        <v>0</v>
      </c>
      <c r="K25" s="130"/>
      <c r="L25" s="225"/>
      <c r="M25" s="225"/>
      <c r="N25" s="250"/>
      <c r="O25" s="250"/>
      <c r="P25" s="308"/>
      <c r="Q25" s="303"/>
      <c r="R25" s="19"/>
      <c r="S25" s="8"/>
      <c r="T25" s="82"/>
      <c r="U25" s="82"/>
      <c r="W25" s="6"/>
      <c r="Y25" s="22"/>
      <c r="Z25" s="6"/>
      <c r="AA25" s="7"/>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row>
    <row r="26" spans="1:250" ht="24" customHeight="1">
      <c r="A26" s="115">
        <v>5</v>
      </c>
      <c r="B26" s="329" t="s">
        <v>53</v>
      </c>
      <c r="C26" s="67" t="s">
        <v>10</v>
      </c>
      <c r="D26" s="222" t="s">
        <v>112</v>
      </c>
      <c r="E26" s="68">
        <v>4</v>
      </c>
      <c r="F26" s="63">
        <v>183750000</v>
      </c>
      <c r="G26" s="63">
        <f t="shared" si="0"/>
        <v>183750000</v>
      </c>
      <c r="H26" s="64">
        <v>0</v>
      </c>
      <c r="I26" s="64">
        <v>0</v>
      </c>
      <c r="J26" s="64">
        <v>0</v>
      </c>
      <c r="K26" s="129"/>
      <c r="L26" s="224">
        <v>45658</v>
      </c>
      <c r="M26" s="224">
        <v>46022</v>
      </c>
      <c r="N26" s="249">
        <f>+E27/E26</f>
        <v>0</v>
      </c>
      <c r="O26" s="249">
        <f>+G27/G26</f>
        <v>0</v>
      </c>
      <c r="P26" s="307" t="e">
        <f>+N26*N26/O26</f>
        <v>#DIV/0!</v>
      </c>
      <c r="Q26" s="303" t="s">
        <v>103</v>
      </c>
      <c r="R26" s="19"/>
      <c r="S26" s="8"/>
      <c r="T26" s="82"/>
      <c r="U26" s="82"/>
      <c r="W26" s="6"/>
      <c r="Y26" s="22"/>
      <c r="Z26" s="6"/>
      <c r="AA26" s="7"/>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row>
    <row r="27" spans="1:250" ht="24" customHeight="1">
      <c r="A27" s="115"/>
      <c r="B27" s="306"/>
      <c r="C27" s="67" t="s">
        <v>11</v>
      </c>
      <c r="D27" s="223"/>
      <c r="E27" s="68">
        <v>0</v>
      </c>
      <c r="F27" s="147">
        <v>0</v>
      </c>
      <c r="G27" s="66">
        <f t="shared" si="0"/>
        <v>0</v>
      </c>
      <c r="H27" s="64">
        <v>0</v>
      </c>
      <c r="I27" s="64">
        <v>0</v>
      </c>
      <c r="J27" s="64">
        <v>0</v>
      </c>
      <c r="K27" s="130"/>
      <c r="L27" s="225"/>
      <c r="M27" s="225"/>
      <c r="N27" s="250"/>
      <c r="O27" s="250"/>
      <c r="P27" s="308"/>
      <c r="Q27" s="303"/>
      <c r="R27" s="19"/>
      <c r="S27" s="8"/>
      <c r="T27" s="82"/>
      <c r="U27" s="82"/>
      <c r="W27" s="6"/>
      <c r="Y27" s="22"/>
      <c r="Z27" s="6"/>
      <c r="AA27" s="7"/>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row>
    <row r="28" spans="1:250" ht="24" customHeight="1">
      <c r="A28" s="115">
        <v>6</v>
      </c>
      <c r="B28" s="379" t="s">
        <v>54</v>
      </c>
      <c r="C28" s="67" t="s">
        <v>10</v>
      </c>
      <c r="D28" s="222" t="s">
        <v>65</v>
      </c>
      <c r="E28" s="68">
        <v>2</v>
      </c>
      <c r="F28" s="63">
        <v>216750000</v>
      </c>
      <c r="G28" s="63">
        <f t="shared" si="0"/>
        <v>216750000</v>
      </c>
      <c r="H28" s="64">
        <v>0</v>
      </c>
      <c r="I28" s="64">
        <v>0</v>
      </c>
      <c r="J28" s="64">
        <v>0</v>
      </c>
      <c r="K28" s="129"/>
      <c r="L28" s="224">
        <v>45658</v>
      </c>
      <c r="M28" s="224">
        <v>46022</v>
      </c>
      <c r="N28" s="249">
        <f>+E29/E28</f>
        <v>0</v>
      </c>
      <c r="O28" s="249">
        <f>+G29/G28</f>
        <v>0</v>
      </c>
      <c r="P28" s="307" t="e">
        <f>+N28*N28/O28</f>
        <v>#DIV/0!</v>
      </c>
      <c r="Q28" s="304" t="s">
        <v>104</v>
      </c>
      <c r="R28" s="19"/>
      <c r="S28" s="8"/>
      <c r="T28" s="82"/>
      <c r="U28" s="82"/>
      <c r="W28" s="6"/>
      <c r="Y28" s="22"/>
      <c r="Z28" s="6"/>
      <c r="AA28" s="7"/>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row>
    <row r="29" spans="1:250" ht="34.5" customHeight="1" thickBot="1">
      <c r="A29" s="115"/>
      <c r="B29" s="380"/>
      <c r="C29" s="103" t="s">
        <v>11</v>
      </c>
      <c r="D29" s="223"/>
      <c r="E29" s="68">
        <v>0</v>
      </c>
      <c r="F29" s="104">
        <v>0</v>
      </c>
      <c r="G29" s="66">
        <f t="shared" si="0"/>
        <v>0</v>
      </c>
      <c r="H29" s="64">
        <v>0</v>
      </c>
      <c r="I29" s="64">
        <v>0</v>
      </c>
      <c r="J29" s="64">
        <v>0</v>
      </c>
      <c r="K29" s="130"/>
      <c r="L29" s="225"/>
      <c r="M29" s="225"/>
      <c r="N29" s="250"/>
      <c r="O29" s="250"/>
      <c r="P29" s="308"/>
      <c r="Q29" s="304"/>
      <c r="R29" s="19"/>
      <c r="S29" s="8"/>
      <c r="T29" s="82"/>
      <c r="U29" s="82"/>
      <c r="W29" s="6"/>
      <c r="Y29" s="22"/>
      <c r="Z29" s="6"/>
      <c r="AA29" s="7"/>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row>
    <row r="30" spans="1:250" ht="31.5" customHeight="1">
      <c r="A30" s="115">
        <v>7</v>
      </c>
      <c r="B30" s="305" t="s">
        <v>55</v>
      </c>
      <c r="C30" s="67" t="s">
        <v>10</v>
      </c>
      <c r="D30" s="274" t="s">
        <v>61</v>
      </c>
      <c r="E30" s="68">
        <v>2</v>
      </c>
      <c r="F30" s="63">
        <v>95750000</v>
      </c>
      <c r="G30" s="63">
        <f t="shared" si="0"/>
        <v>95750000</v>
      </c>
      <c r="H30" s="64">
        <v>0</v>
      </c>
      <c r="I30" s="64">
        <v>0</v>
      </c>
      <c r="J30" s="64">
        <v>0</v>
      </c>
      <c r="K30" s="131"/>
      <c r="L30" s="224">
        <v>45658</v>
      </c>
      <c r="M30" s="224">
        <v>46022</v>
      </c>
      <c r="N30" s="90"/>
      <c r="O30" s="90"/>
      <c r="P30" s="145"/>
      <c r="Q30" s="303" t="s">
        <v>105</v>
      </c>
      <c r="R30" s="19"/>
      <c r="S30" s="8"/>
      <c r="T30" s="82"/>
      <c r="U30" s="82"/>
      <c r="W30" s="6"/>
      <c r="Y30" s="22"/>
      <c r="Z30" s="6"/>
      <c r="AA30" s="7"/>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row>
    <row r="31" spans="1:250" ht="27.75" customHeight="1">
      <c r="A31" s="115"/>
      <c r="B31" s="306"/>
      <c r="C31" s="67" t="s">
        <v>11</v>
      </c>
      <c r="D31" s="223"/>
      <c r="E31" s="68">
        <v>0</v>
      </c>
      <c r="F31" s="66">
        <v>0</v>
      </c>
      <c r="G31" s="66">
        <f t="shared" si="0"/>
        <v>0</v>
      </c>
      <c r="H31" s="64">
        <v>0</v>
      </c>
      <c r="I31" s="64">
        <v>0</v>
      </c>
      <c r="J31" s="64">
        <v>0</v>
      </c>
      <c r="K31" s="131"/>
      <c r="L31" s="225"/>
      <c r="M31" s="225"/>
      <c r="N31" s="89"/>
      <c r="O31" s="89"/>
      <c r="P31" s="146"/>
      <c r="Q31" s="303"/>
      <c r="R31" s="19"/>
      <c r="S31" s="8"/>
      <c r="T31" s="82"/>
      <c r="U31" s="82"/>
      <c r="W31" s="6"/>
      <c r="Y31" s="22"/>
      <c r="Z31" s="6"/>
      <c r="AA31" s="7"/>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row>
    <row r="32" spans="1:250" ht="27.75" customHeight="1">
      <c r="A32" s="115">
        <v>8</v>
      </c>
      <c r="B32" s="329" t="s">
        <v>56</v>
      </c>
      <c r="C32" s="67" t="s">
        <v>10</v>
      </c>
      <c r="D32" s="222" t="s">
        <v>62</v>
      </c>
      <c r="E32" s="68">
        <v>1</v>
      </c>
      <c r="F32" s="63">
        <v>117750000</v>
      </c>
      <c r="G32" s="63">
        <f t="shared" si="0"/>
        <v>117750000</v>
      </c>
      <c r="H32" s="64">
        <v>0</v>
      </c>
      <c r="I32" s="65">
        <v>0</v>
      </c>
      <c r="J32" s="65">
        <v>0</v>
      </c>
      <c r="K32" s="127"/>
      <c r="L32" s="224">
        <v>45658</v>
      </c>
      <c r="M32" s="224">
        <v>46022</v>
      </c>
      <c r="N32" s="249">
        <f>+E33/E32</f>
        <v>0</v>
      </c>
      <c r="O32" s="249">
        <f>+G33/G32</f>
        <v>0</v>
      </c>
      <c r="P32" s="307" t="e">
        <f>+N32*N32/O32</f>
        <v>#DIV/0!</v>
      </c>
      <c r="Q32" s="303" t="s">
        <v>106</v>
      </c>
      <c r="R32" s="19"/>
      <c r="S32" s="8"/>
      <c r="T32" s="55"/>
      <c r="U32" s="55"/>
      <c r="W32" s="6"/>
      <c r="Y32" s="22"/>
      <c r="Z32" s="6"/>
      <c r="AA32" s="7"/>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row>
    <row r="33" spans="2:250" ht="24" customHeight="1">
      <c r="B33" s="306"/>
      <c r="C33" s="67" t="s">
        <v>11</v>
      </c>
      <c r="D33" s="223"/>
      <c r="E33" s="68">
        <v>0</v>
      </c>
      <c r="F33" s="66">
        <v>0</v>
      </c>
      <c r="G33" s="66">
        <f t="shared" si="0"/>
        <v>0</v>
      </c>
      <c r="H33" s="64">
        <v>0</v>
      </c>
      <c r="I33" s="65">
        <v>0</v>
      </c>
      <c r="J33" s="65">
        <v>0</v>
      </c>
      <c r="K33" s="128"/>
      <c r="L33" s="225"/>
      <c r="M33" s="225"/>
      <c r="N33" s="250"/>
      <c r="O33" s="250"/>
      <c r="P33" s="308"/>
      <c r="Q33" s="303"/>
      <c r="R33" s="19"/>
      <c r="S33" s="8"/>
      <c r="T33" s="55"/>
      <c r="U33" s="55"/>
      <c r="W33" s="6"/>
      <c r="Y33" s="22"/>
      <c r="Z33" s="6"/>
      <c r="AA33" s="7"/>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row>
    <row r="34" spans="2:250" ht="15.75" customHeight="1">
      <c r="B34" s="267" t="s">
        <v>24</v>
      </c>
      <c r="C34" s="53" t="s">
        <v>10</v>
      </c>
      <c r="D34" s="269"/>
      <c r="E34" s="38">
        <f t="shared" ref="E34:G35" si="1">SUM(E18+E20+E22+E24+E26+E28+E30+E32)</f>
        <v>399</v>
      </c>
      <c r="F34" s="25">
        <f>SUM(F18+F20+F22+F24+F26+F28+F30+F32)</f>
        <v>1250000000</v>
      </c>
      <c r="G34" s="25">
        <f t="shared" si="1"/>
        <v>1250000000</v>
      </c>
      <c r="H34" s="26"/>
      <c r="I34" s="26"/>
      <c r="J34" s="33"/>
      <c r="K34" s="132"/>
      <c r="L34" s="224">
        <v>45658</v>
      </c>
      <c r="M34" s="224">
        <v>46022</v>
      </c>
      <c r="N34" s="327"/>
      <c r="O34" s="327"/>
      <c r="P34" s="328"/>
      <c r="Q34" s="29"/>
    </row>
    <row r="35" spans="2:250" ht="16.5" customHeight="1" thickBot="1">
      <c r="B35" s="268"/>
      <c r="C35" s="34" t="s">
        <v>11</v>
      </c>
      <c r="D35" s="270"/>
      <c r="E35" s="38">
        <f t="shared" si="1"/>
        <v>0</v>
      </c>
      <c r="F35" s="45">
        <f t="shared" si="1"/>
        <v>0</v>
      </c>
      <c r="G35" s="45">
        <f t="shared" si="1"/>
        <v>0</v>
      </c>
      <c r="H35" s="35"/>
      <c r="I35" s="36"/>
      <c r="J35" s="37"/>
      <c r="K35" s="133"/>
      <c r="L35" s="225"/>
      <c r="M35" s="225"/>
      <c r="N35" s="327"/>
      <c r="O35" s="327"/>
      <c r="P35" s="328"/>
    </row>
    <row r="36" spans="2:250" ht="16.5" thickBot="1">
      <c r="B36" s="39"/>
      <c r="C36" s="27"/>
      <c r="D36" s="91"/>
      <c r="E36" s="91"/>
      <c r="F36" s="92"/>
      <c r="G36" s="93"/>
      <c r="H36" s="94"/>
      <c r="I36" s="94"/>
      <c r="J36" s="40"/>
      <c r="K36" s="134"/>
      <c r="L36" s="141"/>
      <c r="M36" s="141"/>
      <c r="N36" s="142"/>
      <c r="O36" s="143"/>
      <c r="P36" s="144"/>
    </row>
    <row r="37" spans="2:250" ht="23.25">
      <c r="B37" s="41" t="s">
        <v>12</v>
      </c>
      <c r="C37" s="259" t="s">
        <v>13</v>
      </c>
      <c r="D37" s="260"/>
      <c r="E37" s="261"/>
      <c r="F37" s="262" t="s">
        <v>14</v>
      </c>
      <c r="G37" s="263"/>
      <c r="H37" s="263"/>
      <c r="I37" s="263"/>
      <c r="J37" s="42"/>
      <c r="K37" s="109"/>
      <c r="L37" s="322" t="s">
        <v>109</v>
      </c>
      <c r="M37" s="323"/>
      <c r="N37" s="323"/>
      <c r="O37" s="323"/>
      <c r="P37" s="324"/>
    </row>
    <row r="38" spans="2:250" ht="24.75" customHeight="1">
      <c r="B38" s="289" t="s">
        <v>36</v>
      </c>
      <c r="C38" s="296" t="s">
        <v>37</v>
      </c>
      <c r="D38" s="290"/>
      <c r="E38" s="291"/>
      <c r="F38" s="325" t="s">
        <v>38</v>
      </c>
      <c r="G38" s="298"/>
      <c r="H38" s="299"/>
      <c r="I38" s="30" t="s">
        <v>10</v>
      </c>
      <c r="J38" s="43">
        <v>0.75</v>
      </c>
      <c r="K38" s="135"/>
      <c r="L38" s="326" t="s">
        <v>108</v>
      </c>
      <c r="M38" s="301"/>
      <c r="N38" s="301"/>
      <c r="O38" s="301"/>
      <c r="P38" s="302"/>
    </row>
    <row r="39" spans="2:250" ht="15" customHeight="1" thickBot="1">
      <c r="B39" s="295"/>
      <c r="C39" s="275"/>
      <c r="D39" s="276"/>
      <c r="E39" s="277"/>
      <c r="F39" s="278"/>
      <c r="G39" s="279"/>
      <c r="H39" s="280"/>
      <c r="I39" s="34" t="s">
        <v>11</v>
      </c>
      <c r="J39" s="44">
        <v>0</v>
      </c>
      <c r="K39" s="136"/>
      <c r="L39" s="326"/>
      <c r="M39" s="301"/>
      <c r="N39" s="301"/>
      <c r="O39" s="301"/>
      <c r="P39" s="302"/>
    </row>
    <row r="40" spans="2:250" ht="23.25" customHeight="1" thickBot="1">
      <c r="B40" s="46"/>
      <c r="C40" s="275"/>
      <c r="D40" s="276"/>
      <c r="E40" s="277"/>
      <c r="F40" s="278"/>
      <c r="G40" s="279"/>
      <c r="H40" s="280"/>
      <c r="I40" s="47" t="s">
        <v>11</v>
      </c>
      <c r="J40" s="44">
        <v>0</v>
      </c>
      <c r="K40" s="136"/>
      <c r="L40" s="312" t="s">
        <v>25</v>
      </c>
      <c r="M40" s="313"/>
      <c r="N40" s="313"/>
      <c r="O40" s="313"/>
      <c r="P40" s="314"/>
    </row>
    <row r="41" spans="2:250" ht="15.75">
      <c r="B41" s="318" t="s">
        <v>69</v>
      </c>
      <c r="C41" s="319"/>
      <c r="D41" s="319"/>
      <c r="E41" s="319"/>
      <c r="F41" s="319"/>
      <c r="G41" s="319"/>
      <c r="H41" s="319"/>
      <c r="I41" s="319"/>
      <c r="J41" s="320"/>
      <c r="K41" s="111"/>
      <c r="L41" s="312"/>
      <c r="M41" s="313"/>
      <c r="N41" s="313"/>
      <c r="O41" s="313"/>
      <c r="P41" s="314"/>
    </row>
    <row r="42" spans="2:250" ht="16.5" thickBot="1">
      <c r="B42" s="295"/>
      <c r="C42" s="276"/>
      <c r="D42" s="276"/>
      <c r="E42" s="276"/>
      <c r="F42" s="276"/>
      <c r="G42" s="276"/>
      <c r="H42" s="276"/>
      <c r="I42" s="276"/>
      <c r="J42" s="321"/>
      <c r="K42" s="110"/>
      <c r="L42" s="315"/>
      <c r="M42" s="316"/>
      <c r="N42" s="316"/>
      <c r="O42" s="316"/>
      <c r="P42" s="317"/>
      <c r="Q42"/>
      <c r="R42"/>
      <c r="S42"/>
      <c r="T42"/>
      <c r="U42"/>
      <c r="V42"/>
      <c r="W42"/>
      <c r="X42"/>
      <c r="Y42"/>
      <c r="Z42"/>
      <c r="AA42"/>
      <c r="AB42"/>
      <c r="AC42"/>
      <c r="AD42"/>
      <c r="AE42"/>
      <c r="AF42"/>
      <c r="AG42"/>
      <c r="AH42"/>
      <c r="AI42"/>
      <c r="AJ42"/>
      <c r="AK42"/>
      <c r="AL42"/>
      <c r="AM42"/>
      <c r="AN42"/>
      <c r="AO42"/>
      <c r="AP42"/>
      <c r="AQ42"/>
      <c r="AR42"/>
      <c r="AS42"/>
      <c r="AT42"/>
      <c r="AU42"/>
      <c r="AV42"/>
      <c r="AW42"/>
      <c r="AX42"/>
      <c r="AY42"/>
      <c r="AZ42"/>
    </row>
    <row r="43" spans="2:250" ht="16.5" thickBot="1">
      <c r="B43" s="97"/>
      <c r="C43" s="98"/>
      <c r="D43" s="99"/>
      <c r="E43" s="99"/>
      <c r="F43" s="99"/>
      <c r="G43" s="99"/>
      <c r="H43" s="100"/>
      <c r="I43" s="99"/>
      <c r="J43" s="98"/>
      <c r="K43" s="98"/>
      <c r="L43" s="101"/>
      <c r="M43" s="101"/>
      <c r="N43" s="99"/>
      <c r="O43" s="99"/>
      <c r="P43" s="102"/>
      <c r="Q43"/>
      <c r="R43"/>
      <c r="S43"/>
      <c r="T43"/>
      <c r="U43"/>
      <c r="V43"/>
      <c r="W43"/>
      <c r="X43"/>
      <c r="Y43"/>
      <c r="Z43"/>
      <c r="AA43"/>
      <c r="AB43"/>
      <c r="AC43"/>
      <c r="AD43"/>
      <c r="AE43"/>
      <c r="AF43"/>
      <c r="AG43"/>
      <c r="AH43"/>
      <c r="AI43"/>
      <c r="AJ43"/>
      <c r="AK43"/>
      <c r="AL43"/>
      <c r="AM43"/>
      <c r="AN43"/>
      <c r="AO43"/>
      <c r="AP43"/>
      <c r="AQ43"/>
      <c r="AR43"/>
      <c r="AS43"/>
      <c r="AT43"/>
      <c r="AU43"/>
      <c r="AV43"/>
      <c r="AW43"/>
      <c r="AX43"/>
      <c r="AY43"/>
      <c r="AZ43"/>
    </row>
    <row r="44" spans="2:250" ht="15.75">
      <c r="F44" s="5">
        <f>SUM(E35/E34)*100</f>
        <v>0</v>
      </c>
      <c r="H44" s="69">
        <v>0.75</v>
      </c>
      <c r="I44" s="5">
        <f>SUM(H44/8)*100</f>
        <v>9.375</v>
      </c>
      <c r="J44" s="70"/>
      <c r="K44" s="70"/>
      <c r="Q44"/>
      <c r="R44"/>
      <c r="S44"/>
      <c r="T44"/>
      <c r="U44"/>
      <c r="V44"/>
      <c r="W44"/>
      <c r="X44"/>
      <c r="Y44"/>
      <c r="Z44"/>
      <c r="AA44"/>
      <c r="AB44"/>
      <c r="AC44"/>
      <c r="AD44"/>
      <c r="AE44"/>
      <c r="AF44"/>
      <c r="AG44"/>
      <c r="AH44"/>
      <c r="AI44"/>
      <c r="AJ44"/>
      <c r="AK44"/>
      <c r="AL44"/>
      <c r="AM44"/>
      <c r="AN44"/>
      <c r="AO44"/>
      <c r="AP44"/>
      <c r="AQ44"/>
      <c r="AR44"/>
      <c r="AS44"/>
      <c r="AT44"/>
      <c r="AU44"/>
      <c r="AV44"/>
      <c r="AW44"/>
      <c r="AX44"/>
      <c r="AY44"/>
      <c r="AZ44"/>
    </row>
    <row r="45" spans="2:250" ht="15.75">
      <c r="F45" s="123" t="s">
        <v>95</v>
      </c>
      <c r="G45" s="137" t="s">
        <v>2</v>
      </c>
      <c r="H45" s="138" t="s">
        <v>10</v>
      </c>
      <c r="I45" s="137" t="s">
        <v>11</v>
      </c>
      <c r="J45" s="139" t="s">
        <v>96</v>
      </c>
      <c r="K45" s="139" t="s">
        <v>98</v>
      </c>
      <c r="L45" s="140" t="s">
        <v>97</v>
      </c>
      <c r="Q45"/>
      <c r="R45"/>
      <c r="S45"/>
      <c r="T45"/>
      <c r="U45"/>
      <c r="V45"/>
      <c r="W45"/>
      <c r="X45"/>
      <c r="Y45"/>
      <c r="Z45"/>
      <c r="AA45"/>
      <c r="AB45"/>
      <c r="AC45"/>
      <c r="AD45"/>
      <c r="AE45"/>
      <c r="AF45"/>
      <c r="AG45"/>
      <c r="AH45"/>
      <c r="AI45"/>
      <c r="AJ45"/>
      <c r="AK45"/>
      <c r="AL45"/>
      <c r="AM45"/>
      <c r="AN45"/>
      <c r="AO45"/>
      <c r="AP45"/>
      <c r="AQ45"/>
      <c r="AR45"/>
      <c r="AS45"/>
      <c r="AT45"/>
      <c r="AU45"/>
      <c r="AV45"/>
      <c r="AW45"/>
      <c r="AX45"/>
      <c r="AY45"/>
      <c r="AZ45"/>
    </row>
    <row r="46" spans="2:250" ht="30.75">
      <c r="F46" s="116" t="s">
        <v>44</v>
      </c>
      <c r="G46" s="121" t="s">
        <v>87</v>
      </c>
      <c r="H46" s="117">
        <v>5</v>
      </c>
      <c r="I46" s="116">
        <v>0</v>
      </c>
      <c r="J46" s="118">
        <f>SUM(L46/H46)</f>
        <v>1.8749999999999999E-2</v>
      </c>
      <c r="K46" s="118">
        <f>SUM(I46*J46)*100</f>
        <v>0</v>
      </c>
      <c r="L46" s="125">
        <v>9.375E-2</v>
      </c>
      <c r="Q46"/>
      <c r="R46"/>
      <c r="S46"/>
      <c r="T46"/>
      <c r="U46"/>
      <c r="V46"/>
      <c r="W46"/>
      <c r="X46"/>
      <c r="Y46"/>
      <c r="Z46"/>
      <c r="AA46"/>
      <c r="AB46"/>
      <c r="AC46"/>
      <c r="AD46"/>
      <c r="AE46"/>
      <c r="AF46"/>
      <c r="AG46"/>
      <c r="AH46"/>
      <c r="AI46"/>
      <c r="AJ46"/>
      <c r="AK46"/>
      <c r="AL46"/>
      <c r="AM46"/>
      <c r="AN46"/>
      <c r="AO46"/>
      <c r="AP46"/>
      <c r="AQ46"/>
      <c r="AR46"/>
      <c r="AS46"/>
      <c r="AT46"/>
      <c r="AU46"/>
      <c r="AV46"/>
      <c r="AW46"/>
      <c r="AX46"/>
      <c r="AY46"/>
      <c r="AZ46"/>
    </row>
    <row r="47" spans="2:250" ht="45.75">
      <c r="F47" s="116" t="s">
        <v>45</v>
      </c>
      <c r="G47" s="121" t="s">
        <v>88</v>
      </c>
      <c r="H47" s="117">
        <v>378</v>
      </c>
      <c r="I47" s="116">
        <v>0</v>
      </c>
      <c r="J47" s="118">
        <f t="shared" ref="J47:J53" si="2">SUM(L47/H47)</f>
        <v>2.48015873015873E-4</v>
      </c>
      <c r="K47" s="118">
        <f t="shared" ref="K47:K53" si="3">SUM(I47*J47)*100</f>
        <v>0</v>
      </c>
      <c r="L47" s="125">
        <v>9.375E-2</v>
      </c>
      <c r="M47" s="32">
        <v>0.08</v>
      </c>
      <c r="Q47"/>
      <c r="R47"/>
      <c r="S47"/>
      <c r="T47"/>
      <c r="U47"/>
      <c r="V47"/>
      <c r="W47"/>
      <c r="X47"/>
      <c r="Y47"/>
      <c r="Z47"/>
      <c r="AA47"/>
      <c r="AB47"/>
      <c r="AC47"/>
      <c r="AD47"/>
      <c r="AE47"/>
      <c r="AF47"/>
      <c r="AG47"/>
      <c r="AH47"/>
      <c r="AI47"/>
      <c r="AJ47"/>
      <c r="AK47"/>
      <c r="AL47"/>
      <c r="AM47"/>
      <c r="AN47"/>
      <c r="AO47"/>
      <c r="AP47"/>
      <c r="AQ47"/>
      <c r="AR47"/>
      <c r="AS47"/>
      <c r="AT47"/>
      <c r="AU47"/>
      <c r="AV47"/>
      <c r="AW47"/>
      <c r="AX47"/>
      <c r="AY47"/>
      <c r="AZ47"/>
    </row>
    <row r="48" spans="2:250" ht="60.75">
      <c r="F48" s="116" t="s">
        <v>81</v>
      </c>
      <c r="G48" s="122" t="s">
        <v>89</v>
      </c>
      <c r="H48" s="120">
        <v>4</v>
      </c>
      <c r="I48" s="119">
        <v>0</v>
      </c>
      <c r="J48" s="118">
        <f t="shared" si="2"/>
        <v>2.34375E-2</v>
      </c>
      <c r="K48" s="118">
        <f t="shared" si="3"/>
        <v>0</v>
      </c>
      <c r="L48" s="125">
        <v>9.375E-2</v>
      </c>
      <c r="N48" s="81"/>
      <c r="Q48"/>
      <c r="R48"/>
      <c r="S48"/>
      <c r="T48"/>
      <c r="U48"/>
      <c r="V48"/>
      <c r="W48"/>
      <c r="X48"/>
      <c r="Y48"/>
      <c r="Z48"/>
      <c r="AA48"/>
      <c r="AB48"/>
      <c r="AC48"/>
      <c r="AD48"/>
      <c r="AE48"/>
      <c r="AF48"/>
      <c r="AG48"/>
      <c r="AH48"/>
      <c r="AI48"/>
      <c r="AJ48"/>
      <c r="AK48"/>
      <c r="AL48"/>
      <c r="AM48"/>
      <c r="AN48"/>
      <c r="AO48"/>
      <c r="AP48"/>
      <c r="AQ48"/>
      <c r="AR48"/>
      <c r="AS48"/>
      <c r="AT48"/>
      <c r="AU48"/>
      <c r="AV48"/>
      <c r="AW48"/>
      <c r="AX48"/>
      <c r="AY48"/>
      <c r="AZ48"/>
    </row>
    <row r="49" spans="6:52" ht="90.75">
      <c r="F49" s="116" t="s">
        <v>82</v>
      </c>
      <c r="G49" s="121" t="s">
        <v>90</v>
      </c>
      <c r="H49" s="117">
        <v>3</v>
      </c>
      <c r="I49" s="116">
        <v>3</v>
      </c>
      <c r="J49" s="118">
        <f>SUM(L49/H49)</f>
        <v>3.125E-2</v>
      </c>
      <c r="K49" s="118">
        <f>SUM(I49*J49)*100</f>
        <v>9.375</v>
      </c>
      <c r="L49" s="125">
        <v>9.375E-2</v>
      </c>
      <c r="Q49"/>
      <c r="R49"/>
      <c r="S49"/>
      <c r="T49"/>
      <c r="U49"/>
      <c r="V49"/>
      <c r="W49"/>
      <c r="X49"/>
      <c r="Y49"/>
      <c r="Z49"/>
      <c r="AA49"/>
      <c r="AB49"/>
      <c r="AC49"/>
      <c r="AD49"/>
      <c r="AE49"/>
      <c r="AF49"/>
      <c r="AG49"/>
      <c r="AH49"/>
      <c r="AI49"/>
      <c r="AJ49"/>
      <c r="AK49"/>
      <c r="AL49"/>
      <c r="AM49"/>
      <c r="AN49"/>
      <c r="AO49"/>
      <c r="AP49"/>
      <c r="AQ49"/>
      <c r="AR49"/>
      <c r="AS49"/>
      <c r="AT49"/>
      <c r="AU49"/>
      <c r="AV49"/>
      <c r="AW49"/>
      <c r="AX49"/>
      <c r="AY49"/>
      <c r="AZ49"/>
    </row>
    <row r="50" spans="6:52" ht="45.75">
      <c r="F50" s="116" t="s">
        <v>83</v>
      </c>
      <c r="G50" s="121" t="s">
        <v>91</v>
      </c>
      <c r="H50" s="117">
        <v>1</v>
      </c>
      <c r="I50" s="116">
        <v>1</v>
      </c>
      <c r="J50" s="118">
        <f t="shared" si="2"/>
        <v>9.375E-2</v>
      </c>
      <c r="K50" s="118">
        <f t="shared" si="3"/>
        <v>9.375</v>
      </c>
      <c r="L50" s="125">
        <v>9.375E-2</v>
      </c>
      <c r="Q50"/>
      <c r="R50"/>
      <c r="S50"/>
      <c r="T50"/>
      <c r="U50"/>
      <c r="V50"/>
      <c r="W50"/>
      <c r="X50"/>
      <c r="Y50"/>
      <c r="Z50"/>
      <c r="AA50"/>
      <c r="AB50"/>
      <c r="AC50"/>
      <c r="AD50"/>
      <c r="AE50"/>
      <c r="AF50"/>
      <c r="AG50"/>
      <c r="AH50"/>
      <c r="AI50"/>
      <c r="AJ50"/>
      <c r="AK50"/>
      <c r="AL50"/>
      <c r="AM50"/>
      <c r="AN50"/>
      <c r="AO50"/>
      <c r="AP50"/>
      <c r="AQ50"/>
      <c r="AR50"/>
      <c r="AS50"/>
      <c r="AT50"/>
      <c r="AU50"/>
      <c r="AV50"/>
      <c r="AW50"/>
      <c r="AX50"/>
      <c r="AY50"/>
      <c r="AZ50"/>
    </row>
    <row r="51" spans="6:52" ht="45.75">
      <c r="F51" s="116" t="s">
        <v>84</v>
      </c>
      <c r="G51" s="121" t="s">
        <v>92</v>
      </c>
      <c r="H51" s="117">
        <v>2</v>
      </c>
      <c r="I51" s="116">
        <v>0</v>
      </c>
      <c r="J51" s="118">
        <f t="shared" si="2"/>
        <v>4.6875E-2</v>
      </c>
      <c r="K51" s="118">
        <f t="shared" si="3"/>
        <v>0</v>
      </c>
      <c r="L51" s="125">
        <v>9.375E-2</v>
      </c>
      <c r="Q51"/>
      <c r="R51"/>
      <c r="S51"/>
      <c r="T51"/>
      <c r="U51"/>
      <c r="V51"/>
      <c r="W51"/>
      <c r="X51"/>
      <c r="Y51"/>
      <c r="Z51"/>
      <c r="AA51"/>
      <c r="AB51"/>
      <c r="AC51"/>
      <c r="AD51"/>
      <c r="AE51"/>
      <c r="AF51"/>
      <c r="AG51"/>
      <c r="AH51"/>
      <c r="AI51"/>
      <c r="AJ51"/>
      <c r="AK51"/>
      <c r="AL51"/>
      <c r="AM51"/>
      <c r="AN51"/>
      <c r="AO51"/>
      <c r="AP51"/>
      <c r="AQ51"/>
      <c r="AR51"/>
      <c r="AS51"/>
      <c r="AT51"/>
      <c r="AU51"/>
      <c r="AV51"/>
      <c r="AW51"/>
      <c r="AX51"/>
      <c r="AY51"/>
      <c r="AZ51"/>
    </row>
    <row r="52" spans="6:52" ht="60.75">
      <c r="F52" s="116" t="s">
        <v>85</v>
      </c>
      <c r="G52" s="121" t="s">
        <v>93</v>
      </c>
      <c r="H52" s="117">
        <v>2</v>
      </c>
      <c r="I52" s="116">
        <v>0</v>
      </c>
      <c r="J52" s="118">
        <f t="shared" si="2"/>
        <v>4.6875E-2</v>
      </c>
      <c r="K52" s="118">
        <f t="shared" si="3"/>
        <v>0</v>
      </c>
      <c r="L52" s="125">
        <v>9.375E-2</v>
      </c>
      <c r="Q52"/>
      <c r="R52"/>
      <c r="S52"/>
      <c r="T52"/>
      <c r="U52"/>
      <c r="V52"/>
      <c r="W52"/>
      <c r="X52"/>
      <c r="Y52"/>
      <c r="Z52"/>
      <c r="AA52"/>
      <c r="AB52"/>
      <c r="AC52"/>
      <c r="AD52"/>
      <c r="AE52"/>
      <c r="AF52"/>
      <c r="AG52"/>
      <c r="AH52"/>
      <c r="AI52"/>
      <c r="AJ52"/>
      <c r="AK52"/>
      <c r="AL52"/>
      <c r="AM52"/>
      <c r="AN52"/>
      <c r="AO52"/>
      <c r="AP52"/>
      <c r="AQ52"/>
      <c r="AR52"/>
      <c r="AS52"/>
      <c r="AT52"/>
      <c r="AU52"/>
      <c r="AV52"/>
      <c r="AW52"/>
      <c r="AX52"/>
      <c r="AY52"/>
      <c r="AZ52"/>
    </row>
    <row r="53" spans="6:52" ht="60.75">
      <c r="F53" s="116" t="s">
        <v>86</v>
      </c>
      <c r="G53" s="121" t="s">
        <v>94</v>
      </c>
      <c r="H53" s="117">
        <v>1</v>
      </c>
      <c r="I53" s="116">
        <v>0</v>
      </c>
      <c r="J53" s="118">
        <f t="shared" si="2"/>
        <v>9.375E-2</v>
      </c>
      <c r="K53" s="118">
        <f t="shared" si="3"/>
        <v>0</v>
      </c>
      <c r="L53" s="125">
        <v>9.375E-2</v>
      </c>
      <c r="Q53"/>
      <c r="R53"/>
      <c r="S53"/>
      <c r="T53"/>
      <c r="U53"/>
      <c r="V53"/>
      <c r="W53"/>
      <c r="X53"/>
      <c r="Y53"/>
      <c r="Z53"/>
      <c r="AA53"/>
      <c r="AB53"/>
      <c r="AC53"/>
      <c r="AD53"/>
      <c r="AE53"/>
      <c r="AF53"/>
      <c r="AG53"/>
      <c r="AH53"/>
      <c r="AI53"/>
      <c r="AJ53"/>
      <c r="AK53"/>
      <c r="AL53"/>
      <c r="AM53"/>
      <c r="AN53"/>
      <c r="AO53"/>
      <c r="AP53"/>
      <c r="AQ53"/>
      <c r="AR53"/>
      <c r="AS53"/>
      <c r="AT53"/>
      <c r="AU53"/>
      <c r="AV53"/>
      <c r="AW53"/>
      <c r="AX53"/>
      <c r="AY53"/>
      <c r="AZ53"/>
    </row>
    <row r="54" spans="6:52" ht="15.75">
      <c r="G54" s="78" t="s">
        <v>48</v>
      </c>
      <c r="H54" s="79"/>
      <c r="I54" s="78"/>
      <c r="J54" s="124">
        <f>SUM(J46:J53)</f>
        <v>0.35493551587301586</v>
      </c>
      <c r="K54" s="124">
        <f>SUM(K46:K53)</f>
        <v>18.75</v>
      </c>
      <c r="L54" s="124">
        <f>SUM(L46:L53)</f>
        <v>0.75</v>
      </c>
      <c r="Q54"/>
      <c r="R54"/>
      <c r="S54"/>
      <c r="T54"/>
      <c r="U54"/>
      <c r="V54"/>
      <c r="W54"/>
      <c r="X54"/>
      <c r="Y54"/>
      <c r="Z54"/>
      <c r="AA54"/>
      <c r="AB54"/>
      <c r="AC54"/>
      <c r="AD54"/>
      <c r="AE54"/>
      <c r="AF54"/>
      <c r="AG54"/>
      <c r="AH54"/>
      <c r="AI54"/>
      <c r="AJ54"/>
      <c r="AK54"/>
      <c r="AL54"/>
      <c r="AM54"/>
      <c r="AN54"/>
      <c r="AO54"/>
      <c r="AP54"/>
      <c r="AQ54"/>
      <c r="AR54"/>
      <c r="AS54"/>
      <c r="AT54"/>
      <c r="AU54"/>
      <c r="AV54"/>
      <c r="AW54"/>
      <c r="AX54"/>
      <c r="AY54"/>
      <c r="AZ54"/>
    </row>
    <row r="55" spans="6:52" ht="15.7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row>
    <row r="56" spans="6:52" ht="15.75">
      <c r="Q56"/>
      <c r="R56"/>
      <c r="S56"/>
      <c r="T56"/>
      <c r="U56"/>
      <c r="V56"/>
      <c r="W56"/>
      <c r="X56"/>
      <c r="Y56"/>
      <c r="Z56"/>
      <c r="AA56"/>
      <c r="AB56"/>
      <c r="AC56"/>
      <c r="AD56"/>
      <c r="AE56"/>
      <c r="AF56"/>
      <c r="AG56"/>
      <c r="AH56"/>
      <c r="AI56"/>
      <c r="AJ56"/>
      <c r="AK56"/>
      <c r="AL56"/>
      <c r="AM56"/>
      <c r="AN56"/>
      <c r="AO56"/>
      <c r="AP56"/>
      <c r="AQ56"/>
      <c r="AR56"/>
      <c r="AS56"/>
      <c r="AT56"/>
      <c r="AU56"/>
      <c r="AV56"/>
      <c r="AW56"/>
      <c r="AX56"/>
      <c r="AY56"/>
      <c r="AZ56"/>
    </row>
    <row r="57" spans="6:52" ht="15.75">
      <c r="Q57"/>
      <c r="R57"/>
      <c r="S57"/>
      <c r="T57"/>
      <c r="U57"/>
      <c r="V57"/>
      <c r="W57"/>
      <c r="X57"/>
      <c r="Y57"/>
      <c r="Z57"/>
      <c r="AA57"/>
      <c r="AB57"/>
      <c r="AC57"/>
      <c r="AD57"/>
      <c r="AE57"/>
      <c r="AF57"/>
      <c r="AG57"/>
      <c r="AH57"/>
      <c r="AI57"/>
      <c r="AJ57"/>
      <c r="AK57"/>
      <c r="AL57"/>
      <c r="AM57"/>
      <c r="AN57"/>
      <c r="AO57"/>
      <c r="AP57"/>
      <c r="AQ57"/>
      <c r="AR57"/>
      <c r="AS57"/>
      <c r="AT57"/>
      <c r="AU57"/>
      <c r="AV57"/>
      <c r="AW57"/>
      <c r="AX57"/>
      <c r="AY57"/>
      <c r="AZ57"/>
    </row>
    <row r="58" spans="6:52" ht="15.75">
      <c r="Q58"/>
      <c r="R58"/>
      <c r="S58"/>
      <c r="T58"/>
      <c r="U58"/>
      <c r="V58"/>
      <c r="W58"/>
      <c r="X58"/>
      <c r="Y58"/>
      <c r="Z58"/>
      <c r="AA58"/>
      <c r="AB58"/>
      <c r="AC58"/>
      <c r="AD58"/>
      <c r="AE58"/>
      <c r="AF58"/>
      <c r="AG58"/>
      <c r="AH58"/>
      <c r="AI58"/>
      <c r="AJ58"/>
      <c r="AK58"/>
      <c r="AL58"/>
      <c r="AM58"/>
      <c r="AN58"/>
      <c r="AO58"/>
      <c r="AP58"/>
      <c r="AQ58"/>
      <c r="AR58"/>
      <c r="AS58"/>
      <c r="AT58"/>
      <c r="AU58"/>
      <c r="AV58"/>
      <c r="AW58"/>
      <c r="AX58"/>
      <c r="AY58"/>
      <c r="AZ58"/>
    </row>
    <row r="59" spans="6:52" ht="15.75">
      <c r="Q59"/>
      <c r="R59"/>
      <c r="S59"/>
      <c r="T59"/>
      <c r="U59"/>
      <c r="V59"/>
      <c r="W59"/>
      <c r="X59"/>
      <c r="Y59"/>
      <c r="Z59"/>
      <c r="AA59"/>
      <c r="AB59"/>
      <c r="AC59"/>
      <c r="AD59"/>
      <c r="AE59"/>
      <c r="AF59"/>
      <c r="AG59"/>
      <c r="AH59"/>
      <c r="AI59"/>
      <c r="AJ59"/>
      <c r="AK59"/>
      <c r="AL59"/>
      <c r="AM59"/>
      <c r="AN59"/>
      <c r="AO59"/>
      <c r="AP59"/>
      <c r="AQ59"/>
      <c r="AR59"/>
      <c r="AS59"/>
      <c r="AT59"/>
      <c r="AU59"/>
      <c r="AV59"/>
      <c r="AW59"/>
      <c r="AX59"/>
      <c r="AY59"/>
      <c r="AZ59"/>
    </row>
    <row r="60" spans="6:52" ht="15.75">
      <c r="Q60"/>
      <c r="R60"/>
      <c r="S60"/>
      <c r="T60"/>
      <c r="U60"/>
      <c r="V60"/>
      <c r="W60"/>
      <c r="X60"/>
      <c r="Y60"/>
      <c r="Z60"/>
      <c r="AA60"/>
      <c r="AB60"/>
      <c r="AC60"/>
      <c r="AD60"/>
      <c r="AE60"/>
      <c r="AF60"/>
      <c r="AG60"/>
      <c r="AH60"/>
      <c r="AI60"/>
      <c r="AJ60"/>
      <c r="AK60"/>
      <c r="AL60"/>
      <c r="AM60"/>
      <c r="AN60"/>
      <c r="AO60"/>
      <c r="AP60"/>
      <c r="AQ60"/>
      <c r="AR60"/>
      <c r="AS60"/>
      <c r="AT60"/>
      <c r="AU60"/>
      <c r="AV60"/>
      <c r="AW60"/>
      <c r="AX60"/>
      <c r="AY60"/>
      <c r="AZ60"/>
    </row>
    <row r="61" spans="6:52" ht="15.75">
      <c r="F61" s="81">
        <f>G18+G20</f>
        <v>224500000</v>
      </c>
      <c r="Q61"/>
      <c r="R61"/>
      <c r="S61"/>
      <c r="T61"/>
      <c r="U61"/>
      <c r="V61"/>
      <c r="W61"/>
      <c r="X61"/>
      <c r="Y61"/>
      <c r="Z61"/>
      <c r="AA61"/>
      <c r="AB61"/>
      <c r="AC61"/>
      <c r="AD61"/>
      <c r="AE61"/>
      <c r="AF61"/>
      <c r="AG61"/>
      <c r="AH61"/>
      <c r="AI61"/>
      <c r="AJ61"/>
      <c r="AK61"/>
      <c r="AL61"/>
      <c r="AM61"/>
      <c r="AN61"/>
      <c r="AO61"/>
      <c r="AP61"/>
      <c r="AQ61"/>
      <c r="AR61"/>
      <c r="AS61"/>
      <c r="AT61"/>
      <c r="AU61"/>
      <c r="AV61"/>
      <c r="AW61"/>
      <c r="AX61"/>
      <c r="AY61"/>
      <c r="AZ61"/>
    </row>
    <row r="62" spans="6:52" ht="15.75">
      <c r="Q62"/>
      <c r="R62"/>
      <c r="S62"/>
      <c r="T62"/>
      <c r="U62"/>
      <c r="V62"/>
      <c r="W62"/>
      <c r="X62"/>
      <c r="Y62"/>
      <c r="Z62"/>
      <c r="AA62"/>
      <c r="AB62"/>
      <c r="AC62"/>
      <c r="AD62"/>
      <c r="AE62"/>
      <c r="AF62"/>
      <c r="AG62"/>
      <c r="AH62"/>
      <c r="AI62"/>
      <c r="AJ62"/>
      <c r="AK62"/>
      <c r="AL62"/>
      <c r="AM62"/>
      <c r="AN62"/>
      <c r="AO62"/>
      <c r="AP62"/>
      <c r="AQ62"/>
      <c r="AR62"/>
      <c r="AS62"/>
      <c r="AT62"/>
      <c r="AU62"/>
      <c r="AV62"/>
      <c r="AW62"/>
      <c r="AX62"/>
      <c r="AY62"/>
      <c r="AZ62"/>
    </row>
    <row r="63" spans="6:52" ht="15.75">
      <c r="Q63"/>
      <c r="R63"/>
      <c r="S63"/>
      <c r="T63"/>
      <c r="U63"/>
      <c r="V63"/>
      <c r="W63"/>
      <c r="X63"/>
      <c r="Y63"/>
      <c r="Z63"/>
      <c r="AA63"/>
      <c r="AB63"/>
      <c r="AC63"/>
      <c r="AD63"/>
      <c r="AE63"/>
      <c r="AF63"/>
      <c r="AG63"/>
      <c r="AH63"/>
      <c r="AI63"/>
      <c r="AJ63"/>
      <c r="AK63"/>
      <c r="AL63"/>
      <c r="AM63"/>
      <c r="AN63"/>
      <c r="AO63"/>
      <c r="AP63"/>
      <c r="AQ63"/>
      <c r="AR63"/>
      <c r="AS63"/>
      <c r="AT63"/>
      <c r="AU63"/>
      <c r="AV63"/>
      <c r="AW63"/>
      <c r="AX63"/>
      <c r="AY63"/>
      <c r="AZ63"/>
    </row>
    <row r="64" spans="6:52" ht="15.75">
      <c r="Q64"/>
      <c r="R64"/>
      <c r="S64"/>
      <c r="T64"/>
      <c r="U64"/>
      <c r="V64"/>
      <c r="W64"/>
      <c r="X64"/>
      <c r="Y64"/>
      <c r="Z64"/>
      <c r="AA64"/>
      <c r="AB64"/>
      <c r="AC64"/>
      <c r="AD64"/>
      <c r="AE64"/>
      <c r="AF64"/>
      <c r="AG64"/>
      <c r="AH64"/>
      <c r="AI64"/>
      <c r="AJ64"/>
      <c r="AK64"/>
      <c r="AL64"/>
      <c r="AM64"/>
      <c r="AN64"/>
      <c r="AO64"/>
      <c r="AP64"/>
      <c r="AQ64"/>
      <c r="AR64"/>
      <c r="AS64"/>
      <c r="AT64"/>
      <c r="AU64"/>
      <c r="AV64"/>
      <c r="AW64"/>
      <c r="AX64"/>
      <c r="AY64"/>
      <c r="AZ64"/>
    </row>
    <row r="65" spans="17:52" ht="15.7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row>
    <row r="66" spans="17:52" ht="15.75">
      <c r="Q66"/>
      <c r="R66"/>
      <c r="S66"/>
      <c r="T66"/>
      <c r="U66"/>
      <c r="V66"/>
      <c r="W66"/>
      <c r="X66"/>
      <c r="Y66"/>
      <c r="Z66"/>
      <c r="AA66"/>
      <c r="AB66"/>
      <c r="AC66"/>
      <c r="AD66"/>
      <c r="AE66"/>
      <c r="AF66"/>
      <c r="AG66"/>
      <c r="AH66"/>
      <c r="AI66"/>
      <c r="AJ66"/>
      <c r="AK66"/>
      <c r="AL66"/>
      <c r="AM66"/>
      <c r="AN66"/>
      <c r="AO66"/>
      <c r="AP66"/>
      <c r="AQ66"/>
      <c r="AR66"/>
      <c r="AS66"/>
      <c r="AT66"/>
      <c r="AU66"/>
      <c r="AV66"/>
      <c r="AW66"/>
      <c r="AX66"/>
      <c r="AY66"/>
      <c r="AZ66"/>
    </row>
    <row r="67" spans="17:52" ht="15.75">
      <c r="Q67"/>
      <c r="R67"/>
      <c r="S67"/>
      <c r="T67"/>
      <c r="U67"/>
      <c r="V67"/>
      <c r="W67"/>
      <c r="X67"/>
      <c r="Y67"/>
      <c r="Z67"/>
      <c r="AA67"/>
      <c r="AB67"/>
      <c r="AC67"/>
      <c r="AD67"/>
      <c r="AE67"/>
      <c r="AF67"/>
      <c r="AG67"/>
      <c r="AH67"/>
      <c r="AI67"/>
      <c r="AJ67"/>
      <c r="AK67"/>
      <c r="AL67"/>
      <c r="AM67"/>
      <c r="AN67"/>
      <c r="AO67"/>
      <c r="AP67"/>
      <c r="AQ67"/>
      <c r="AR67"/>
      <c r="AS67"/>
      <c r="AT67"/>
      <c r="AU67"/>
      <c r="AV67"/>
      <c r="AW67"/>
      <c r="AX67"/>
      <c r="AY67"/>
      <c r="AZ67"/>
    </row>
    <row r="68" spans="17:52" ht="15.75">
      <c r="Q68"/>
      <c r="R68"/>
      <c r="S68"/>
      <c r="T68"/>
      <c r="U68"/>
      <c r="V68"/>
      <c r="W68"/>
      <c r="X68"/>
      <c r="Y68"/>
      <c r="Z68"/>
      <c r="AA68"/>
      <c r="AB68"/>
      <c r="AC68"/>
      <c r="AD68"/>
      <c r="AE68"/>
      <c r="AF68"/>
      <c r="AG68"/>
      <c r="AH68"/>
      <c r="AI68"/>
      <c r="AJ68"/>
      <c r="AK68"/>
      <c r="AL68"/>
      <c r="AM68"/>
      <c r="AN68"/>
      <c r="AO68"/>
      <c r="AP68"/>
      <c r="AQ68"/>
      <c r="AR68"/>
      <c r="AS68"/>
      <c r="AT68"/>
      <c r="AU68"/>
      <c r="AV68"/>
      <c r="AW68"/>
      <c r="AX68"/>
      <c r="AY68"/>
      <c r="AZ68"/>
    </row>
    <row r="69" spans="17:52" ht="15.75">
      <c r="Q69"/>
      <c r="R69"/>
      <c r="S69"/>
      <c r="T69"/>
      <c r="U69"/>
      <c r="V69"/>
      <c r="W69"/>
      <c r="X69"/>
      <c r="Y69"/>
      <c r="Z69"/>
      <c r="AA69"/>
      <c r="AB69"/>
      <c r="AC69"/>
      <c r="AD69"/>
      <c r="AE69"/>
      <c r="AF69"/>
      <c r="AG69"/>
      <c r="AH69"/>
      <c r="AI69"/>
      <c r="AJ69"/>
      <c r="AK69"/>
      <c r="AL69"/>
      <c r="AM69"/>
      <c r="AN69"/>
      <c r="AO69"/>
      <c r="AP69"/>
      <c r="AQ69"/>
      <c r="AR69"/>
      <c r="AS69"/>
      <c r="AT69"/>
      <c r="AU69"/>
      <c r="AV69"/>
      <c r="AW69"/>
      <c r="AX69"/>
      <c r="AY69"/>
      <c r="AZ69"/>
    </row>
    <row r="70" spans="17:52" ht="15.75">
      <c r="Q70"/>
      <c r="R70"/>
      <c r="S70"/>
      <c r="T70"/>
      <c r="U70"/>
      <c r="V70"/>
      <c r="W70"/>
      <c r="X70"/>
      <c r="Y70"/>
      <c r="Z70"/>
      <c r="AA70"/>
      <c r="AB70"/>
      <c r="AC70"/>
      <c r="AD70"/>
      <c r="AE70"/>
      <c r="AF70"/>
      <c r="AG70"/>
      <c r="AH70"/>
      <c r="AI70"/>
      <c r="AJ70"/>
      <c r="AK70"/>
      <c r="AL70"/>
      <c r="AM70"/>
      <c r="AN70"/>
      <c r="AO70"/>
      <c r="AP70"/>
      <c r="AQ70"/>
      <c r="AR70"/>
      <c r="AS70"/>
      <c r="AT70"/>
      <c r="AU70"/>
      <c r="AV70"/>
      <c r="AW70"/>
      <c r="AX70"/>
      <c r="AY70"/>
      <c r="AZ70"/>
    </row>
    <row r="71" spans="17:52" ht="15.75">
      <c r="Q71"/>
      <c r="R71"/>
      <c r="S71"/>
      <c r="T71"/>
      <c r="U71"/>
      <c r="V71"/>
      <c r="W71"/>
      <c r="X71"/>
      <c r="Y71"/>
      <c r="Z71"/>
      <c r="AA71"/>
      <c r="AB71"/>
      <c r="AC71"/>
      <c r="AD71"/>
      <c r="AE71"/>
      <c r="AF71"/>
      <c r="AG71"/>
      <c r="AH71"/>
      <c r="AI71"/>
      <c r="AJ71"/>
      <c r="AK71"/>
      <c r="AL71"/>
      <c r="AM71"/>
      <c r="AN71"/>
      <c r="AO71"/>
      <c r="AP71"/>
      <c r="AQ71"/>
      <c r="AR71"/>
      <c r="AS71"/>
      <c r="AT71"/>
      <c r="AU71"/>
      <c r="AV71"/>
      <c r="AW71"/>
      <c r="AX71"/>
      <c r="AY71"/>
      <c r="AZ71"/>
    </row>
    <row r="72" spans="17:52" ht="15.75">
      <c r="Q72"/>
      <c r="R72"/>
      <c r="S72"/>
      <c r="T72"/>
      <c r="U72"/>
      <c r="V72"/>
      <c r="W72"/>
      <c r="X72"/>
      <c r="Y72"/>
      <c r="Z72"/>
      <c r="AA72"/>
      <c r="AB72"/>
      <c r="AC72"/>
      <c r="AD72"/>
      <c r="AE72"/>
      <c r="AF72"/>
      <c r="AG72"/>
      <c r="AH72"/>
      <c r="AI72"/>
      <c r="AJ72"/>
      <c r="AK72"/>
      <c r="AL72"/>
      <c r="AM72"/>
      <c r="AN72"/>
      <c r="AO72"/>
      <c r="AP72"/>
      <c r="AQ72"/>
      <c r="AR72"/>
      <c r="AS72"/>
      <c r="AT72"/>
      <c r="AU72"/>
      <c r="AV72"/>
      <c r="AW72"/>
      <c r="AX72"/>
      <c r="AY72"/>
      <c r="AZ72"/>
    </row>
    <row r="73" spans="17:52" ht="15.75">
      <c r="Q73"/>
      <c r="R73"/>
      <c r="S73"/>
      <c r="T73"/>
      <c r="U73"/>
      <c r="V73"/>
      <c r="W73"/>
      <c r="X73"/>
      <c r="Y73"/>
      <c r="Z73"/>
      <c r="AA73"/>
      <c r="AB73"/>
      <c r="AC73"/>
      <c r="AD73"/>
      <c r="AE73"/>
      <c r="AF73"/>
      <c r="AG73"/>
      <c r="AH73"/>
      <c r="AI73"/>
      <c r="AJ73"/>
      <c r="AK73"/>
      <c r="AL73"/>
      <c r="AM73"/>
      <c r="AN73"/>
      <c r="AO73"/>
      <c r="AP73"/>
      <c r="AQ73"/>
      <c r="AR73"/>
      <c r="AS73"/>
      <c r="AT73"/>
      <c r="AU73"/>
      <c r="AV73"/>
      <c r="AW73"/>
      <c r="AX73"/>
      <c r="AY73"/>
      <c r="AZ73"/>
    </row>
    <row r="74" spans="17:52" ht="15.75">
      <c r="Q74"/>
      <c r="R74"/>
      <c r="S74"/>
      <c r="T74"/>
      <c r="U74"/>
      <c r="V74"/>
      <c r="W74"/>
      <c r="X74"/>
      <c r="Y74"/>
      <c r="Z74"/>
      <c r="AA74"/>
      <c r="AB74"/>
      <c r="AC74"/>
      <c r="AD74"/>
      <c r="AE74"/>
      <c r="AF74"/>
      <c r="AG74"/>
      <c r="AH74"/>
      <c r="AI74"/>
      <c r="AJ74"/>
      <c r="AK74"/>
      <c r="AL74"/>
      <c r="AM74"/>
      <c r="AN74"/>
      <c r="AO74"/>
      <c r="AP74"/>
      <c r="AQ74"/>
      <c r="AR74"/>
      <c r="AS74"/>
      <c r="AT74"/>
      <c r="AU74"/>
      <c r="AV74"/>
      <c r="AW74"/>
      <c r="AX74"/>
      <c r="AY74"/>
      <c r="AZ74"/>
    </row>
    <row r="75" spans="17:52" ht="15.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row>
  </sheetData>
  <mergeCells count="123">
    <mergeCell ref="B20:B21"/>
    <mergeCell ref="B22:B23"/>
    <mergeCell ref="B24:B25"/>
    <mergeCell ref="B26:B27"/>
    <mergeCell ref="B28:B29"/>
    <mergeCell ref="D20:D21"/>
    <mergeCell ref="D22:D23"/>
    <mergeCell ref="M22:M23"/>
    <mergeCell ref="L30:L31"/>
    <mergeCell ref="M30:M31"/>
    <mergeCell ref="B5:P5"/>
    <mergeCell ref="B6:P6"/>
    <mergeCell ref="C7:P7"/>
    <mergeCell ref="C8:G8"/>
    <mergeCell ref="H8:J14"/>
    <mergeCell ref="L8:P8"/>
    <mergeCell ref="B12:B13"/>
    <mergeCell ref="B14:G14"/>
    <mergeCell ref="B1:B4"/>
    <mergeCell ref="C1:I2"/>
    <mergeCell ref="J1:N1"/>
    <mergeCell ref="O1:P4"/>
    <mergeCell ref="J2:N2"/>
    <mergeCell ref="C3:I4"/>
    <mergeCell ref="J3:N3"/>
    <mergeCell ref="J4:N4"/>
    <mergeCell ref="S8:W8"/>
    <mergeCell ref="C9:G9"/>
    <mergeCell ref="M9:O9"/>
    <mergeCell ref="C10:G10"/>
    <mergeCell ref="M10:O14"/>
    <mergeCell ref="T10:V10"/>
    <mergeCell ref="C11:G11"/>
    <mergeCell ref="T11:V11"/>
    <mergeCell ref="C12:G13"/>
    <mergeCell ref="T12:V12"/>
    <mergeCell ref="T14:U14"/>
    <mergeCell ref="T15:U15"/>
    <mergeCell ref="N16:N17"/>
    <mergeCell ref="O16:O17"/>
    <mergeCell ref="P16:P17"/>
    <mergeCell ref="T16:U16"/>
    <mergeCell ref="T17:U17"/>
    <mergeCell ref="B15:B17"/>
    <mergeCell ref="C15:C17"/>
    <mergeCell ref="D15:D17"/>
    <mergeCell ref="E15:E17"/>
    <mergeCell ref="F15:F17"/>
    <mergeCell ref="G15:J16"/>
    <mergeCell ref="L15:M16"/>
    <mergeCell ref="N15:P15"/>
    <mergeCell ref="Q15:Q17"/>
    <mergeCell ref="B34:B35"/>
    <mergeCell ref="D34:D35"/>
    <mergeCell ref="L34:L35"/>
    <mergeCell ref="M34:M35"/>
    <mergeCell ref="N34:N35"/>
    <mergeCell ref="O34:O35"/>
    <mergeCell ref="P34:P35"/>
    <mergeCell ref="B32:B33"/>
    <mergeCell ref="D32:D33"/>
    <mergeCell ref="N32:N33"/>
    <mergeCell ref="O32:O33"/>
    <mergeCell ref="P32:P33"/>
    <mergeCell ref="C40:E40"/>
    <mergeCell ref="F40:H40"/>
    <mergeCell ref="L40:P42"/>
    <mergeCell ref="B41:J42"/>
    <mergeCell ref="C37:E37"/>
    <mergeCell ref="F37:I37"/>
    <mergeCell ref="L37:P37"/>
    <mergeCell ref="B38:B39"/>
    <mergeCell ref="C38:E39"/>
    <mergeCell ref="F38:H39"/>
    <mergeCell ref="L38:P39"/>
    <mergeCell ref="A18:A19"/>
    <mergeCell ref="A20:A21"/>
    <mergeCell ref="D30:D31"/>
    <mergeCell ref="N26:N27"/>
    <mergeCell ref="O26:O27"/>
    <mergeCell ref="P26:P27"/>
    <mergeCell ref="L28:L29"/>
    <mergeCell ref="M28:M29"/>
    <mergeCell ref="N28:N29"/>
    <mergeCell ref="O28:O29"/>
    <mergeCell ref="P28:P29"/>
    <mergeCell ref="P22:P23"/>
    <mergeCell ref="L24:L25"/>
    <mergeCell ref="M24:M25"/>
    <mergeCell ref="N24:N25"/>
    <mergeCell ref="O24:O25"/>
    <mergeCell ref="P24:P25"/>
    <mergeCell ref="D24:D25"/>
    <mergeCell ref="D26:D27"/>
    <mergeCell ref="D28:D29"/>
    <mergeCell ref="L20:L21"/>
    <mergeCell ref="M20:M21"/>
    <mergeCell ref="L22:L23"/>
    <mergeCell ref="L26:L27"/>
    <mergeCell ref="Q18:Q19"/>
    <mergeCell ref="Q20:Q21"/>
    <mergeCell ref="Q22:Q23"/>
    <mergeCell ref="Q24:Q25"/>
    <mergeCell ref="Q26:Q27"/>
    <mergeCell ref="Q28:Q29"/>
    <mergeCell ref="Q30:Q31"/>
    <mergeCell ref="Q32:Q33"/>
    <mergeCell ref="B30:B31"/>
    <mergeCell ref="L32:L33"/>
    <mergeCell ref="M32:M33"/>
    <mergeCell ref="M26:M27"/>
    <mergeCell ref="N18:N19"/>
    <mergeCell ref="O18:O19"/>
    <mergeCell ref="P18:P19"/>
    <mergeCell ref="N20:N21"/>
    <mergeCell ref="O20:O21"/>
    <mergeCell ref="P20:P21"/>
    <mergeCell ref="N22:N23"/>
    <mergeCell ref="O22:O23"/>
    <mergeCell ref="B18:B19"/>
    <mergeCell ref="D18:D19"/>
    <mergeCell ref="L18:L19"/>
    <mergeCell ref="M18:M19"/>
  </mergeCells>
  <printOptions horizontalCentered="1"/>
  <pageMargins left="0.31496062992125984" right="0.31496062992125984" top="0.35433070866141736" bottom="0.35433070866141736" header="0.31496062992125984" footer="0.31496062992125984"/>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 30 SEP 2024</vt:lpstr>
      <vt:lpstr>RENTAS INVERSION 2025</vt:lpstr>
      <vt:lpstr>'PA 30 SEP 2024'!Área_de_impresión</vt:lpstr>
      <vt:lpstr>'RENTAS INVERSION 2025'!Área_de_impresión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HACIENDA33</cp:lastModifiedBy>
  <cp:lastPrinted>2024-12-16T17:21:13Z</cp:lastPrinted>
  <dcterms:created xsi:type="dcterms:W3CDTF">2020-01-10T22:57:16Z</dcterms:created>
  <dcterms:modified xsi:type="dcterms:W3CDTF">2024-12-16T19:04:03Z</dcterms:modified>
</cp:coreProperties>
</file>