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istian\Downloads\instrumentos proyectados 2025\INSTRUMENTOS SECRETARIA\"/>
    </mc:Choice>
  </mc:AlternateContent>
  <xr:revisionPtr revIDLastSave="0" documentId="13_ncr:1_{8754BB7B-2938-4E49-BEAD-D84F3216B712}" xr6:coauthVersionLast="47" xr6:coauthVersionMax="47" xr10:uidLastSave="{00000000-0000-0000-0000-000000000000}"/>
  <bookViews>
    <workbookView xWindow="-108" yWindow="-108" windowWidth="23256" windowHeight="12576" firstSheet="2" activeTab="8" xr2:uid="{00000000-000D-0000-FFFF-FFFF00000000}"/>
  </bookViews>
  <sheets>
    <sheet name="PLAN DE DESARROLLO" sheetId="2" r:id="rId1"/>
    <sheet name="SMPP" sheetId="6" r:id="rId2"/>
    <sheet name="CIM" sheetId="8" r:id="rId3"/>
    <sheet name="DIANU" sheetId="12" r:id="rId4"/>
    <sheet name="FORTALECIMIENTO" sheetId="14" r:id="rId5"/>
    <sheet name="CATASTRO" sheetId="10" r:id="rId6"/>
    <sheet name="SISBEN " sheetId="16" r:id="rId7"/>
    <sheet name="OTS-110" sheetId="18" r:id="rId8"/>
    <sheet name="OTS - 118" sheetId="19" r:id="rId9"/>
  </sheets>
  <definedNames>
    <definedName name="_xlnm.Print_Area" localSheetId="2">CIM!$A$1:$Q$39</definedName>
    <definedName name="_xlnm.Print_Area" localSheetId="4">FORTALECIMIENTO!$A$1:$R$39</definedName>
    <definedName name="_xlnm.Print_Area" localSheetId="8">'OTS - 118'!$A$1:$R$40</definedName>
    <definedName name="_xlnm.Print_Area" localSheetId="1">SMPP!$A$1:$Q$37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9" l="1"/>
  <c r="P22" i="19" s="1"/>
  <c r="H22" i="19"/>
  <c r="P20" i="19"/>
  <c r="O20" i="19"/>
  <c r="Q20" i="19" s="1"/>
  <c r="P18" i="19"/>
  <c r="O18" i="19"/>
  <c r="Q18" i="19" s="1"/>
  <c r="H37" i="18"/>
  <c r="O36" i="18" s="1"/>
  <c r="H36" i="18"/>
  <c r="P34" i="18"/>
  <c r="O34" i="18"/>
  <c r="Q34" i="18" s="1"/>
  <c r="P32" i="18"/>
  <c r="O32" i="18"/>
  <c r="Q32" i="18" s="1"/>
  <c r="P30" i="18"/>
  <c r="O30" i="18"/>
  <c r="P28" i="18"/>
  <c r="O28" i="18"/>
  <c r="Q28" i="18" s="1"/>
  <c r="Q26" i="18"/>
  <c r="P26" i="18"/>
  <c r="O26" i="18"/>
  <c r="P24" i="18"/>
  <c r="O24" i="18"/>
  <c r="Q24" i="18" s="1"/>
  <c r="P22" i="18"/>
  <c r="O22" i="18"/>
  <c r="Q22" i="18" s="1"/>
  <c r="P20" i="18"/>
  <c r="O20" i="18"/>
  <c r="Q20" i="18" s="1"/>
  <c r="P18" i="18"/>
  <c r="O18" i="18"/>
  <c r="Q18" i="18" s="1"/>
  <c r="Q30" i="16"/>
  <c r="P30" i="16"/>
  <c r="O30" i="16"/>
  <c r="I30" i="16"/>
  <c r="H30" i="16"/>
  <c r="P28" i="16"/>
  <c r="O28" i="16"/>
  <c r="Q28" i="16" s="1"/>
  <c r="I28" i="16"/>
  <c r="Q26" i="16"/>
  <c r="P26" i="16"/>
  <c r="O26" i="16"/>
  <c r="I26" i="16"/>
  <c r="P24" i="16"/>
  <c r="O24" i="16"/>
  <c r="Q24" i="16" s="1"/>
  <c r="I24" i="16"/>
  <c r="Q22" i="16"/>
  <c r="P22" i="16"/>
  <c r="O22" i="16"/>
  <c r="I22" i="16"/>
  <c r="P20" i="16"/>
  <c r="O20" i="16"/>
  <c r="Q20" i="16" s="1"/>
  <c r="I20" i="16"/>
  <c r="Q18" i="16"/>
  <c r="P18" i="16"/>
  <c r="O18" i="16"/>
  <c r="I18" i="16"/>
  <c r="P36" i="18" l="1"/>
  <c r="Q36" i="18"/>
  <c r="O22" i="19"/>
  <c r="Q22" i="19" s="1"/>
  <c r="I31" i="10"/>
  <c r="I30" i="10"/>
  <c r="H30" i="10"/>
  <c r="I29" i="10"/>
  <c r="P28" i="10"/>
  <c r="O28" i="10"/>
  <c r="Q28" i="10" s="1"/>
  <c r="I28" i="10"/>
  <c r="I27" i="10"/>
  <c r="Q26" i="10"/>
  <c r="P26" i="10"/>
  <c r="O26" i="10"/>
  <c r="I26" i="10"/>
  <c r="I25" i="10"/>
  <c r="Q24" i="10"/>
  <c r="P24" i="10"/>
  <c r="O24" i="10"/>
  <c r="I24" i="10"/>
  <c r="I23" i="10"/>
  <c r="Q22" i="10"/>
  <c r="P22" i="10"/>
  <c r="O22" i="10"/>
  <c r="I22" i="10"/>
  <c r="I21" i="10"/>
  <c r="Q20" i="10"/>
  <c r="P20" i="10"/>
  <c r="O20" i="10"/>
  <c r="I20" i="10"/>
  <c r="I19" i="10"/>
  <c r="Q18" i="10"/>
  <c r="P18" i="10"/>
  <c r="O18" i="10"/>
  <c r="I18" i="10"/>
  <c r="I19" i="12" l="1"/>
  <c r="I20" i="12"/>
  <c r="I21" i="12"/>
  <c r="I22" i="12"/>
  <c r="I23" i="12"/>
  <c r="I24" i="12"/>
  <c r="I25" i="12"/>
  <c r="I26" i="12"/>
  <c r="I27" i="12"/>
  <c r="I28" i="12"/>
  <c r="I29" i="12"/>
  <c r="I30" i="12"/>
  <c r="I18" i="12"/>
  <c r="H31" i="12"/>
  <c r="O30" i="12"/>
  <c r="H30" i="12"/>
  <c r="P30" i="12" s="1"/>
  <c r="P28" i="12"/>
  <c r="O28" i="12"/>
  <c r="Q28" i="12" s="1"/>
  <c r="P26" i="12"/>
  <c r="O26" i="12"/>
  <c r="Q26" i="12" s="1"/>
  <c r="P24" i="12"/>
  <c r="O24" i="12"/>
  <c r="Q24" i="12" s="1"/>
  <c r="P22" i="12"/>
  <c r="O22" i="12"/>
  <c r="Q22" i="12" s="1"/>
  <c r="Q20" i="12"/>
  <c r="P20" i="12"/>
  <c r="O20" i="12"/>
  <c r="P18" i="12"/>
  <c r="O18" i="12"/>
  <c r="Q18" i="12" s="1"/>
  <c r="Q30" i="12" l="1"/>
  <c r="H29" i="14" l="1"/>
  <c r="I29" i="14" s="1"/>
  <c r="O28" i="14"/>
  <c r="H28" i="14"/>
  <c r="I27" i="14"/>
  <c r="P26" i="14"/>
  <c r="Q26" i="14" s="1"/>
  <c r="O26" i="14"/>
  <c r="I26" i="14"/>
  <c r="I25" i="14"/>
  <c r="P24" i="14"/>
  <c r="Q24" i="14" s="1"/>
  <c r="O24" i="14"/>
  <c r="I24" i="14"/>
  <c r="I23" i="14"/>
  <c r="P22" i="14"/>
  <c r="Q22" i="14" s="1"/>
  <c r="O22" i="14"/>
  <c r="I22" i="14"/>
  <c r="Q20" i="14"/>
  <c r="P20" i="14"/>
  <c r="O20" i="14"/>
  <c r="I20" i="14"/>
  <c r="I19" i="14"/>
  <c r="P18" i="14"/>
  <c r="O18" i="14"/>
  <c r="I18" i="14"/>
  <c r="Q18" i="8"/>
  <c r="I20" i="8"/>
  <c r="I22" i="8"/>
  <c r="I24" i="8"/>
  <c r="I26" i="8"/>
  <c r="I28" i="8"/>
  <c r="I18" i="8"/>
  <c r="I26" i="6"/>
  <c r="H26" i="6"/>
  <c r="H28" i="8"/>
  <c r="H20" i="8"/>
  <c r="H26" i="8"/>
  <c r="P28" i="14" l="1"/>
  <c r="Q28" i="14" s="1"/>
  <c r="Q18" i="14"/>
  <c r="I28" i="14"/>
  <c r="Q24" i="2"/>
  <c r="H28" i="2"/>
  <c r="P26" i="8" l="1"/>
  <c r="O26" i="8"/>
  <c r="P24" i="8"/>
  <c r="O24" i="8"/>
  <c r="P22" i="8"/>
  <c r="O22" i="8"/>
  <c r="P20" i="8"/>
  <c r="O20" i="8"/>
  <c r="P18" i="8"/>
  <c r="O18" i="8"/>
  <c r="Q24" i="8" l="1"/>
  <c r="Q22" i="8"/>
  <c r="Q20" i="8"/>
  <c r="I25" i="6"/>
  <c r="P24" i="6"/>
  <c r="O24" i="6"/>
  <c r="I24" i="6"/>
  <c r="I23" i="6"/>
  <c r="P22" i="6"/>
  <c r="O22" i="6"/>
  <c r="I22" i="6"/>
  <c r="I21" i="6"/>
  <c r="P20" i="6"/>
  <c r="O20" i="6"/>
  <c r="I20" i="6"/>
  <c r="I19" i="6"/>
  <c r="P18" i="6"/>
  <c r="O18" i="6"/>
  <c r="I18" i="6"/>
  <c r="Q22" i="6" l="1"/>
  <c r="Q18" i="6"/>
  <c r="Q20" i="6"/>
  <c r="Q24" i="6"/>
  <c r="O18" i="2"/>
  <c r="O20" i="2"/>
  <c r="O22" i="2"/>
  <c r="O24" i="2"/>
  <c r="O26" i="2"/>
  <c r="Q26" i="2" s="1"/>
  <c r="I18" i="2"/>
  <c r="I19" i="2"/>
  <c r="I20" i="2"/>
  <c r="I21" i="2"/>
  <c r="I22" i="2"/>
  <c r="I23" i="2"/>
  <c r="I24" i="2"/>
  <c r="I25" i="2"/>
  <c r="I26" i="2"/>
  <c r="I27" i="2"/>
  <c r="I28" i="2"/>
  <c r="Q22" i="2" l="1"/>
  <c r="Q20" i="2"/>
  <c r="Q18" i="2"/>
  <c r="I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1486C5B3-A199-49C9-BA40-86821F549EE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44984FFF-4C66-4530-A2A3-57DB1740B9D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85931F72-04D4-40E2-AC57-45C34541EF5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732A2AB4-B174-4DAD-97F2-4EFB053E745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27B9154B-65DC-4A88-B0B4-30218260B96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0D6CDEC1-8839-4736-9D04-D9D8749949A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5FCC19C1-AD2D-4904-B8D7-5442EB1F1F7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7DB5E233-82EA-4C75-8B28-5C2B96CD9A1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E1E4B4FE-7EF9-45F3-A873-69470FC4306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5FE983F0-58B3-4065-B0AE-8678D7EA42B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7FEDB0F9-E3B4-4E1E-BB17-79278BB66D0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7B446599-288B-4F1C-B02A-582A8380DE8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B2787FEC-CE50-494C-A543-26C71907AE0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CE18C371-DA8C-44B3-BA10-CAB15BC0DD2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893C8BFC-505C-4D32-B6DA-7FB06330B58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ED895222-E42B-4F15-91CD-F3AFD1BCF60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D9D48C0C-6301-45EC-9887-7D7065AB5A3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879C0CE5-5FC6-41CD-9AC1-7FCF41C9CA2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D0ED671F-99F8-415B-8B89-53E5D8B8375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39F427AA-5C6D-4D56-B624-1DD3CCF3EB9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<sst xmlns="http://schemas.openxmlformats.org/spreadsheetml/2006/main" count="954" uniqueCount="275">
  <si>
    <t xml:space="preserve">FIRMA: </t>
  </si>
  <si>
    <t xml:space="preserve">OBSERVACIONES: </t>
  </si>
  <si>
    <t>E</t>
  </si>
  <si>
    <t>P</t>
  </si>
  <si>
    <t>FIRMA</t>
  </si>
  <si>
    <t xml:space="preserve">META DE RESULTADO  No. 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</si>
  <si>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</si>
  <si>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</si>
  <si>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</si>
  <si>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</si>
  <si>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</si>
  <si>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</si>
  <si>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</si>
  <si>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</si>
  <si>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</si>
  <si>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</si>
  <si>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</si>
  <si>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</si>
  <si>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</si>
  <si>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</si>
  <si>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>VALOR</t>
  </si>
  <si>
    <t>OBJETO</t>
  </si>
  <si>
    <t>No</t>
  </si>
  <si>
    <t xml:space="preserve">RELACION DE CONTRATOS Y CONVENIOS </t>
  </si>
  <si>
    <t xml:space="preserve">Objetivos: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</si>
  <si>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</si>
  <si>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</si>
  <si>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</si>
  <si>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</si>
  <si>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</si>
  <si>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</si>
  <si>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</si>
  <si>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Número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</si>
  <si>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</si>
  <si>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</si>
  <si>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</si>
  <si>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</si>
  <si>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</si>
  <si>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</si>
  <si>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</si>
  <si>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</si>
  <si>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</si>
  <si>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</si>
  <si>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Kilometros/Hora</t>
  </si>
  <si>
    <t>Unidad de Medida</t>
  </si>
  <si>
    <t xml:space="preserve">Medición </t>
  </si>
  <si>
    <t>CANTIDAD</t>
  </si>
  <si>
    <t>CODIGO PRESUPUESTAL:                                                       RUBROS:</t>
  </si>
  <si>
    <r>
      <t xml:space="preserve">PROGRAMA:  </t>
    </r>
    <r>
      <rPr>
        <sz val="16"/>
        <rFont val="Arial"/>
        <family val="2"/>
      </rPr>
      <t xml:space="preserve">FORTALECIMIENTO A LA GESTION Y DIRECCION DE LA ADMINISTRACION PUBLICA TERRITORIAL </t>
    </r>
  </si>
  <si>
    <r>
      <t xml:space="preserve">SECTOR: </t>
    </r>
    <r>
      <rPr>
        <sz val="16"/>
        <rFont val="Arial"/>
        <family val="2"/>
      </rPr>
      <t>GOBIERNO TERRITORIAL</t>
    </r>
    <r>
      <rPr>
        <b/>
        <sz val="16"/>
        <rFont val="Arial"/>
        <family val="2"/>
      </rPr>
      <t xml:space="preserve"> </t>
    </r>
  </si>
  <si>
    <r>
      <t xml:space="preserve">LINEA ESTRATEGICA: </t>
    </r>
    <r>
      <rPr>
        <sz val="16"/>
        <rFont val="Arial"/>
        <family val="2"/>
      </rPr>
      <t>GOBERNABILIDAD PARA TODOS</t>
    </r>
    <r>
      <rPr>
        <b/>
        <sz val="16"/>
        <rFont val="Arial"/>
        <family val="2"/>
      </rPr>
      <t xml:space="preserve"> </t>
    </r>
  </si>
  <si>
    <r>
      <t xml:space="preserve">NOMBRE  DEL PROYECTO POAI: </t>
    </r>
    <r>
      <rPr>
        <sz val="16"/>
        <rFont val="Arial"/>
        <family val="2"/>
      </rPr>
      <t xml:space="preserve">ADMINISTRACIÓN VERIFICACIÓN Y SEGUIMIENTO A LOS INSTRUMENTOS DE PLANEACIÓN EN EL MUNICIPIO DE IBAGUÉ </t>
    </r>
  </si>
  <si>
    <t xml:space="preserve">SECRETARIA DE PLANEACIÓN </t>
  </si>
  <si>
    <r>
      <t xml:space="preserve">GRUPO: </t>
    </r>
    <r>
      <rPr>
        <sz val="16"/>
        <rFont val="Arial"/>
        <family val="2"/>
      </rPr>
      <t xml:space="preserve">PLAN DE DESARROLLO Y POLÍTICA PUBLICA </t>
    </r>
  </si>
  <si>
    <t xml:space="preserve">SUMINISTRAR APOYO LOGISTICO </t>
  </si>
  <si>
    <t>APOYAR, REVISAR, EVALUAR Y VIABILIZAR LA FORMULACION DE PROYECTOS DE INVERSION</t>
  </si>
  <si>
    <t>REALIZAR ACOMPAÑAMIENTO, SEGUIMIENTO A LAS POLITICAS
PUBLICAS</t>
  </si>
  <si>
    <t xml:space="preserve">SECRETARIO DESPACHO </t>
  </si>
  <si>
    <r>
      <t xml:space="preserve">NOMBRE: </t>
    </r>
    <r>
      <rPr>
        <sz val="16"/>
        <rFont val="Arial"/>
        <family val="2"/>
      </rPr>
      <t>Daniela Cabrera Velosa</t>
    </r>
  </si>
  <si>
    <r>
      <t>NOMBRE:</t>
    </r>
    <r>
      <rPr>
        <sz val="14"/>
        <rFont val="Arial MT"/>
      </rPr>
      <t xml:space="preserve"> </t>
    </r>
    <r>
      <rPr>
        <sz val="16"/>
        <rFont val="Arial MT"/>
      </rPr>
      <t>Juan Pablo yañez fuentes</t>
    </r>
    <r>
      <rPr>
        <sz val="14"/>
        <rFont val="Arial MT"/>
      </rPr>
      <t xml:space="preserve"> </t>
    </r>
  </si>
  <si>
    <t xml:space="preserve">Número comites </t>
  </si>
  <si>
    <t>REALIZAR SEGUIMIENTO AL PLAN DE DESARROLLO ATRAVES DE SUS INSTRUMENTOS (PA, PI, POAI)</t>
  </si>
  <si>
    <t xml:space="preserve">Número Asesorias </t>
  </si>
  <si>
    <t>APOYAR AL CONCEJO TERRITORIAL DE PLANEACION CPT</t>
  </si>
  <si>
    <t xml:space="preserve">Ver hoja en el anexo </t>
  </si>
  <si>
    <t xml:space="preserve">META DE RESULTADO  No.  </t>
  </si>
  <si>
    <t xml:space="preserve">
</t>
  </si>
  <si>
    <t xml:space="preserve">Secretaria de Planeacion </t>
  </si>
  <si>
    <r>
      <t xml:space="preserve">GRUPO: </t>
    </r>
    <r>
      <rPr>
        <sz val="16"/>
        <rFont val="Arial"/>
        <family val="2"/>
      </rPr>
      <t xml:space="preserve">Planeacion del Desarrollo </t>
    </r>
  </si>
  <si>
    <r>
      <t xml:space="preserve">LINEA ESTRATEGICA: </t>
    </r>
    <r>
      <rPr>
        <sz val="16"/>
        <rFont val="Arial"/>
        <family val="2"/>
      </rPr>
      <t xml:space="preserve">GOBERNAVILIDAD PARA TODOS </t>
    </r>
  </si>
  <si>
    <r>
      <t xml:space="preserve">SECTOR: </t>
    </r>
    <r>
      <rPr>
        <sz val="16"/>
        <rFont val="Arial"/>
        <family val="2"/>
      </rPr>
      <t xml:space="preserve">GOBIERNO TERRITORIAL </t>
    </r>
  </si>
  <si>
    <r>
      <t xml:space="preserve">PROGRAMA:  </t>
    </r>
    <r>
      <rPr>
        <sz val="16"/>
        <rFont val="Arial"/>
        <family val="2"/>
      </rPr>
      <t>4502- Fortalecimiento del buen gobierno para el respeto y garantía de los derechos humanos.</t>
    </r>
  </si>
  <si>
    <r>
      <t xml:space="preserve">NOMBRE  DEL PROYECTO POAI: </t>
    </r>
    <r>
      <rPr>
        <sz val="16"/>
        <rFont val="Arial"/>
        <family val="2"/>
      </rPr>
      <t>IMPLEMENTACIÓN DE ACCIONES Y ESTRATEGIAS QUE PROMUEVAN LA PARTICIPACIÓN CIUDADANA EN EL PROCESO DE PRESUPUESTO PARTICIPATIVO DEL MUNICIPIO DE IBAGUÉ</t>
    </r>
  </si>
  <si>
    <t xml:space="preserve">VER ANEXO </t>
  </si>
  <si>
    <r>
      <t>CODIGO BPPIM:</t>
    </r>
    <r>
      <rPr>
        <sz val="16"/>
        <rFont val="Arial"/>
        <family val="2"/>
      </rPr>
      <t xml:space="preserve"> 2024730010090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</si>
  <si>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4502001Implementación de
acciones y estrategias que promuevan el
ejercicio de la participación ciudadana.</t>
    </r>
  </si>
  <si>
    <t>promocionar la formación participativa para la educación ciudadana en derechos con un enfoque territorial.</t>
  </si>
  <si>
    <t xml:space="preserve">proporcionar apoyo logístico y técnico para las reuniones ordinarias y extraordinarias de los consejos comunales y/o corregimentales de planeación. </t>
  </si>
  <si>
    <t>Realizar encuentros ciudadanos o (como lo denomine la normatividad
vigente) programados.</t>
  </si>
  <si>
    <t>Desarrollar acciones normativas y/o jurídicas de apoyo como secretaría
técnica de presupuesto participativo.</t>
  </si>
  <si>
    <t>SECRETARIO DESPACHO / GERENTE</t>
  </si>
  <si>
    <t>NOMBRE: Daniela Cabrera Velosa</t>
  </si>
  <si>
    <t xml:space="preserve">NOMBRE: Juan Pablo Yañez Puentes </t>
  </si>
  <si>
    <t>PLANEACIÓN</t>
  </si>
  <si>
    <t>GRUPO: PLANEACIÓN DEL DESARROLLO / CENTRO DE INFOMACIÓN MUNICIPAL</t>
  </si>
  <si>
    <t>LINEA ESTRATEGICA: GOBERNABILIDAD PARA TODOS</t>
  </si>
  <si>
    <r>
      <t xml:space="preserve">Objetivo: </t>
    </r>
    <r>
      <rPr>
        <sz val="16"/>
        <rFont val="Arial"/>
        <family val="2"/>
      </rPr>
      <t xml:space="preserve"> Generaración de datos precisos y actualizados en el municipio de Ibagué</t>
    </r>
  </si>
  <si>
    <t>SECTOR: INFORMACIÓN ESTADÍSTICA</t>
  </si>
  <si>
    <t>PROGRAMA:   0401-Levantamiento y actualización de información estadística de calidad</t>
  </si>
  <si>
    <t>Ver Anexo.</t>
  </si>
  <si>
    <t>NOMBRE  DEL PROYECTO POAI:                                                                                    Implementación del sistema de información del municipio de Ibagué</t>
  </si>
  <si>
    <t>RUBROS:</t>
  </si>
  <si>
    <t>0401102 - Generar un sistema de información estadística.</t>
  </si>
  <si>
    <t>Documentar los requerimientos no funcionales (Fortalecimiento RRAA, , métodos adecuados de recolección y análisis)</t>
  </si>
  <si>
    <t>Número de documentos</t>
  </si>
  <si>
    <t>Realizar estudios y/o investigaciones de información estadística municipal (recopilación de datos sobre diversos aspectos de la comunidad) - Censos, encuestas, RRAA , Fuentes externas)</t>
  </si>
  <si>
    <t>Número de Estudios</t>
  </si>
  <si>
    <t>Analizar y seguimiento de la información recopilada (verificar datos precisos, completos, confiables, y de calidad)</t>
  </si>
  <si>
    <t>Analizar y documentar los resultados de los seguimientos de los observatorios y políticas públicas (evaluar desempeño y eficacia  iniciativas municipio)</t>
  </si>
  <si>
    <t xml:space="preserve">Número de Documento </t>
  </si>
  <si>
    <t>Generar una página web y un dashboard de visualización de la información estadística y de indicadores municipal</t>
  </si>
  <si>
    <t>Número Página web generada</t>
  </si>
  <si>
    <t>Índice de Capacidad Estadística</t>
  </si>
  <si>
    <t>NOMBRE: DANIELA CABRERA VELOSA - Secetaria de Planeación Municipal</t>
  </si>
  <si>
    <t>NOMBRE: JUAN PABLO YAÑEZ PUENTES - Director de Planeación del Desarrollo</t>
  </si>
  <si>
    <t xml:space="preserve">SECRETARÍA DE PLANEACIÓN </t>
  </si>
  <si>
    <t xml:space="preserve">GRUPO: DIRECCIÓN DE PLANEACIÓN MULTIPROPÓSITO </t>
  </si>
  <si>
    <t xml:space="preserve">ver anexo </t>
  </si>
  <si>
    <t xml:space="preserve">Número </t>
  </si>
  <si>
    <r>
      <rPr>
        <sz val="12"/>
        <rFont val="Arial MT"/>
      </rPr>
      <t>Predios catastralmente actualizados con enfoque multipropósito</t>
    </r>
    <r>
      <rPr>
        <b/>
        <sz val="12"/>
        <rFont val="Arial MT"/>
      </rPr>
      <t xml:space="preserve">
</t>
    </r>
  </si>
  <si>
    <t>NOMBRE: DANIELA CABRERA VELOSA</t>
  </si>
  <si>
    <t>Trámites de conservación catastral realizados</t>
  </si>
  <si>
    <t xml:space="preserve">META DE RESULTADO  No. Trámites de Conservación Catastral realizados </t>
  </si>
  <si>
    <t>Secretaria de Planeacion</t>
  </si>
  <si>
    <r>
      <t xml:space="preserve">GRUPO:  </t>
    </r>
    <r>
      <rPr>
        <sz val="16"/>
        <rFont val="Arial"/>
        <family val="2"/>
      </rPr>
      <t>Direccion de Informacion y Aplicacion de la Norma Urbanistica</t>
    </r>
  </si>
  <si>
    <r>
      <t xml:space="preserve">LINEA ESTRATEGICA: </t>
    </r>
    <r>
      <rPr>
        <sz val="16"/>
        <rFont val="Arial"/>
        <family val="2"/>
      </rPr>
      <t>Gobierno Territorial –gobernabilidad para todos</t>
    </r>
    <r>
      <rPr>
        <b/>
        <sz val="16"/>
        <rFont val="Arial"/>
        <family val="2"/>
      </rPr>
      <t xml:space="preserve"> </t>
    </r>
  </si>
  <si>
    <r>
      <t>Objetivos:</t>
    </r>
    <r>
      <rPr>
        <sz val="16"/>
        <rFont val="Arial"/>
        <family val="2"/>
      </rPr>
      <t xml:space="preserve"> Altos niveles de satisfacción de los usuarios en los trámites de la norma urbanística en el municipio de Ibagué.</t>
    </r>
  </si>
  <si>
    <r>
      <t xml:space="preserve">SECTOR: </t>
    </r>
    <r>
      <rPr>
        <sz val="16"/>
        <rFont val="Arial"/>
        <family val="2"/>
      </rPr>
      <t>Gobierno Territorial</t>
    </r>
  </si>
  <si>
    <r>
      <t xml:space="preserve">PROGRAMA: </t>
    </r>
    <r>
      <rPr>
        <sz val="16"/>
        <rFont val="Arial"/>
        <family val="2"/>
      </rPr>
      <t>Fortalecimiento a la gestión y dirección de la administración pública territorial</t>
    </r>
  </si>
  <si>
    <r>
      <t xml:space="preserve">NOMBRE  DEL PROYECTO POAI:  </t>
    </r>
    <r>
      <rPr>
        <sz val="16"/>
        <rFont val="Arial"/>
        <family val="2"/>
      </rPr>
      <t>Optimizacion y sistematizacion de los procesos para los tramites de norma urbanistica en el municipio de ibague</t>
    </r>
    <r>
      <rPr>
        <b/>
        <sz val="16"/>
        <rFont val="Arial"/>
        <family val="2"/>
      </rPr>
      <t xml:space="preserve"> </t>
    </r>
  </si>
  <si>
    <r>
      <t>CODIGO BPPIM:</t>
    </r>
    <r>
      <rPr>
        <sz val="16"/>
        <rFont val="Arial"/>
        <family val="2"/>
      </rPr>
      <t xml:space="preserve"> 2024730010101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</si>
  <si>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459901707</t>
    </r>
    <r>
      <rPr>
        <sz val="12"/>
        <rFont val="Arial"/>
        <family val="2"/>
      </rPr>
      <t xml:space="preserve"> - Avanzar en la digitalización del archivo urbanístico</t>
    </r>
  </si>
  <si>
    <t xml:space="preserve">Realizar intervencion de la documentacion del archivo de gestion </t>
  </si>
  <si>
    <t>Realizar la digitalizacion de acervo documental del archivo urbanistico x carpetas</t>
  </si>
  <si>
    <r>
      <t xml:space="preserve">Código MGA: 459901710 - </t>
    </r>
    <r>
      <rPr>
        <sz val="12"/>
        <rFont val="Arial"/>
        <family val="2"/>
      </rPr>
      <t>Mejorar los procesos relacionados con los trámites urbanísticos para brindar una respuesta oportuna</t>
    </r>
  </si>
  <si>
    <t>Realizar la expedicion de tramites de acuerdo al plan de ordenamiento territorial del municipio de Ibague</t>
  </si>
  <si>
    <t>Estratificacion socioeconomica</t>
  </si>
  <si>
    <t>porcentaje</t>
  </si>
  <si>
    <r>
      <t xml:space="preserve">Código MGA: 459902501 - </t>
    </r>
    <r>
      <rPr>
        <sz val="12"/>
        <rFont val="Arial"/>
        <family val="2"/>
      </rPr>
      <t>Fortalecer la plataforma de la ventanilla única del constructor (MIVUC), ampliando el portafolio de servicios de manera accesible y confiable.</t>
    </r>
  </si>
  <si>
    <t>Adquirir equipos tecnologicos</t>
  </si>
  <si>
    <t>numero</t>
  </si>
  <si>
    <t>Planeación</t>
  </si>
  <si>
    <t xml:space="preserve">GRUPO: Dirección de Fortalecimiento Institucional </t>
  </si>
  <si>
    <t xml:space="preserve">LINEA ESTRATEGICA: </t>
  </si>
  <si>
    <t>GOBERNABILIDAD PARA TODOS</t>
  </si>
  <si>
    <t xml:space="preserve">SECTOR: </t>
  </si>
  <si>
    <t>45-GOBIERNO TERRITORIAL</t>
  </si>
  <si>
    <t xml:space="preserve">PROGRAMA:  </t>
  </si>
  <si>
    <t>4599-Fortalecimiento a la gestión y dirección de la administración pública territorial</t>
  </si>
  <si>
    <t>NOMBRE  DEL PROYECTO POAI:</t>
  </si>
  <si>
    <t xml:space="preserve"> IMPLEMENTACIÓN Y MANTENIMIENTO DE MIPG Y LOS SISTEMAS DE GESTIÓN EN LA ALCALDIA MUNICIPAL DE IBAGUÉ</t>
  </si>
  <si>
    <t xml:space="preserve">CODIGO BPPIM: 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</si>
  <si>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4599023-Servicio de Implementación Sistemas de Gestión</t>
    </r>
  </si>
  <si>
    <t xml:space="preserve">Realizar Auditoria de seguimiento, renovación y/o otorgamiento de los
sistemas de gestión - SIGAMI
</t>
  </si>
  <si>
    <t xml:space="preserve">Asesorar, implementar y/o mantener los Sistemas de Gestión
</t>
  </si>
  <si>
    <t xml:space="preserve">Suministrar apoyo logistico
</t>
  </si>
  <si>
    <t xml:space="preserve">Apoyar la Rendición de cuentas
</t>
  </si>
  <si>
    <t xml:space="preserve"> 4599023-Servicio de Implementación Sistemas de Gestión (FURAG Y MIPG)</t>
  </si>
  <si>
    <t>Asesorar y liderar la implementación de las políticas de MIPG</t>
  </si>
  <si>
    <t>Índice de Desempeño Institucional IDI</t>
  </si>
  <si>
    <t>PUNTOS</t>
  </si>
  <si>
    <t xml:space="preserve">PLANEACION </t>
  </si>
  <si>
    <t xml:space="preserve">GRUPO: DIRECCION DE ADMINISTRACION DEL SISBÉN </t>
  </si>
  <si>
    <t xml:space="preserve">LINEA ESTRATEGICA:  Gobernabilidad para todos </t>
  </si>
  <si>
    <t>SECTOR: Gobierno Territoria</t>
  </si>
  <si>
    <t>PROGRAMA:  Fortalecimiento a la gestión y dirección de la administración pública territorial</t>
  </si>
  <si>
    <t>VER ANEXO COMPLETO</t>
  </si>
  <si>
    <t>NOMBRE  DEL PROYECTO POAI: Actualización DEL SISBÉN EN EL MUNICIPIO DE Ibagué</t>
  </si>
  <si>
    <t>1.1 Orientar a los ciudadanos con respecto a los tramites del Sisbén y organizar
la difusión de los procesos de caracterización de población en el municipio de
Ibagué</t>
  </si>
  <si>
    <t>1.2 Organizar, supervisar y verificar los datos de georreferenciación para la
aplicación de encuestas en territorio en el municipio de Ibagué.</t>
  </si>
  <si>
    <t>1.3 Realizar el seguimiento a procesos contractuales, administrativos, jurídicos
y legales de la Dirección del Sisbén</t>
  </si>
  <si>
    <t>1.4 Organizar el inventario de fichas de archivo SISBEN y de gestión de la
Dirección de Sisbén para efectuar la transferencia documental.</t>
  </si>
  <si>
    <t>1.5 Adquirir y generar mantenimiento de equipos</t>
  </si>
  <si>
    <t>1.6 Adquirir servicios logístico, de suministros y servicios de transporte</t>
  </si>
  <si>
    <t>}</t>
  </si>
  <si>
    <r>
      <rPr>
        <sz val="12"/>
        <rFont val="Arial MT"/>
      </rPr>
      <t>Velocidad promedio de desplazamiento de vehículos zona urbana</t>
    </r>
    <r>
      <rPr>
        <b/>
        <sz val="12"/>
        <rFont val="Arial MT"/>
      </rPr>
      <t xml:space="preserve">
</t>
    </r>
  </si>
  <si>
    <t>LINEA ESTRATEGICA: Territorio para todos</t>
  </si>
  <si>
    <t>Objetivos: Aumento en la seguridad, el bienestar, la calidad de vida de las personas y el desarrollo sostenible por una inadecuada gestión del riesgo de desastres</t>
  </si>
  <si>
    <t xml:space="preserve">SECTOR: Vivienda ciudad y territorio </t>
  </si>
  <si>
    <t xml:space="preserve">PROGRAMA:  4002-Ordenamiento territorial y desarrollo urbano </t>
  </si>
  <si>
    <t>NOMBRE  DEL PROYECTO POAI: Implementación y Desarrollo de el plan de ordenamiento territorial y sus instrumentos de planeación, gestión y financiación en el municipio de Ibagué</t>
  </si>
  <si>
    <t>RUBROS:MAQUINARIA DE INFORMÁTICA Y SUS PARTES, PIEZAS Y ACCESORIOS/ RECURSOS PROPIOS ICLD</t>
  </si>
  <si>
    <r>
      <t xml:space="preserve">FISICO
</t>
    </r>
    <r>
      <rPr>
        <b/>
        <u/>
        <sz val="16"/>
        <rFont val="Arial MT"/>
      </rPr>
      <t xml:space="preserve">PROG  </t>
    </r>
    <r>
      <rPr>
        <b/>
        <sz val="16"/>
        <rFont val="Arial MT"/>
      </rPr>
      <t xml:space="preserve">
EJEC</t>
    </r>
  </si>
  <si>
    <r>
      <rPr>
        <b/>
        <sz val="16"/>
        <rFont val="Arial MT"/>
      </rPr>
      <t>FINANCIERO</t>
    </r>
    <r>
      <rPr>
        <b/>
        <u/>
        <sz val="16"/>
        <rFont val="Arial MT"/>
      </rPr>
      <t xml:space="preserve">
PROG  
OBLIGADO</t>
    </r>
  </si>
  <si>
    <t xml:space="preserve">Formulación, viabilidad y/o adopción de 
instrumentos de planificación, gestión 
y/o  financiación delsuelo. </t>
  </si>
  <si>
    <t>Formular, revisar, viabilizar y/ adoptar instrumentos de planeación gestión y/o financiación del suelo.</t>
  </si>
  <si>
    <t xml:space="preserve"> Calcular y liquidar la Participación en Plusvalía. </t>
  </si>
  <si>
    <t xml:space="preserve">Expedición de Actos Administrativos por medio de los cuales se desarrolle y/o reglamente el Plan de Ordenamiento Territorial.  </t>
  </si>
  <si>
    <t>Realizar la Implementación y reglamentación del Plan de Ordenamiento Territorial (planes de Implantación, reglamentación vial, precisiones cartográficas, operaciones urbanas, viabilidad planes maestros)</t>
  </si>
  <si>
    <t>Implementación y actualización del expediente municipal</t>
  </si>
  <si>
    <t xml:space="preserve">Actualización de la cartografía del plan de ordenamiento territorial    </t>
  </si>
  <si>
    <t>Apoyo a los procesos de gestión documental derivados del seguimiento al POT</t>
  </si>
  <si>
    <t>Compra de equipos de cómputo, escáner y ploter</t>
  </si>
  <si>
    <t>Expedir normas urbanísticas competitivas en materia ambiental, cultural y turística para el sector rural</t>
  </si>
  <si>
    <t>Caracterización, estudios y adopcion de las normas urbanisticas de los centros poblados</t>
  </si>
  <si>
    <t>Legalización urbanística de asentamientos humanos de origen informal</t>
  </si>
  <si>
    <t>Legalización urbanística de asentamientos de origen informal</t>
  </si>
  <si>
    <t>NUMERO</t>
  </si>
  <si>
    <t>SECRETARIA DE PLANEACION MUNICIPAL</t>
  </si>
  <si>
    <r>
      <rPr>
        <sz val="16"/>
        <rFont val="Arial"/>
        <family val="2"/>
      </rPr>
      <t>índice de espacio público efectivo en Planes Parciales</t>
    </r>
    <r>
      <rPr>
        <b/>
        <sz val="16"/>
        <rFont val="Arial"/>
        <family val="2"/>
      </rPr>
      <t xml:space="preserve">
</t>
    </r>
  </si>
  <si>
    <t xml:space="preserve">META DE RESULTADO  No.1   5,00 mt2/hab. </t>
  </si>
  <si>
    <t>M2/hab</t>
  </si>
  <si>
    <t xml:space="preserve">NOMBRE:  </t>
  </si>
  <si>
    <t>DANIELA CABRERA VELOSA</t>
  </si>
  <si>
    <t xml:space="preserve">META DE RESULTADO  No. 2  5,00 mt2/hab. </t>
  </si>
  <si>
    <t xml:space="preserve">META DE RESULTADO  No. 3   5,00 mt2/hab. </t>
  </si>
  <si>
    <t>DIRECTOR DE ORDENAMIENTO TERRITORIAL SOSTENIBLE</t>
  </si>
  <si>
    <t xml:space="preserve">META DE RESULTADO  No. 4   5,00 mt2/hab. </t>
  </si>
  <si>
    <t>LUIS FERNANDO OSMAN CABEZAS</t>
  </si>
  <si>
    <t>PROYECTO: ARQ. GLORIA CONSTANZA HOYOS TRUJILLO</t>
  </si>
  <si>
    <t xml:space="preserve">                        PROFESIONAL UNIVERSITARIO DOTS</t>
  </si>
  <si>
    <r>
      <t xml:space="preserve">LINEA ESTRATEGICA: </t>
    </r>
    <r>
      <rPr>
        <sz val="16"/>
        <rFont val="Arial"/>
        <family val="2"/>
      </rPr>
      <t xml:space="preserve">Gobernabilidad para todos </t>
    </r>
  </si>
  <si>
    <r>
      <t xml:space="preserve">Objetivos: </t>
    </r>
    <r>
      <rPr>
        <sz val="16"/>
        <rFont val="Arial"/>
        <family val="2"/>
      </rPr>
      <t>Generar información catastral actualizada en el marco de los procesos de actualización y conservación catastral con enfoque multipropósito
en el municipio de Ibagué.</t>
    </r>
  </si>
  <si>
    <r>
      <t>SECTOR:</t>
    </r>
    <r>
      <rPr>
        <sz val="16"/>
        <rFont val="Arial"/>
        <family val="2"/>
      </rPr>
      <t xml:space="preserve"> Información estadística</t>
    </r>
  </si>
  <si>
    <r>
      <t xml:space="preserve">PROGRAMA: </t>
    </r>
    <r>
      <rPr>
        <sz val="16"/>
        <rFont val="Arial"/>
        <family val="2"/>
      </rPr>
      <t xml:space="preserve"> Generación de la información geográfica del territorio Nacional</t>
    </r>
  </si>
  <si>
    <r>
      <t>NOMBRE  DEL PROYECTO POAI:</t>
    </r>
    <r>
      <rPr>
        <sz val="16"/>
        <rFont val="Arial"/>
        <family val="2"/>
      </rPr>
      <t xml:space="preserve"> actualización de información catastral con enfoque multipropósito en el marco de actualización y actualización catastral del municipio de Ibagué </t>
    </r>
    <r>
      <rPr>
        <b/>
        <sz val="16"/>
        <rFont val="Arial"/>
        <family val="2"/>
      </rPr>
      <t xml:space="preserve"> </t>
    </r>
  </si>
  <si>
    <t xml:space="preserve">NOMBRE: DANIELA CABRERA VELOSA </t>
  </si>
  <si>
    <t>NOMBRE: PAULA ANDREA GARCIA VERGARA - DIRECTORA DE PLANEACIÓN MULTIPROPÓSITO</t>
  </si>
  <si>
    <t xml:space="preserve">FECHA DE  SEGUIMIENTO: </t>
  </si>
  <si>
    <t>Número cursos</t>
  </si>
  <si>
    <t>Realizar la actualizacion y ampliacion del portafolio de servicios de la ventanilla unica del constructor MIVUC</t>
  </si>
  <si>
    <r>
      <rPr>
        <sz val="12"/>
        <rFont val="Arial MT"/>
      </rPr>
      <t>Documentos digitaizados</t>
    </r>
    <r>
      <rPr>
        <b/>
        <sz val="12"/>
        <rFont val="Arial MT"/>
      </rPr>
      <t xml:space="preserve">
</t>
    </r>
  </si>
  <si>
    <t xml:space="preserve">Documentos tramitados
</t>
  </si>
  <si>
    <t>Disponibilidad del servicio</t>
  </si>
  <si>
    <r>
      <t xml:space="preserve">CODIGO BPPIM:  </t>
    </r>
    <r>
      <rPr>
        <sz val="16"/>
        <rFont val="Arial"/>
        <family val="2"/>
      </rPr>
      <t>2024730010001</t>
    </r>
  </si>
  <si>
    <t xml:space="preserve">FECHA DE  SEGUIMIENTO:  </t>
  </si>
  <si>
    <t>02 DE ENERO DE 2025</t>
  </si>
  <si>
    <r>
      <rPr>
        <b/>
        <sz val="12"/>
        <rFont val="Arial"/>
        <family val="2"/>
      </rPr>
      <t>Código META MGA:4599019</t>
    </r>
    <r>
      <rPr>
        <sz val="12"/>
        <rFont val="Arial"/>
        <family val="2"/>
      </rPr>
      <t xml:space="preserve">  Realizar el seguimiento al Plan de Desarrollo
del Municipio en el que se permita el ejercicio de seguimiento ciudadano de  manera permanente, continúo y transparente.</t>
    </r>
  </si>
  <si>
    <t xml:space="preserve">CODIGO PRESUPUESTAL:    2.05.3.2.02.02.006 - 2.05.3.2.02.02.009 </t>
  </si>
  <si>
    <t>Servicios para la Comunidad Sociales y Personales. / Comercio y distribución; alojamiento; servicios de suministro de comidas y bebidas; servicios de transporte; y servicios de distribución de electricidad, gas y agua</t>
  </si>
  <si>
    <r>
      <t>CODIGO BPPIM:    -</t>
    </r>
    <r>
      <rPr>
        <sz val="16"/>
        <rFont val="Arial"/>
        <family val="2"/>
      </rPr>
      <t xml:space="preserve"> 2024730010081</t>
    </r>
  </si>
  <si>
    <r>
      <t>RUBRO: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Comercio y distribución; alojamiento; servicios de suministro de comidas y bebidas; servicios de transporte; y servicios de distribución de electricidad, gas y agua /  Servicios para la comunidad, sociales y personales</t>
    </r>
  </si>
  <si>
    <r>
      <t xml:space="preserve">CODIGO PRESUPUESTAL: </t>
    </r>
    <r>
      <rPr>
        <sz val="14"/>
        <rFont val="Arial"/>
        <family val="2"/>
      </rPr>
      <t>2.05.3.2.02.02.006 - 2.05.3.2.02.02.009</t>
    </r>
  </si>
  <si>
    <r>
      <t xml:space="preserve">CODIGO PRESUPUESTAL: </t>
    </r>
    <r>
      <rPr>
        <sz val="14"/>
        <rFont val="Arial"/>
        <family val="2"/>
      </rPr>
      <t>2.05.3.2.01.01.003.03.02 - 2.05.3.2.02.02.006 - 2.05.3.2.02.02.009</t>
    </r>
  </si>
  <si>
    <r>
      <t xml:space="preserve">RUBROS: </t>
    </r>
    <r>
      <rPr>
        <sz val="14"/>
        <rFont val="Arial"/>
        <family val="2"/>
      </rPr>
      <t>Maquinaria de informática y sus partes, piezas y accesorios - Comercio y distribución; alojamiento; servicios de suministro de comidas y bebidas; servicios de transporte; y servicios de distribución de electricidad, gas y agua -  Servicios para la comunidad, sociales y personales</t>
    </r>
    <r>
      <rPr>
        <b/>
        <sz val="14"/>
        <rFont val="Arial"/>
        <family val="2"/>
      </rPr>
      <t xml:space="preserve"> </t>
    </r>
  </si>
  <si>
    <t>02 de enero de 2025</t>
  </si>
  <si>
    <r>
      <t xml:space="preserve">META DE RESULTADO  No. </t>
    </r>
    <r>
      <rPr>
        <sz val="12"/>
        <rFont val="Arial"/>
        <family val="2"/>
      </rPr>
      <t xml:space="preserve"> 86,4 A 90,4
</t>
    </r>
  </si>
  <si>
    <t>NOMBRE: Daniel Jaramillo</t>
  </si>
  <si>
    <t>02 de Enero de 2025</t>
  </si>
  <si>
    <t>NOMBRE:  Daniela Cabrera Veloza</t>
  </si>
  <si>
    <t>DIRECTOR:  Jorge Andrés Zambrano Rodríguez</t>
  </si>
  <si>
    <t>Numero</t>
  </si>
  <si>
    <t xml:space="preserve">02 de enero de 2025 </t>
  </si>
  <si>
    <t>FECHA DE  SEGUIMIENTO:</t>
  </si>
  <si>
    <r>
      <t xml:space="preserve">CODIGO BPPIM: </t>
    </r>
    <r>
      <rPr>
        <sz val="16"/>
        <rFont val="Arial"/>
        <family val="2"/>
      </rPr>
      <t>2024730010078</t>
    </r>
    <r>
      <rPr>
        <b/>
        <sz val="16"/>
        <rFont val="Arial"/>
        <family val="2"/>
      </rPr>
      <t xml:space="preserve">
</t>
    </r>
  </si>
  <si>
    <r>
      <rPr>
        <sz val="16"/>
        <rFont val="Arial"/>
        <family val="2"/>
      </rPr>
      <t xml:space="preserve">2.05.3.2.02.02.006 - 2.05.3.2.02.02.009 - 2.05.3.2.01.01.003.03.02 - 2.05.3.2.02.02.006 - 2.05.3.2.02.02.009
</t>
    </r>
    <r>
      <rPr>
        <b/>
        <sz val="16"/>
        <rFont val="Arial"/>
        <family val="2"/>
      </rPr>
      <t xml:space="preserve">
</t>
    </r>
  </si>
  <si>
    <r>
      <t>RUBRO:</t>
    </r>
    <r>
      <rPr>
        <sz val="16"/>
        <rFont val="Arial"/>
        <family val="2"/>
      </rPr>
      <t>Servicios prestados a las empresas y servicios de producción - Servicios para la comunidad, sociales y personales - Maquinaria de informática y sus partes, piezas y accesorios - Comercio y distribución; alojamiento; servicios de suministro de comidas y bebidas; servicios de transporte; y servicios de distribución de electricidad, gas y agua - Servicios para la comunidad, sociales y personales.</t>
    </r>
  </si>
  <si>
    <r>
      <rPr>
        <b/>
        <sz val="12"/>
        <rFont val="Arial"/>
        <family val="2"/>
      </rPr>
      <t>META CODIGO MGA:</t>
    </r>
    <r>
      <rPr>
        <sz val="12"/>
        <rFont val="Arial"/>
        <family val="2"/>
      </rPr>
      <t xml:space="preserve"> 0406016 Servicio de actualización catastral con enfoque multipropósito</t>
    </r>
  </si>
  <si>
    <t>Realizar la actualización catastral del suelo urbano y/o rural del Municipio de Ibagué</t>
  </si>
  <si>
    <r>
      <rPr>
        <b/>
        <sz val="12"/>
        <rFont val="Arial"/>
        <family val="2"/>
      </rPr>
      <t>META CODIGO MGA</t>
    </r>
    <r>
      <rPr>
        <sz val="12"/>
        <rFont val="Arial"/>
        <family val="2"/>
      </rPr>
      <t>:0406003 Servicio de conservación catastral.</t>
    </r>
  </si>
  <si>
    <t>Mantener la actualización catastral en el marco de la conservación catastral Servicio de conservación</t>
  </si>
  <si>
    <r>
      <rPr>
        <b/>
        <sz val="12"/>
        <rFont val="Arial"/>
        <family val="2"/>
      </rPr>
      <t>META CODIGO MGA</t>
    </r>
    <r>
      <rPr>
        <sz val="12"/>
        <rFont val="Arial"/>
        <family val="2"/>
      </rPr>
      <t>: 459902500-Servicios de información implementados.</t>
    </r>
  </si>
  <si>
    <t xml:space="preserve">Servicios prestados a las empresas y servicios de producción </t>
  </si>
  <si>
    <r>
      <t xml:space="preserve">META DE RESULTADO  No.  </t>
    </r>
    <r>
      <rPr>
        <sz val="12"/>
        <rFont val="Arial"/>
        <family val="2"/>
      </rPr>
      <t xml:space="preserve">Predios catastralmente actualizado con enfoque multipropósito </t>
    </r>
  </si>
  <si>
    <t>CODIGO BPPIM: 2024730010032</t>
  </si>
  <si>
    <r>
      <t>CODIGO PRESUPUESTAL:</t>
    </r>
    <r>
      <rPr>
        <sz val="16"/>
        <rFont val="Arial"/>
        <family val="2"/>
      </rPr>
      <t xml:space="preserve"> </t>
    </r>
    <r>
      <rPr>
        <sz val="14"/>
        <rFont val="Arial"/>
        <family val="2"/>
      </rPr>
      <t xml:space="preserve">  2.05.3.2.02.02.009- 2.05.3.2.02.02.006 - 2.05.3.2.01.01.003.03.02 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  RUBROS: </t>
    </r>
    <r>
      <rPr>
        <sz val="14"/>
        <rFont val="Arial"/>
        <family val="2"/>
      </rPr>
      <t>Servicios para la comunidad, sociales y personales- Comercio y distribución; alojamiento; servicios de suministro de comidas y bebidas; servicios de transporte; y servicios de distribución de electricidad, gas y agua - Maquinaria de informática y sus partes, piezas y accesorios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</si>
  <si>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:459903300                                                      Realizar encuestas
del Sisbén de
acuerdo a la
metodología vigente</t>
    </r>
  </si>
  <si>
    <t xml:space="preserve">FIRMA:  NELSON HURTADO </t>
  </si>
  <si>
    <r>
      <t xml:space="preserve">CODIGO PRESUPUESTAL: </t>
    </r>
    <r>
      <rPr>
        <sz val="16"/>
        <rFont val="Arial"/>
        <family val="2"/>
      </rPr>
      <t>2.05.3.2.02.02.009 - 2.05.3.2.01.01.003.03.02</t>
    </r>
    <r>
      <rPr>
        <b/>
        <sz val="16"/>
        <rFont val="Arial"/>
        <family val="2"/>
      </rPr>
      <t xml:space="preserve">                                       </t>
    </r>
  </si>
  <si>
    <r>
      <t xml:space="preserve">       RUBROS:</t>
    </r>
    <r>
      <rPr>
        <sz val="16"/>
        <rFont val="Arial"/>
        <family val="2"/>
      </rPr>
      <t xml:space="preserve"> Servicios para la comunidad, sociales y personales -  Maquinaria de informática y sus partes, piezas y accesorios</t>
    </r>
  </si>
  <si>
    <r>
      <t>CODIGO PRESUPUESTAL:  2.</t>
    </r>
    <r>
      <rPr>
        <sz val="16"/>
        <rFont val="Arial"/>
        <family val="2"/>
      </rPr>
      <t xml:space="preserve">05.3.2.01.01.003.03.02 - 2.05.3.2.02.02.006 -  2.05.3.2.02.02.009     </t>
    </r>
    <r>
      <rPr>
        <b/>
        <sz val="16"/>
        <rFont val="Arial"/>
        <family val="2"/>
      </rPr>
      <t xml:space="preserve">                                  </t>
    </r>
  </si>
  <si>
    <r>
      <t xml:space="preserve">RUBROS: </t>
    </r>
    <r>
      <rPr>
        <sz val="16"/>
        <rFont val="Arial"/>
        <family val="2"/>
      </rPr>
      <t>Maquinaria de informática y sus partes, piezas y accesorios - Comercio y distribución; alojamiento; servicios de suministro de comidas y bebidas; servicios de transporte; y servicios de distribución de electricidad, gas y agua - Servicios para la comunidad, sociales y personales</t>
    </r>
  </si>
  <si>
    <t>GRUPO: Direccion de Ordenamiento Territorial Sostenible - DOTS</t>
  </si>
  <si>
    <t>CODIGO BPPIM: 2024730010110</t>
  </si>
  <si>
    <t xml:space="preserve">CODIGO PRESUPUESTAL:    2.05.3.2.01.01.003.03.02   2.05.3.2.02.02.008   2.05.3.2.02.02.009 </t>
  </si>
  <si>
    <t>% de solicitudes</t>
  </si>
  <si>
    <t>expediente actualizado</t>
  </si>
  <si>
    <t>actualizacion cartografia</t>
  </si>
  <si>
    <t>Número de barrios  reglamentados</t>
  </si>
  <si>
    <t>LINEA ESTRATEGICA: Ordenamiento sostenible</t>
  </si>
  <si>
    <t>SECTOR: Ambiente y Desarrollo sostenible</t>
  </si>
  <si>
    <t xml:space="preserve">PROGRAMA:  3205 -Ordenamiento ambiental territorial para una ciudad planeada y 
organizada. </t>
  </si>
  <si>
    <t>NOMBRE  DEL PROYECTO POAI: Elaboración de estudios técnicos de riesgo en áreas con condición de amenaza media o alta en el municipio de Ibagué ordenamiento territorial y sus instrumentos de planeación, gestión y financiación en el municipio de Ibagué</t>
  </si>
  <si>
    <t>CODIGO BPPIM: 20247300100118</t>
  </si>
  <si>
    <t xml:space="preserve">CODIGO PRESUPUESTAL:   2.05.3.2.02.02.008 </t>
  </si>
  <si>
    <t>RUBROS:servicios prestados a las empresas y servicios de producción</t>
  </si>
  <si>
    <t>Realización de 7 estudios de detalle que sirvan como insumo necesario para la legalización de asentamientos humanos de origen informal y la revisión del POT</t>
  </si>
  <si>
    <t xml:space="preserve">Realización de estudios de detalle ambientales y de gestión del riesgo en el suelo urbano </t>
  </si>
  <si>
    <t>Numero de documentos</t>
  </si>
  <si>
    <t xml:space="preserve">Realización de estudios básicos   ambientales y de gestión del riesgo en el suelo rural  </t>
  </si>
  <si>
    <r>
      <rPr>
        <sz val="16"/>
        <rFont val="Arial"/>
        <family val="2"/>
      </rPr>
      <t xml:space="preserve">Índice de mejoramiento de condiciones de riesgo, amenaza y/o vulnerabilidad </t>
    </r>
    <r>
      <rPr>
        <b/>
        <sz val="16"/>
        <rFont val="Arial"/>
        <family val="2"/>
      </rPr>
      <t xml:space="preserve">
</t>
    </r>
  </si>
  <si>
    <t xml:space="preserve">META DE RESULTADO  No.1   100% Atendidas </t>
  </si>
  <si>
    <t xml:space="preserve">META DE RESULTADO  No. 2 </t>
  </si>
  <si>
    <t xml:space="preserve">META DE RESULTADO  No. 3   </t>
  </si>
  <si>
    <t xml:space="preserve">META DE RESULTADO  No. 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</si>
</sst>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_(&quot;$&quot;* #,##0_);_(&quot;$&quot;* \(#,##0\);_(&quot;$&quot;* &quot;-&quot;??_);_(@_)"/>
    <numFmt numFmtId="174" formatCode="_-&quot;$&quot;\ * #,##0_-;\-&quot;$&quot;\ * #,##0_-;_-&quot;$&quot;\ * &quot;-&quot;_-;_-@"/>
    <numFmt numFmtId="175" formatCode="0.0"/>
    <numFmt numFmtId="176" formatCode="&quot;$&quot;\ #,##0.00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4"/>
      <name val="Arial MT"/>
    </font>
    <font>
      <sz val="10"/>
      <color rgb="FF000000"/>
      <name val="Calibri"/>
      <family val="2"/>
      <scheme val="minor"/>
    </font>
    <font>
      <sz val="10"/>
      <name val="Arial MT"/>
    </font>
    <font>
      <sz val="10"/>
      <name val="Calibri"/>
      <family val="2"/>
    </font>
    <font>
      <sz val="7"/>
      <color theme="1"/>
      <name val="Calibri"/>
      <family val="2"/>
    </font>
    <font>
      <sz val="12"/>
      <color rgb="FF000000"/>
      <name val="Arial"/>
      <family val="2"/>
    </font>
    <font>
      <b/>
      <u/>
      <sz val="16"/>
      <name val="Arial MT"/>
    </font>
    <font>
      <sz val="20"/>
      <color theme="1"/>
      <name val="Calibri"/>
      <family val="2"/>
    </font>
    <font>
      <b/>
      <sz val="10"/>
      <name val="Arial MT"/>
    </font>
    <font>
      <b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16" fillId="0" borderId="0"/>
  </cellStyleXfs>
  <cellXfs count="480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70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8" fontId="5" fillId="0" borderId="1" xfId="1" applyNumberFormat="1" applyFont="1" applyBorder="1" applyAlignment="1">
      <alignment vertical="top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7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166" fontId="5" fillId="0" borderId="1" xfId="6" applyNumberFormat="1" applyFont="1" applyBorder="1" applyAlignment="1" applyProtection="1">
      <alignment horizontal="center" vertical="center"/>
    </xf>
    <xf numFmtId="166" fontId="3" fillId="0" borderId="1" xfId="6" applyNumberFormat="1" applyFont="1" applyBorder="1" applyAlignment="1" applyProtection="1">
      <alignment horizontal="center" vertical="center"/>
    </xf>
    <xf numFmtId="166" fontId="3" fillId="0" borderId="1" xfId="3" applyNumberFormat="1" applyFont="1" applyBorder="1" applyAlignment="1" applyProtection="1">
      <alignment horizontal="center" vertical="center"/>
    </xf>
    <xf numFmtId="166" fontId="5" fillId="0" borderId="1" xfId="6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/>
    </xf>
    <xf numFmtId="0" fontId="7" fillId="0" borderId="1" xfId="1" applyFont="1" applyBorder="1"/>
    <xf numFmtId="172" fontId="5" fillId="0" borderId="1" xfId="4" applyNumberFormat="1" applyFont="1" applyBorder="1" applyAlignment="1" applyProtection="1">
      <alignment vertical="center"/>
    </xf>
    <xf numFmtId="170" fontId="3" fillId="0" borderId="1" xfId="3" applyNumberFormat="1" applyFont="1" applyBorder="1" applyAlignment="1" applyProtection="1">
      <alignment vertical="center"/>
    </xf>
    <xf numFmtId="166" fontId="2" fillId="0" borderId="1" xfId="1" applyNumberFormat="1" applyFont="1" applyBorder="1" applyAlignment="1">
      <alignment vertical="center"/>
    </xf>
    <xf numFmtId="170" fontId="5" fillId="0" borderId="1" xfId="3" applyNumberFormat="1" applyFont="1" applyBorder="1" applyAlignment="1">
      <alignment horizontal="center" vertical="center" wrapText="1"/>
    </xf>
    <xf numFmtId="170" fontId="3" fillId="0" borderId="1" xfId="3" applyNumberFormat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vertical="center"/>
    </xf>
    <xf numFmtId="1" fontId="2" fillId="0" borderId="0" xfId="1" applyNumberFormat="1" applyFont="1"/>
    <xf numFmtId="1" fontId="9" fillId="0" borderId="0" xfId="1" applyNumberFormat="1" applyFont="1"/>
    <xf numFmtId="1" fontId="7" fillId="0" borderId="0" xfId="1" applyNumberFormat="1" applyFont="1"/>
    <xf numFmtId="1" fontId="9" fillId="0" borderId="0" xfId="1" applyNumberFormat="1" applyFont="1" applyAlignment="1">
      <alignment vertical="center"/>
    </xf>
    <xf numFmtId="1" fontId="3" fillId="0" borderId="0" xfId="1" applyNumberFormat="1" applyFont="1"/>
    <xf numFmtId="5" fontId="5" fillId="0" borderId="1" xfId="4" applyNumberFormat="1" applyFont="1" applyBorder="1" applyAlignment="1" applyProtection="1">
      <alignment vertical="center"/>
    </xf>
    <xf numFmtId="14" fontId="2" fillId="0" borderId="1" xfId="1" applyNumberFormat="1" applyFont="1" applyBorder="1" applyAlignment="1">
      <alignment horizontal="center" vertical="center"/>
    </xf>
    <xf numFmtId="5" fontId="3" fillId="0" borderId="1" xfId="4" applyNumberFormat="1" applyFont="1" applyBorder="1" applyAlignment="1" applyProtection="1">
      <alignment vertical="center"/>
    </xf>
    <xf numFmtId="5" fontId="3" fillId="0" borderId="1" xfId="3" applyNumberFormat="1" applyFont="1" applyBorder="1" applyAlignment="1" applyProtection="1">
      <alignment vertical="center"/>
    </xf>
    <xf numFmtId="2" fontId="3" fillId="0" borderId="10" xfId="1" applyNumberFormat="1" applyFont="1" applyBorder="1" applyAlignment="1">
      <alignment vertical="center"/>
    </xf>
    <xf numFmtId="39" fontId="3" fillId="0" borderId="10" xfId="1" applyNumberFormat="1" applyFont="1" applyBorder="1" applyAlignment="1">
      <alignment vertical="center"/>
    </xf>
    <xf numFmtId="5" fontId="3" fillId="0" borderId="1" xfId="1" applyNumberFormat="1" applyFont="1" applyBorder="1" applyAlignment="1">
      <alignment vertical="center"/>
    </xf>
    <xf numFmtId="5" fontId="5" fillId="0" borderId="1" xfId="3" applyNumberFormat="1" applyFont="1" applyBorder="1" applyAlignment="1">
      <alignment vertical="center" wrapText="1"/>
    </xf>
    <xf numFmtId="1" fontId="0" fillId="0" borderId="0" xfId="0" applyNumberFormat="1"/>
    <xf numFmtId="173" fontId="17" fillId="2" borderId="1" xfId="1" applyNumberFormat="1" applyFont="1" applyFill="1" applyBorder="1" applyAlignment="1">
      <alignment horizontal="center" vertical="center"/>
    </xf>
    <xf numFmtId="1" fontId="1" fillId="0" borderId="1" xfId="8" applyNumberFormat="1" applyFont="1" applyBorder="1" applyAlignment="1">
      <alignment horizontal="center" vertical="center" wrapText="1"/>
    </xf>
    <xf numFmtId="170" fontId="1" fillId="0" borderId="1" xfId="8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center" wrapText="1"/>
    </xf>
    <xf numFmtId="1" fontId="5" fillId="0" borderId="1" xfId="1" applyNumberFormat="1" applyFont="1" applyBorder="1" applyAlignment="1">
      <alignment horizontal="center" vertical="center" wrapText="1"/>
    </xf>
    <xf numFmtId="170" fontId="2" fillId="0" borderId="0" xfId="1" applyNumberFormat="1" applyFont="1" applyAlignment="1">
      <alignment horizontal="left" vertical="center"/>
    </xf>
    <xf numFmtId="0" fontId="4" fillId="0" borderId="0" xfId="1" applyFont="1"/>
    <xf numFmtId="0" fontId="7" fillId="2" borderId="14" xfId="1" applyFont="1" applyFill="1" applyBorder="1" applyAlignment="1">
      <alignment horizontal="center" vertical="center"/>
    </xf>
    <xf numFmtId="170" fontId="7" fillId="2" borderId="14" xfId="3" applyNumberFormat="1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9" fontId="3" fillId="0" borderId="1" xfId="5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9" fontId="2" fillId="0" borderId="0" xfId="5" applyFont="1"/>
    <xf numFmtId="14" fontId="2" fillId="0" borderId="10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166" fontId="4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0" fillId="0" borderId="15" xfId="8" applyFont="1" applyBorder="1" applyAlignment="1">
      <alignment horizontal="center" vertical="center"/>
    </xf>
    <xf numFmtId="170" fontId="2" fillId="2" borderId="1" xfId="3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0" fontId="9" fillId="2" borderId="1" xfId="2" applyNumberFormat="1" applyFont="1" applyFill="1" applyBorder="1" applyAlignment="1">
      <alignment horizontal="center" vertical="center"/>
    </xf>
    <xf numFmtId="175" fontId="9" fillId="0" borderId="1" xfId="1" applyNumberFormat="1" applyFont="1" applyBorder="1" applyAlignment="1">
      <alignment horizontal="center" vertical="center" wrapText="1"/>
    </xf>
    <xf numFmtId="170" fontId="8" fillId="0" borderId="1" xfId="3" applyNumberFormat="1" applyFont="1" applyBorder="1" applyAlignment="1" applyProtection="1">
      <alignment vertical="center"/>
    </xf>
    <xf numFmtId="172" fontId="8" fillId="0" borderId="1" xfId="4" applyNumberFormat="1" applyFont="1" applyBorder="1" applyAlignment="1" applyProtection="1">
      <alignment vertical="center"/>
    </xf>
    <xf numFmtId="2" fontId="7" fillId="0" borderId="1" xfId="1" applyNumberFormat="1" applyFont="1" applyBorder="1" applyAlignment="1">
      <alignment vertical="center"/>
    </xf>
    <xf numFmtId="2" fontId="8" fillId="0" borderId="1" xfId="2" applyNumberFormat="1" applyFont="1" applyBorder="1" applyAlignment="1" applyProtection="1">
      <alignment vertical="center"/>
    </xf>
    <xf numFmtId="14" fontId="7" fillId="0" borderId="1" xfId="1" applyNumberFormat="1" applyFont="1" applyBorder="1" applyAlignment="1">
      <alignment horizontal="center" vertical="center"/>
    </xf>
    <xf numFmtId="170" fontId="8" fillId="4" borderId="1" xfId="3" applyNumberFormat="1" applyFont="1" applyFill="1" applyBorder="1" applyAlignment="1" applyProtection="1">
      <alignment vertical="center"/>
    </xf>
    <xf numFmtId="44" fontId="10" fillId="0" borderId="1" xfId="6" applyFont="1" applyBorder="1" applyAlignment="1">
      <alignment horizontal="center" vertical="center"/>
    </xf>
    <xf numFmtId="2" fontId="8" fillId="0" borderId="1" xfId="1" applyNumberFormat="1" applyFont="1" applyBorder="1" applyAlignment="1">
      <alignment vertical="center"/>
    </xf>
    <xf numFmtId="1" fontId="9" fillId="0" borderId="1" xfId="1" applyNumberFormat="1" applyFont="1" applyBorder="1" applyAlignment="1">
      <alignment horizontal="center" vertical="center" wrapText="1"/>
    </xf>
    <xf numFmtId="170" fontId="9" fillId="0" borderId="1" xfId="3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vertical="center"/>
    </xf>
    <xf numFmtId="170" fontId="9" fillId="0" borderId="1" xfId="3" applyNumberFormat="1" applyFont="1" applyBorder="1" applyAlignment="1" applyProtection="1">
      <alignment vertical="center"/>
    </xf>
    <xf numFmtId="10" fontId="8" fillId="0" borderId="1" xfId="2" applyNumberFormat="1" applyFont="1" applyBorder="1" applyAlignment="1" applyProtection="1">
      <alignment vertical="center"/>
    </xf>
    <xf numFmtId="168" fontId="10" fillId="0" borderId="1" xfId="1" applyNumberFormat="1" applyFont="1" applyBorder="1" applyAlignment="1">
      <alignment horizontal="center" vertical="top"/>
    </xf>
    <xf numFmtId="168" fontId="10" fillId="0" borderId="1" xfId="1" applyNumberFormat="1" applyFont="1" applyBorder="1" applyAlignment="1">
      <alignment vertical="top" wrapText="1"/>
    </xf>
    <xf numFmtId="0" fontId="10" fillId="0" borderId="1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top"/>
    </xf>
    <xf numFmtId="0" fontId="10" fillId="0" borderId="8" xfId="1" applyFont="1" applyBorder="1" applyAlignment="1">
      <alignment horizontal="left" vertical="top"/>
    </xf>
    <xf numFmtId="167" fontId="10" fillId="0" borderId="7" xfId="1" applyNumberFormat="1" applyFont="1" applyBorder="1" applyAlignment="1">
      <alignment horizontal="left" vertical="top"/>
    </xf>
    <xf numFmtId="167" fontId="10" fillId="0" borderId="6" xfId="1" applyNumberFormat="1" applyFont="1" applyBorder="1" applyAlignment="1">
      <alignment horizontal="left" vertical="top"/>
    </xf>
    <xf numFmtId="167" fontId="10" fillId="0" borderId="5" xfId="1" applyNumberFormat="1" applyFont="1" applyBorder="1" applyAlignment="1">
      <alignment horizontal="left" vertical="top"/>
    </xf>
    <xf numFmtId="168" fontId="10" fillId="0" borderId="1" xfId="1" applyNumberFormat="1" applyFont="1" applyBorder="1" applyAlignment="1">
      <alignment horizontal="left" vertical="top"/>
    </xf>
    <xf numFmtId="0" fontId="10" fillId="0" borderId="0" xfId="1" applyFont="1"/>
    <xf numFmtId="170" fontId="2" fillId="0" borderId="0" xfId="1" applyNumberFormat="1" applyFont="1"/>
    <xf numFmtId="0" fontId="3" fillId="2" borderId="1" xfId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1" fillId="2" borderId="1" xfId="8" applyNumberFormat="1" applyFont="1" applyFill="1" applyBorder="1" applyAlignment="1">
      <alignment horizontal="center" vertical="center"/>
    </xf>
    <xf numFmtId="173" fontId="23" fillId="2" borderId="1" xfId="1" applyNumberFormat="1" applyFont="1" applyFill="1" applyBorder="1" applyAlignment="1">
      <alignment horizontal="center" vertical="center"/>
    </xf>
    <xf numFmtId="170" fontId="17" fillId="0" borderId="1" xfId="3" applyNumberFormat="1" applyFont="1" applyBorder="1" applyAlignment="1" applyProtection="1">
      <alignment horizontal="center" vertical="center"/>
    </xf>
    <xf numFmtId="166" fontId="3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vertical="center"/>
    </xf>
    <xf numFmtId="176" fontId="2" fillId="0" borderId="0" xfId="1" applyNumberFormat="1" applyFont="1"/>
    <xf numFmtId="0" fontId="10" fillId="0" borderId="13" xfId="1" applyFont="1" applyBorder="1" applyAlignment="1">
      <alignment vertical="center" wrapText="1"/>
    </xf>
    <xf numFmtId="0" fontId="24" fillId="0" borderId="13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170" fontId="5" fillId="0" borderId="1" xfId="3" applyNumberFormat="1" applyFont="1" applyBorder="1" applyAlignment="1" applyProtection="1">
      <alignment vertical="center"/>
    </xf>
    <xf numFmtId="176" fontId="5" fillId="0" borderId="1" xfId="4" applyNumberFormat="1" applyFont="1" applyBorder="1" applyAlignment="1" applyProtection="1">
      <alignment vertical="center"/>
    </xf>
    <xf numFmtId="176" fontId="3" fillId="0" borderId="1" xfId="4" applyNumberFormat="1" applyFont="1" applyBorder="1" applyAlignment="1" applyProtection="1">
      <alignment vertical="center"/>
    </xf>
    <xf numFmtId="176" fontId="5" fillId="0" borderId="1" xfId="3" applyNumberFormat="1" applyFont="1" applyBorder="1" applyAlignment="1" applyProtection="1">
      <alignment vertical="center"/>
    </xf>
    <xf numFmtId="176" fontId="5" fillId="0" borderId="1" xfId="3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173" fontId="27" fillId="0" borderId="1" xfId="8" applyNumberFormat="1" applyFont="1" applyBorder="1" applyAlignment="1">
      <alignment horizontal="center" vertical="center" wrapText="1"/>
    </xf>
    <xf numFmtId="174" fontId="27" fillId="0" borderId="1" xfId="8" applyNumberFormat="1" applyFont="1" applyBorder="1" applyAlignment="1">
      <alignment horizontal="center" vertical="center" wrapText="1"/>
    </xf>
    <xf numFmtId="49" fontId="1" fillId="0" borderId="1" xfId="8" applyNumberFormat="1" applyFont="1" applyBorder="1" applyAlignment="1">
      <alignment horizontal="center" vertical="center"/>
    </xf>
    <xf numFmtId="49" fontId="17" fillId="0" borderId="1" xfId="4" applyNumberFormat="1" applyFont="1" applyFill="1" applyBorder="1" applyAlignment="1" applyProtection="1">
      <alignment horizontal="center" vertical="center"/>
    </xf>
    <xf numFmtId="170" fontId="23" fillId="0" borderId="1" xfId="3" applyNumberFormat="1" applyFont="1" applyFill="1" applyBorder="1" applyAlignment="1">
      <alignment horizontal="center" vertical="center" wrapText="1"/>
    </xf>
    <xf numFmtId="42" fontId="5" fillId="0" borderId="1" xfId="7" applyFont="1" applyBorder="1" applyAlignment="1" applyProtection="1">
      <alignment vertical="center"/>
    </xf>
    <xf numFmtId="0" fontId="10" fillId="0" borderId="12" xfId="1" applyFont="1" applyBorder="1" applyAlignment="1">
      <alignment vertical="center" wrapText="1"/>
    </xf>
    <xf numFmtId="174" fontId="2" fillId="2" borderId="16" xfId="8" applyNumberFormat="1" applyFont="1" applyFill="1" applyBorder="1" applyAlignment="1">
      <alignment wrapText="1"/>
    </xf>
    <xf numFmtId="175" fontId="9" fillId="2" borderId="1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/>
    </xf>
    <xf numFmtId="9" fontId="9" fillId="2" borderId="1" xfId="1" applyNumberFormat="1" applyFont="1" applyFill="1" applyBorder="1" applyAlignment="1">
      <alignment horizontal="center" vertical="center" wrapText="1"/>
    </xf>
    <xf numFmtId="170" fontId="8" fillId="0" borderId="1" xfId="3" applyNumberFormat="1" applyFont="1" applyBorder="1" applyAlignment="1">
      <alignment horizontal="center" vertical="center" wrapText="1"/>
    </xf>
    <xf numFmtId="17" fontId="10" fillId="0" borderId="1" xfId="1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left" vertic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9" fontId="3" fillId="0" borderId="1" xfId="5" applyFont="1" applyBorder="1" applyAlignment="1" applyProtection="1">
      <alignment horizontal="center" vertical="center"/>
    </xf>
    <xf numFmtId="2" fontId="2" fillId="0" borderId="1" xfId="5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4" fontId="2" fillId="0" borderId="14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left" vertical="center" wrapText="1"/>
    </xf>
    <xf numFmtId="0" fontId="24" fillId="0" borderId="11" xfId="1" applyFont="1" applyBorder="1" applyAlignment="1">
      <alignment horizontal="left" vertical="center" wrapText="1"/>
    </xf>
    <xf numFmtId="2" fontId="9" fillId="0" borderId="0" xfId="1" applyNumberFormat="1" applyFont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6" xfId="1" applyFont="1" applyBorder="1" applyAlignment="1">
      <alignment horizontal="left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2" fontId="8" fillId="0" borderId="0" xfId="1" applyNumberFormat="1" applyFont="1" applyAlignment="1">
      <alignment horizontal="left" vertical="center" wrapText="1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top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2" fillId="0" borderId="1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/>
    </xf>
    <xf numFmtId="0" fontId="10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top"/>
    </xf>
    <xf numFmtId="0" fontId="10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wrapText="1"/>
    </xf>
    <xf numFmtId="10" fontId="7" fillId="0" borderId="7" xfId="2" applyNumberFormat="1" applyFont="1" applyBorder="1" applyAlignment="1">
      <alignment horizontal="center" vertical="center"/>
    </xf>
    <xf numFmtId="10" fontId="7" fillId="0" borderId="6" xfId="2" applyNumberFormat="1" applyFont="1" applyBorder="1" applyAlignment="1">
      <alignment horizontal="center" vertical="center"/>
    </xf>
    <xf numFmtId="10" fontId="7" fillId="0" borderId="5" xfId="2" applyNumberFormat="1" applyFont="1" applyBorder="1" applyAlignment="1">
      <alignment horizontal="center" vertical="center"/>
    </xf>
    <xf numFmtId="10" fontId="7" fillId="0" borderId="9" xfId="2" applyNumberFormat="1" applyFont="1" applyBorder="1" applyAlignment="1">
      <alignment horizontal="center" vertical="center"/>
    </xf>
    <xf numFmtId="10" fontId="7" fillId="0" borderId="0" xfId="2" applyNumberFormat="1" applyFont="1" applyBorder="1" applyAlignment="1">
      <alignment horizontal="center" vertical="center"/>
    </xf>
    <xf numFmtId="10" fontId="7" fillId="0" borderId="8" xfId="2" applyNumberFormat="1" applyFont="1" applyBorder="1" applyAlignment="1">
      <alignment horizontal="center" vertical="center"/>
    </xf>
    <xf numFmtId="10" fontId="7" fillId="0" borderId="4" xfId="2" applyNumberFormat="1" applyFont="1" applyBorder="1" applyAlignment="1">
      <alignment horizontal="center" vertical="center"/>
    </xf>
    <xf numFmtId="10" fontId="7" fillId="0" borderId="3" xfId="2" applyNumberFormat="1" applyFont="1" applyBorder="1" applyAlignment="1">
      <alignment horizontal="center" vertical="center"/>
    </xf>
    <xf numFmtId="10" fontId="7" fillId="0" borderId="2" xfId="2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1" fontId="7" fillId="0" borderId="12" xfId="1" applyNumberFormat="1" applyFont="1" applyBorder="1" applyAlignment="1">
      <alignment horizontal="left" vertical="center"/>
    </xf>
    <xf numFmtId="1" fontId="7" fillId="0" borderId="11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2" fontId="1" fillId="0" borderId="1" xfId="8" applyNumberFormat="1" applyFont="1" applyBorder="1" applyAlignment="1">
      <alignment horizontal="center" vertical="center"/>
    </xf>
    <xf numFmtId="2" fontId="18" fillId="0" borderId="1" xfId="8" applyNumberFormat="1" applyFont="1" applyBorder="1" applyAlignment="1">
      <alignment horizontal="center" vertical="center"/>
    </xf>
    <xf numFmtId="39" fontId="1" fillId="0" borderId="1" xfId="8" applyNumberFormat="1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26" fillId="0" borderId="1" xfId="8" applyFont="1" applyBorder="1" applyAlignment="1">
      <alignment horizontal="center" vertical="center" wrapText="1"/>
    </xf>
    <xf numFmtId="0" fontId="28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/>
    </xf>
    <xf numFmtId="0" fontId="5" fillId="0" borderId="7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top" wrapText="1"/>
    </xf>
    <xf numFmtId="0" fontId="10" fillId="0" borderId="7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2" fontId="7" fillId="0" borderId="7" xfId="1" applyNumberFormat="1" applyFont="1" applyBorder="1" applyAlignment="1">
      <alignment horizontal="left" vertical="center" wrapText="1"/>
    </xf>
    <xf numFmtId="2" fontId="7" fillId="0" borderId="6" xfId="1" applyNumberFormat="1" applyFont="1" applyBorder="1" applyAlignment="1">
      <alignment horizontal="left" vertical="center" wrapText="1"/>
    </xf>
    <xf numFmtId="2" fontId="7" fillId="0" borderId="5" xfId="1" applyNumberFormat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top"/>
    </xf>
    <xf numFmtId="0" fontId="10" fillId="0" borderId="5" xfId="1" applyFont="1" applyBorder="1" applyAlignment="1">
      <alignment horizontal="left" vertical="top"/>
    </xf>
    <xf numFmtId="0" fontId="10" fillId="0" borderId="4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167" fontId="10" fillId="0" borderId="1" xfId="1" applyNumberFormat="1" applyFont="1" applyBorder="1" applyAlignment="1">
      <alignment horizontal="left" vertical="top"/>
    </xf>
    <xf numFmtId="168" fontId="10" fillId="0" borderId="13" xfId="1" applyNumberFormat="1" applyFont="1" applyBorder="1" applyAlignment="1">
      <alignment horizontal="left" vertical="center"/>
    </xf>
    <xf numFmtId="168" fontId="10" fillId="0" borderId="11" xfId="1" applyNumberFormat="1" applyFont="1" applyBorder="1" applyAlignment="1">
      <alignment horizontal="left" vertical="center"/>
    </xf>
    <xf numFmtId="168" fontId="10" fillId="0" borderId="1" xfId="1" applyNumberFormat="1" applyFont="1" applyBorder="1" applyAlignment="1">
      <alignment horizontal="center" vertical="top"/>
    </xf>
    <xf numFmtId="2" fontId="10" fillId="0" borderId="11" xfId="1" applyNumberFormat="1" applyFont="1" applyBorder="1" applyAlignment="1">
      <alignment horizontal="left" vertical="center"/>
    </xf>
    <xf numFmtId="2" fontId="10" fillId="0" borderId="1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2" xfId="1" applyFont="1" applyBorder="1" applyAlignment="1">
      <alignment horizontal="left" wrapText="1"/>
    </xf>
    <xf numFmtId="9" fontId="8" fillId="0" borderId="14" xfId="5" applyFont="1" applyBorder="1" applyAlignment="1">
      <alignment horizontal="center" vertical="center"/>
    </xf>
    <xf numFmtId="9" fontId="8" fillId="0" borderId="10" xfId="5" applyFont="1" applyBorder="1" applyAlignment="1">
      <alignment horizontal="center" vertical="center"/>
    </xf>
    <xf numFmtId="9" fontId="7" fillId="0" borderId="1" xfId="5" applyFont="1" applyBorder="1" applyAlignment="1">
      <alignment horizontal="center" vertical="center"/>
    </xf>
    <xf numFmtId="0" fontId="7" fillId="0" borderId="14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9" fontId="7" fillId="0" borderId="14" xfId="5" applyFont="1" applyBorder="1" applyAlignment="1">
      <alignment horizontal="center" vertical="center"/>
    </xf>
    <xf numFmtId="9" fontId="7" fillId="0" borderId="10" xfId="5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9" fontId="8" fillId="0" borderId="1" xfId="5" applyFont="1" applyBorder="1" applyAlignment="1" applyProtection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2" fontId="1" fillId="0" borderId="13" xfId="1" applyNumberFormat="1" applyBorder="1" applyAlignment="1">
      <alignment horizontal="left" vertical="center" wrapText="1"/>
    </xf>
    <xf numFmtId="2" fontId="1" fillId="0" borderId="12" xfId="1" applyNumberFormat="1" applyBorder="1" applyAlignment="1">
      <alignment horizontal="left" vertical="center" wrapText="1"/>
    </xf>
    <xf numFmtId="2" fontId="1" fillId="0" borderId="11" xfId="1" applyNumberFormat="1" applyBorder="1" applyAlignment="1">
      <alignment horizontal="left" vertical="center" wrapText="1"/>
    </xf>
    <xf numFmtId="2" fontId="1" fillId="0" borderId="13" xfId="1" applyNumberFormat="1" applyBorder="1" applyAlignment="1">
      <alignment horizontal="left" vertical="top" wrapText="1"/>
    </xf>
    <xf numFmtId="2" fontId="1" fillId="0" borderId="12" xfId="1" applyNumberFormat="1" applyBorder="1" applyAlignment="1">
      <alignment horizontal="left" vertical="top" wrapText="1"/>
    </xf>
    <xf numFmtId="2" fontId="1" fillId="0" borderId="11" xfId="1" applyNumberFormat="1" applyBorder="1" applyAlignment="1">
      <alignment horizontal="left"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10" fontId="1" fillId="0" borderId="13" xfId="2" applyNumberFormat="1" applyFont="1" applyBorder="1" applyAlignment="1">
      <alignment horizontal="left" vertical="top" wrapText="1"/>
    </xf>
    <xf numFmtId="10" fontId="1" fillId="0" borderId="12" xfId="2" applyNumberFormat="1" applyFont="1" applyBorder="1" applyAlignment="1">
      <alignment horizontal="left" vertical="top" wrapText="1"/>
    </xf>
    <xf numFmtId="10" fontId="1" fillId="0" borderId="11" xfId="2" applyNumberFormat="1" applyFont="1" applyBorder="1" applyAlignment="1">
      <alignment horizontal="left" vertical="top" wrapText="1"/>
    </xf>
    <xf numFmtId="0" fontId="29" fillId="2" borderId="14" xfId="0" applyFont="1" applyFill="1" applyBorder="1" applyAlignment="1">
      <alignment horizontal="left" vertical="top" wrapText="1"/>
    </xf>
    <xf numFmtId="0" fontId="29" fillId="2" borderId="15" xfId="0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0" fontId="7" fillId="0" borderId="13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</cellXfs>
  <cellStyles count="9">
    <cellStyle name="Millares 2" xfId="4" xr:uid="{00000000-0005-0000-0000-000000000000}"/>
    <cellStyle name="Moneda" xfId="6" builtinId="4"/>
    <cellStyle name="Moneda [0]" xfId="7" builtinId="7"/>
    <cellStyle name="Moneda 2" xfId="3" xr:uid="{00000000-0005-0000-0000-000001000000}"/>
    <cellStyle name="Normal" xfId="0" builtinId="0"/>
    <cellStyle name="Normal 2" xfId="1" xr:uid="{00000000-0005-0000-0000-000003000000}"/>
    <cellStyle name="Normal 5" xfId="8" xr:uid="{A7503D01-7F14-4725-8418-D1C83891C871}"/>
    <cellStyle name="Porcentaje" xfId="5" builtinId="5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2983139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04C96C9-D9F7-402C-93F6-7388BFAF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820618</xdr:colOff>
      <xdr:row>1</xdr:row>
      <xdr:rowOff>52511</xdr:rowOff>
    </xdr:from>
    <xdr:to>
      <xdr:col>2</xdr:col>
      <xdr:colOff>2168771</xdr:colOff>
      <xdr:row>5</xdr:row>
      <xdr:rowOff>156309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88FC1D28-5BF6-4518-9C0D-1E9B20BB07F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70003" y="326049"/>
          <a:ext cx="4474306" cy="1959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87CE2C73-BCBD-49FA-9435-A884E5A8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995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1744980</xdr:colOff>
      <xdr:row>1</xdr:row>
      <xdr:rowOff>103505</xdr:rowOff>
    </xdr:from>
    <xdr:to>
      <xdr:col>2</xdr:col>
      <xdr:colOff>2914650</xdr:colOff>
      <xdr:row>4</xdr:row>
      <xdr:rowOff>323850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817BBB9F-51CB-4700-A99F-E4043EEF8FEB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2202180" y="389255"/>
          <a:ext cx="4293870" cy="1591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AD40406E-7AD5-4498-8BC9-BA9092F1A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351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1706880</xdr:colOff>
      <xdr:row>0</xdr:row>
      <xdr:rowOff>240665</xdr:rowOff>
    </xdr:from>
    <xdr:to>
      <xdr:col>2</xdr:col>
      <xdr:colOff>1074872</xdr:colOff>
      <xdr:row>4</xdr:row>
      <xdr:rowOff>388620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C6AC56C-0780-432B-BCE0-FEFB7E8F287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2164080" y="240665"/>
          <a:ext cx="3105058" cy="18014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7791B2E2-0D03-4C21-BE22-ECA7BCE8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2629353</xdr:colOff>
      <xdr:row>4</xdr:row>
      <xdr:rowOff>412750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A798FF41-2037-4AE0-892F-5A71B5FD638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6" name="Imagen 1" descr="CAPITAL">
          <a:extLst>
            <a:ext uri="{FF2B5EF4-FFF2-40B4-BE49-F238E27FC236}">
              <a16:creationId xmlns:a16="http://schemas.microsoft.com/office/drawing/2014/main" id="{81163EF9-9866-4CA5-A11A-661D07CE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2629353</xdr:colOff>
      <xdr:row>4</xdr:row>
      <xdr:rowOff>412750</xdr:rowOff>
    </xdr:to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C903EF37-89B0-4C5D-AE62-08788E903EF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B4050B20-4B88-4F13-A266-573C5035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1356359</xdr:colOff>
      <xdr:row>0</xdr:row>
      <xdr:rowOff>240665</xdr:rowOff>
    </xdr:from>
    <xdr:to>
      <xdr:col>3</xdr:col>
      <xdr:colOff>84998</xdr:colOff>
      <xdr:row>5</xdr:row>
      <xdr:rowOff>144780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930B04B7-E4A9-4D56-A93D-359533ED181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813559" y="240665"/>
          <a:ext cx="4956719" cy="20377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9E8BFBF3-9CC8-408D-A5AC-5CDADD57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3</xdr:col>
      <xdr:colOff>138339</xdr:colOff>
      <xdr:row>4</xdr:row>
      <xdr:rowOff>412750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51617A0D-AC03-4FD8-97D1-D840785C24A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399A811E-016B-4721-85A8-5C33DF29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1333499</xdr:colOff>
      <xdr:row>1</xdr:row>
      <xdr:rowOff>50165</xdr:rowOff>
    </xdr:from>
    <xdr:to>
      <xdr:col>2</xdr:col>
      <xdr:colOff>1489618</xdr:colOff>
      <xdr:row>4</xdr:row>
      <xdr:rowOff>434340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AF3C700F-AB54-4DCD-8B6C-ED0930B0393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790699" y="332105"/>
          <a:ext cx="3272699" cy="1755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4139E17-AB2E-4912-B855-1A0977A9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879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D27F3F44-4002-4944-A752-60AFA024EF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03CF0EE4-E160-4E4A-95CE-194952A6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643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1333499</xdr:colOff>
      <xdr:row>1</xdr:row>
      <xdr:rowOff>50165</xdr:rowOff>
    </xdr:from>
    <xdr:to>
      <xdr:col>2</xdr:col>
      <xdr:colOff>1489618</xdr:colOff>
      <xdr:row>4</xdr:row>
      <xdr:rowOff>434340</xdr:rowOff>
    </xdr:to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86C16C96-76CC-45D6-8F13-B8BF7CFA66AB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790699" y="332105"/>
          <a:ext cx="3272699" cy="1755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8" name="Imagen 1" descr="CAPITAL">
          <a:extLst>
            <a:ext uri="{FF2B5EF4-FFF2-40B4-BE49-F238E27FC236}">
              <a16:creationId xmlns:a16="http://schemas.microsoft.com/office/drawing/2014/main" id="{2C1D10D3-9E3A-4C74-A268-24370106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643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2B9E9130-B42E-4FB5-A9B6-67C97934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4163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1455419</xdr:colOff>
      <xdr:row>0</xdr:row>
      <xdr:rowOff>60961</xdr:rowOff>
    </xdr:from>
    <xdr:to>
      <xdr:col>2</xdr:col>
      <xdr:colOff>1996440</xdr:colOff>
      <xdr:row>4</xdr:row>
      <xdr:rowOff>358141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E49E99F0-79FA-49A5-97B2-849F671F96D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912619" y="60961"/>
          <a:ext cx="3657601" cy="19507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87689799-7804-40D3-B454-B0CEDD0A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875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76199</xdr:colOff>
      <xdr:row>1</xdr:row>
      <xdr:rowOff>333375</xdr:rowOff>
    </xdr:from>
    <xdr:to>
      <xdr:col>2</xdr:col>
      <xdr:colOff>442711</xdr:colOff>
      <xdr:row>4</xdr:row>
      <xdr:rowOff>187817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4731C64D-BC3C-4906-B7F6-07D6E505824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533399" y="615315"/>
          <a:ext cx="3483092" cy="12260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432593</xdr:colOff>
      <xdr:row>1</xdr:row>
      <xdr:rowOff>126009</xdr:rowOff>
    </xdr:from>
    <xdr:to>
      <xdr:col>16</xdr:col>
      <xdr:colOff>428625</xdr:colOff>
      <xdr:row>4</xdr:row>
      <xdr:rowOff>182275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59E15A5-9D19-4ACC-B664-F39109399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0413" y="407949"/>
          <a:ext cx="1329532" cy="856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0</xdr:row>
      <xdr:rowOff>199391</xdr:rowOff>
    </xdr:from>
    <xdr:to>
      <xdr:col>2</xdr:col>
      <xdr:colOff>2163444</xdr:colOff>
      <xdr:row>5</xdr:row>
      <xdr:rowOff>60960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B8859617-2892-40B8-9EA6-11DC2F23EFA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2171700" y="199391"/>
          <a:ext cx="3565524" cy="12103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432593</xdr:colOff>
      <xdr:row>1</xdr:row>
      <xdr:rowOff>126009</xdr:rowOff>
    </xdr:from>
    <xdr:to>
      <xdr:col>16</xdr:col>
      <xdr:colOff>428625</xdr:colOff>
      <xdr:row>4</xdr:row>
      <xdr:rowOff>182275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630EEA35-6AEE-4947-A718-BC0D51376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7013" y="407949"/>
          <a:ext cx="1329532" cy="856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793751</xdr:colOff>
      <xdr:row>1</xdr:row>
      <xdr:rowOff>31750</xdr:rowOff>
    </xdr:from>
    <xdr:to>
      <xdr:col>2</xdr:col>
      <xdr:colOff>2841625</xdr:colOff>
      <xdr:row>5</xdr:row>
      <xdr:rowOff>47625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25726C42-668F-42AF-83CE-12AF9151B3C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50951" y="313690"/>
          <a:ext cx="5164454" cy="1082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432593</xdr:colOff>
      <xdr:row>1</xdr:row>
      <xdr:rowOff>126009</xdr:rowOff>
    </xdr:from>
    <xdr:to>
      <xdr:col>16</xdr:col>
      <xdr:colOff>428625</xdr:colOff>
      <xdr:row>4</xdr:row>
      <xdr:rowOff>182275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5236924F-7596-49B7-A1BE-6DABF143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31733" y="407949"/>
          <a:ext cx="1329532" cy="856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793751</xdr:colOff>
      <xdr:row>1</xdr:row>
      <xdr:rowOff>31750</xdr:rowOff>
    </xdr:from>
    <xdr:to>
      <xdr:col>2</xdr:col>
      <xdr:colOff>3268345</xdr:colOff>
      <xdr:row>7</xdr:row>
      <xdr:rowOff>17145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C8EAC20-9C76-4725-A337-338D59CD546B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50951" y="313690"/>
          <a:ext cx="5164454" cy="1082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Q73"/>
  <sheetViews>
    <sheetView topLeftCell="A11" zoomScale="80" zoomScaleNormal="50" workbookViewId="0">
      <selection activeCell="C14" sqref="C14:I14"/>
    </sheetView>
  </sheetViews>
  <sheetFormatPr baseColWidth="10" defaultColWidth="12.5546875" defaultRowHeight="15"/>
  <cols>
    <col min="1" max="1" width="6.6640625" style="1" customWidth="1"/>
    <col min="2" max="2" width="49.33203125" style="1" customWidth="1"/>
    <col min="3" max="3" width="86.8867187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22.88671875" style="1" customWidth="1"/>
    <col min="9" max="9" width="23.5546875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7.44140625" style="2" customWidth="1"/>
    <col min="14" max="14" width="17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67" t="s">
        <v>52</v>
      </c>
      <c r="D7" s="250" t="s">
        <v>53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68">
        <v>45659</v>
      </c>
      <c r="D8" s="230" t="s">
        <v>208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50</v>
      </c>
      <c r="C9" s="247"/>
      <c r="D9" s="220"/>
      <c r="E9" s="220"/>
      <c r="F9" s="220"/>
      <c r="G9" s="220"/>
      <c r="H9" s="220"/>
      <c r="I9" s="221"/>
      <c r="J9" s="231" t="s">
        <v>24</v>
      </c>
      <c r="K9" s="232"/>
      <c r="L9" s="23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49</v>
      </c>
      <c r="C10" s="247"/>
      <c r="D10" s="220"/>
      <c r="E10" s="220"/>
      <c r="F10" s="220"/>
      <c r="G10" s="220"/>
      <c r="H10" s="220"/>
      <c r="I10" s="221"/>
      <c r="J10" s="234"/>
      <c r="K10" s="235"/>
      <c r="L10" s="23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45.6" customHeight="1">
      <c r="B11" s="248" t="s">
        <v>48</v>
      </c>
      <c r="C11" s="249"/>
      <c r="D11" s="223"/>
      <c r="E11" s="223"/>
      <c r="F11" s="223"/>
      <c r="G11" s="223"/>
      <c r="H11" s="223"/>
      <c r="I11" s="224"/>
      <c r="J11" s="234"/>
      <c r="K11" s="235"/>
      <c r="L11" s="236"/>
      <c r="M11" s="52"/>
      <c r="N11" s="225"/>
      <c r="O11" s="226"/>
      <c r="P11" s="227"/>
      <c r="Q11" s="51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51</v>
      </c>
      <c r="C12" s="258"/>
      <c r="D12" s="223"/>
      <c r="E12" s="223"/>
      <c r="F12" s="223"/>
      <c r="G12" s="223"/>
      <c r="H12" s="223"/>
      <c r="I12" s="224"/>
      <c r="J12" s="234"/>
      <c r="K12" s="235"/>
      <c r="L12" s="236"/>
      <c r="M12" s="48"/>
      <c r="N12" s="243" t="s">
        <v>64</v>
      </c>
      <c r="O12" s="244"/>
      <c r="P12" s="245"/>
      <c r="Q12" s="47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214</v>
      </c>
      <c r="C13" s="203"/>
      <c r="D13" s="220"/>
      <c r="E13" s="220"/>
      <c r="F13" s="220"/>
      <c r="G13" s="220"/>
      <c r="H13" s="220"/>
      <c r="I13" s="221"/>
      <c r="J13" s="234"/>
      <c r="K13" s="235"/>
      <c r="L13" s="236"/>
      <c r="M13" s="46"/>
      <c r="N13" s="254"/>
      <c r="O13" s="255"/>
      <c r="P13" s="256"/>
      <c r="Q13" s="4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63.6" customHeight="1">
      <c r="B14" s="157" t="s">
        <v>223</v>
      </c>
      <c r="C14" s="217" t="s">
        <v>224</v>
      </c>
      <c r="D14" s="217"/>
      <c r="E14" s="217"/>
      <c r="F14" s="217"/>
      <c r="G14" s="217"/>
      <c r="H14" s="217"/>
      <c r="I14" s="218"/>
      <c r="J14" s="237"/>
      <c r="K14" s="238"/>
      <c r="L14" s="239"/>
      <c r="M14" s="43"/>
      <c r="N14" s="254"/>
      <c r="O14" s="255"/>
      <c r="P14" s="256"/>
      <c r="Q14" s="42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28.8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14.4" customHeight="1">
      <c r="B17" s="208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2.2" customHeight="1">
      <c r="B18" s="211" t="s">
        <v>217</v>
      </c>
      <c r="C18" s="214" t="s">
        <v>54</v>
      </c>
      <c r="D18" s="58" t="s">
        <v>3</v>
      </c>
      <c r="E18" s="215" t="s">
        <v>32</v>
      </c>
      <c r="F18" s="27">
        <v>1</v>
      </c>
      <c r="G18" s="58" t="s">
        <v>3</v>
      </c>
      <c r="H18" s="69">
        <v>64050000</v>
      </c>
      <c r="I18" s="25">
        <f t="shared" ref="I18:I28" si="0">H18</f>
        <v>64050000</v>
      </c>
      <c r="J18" s="20"/>
      <c r="K18" s="24"/>
      <c r="L18" s="20"/>
      <c r="M18" s="209">
        <v>45659</v>
      </c>
      <c r="N18" s="209">
        <v>46021</v>
      </c>
      <c r="O18" s="200">
        <f t="shared" ref="O18" si="1">+F19/F18</f>
        <v>0</v>
      </c>
      <c r="P18" s="200">
        <v>0</v>
      </c>
      <c r="Q18" s="201" t="e">
        <f t="shared" ref="Q18" si="2">+(O18*O18)/P18</f>
        <v>#DIV/0!</v>
      </c>
      <c r="X18" s="29"/>
      <c r="Z18" s="30"/>
      <c r="AA18" s="6"/>
      <c r="AB18" s="28"/>
    </row>
    <row r="19" spans="2:251" ht="22.2" customHeight="1">
      <c r="B19" s="212"/>
      <c r="C19" s="214"/>
      <c r="D19" s="58" t="s">
        <v>2</v>
      </c>
      <c r="E19" s="216"/>
      <c r="F19" s="27"/>
      <c r="G19" s="58" t="s">
        <v>40</v>
      </c>
      <c r="H19" s="70"/>
      <c r="I19" s="25">
        <f t="shared" si="0"/>
        <v>0</v>
      </c>
      <c r="J19" s="20"/>
      <c r="K19" s="24"/>
      <c r="L19" s="20"/>
      <c r="M19" s="210"/>
      <c r="N19" s="210"/>
      <c r="O19" s="200"/>
      <c r="P19" s="200"/>
      <c r="Q19" s="201"/>
      <c r="X19" s="29"/>
      <c r="Z19" s="30"/>
      <c r="AA19" s="6"/>
      <c r="AB19" s="28"/>
    </row>
    <row r="20" spans="2:251" ht="22.2" customHeight="1">
      <c r="B20" s="212"/>
      <c r="C20" s="214" t="s">
        <v>61</v>
      </c>
      <c r="D20" s="58" t="s">
        <v>3</v>
      </c>
      <c r="E20" s="215" t="s">
        <v>32</v>
      </c>
      <c r="F20" s="27">
        <v>3</v>
      </c>
      <c r="G20" s="58" t="s">
        <v>3</v>
      </c>
      <c r="H20" s="69">
        <v>600000000</v>
      </c>
      <c r="I20" s="25">
        <f t="shared" si="0"/>
        <v>600000000</v>
      </c>
      <c r="J20" s="23"/>
      <c r="K20" s="24"/>
      <c r="L20" s="23"/>
      <c r="M20" s="209">
        <v>45659</v>
      </c>
      <c r="N20" s="209">
        <v>46021</v>
      </c>
      <c r="O20" s="200">
        <f t="shared" ref="O20" si="3">+F21/F20</f>
        <v>0</v>
      </c>
      <c r="P20" s="200">
        <v>0</v>
      </c>
      <c r="Q20" s="201" t="e">
        <f t="shared" ref="Q20" si="4">+(O20*O20)/P20</f>
        <v>#DIV/0!</v>
      </c>
    </row>
    <row r="21" spans="2:251" ht="22.2" customHeight="1">
      <c r="B21" s="212"/>
      <c r="C21" s="214"/>
      <c r="D21" s="58" t="s">
        <v>2</v>
      </c>
      <c r="E21" s="216"/>
      <c r="F21" s="22"/>
      <c r="G21" s="58" t="s">
        <v>40</v>
      </c>
      <c r="H21" s="70"/>
      <c r="I21" s="25">
        <f t="shared" si="0"/>
        <v>0</v>
      </c>
      <c r="J21" s="23"/>
      <c r="K21" s="24"/>
      <c r="L21" s="23"/>
      <c r="M21" s="210"/>
      <c r="N21" s="210"/>
      <c r="O21" s="200"/>
      <c r="P21" s="200"/>
      <c r="Q21" s="201"/>
    </row>
    <row r="22" spans="2:251" ht="22.2" customHeight="1">
      <c r="B22" s="212"/>
      <c r="C22" s="300" t="s">
        <v>55</v>
      </c>
      <c r="D22" s="58" t="s">
        <v>3</v>
      </c>
      <c r="E22" s="215" t="s">
        <v>62</v>
      </c>
      <c r="F22" s="22">
        <v>60</v>
      </c>
      <c r="G22" s="58" t="s">
        <v>3</v>
      </c>
      <c r="H22" s="69">
        <v>400000000</v>
      </c>
      <c r="I22" s="25">
        <f t="shared" si="0"/>
        <v>400000000</v>
      </c>
      <c r="J22" s="23"/>
      <c r="K22" s="24"/>
      <c r="L22" s="26"/>
      <c r="M22" s="209">
        <v>45659</v>
      </c>
      <c r="N22" s="209">
        <v>46021</v>
      </c>
      <c r="O22" s="200">
        <f t="shared" ref="O22" si="5">+F23/F22</f>
        <v>0</v>
      </c>
      <c r="P22" s="200">
        <v>0</v>
      </c>
      <c r="Q22" s="201" t="e">
        <f t="shared" ref="Q22:Q24" si="6">+(O22*O22)/P22</f>
        <v>#DIV/0!</v>
      </c>
    </row>
    <row r="23" spans="2:251" ht="22.2" customHeight="1">
      <c r="B23" s="212"/>
      <c r="C23" s="300"/>
      <c r="D23" s="58" t="s">
        <v>2</v>
      </c>
      <c r="E23" s="216"/>
      <c r="F23" s="22"/>
      <c r="G23" s="58" t="s">
        <v>40</v>
      </c>
      <c r="H23" s="70"/>
      <c r="I23" s="25">
        <f t="shared" si="0"/>
        <v>0</v>
      </c>
      <c r="J23" s="20"/>
      <c r="K23" s="24"/>
      <c r="L23" s="23"/>
      <c r="M23" s="210"/>
      <c r="N23" s="210"/>
      <c r="O23" s="200"/>
      <c r="P23" s="200"/>
      <c r="Q23" s="201"/>
    </row>
    <row r="24" spans="2:251" ht="22.2" customHeight="1">
      <c r="B24" s="212"/>
      <c r="C24" s="300" t="s">
        <v>63</v>
      </c>
      <c r="D24" s="58" t="s">
        <v>3</v>
      </c>
      <c r="E24" s="215" t="s">
        <v>32</v>
      </c>
      <c r="F24" s="22">
        <v>1</v>
      </c>
      <c r="G24" s="58" t="s">
        <v>3</v>
      </c>
      <c r="H24" s="69">
        <v>64050000</v>
      </c>
      <c r="I24" s="25">
        <f t="shared" si="0"/>
        <v>64050000</v>
      </c>
      <c r="K24" s="24"/>
      <c r="L24" s="23"/>
      <c r="M24" s="209">
        <v>45659</v>
      </c>
      <c r="N24" s="209">
        <v>46021</v>
      </c>
      <c r="O24" s="200">
        <f t="shared" ref="O24" si="7">+F25/F24</f>
        <v>0</v>
      </c>
      <c r="P24" s="200">
        <v>0</v>
      </c>
      <c r="Q24" s="201" t="e">
        <f t="shared" si="6"/>
        <v>#DIV/0!</v>
      </c>
    </row>
    <row r="25" spans="2:251" ht="22.2" customHeight="1">
      <c r="B25" s="212"/>
      <c r="C25" s="300"/>
      <c r="D25" s="58" t="s">
        <v>2</v>
      </c>
      <c r="E25" s="216"/>
      <c r="F25" s="22"/>
      <c r="G25" s="58" t="s">
        <v>40</v>
      </c>
      <c r="H25" s="70"/>
      <c r="I25" s="25">
        <f t="shared" si="0"/>
        <v>0</v>
      </c>
      <c r="J25" s="20"/>
      <c r="K25" s="24"/>
      <c r="L25" s="23"/>
      <c r="M25" s="210"/>
      <c r="N25" s="210"/>
      <c r="O25" s="200"/>
      <c r="P25" s="200"/>
      <c r="Q25" s="201"/>
    </row>
    <row r="26" spans="2:251" ht="22.2" customHeight="1">
      <c r="B26" s="212"/>
      <c r="C26" s="300" t="s">
        <v>56</v>
      </c>
      <c r="D26" s="58" t="s">
        <v>3</v>
      </c>
      <c r="E26" s="215" t="s">
        <v>60</v>
      </c>
      <c r="F26" s="22">
        <v>4</v>
      </c>
      <c r="G26" s="58" t="s">
        <v>3</v>
      </c>
      <c r="H26" s="69">
        <v>191900000</v>
      </c>
      <c r="I26" s="25">
        <f t="shared" si="0"/>
        <v>191900000</v>
      </c>
      <c r="J26" s="23"/>
      <c r="K26" s="24"/>
      <c r="L26" s="23"/>
      <c r="M26" s="209">
        <v>45659</v>
      </c>
      <c r="N26" s="209">
        <v>46021</v>
      </c>
      <c r="O26" s="200">
        <f t="shared" ref="O26" si="8">+F27/F26</f>
        <v>0</v>
      </c>
      <c r="P26" s="200">
        <v>0</v>
      </c>
      <c r="Q26" s="201" t="e">
        <f t="shared" ref="Q26" si="9">+(O26*O26)/P26</f>
        <v>#DIV/0!</v>
      </c>
    </row>
    <row r="27" spans="2:251" ht="22.2" customHeight="1">
      <c r="B27" s="213"/>
      <c r="C27" s="300"/>
      <c r="D27" s="58" t="s">
        <v>2</v>
      </c>
      <c r="E27" s="216"/>
      <c r="F27" s="22"/>
      <c r="G27" s="58" t="s">
        <v>40</v>
      </c>
      <c r="H27" s="70"/>
      <c r="I27" s="25">
        <f t="shared" si="0"/>
        <v>0</v>
      </c>
      <c r="J27" s="20"/>
      <c r="K27" s="24"/>
      <c r="L27" s="20"/>
      <c r="M27" s="210"/>
      <c r="N27" s="210"/>
      <c r="O27" s="200"/>
      <c r="P27" s="200"/>
      <c r="Q27" s="201"/>
    </row>
    <row r="28" spans="2:251" ht="22.2" customHeight="1">
      <c r="B28" s="299"/>
      <c r="C28" s="260" t="s">
        <v>7</v>
      </c>
      <c r="D28" s="58" t="s">
        <v>3</v>
      </c>
      <c r="E28" s="300"/>
      <c r="F28" s="22"/>
      <c r="G28" s="58" t="s">
        <v>3</v>
      </c>
      <c r="H28" s="72">
        <f>H18+H20+H22+H24+H26</f>
        <v>1320000000</v>
      </c>
      <c r="I28" s="25">
        <f t="shared" si="0"/>
        <v>1320000000</v>
      </c>
      <c r="J28" s="23"/>
      <c r="K28" s="23"/>
      <c r="L28" s="23"/>
      <c r="M28" s="209"/>
      <c r="N28" s="209"/>
      <c r="O28" s="200"/>
      <c r="P28" s="200"/>
      <c r="Q28" s="201"/>
    </row>
    <row r="29" spans="2:251" ht="22.2" customHeight="1">
      <c r="B29" s="299"/>
      <c r="C29" s="260"/>
      <c r="D29" s="58" t="s">
        <v>2</v>
      </c>
      <c r="E29" s="300"/>
      <c r="F29" s="22"/>
      <c r="G29" s="58" t="s">
        <v>40</v>
      </c>
      <c r="H29" s="71"/>
      <c r="I29" s="25">
        <f t="shared" ref="I29" si="10">H29</f>
        <v>0</v>
      </c>
      <c r="J29" s="20"/>
      <c r="K29" s="21"/>
      <c r="L29" s="20"/>
      <c r="M29" s="210"/>
      <c r="N29" s="210"/>
      <c r="O29" s="200"/>
      <c r="P29" s="200"/>
      <c r="Q29" s="201"/>
    </row>
    <row r="30" spans="2:251">
      <c r="D30" s="19"/>
      <c r="H30" s="18"/>
      <c r="I30" s="15"/>
      <c r="J30" s="17"/>
      <c r="K30" s="17"/>
      <c r="L30" s="17"/>
      <c r="M30" s="16"/>
      <c r="N30" s="16"/>
      <c r="O30" s="15"/>
      <c r="P30" s="13"/>
      <c r="Q30" s="14"/>
      <c r="R30" s="13"/>
    </row>
    <row r="31" spans="2:251" ht="15.6">
      <c r="B31" s="283" t="s">
        <v>42</v>
      </c>
      <c r="C31" s="283"/>
      <c r="D31" s="286" t="s">
        <v>6</v>
      </c>
      <c r="E31" s="286"/>
      <c r="F31" s="286"/>
      <c r="G31" s="286"/>
      <c r="H31" s="286"/>
      <c r="I31" s="286"/>
      <c r="J31" s="64" t="s">
        <v>44</v>
      </c>
      <c r="K31" s="286" t="s">
        <v>45</v>
      </c>
      <c r="L31" s="286"/>
      <c r="M31" s="280" t="s">
        <v>57</v>
      </c>
      <c r="N31" s="281"/>
      <c r="O31" s="281"/>
      <c r="P31" s="281"/>
      <c r="Q31" s="281"/>
    </row>
    <row r="32" spans="2:251" ht="26.25" customHeight="1">
      <c r="B32" s="274" t="s">
        <v>66</v>
      </c>
      <c r="C32" s="276"/>
      <c r="D32" s="287" t="s">
        <v>65</v>
      </c>
      <c r="E32" s="288"/>
      <c r="F32" s="288"/>
      <c r="G32" s="288"/>
      <c r="H32" s="288"/>
      <c r="I32" s="289"/>
      <c r="J32" s="284" t="s">
        <v>43</v>
      </c>
      <c r="K32" s="12" t="s">
        <v>3</v>
      </c>
      <c r="L32" s="60"/>
      <c r="M32" s="282" t="s">
        <v>58</v>
      </c>
      <c r="N32" s="282"/>
      <c r="O32" s="282"/>
      <c r="P32" s="282"/>
      <c r="Q32" s="282"/>
    </row>
    <row r="33" spans="2:53" ht="18" customHeight="1">
      <c r="B33" s="277"/>
      <c r="C33" s="279"/>
      <c r="D33" s="290"/>
      <c r="E33" s="291"/>
      <c r="F33" s="291"/>
      <c r="G33" s="291"/>
      <c r="H33" s="291"/>
      <c r="I33" s="292"/>
      <c r="J33" s="284"/>
      <c r="K33" s="12" t="s">
        <v>2</v>
      </c>
      <c r="L33" s="59"/>
      <c r="M33" s="282"/>
      <c r="N33" s="282"/>
      <c r="O33" s="282"/>
      <c r="P33" s="282"/>
      <c r="Q33" s="282"/>
    </row>
    <row r="34" spans="2:53" ht="18.75" customHeight="1">
      <c r="B34" s="270"/>
      <c r="C34" s="271"/>
      <c r="D34" s="293" t="s">
        <v>5</v>
      </c>
      <c r="E34" s="294"/>
      <c r="F34" s="294"/>
      <c r="G34" s="294"/>
      <c r="H34" s="294"/>
      <c r="I34" s="295"/>
      <c r="J34" s="285"/>
      <c r="K34" s="12" t="s">
        <v>3</v>
      </c>
      <c r="L34" s="61"/>
      <c r="M34" s="268" t="s">
        <v>4</v>
      </c>
      <c r="N34" s="268"/>
      <c r="O34" s="268"/>
      <c r="P34" s="268"/>
      <c r="Q34" s="268"/>
    </row>
    <row r="35" spans="2:53" ht="14.25" customHeight="1">
      <c r="B35" s="272"/>
      <c r="C35" s="273"/>
      <c r="D35" s="296"/>
      <c r="E35" s="297"/>
      <c r="F35" s="297"/>
      <c r="G35" s="297"/>
      <c r="H35" s="297"/>
      <c r="I35" s="298"/>
      <c r="J35" s="285"/>
      <c r="K35" s="12" t="s">
        <v>2</v>
      </c>
      <c r="L35" s="59"/>
      <c r="M35" s="268"/>
      <c r="N35" s="268"/>
      <c r="O35" s="268"/>
      <c r="P35" s="268"/>
      <c r="Q35" s="268"/>
    </row>
    <row r="36" spans="2:53" ht="15.6">
      <c r="B36" s="270"/>
      <c r="C36" s="271"/>
      <c r="D36" s="293" t="s">
        <v>5</v>
      </c>
      <c r="E36" s="294"/>
      <c r="F36" s="294"/>
      <c r="G36" s="294"/>
      <c r="H36" s="294"/>
      <c r="I36" s="295"/>
      <c r="J36" s="285"/>
      <c r="K36" s="12" t="s">
        <v>3</v>
      </c>
      <c r="L36" s="59"/>
      <c r="M36" s="269" t="s">
        <v>59</v>
      </c>
      <c r="N36" s="269"/>
      <c r="O36" s="269"/>
      <c r="P36" s="269"/>
      <c r="Q36" s="269"/>
    </row>
    <row r="37" spans="2:53" ht="15.6">
      <c r="B37" s="272"/>
      <c r="C37" s="273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269"/>
      <c r="N37" s="269"/>
      <c r="O37" s="269"/>
      <c r="P37" s="269"/>
      <c r="Q37" s="269"/>
    </row>
    <row r="38" spans="2:53" ht="15" customHeight="1">
      <c r="B38" s="274" t="s">
        <v>1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6"/>
      <c r="M38" s="268" t="s">
        <v>0</v>
      </c>
      <c r="N38" s="268"/>
      <c r="O38" s="268"/>
      <c r="P38" s="268"/>
      <c r="Q38" s="268"/>
    </row>
    <row r="39" spans="2:53" ht="29.25" customHeight="1">
      <c r="B39" s="277"/>
      <c r="C39" s="278"/>
      <c r="D39" s="278"/>
      <c r="E39" s="278"/>
      <c r="F39" s="278"/>
      <c r="G39" s="278"/>
      <c r="H39" s="278"/>
      <c r="I39" s="278"/>
      <c r="J39" s="278"/>
      <c r="K39" s="278"/>
      <c r="L39" s="279"/>
      <c r="M39" s="268"/>
      <c r="N39" s="268"/>
      <c r="O39" s="268"/>
      <c r="P39" s="268"/>
      <c r="Q39" s="268"/>
    </row>
    <row r="40" spans="2:53">
      <c r="M40" s="11"/>
      <c r="N40" s="11"/>
    </row>
    <row r="41" spans="2:53" ht="15.6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6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H44" s="155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</sheetData>
  <mergeCells count="112">
    <mergeCell ref="P20:P21"/>
    <mergeCell ref="Q20:Q21"/>
    <mergeCell ref="Q24:Q25"/>
    <mergeCell ref="O28:O29"/>
    <mergeCell ref="P28:P29"/>
    <mergeCell ref="Q28:Q29"/>
    <mergeCell ref="M22:M23"/>
    <mergeCell ref="M24:M25"/>
    <mergeCell ref="M26:M27"/>
    <mergeCell ref="O22:O23"/>
    <mergeCell ref="P22:P23"/>
    <mergeCell ref="P24:P25"/>
    <mergeCell ref="O24:O25"/>
    <mergeCell ref="B28:B29"/>
    <mergeCell ref="C28:C29"/>
    <mergeCell ref="E28:E29"/>
    <mergeCell ref="C20:C21"/>
    <mergeCell ref="E20:E21"/>
    <mergeCell ref="E26:E27"/>
    <mergeCell ref="O26:O27"/>
    <mergeCell ref="C24:C25"/>
    <mergeCell ref="C26:C27"/>
    <mergeCell ref="E24:E25"/>
    <mergeCell ref="C22:C23"/>
    <mergeCell ref="E22:E23"/>
    <mergeCell ref="N28:N29"/>
    <mergeCell ref="M28:M29"/>
    <mergeCell ref="O20:O21"/>
    <mergeCell ref="M20:M21"/>
    <mergeCell ref="N20:N21"/>
    <mergeCell ref="N22:N23"/>
    <mergeCell ref="N24:N25"/>
    <mergeCell ref="N26:N27"/>
    <mergeCell ref="M38:Q39"/>
    <mergeCell ref="M34:Q35"/>
    <mergeCell ref="M36:Q37"/>
    <mergeCell ref="B34:C35"/>
    <mergeCell ref="B36:C37"/>
    <mergeCell ref="B38:L39"/>
    <mergeCell ref="M31:Q31"/>
    <mergeCell ref="M32:Q33"/>
    <mergeCell ref="B31:C31"/>
    <mergeCell ref="B32:C33"/>
    <mergeCell ref="J32:J33"/>
    <mergeCell ref="J34:J35"/>
    <mergeCell ref="J36:J37"/>
    <mergeCell ref="K31:L31"/>
    <mergeCell ref="D32:I33"/>
    <mergeCell ref="D34:I35"/>
    <mergeCell ref="D36:I37"/>
    <mergeCell ref="D31:I31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I15:L16"/>
    <mergeCell ref="T9:X9"/>
    <mergeCell ref="D10:I10"/>
    <mergeCell ref="N10:P10"/>
    <mergeCell ref="D11:I11"/>
    <mergeCell ref="N11:P11"/>
    <mergeCell ref="U11:W11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U12:W12"/>
    <mergeCell ref="D13:I13"/>
    <mergeCell ref="N13:P13"/>
    <mergeCell ref="U13:W13"/>
    <mergeCell ref="N14:P14"/>
    <mergeCell ref="U14:V14"/>
    <mergeCell ref="B12:C12"/>
    <mergeCell ref="P2:Q5"/>
    <mergeCell ref="L3:O3"/>
    <mergeCell ref="D4:K5"/>
    <mergeCell ref="L4:O4"/>
    <mergeCell ref="L5:O5"/>
    <mergeCell ref="B2:C5"/>
    <mergeCell ref="O18:O19"/>
    <mergeCell ref="P18:P19"/>
    <mergeCell ref="Q18:Q19"/>
    <mergeCell ref="B13:C13"/>
    <mergeCell ref="M15:N16"/>
    <mergeCell ref="O15:Q15"/>
    <mergeCell ref="B15:B17"/>
    <mergeCell ref="M18:M19"/>
    <mergeCell ref="N18:N19"/>
    <mergeCell ref="D2:K3"/>
    <mergeCell ref="L2:O2"/>
    <mergeCell ref="B18:B27"/>
    <mergeCell ref="C18:C19"/>
    <mergeCell ref="E18:E19"/>
    <mergeCell ref="P26:P27"/>
    <mergeCell ref="Q26:Q27"/>
    <mergeCell ref="Q22:Q23"/>
    <mergeCell ref="C14:I14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402C-899D-462C-A7D7-58E776080192}">
  <sheetPr>
    <tabColor rgb="FFFFFF00"/>
  </sheetPr>
  <dimension ref="B1:IQ71"/>
  <sheetViews>
    <sheetView view="pageBreakPreview" topLeftCell="G13" zoomScale="60" zoomScaleNormal="35" workbookViewId="0">
      <selection activeCell="O22" sqref="O22:O23"/>
    </sheetView>
  </sheetViews>
  <sheetFormatPr baseColWidth="10" defaultColWidth="12.5546875" defaultRowHeight="15"/>
  <cols>
    <col min="1" max="1" width="6.6640625" style="1" customWidth="1"/>
    <col min="2" max="2" width="45.44140625" style="1" customWidth="1"/>
    <col min="3" max="3" width="9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22.88671875" style="1" customWidth="1"/>
    <col min="9" max="9" width="16.44140625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74" t="s">
        <v>67</v>
      </c>
      <c r="D7" s="250" t="s">
        <v>68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153">
        <v>45659</v>
      </c>
      <c r="D8" s="303" t="s">
        <v>208</v>
      </c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</row>
    <row r="9" spans="2:251" s="33" customFormat="1" ht="36" customHeight="1">
      <c r="B9" s="246" t="s">
        <v>69</v>
      </c>
      <c r="C9" s="247"/>
      <c r="D9" s="220"/>
      <c r="E9" s="220"/>
      <c r="F9" s="220"/>
      <c r="G9" s="220"/>
      <c r="H9" s="220"/>
      <c r="I9" s="221"/>
      <c r="J9" s="231" t="s">
        <v>24</v>
      </c>
      <c r="K9" s="232"/>
      <c r="L9" s="23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70</v>
      </c>
      <c r="C10" s="247"/>
      <c r="D10" s="220"/>
      <c r="E10" s="220"/>
      <c r="F10" s="220"/>
      <c r="G10" s="220"/>
      <c r="H10" s="220"/>
      <c r="I10" s="221"/>
      <c r="J10" s="234"/>
      <c r="K10" s="235"/>
      <c r="L10" s="23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54.6" customHeight="1">
      <c r="B11" s="301" t="s">
        <v>71</v>
      </c>
      <c r="C11" s="302"/>
      <c r="D11" s="223"/>
      <c r="E11" s="223"/>
      <c r="F11" s="223"/>
      <c r="G11" s="223"/>
      <c r="H11" s="223"/>
      <c r="I11" s="224"/>
      <c r="J11" s="234"/>
      <c r="K11" s="235"/>
      <c r="L11" s="236"/>
      <c r="M11" s="52"/>
      <c r="N11" s="225"/>
      <c r="O11" s="226"/>
      <c r="P11" s="227"/>
      <c r="Q11" s="51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72</v>
      </c>
      <c r="C12" s="258"/>
      <c r="D12" s="223"/>
      <c r="E12" s="223"/>
      <c r="F12" s="223"/>
      <c r="G12" s="223"/>
      <c r="H12" s="223"/>
      <c r="I12" s="224"/>
      <c r="J12" s="234"/>
      <c r="K12" s="235"/>
      <c r="L12" s="236"/>
      <c r="M12" s="48"/>
      <c r="N12" s="240" t="s">
        <v>73</v>
      </c>
      <c r="O12" s="241"/>
      <c r="P12" s="242"/>
      <c r="Q12" s="47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74</v>
      </c>
      <c r="C13" s="203"/>
      <c r="D13" s="220"/>
      <c r="E13" s="220"/>
      <c r="F13" s="220"/>
      <c r="G13" s="220"/>
      <c r="H13" s="220"/>
      <c r="I13" s="221"/>
      <c r="J13" s="234"/>
      <c r="K13" s="235"/>
      <c r="L13" s="236"/>
      <c r="M13" s="46"/>
      <c r="N13" s="254"/>
      <c r="O13" s="255"/>
      <c r="P13" s="256"/>
      <c r="Q13" s="4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82.8" customHeight="1">
      <c r="B14" s="156" t="s">
        <v>222</v>
      </c>
      <c r="C14" s="304" t="s">
        <v>221</v>
      </c>
      <c r="D14" s="304"/>
      <c r="E14" s="304"/>
      <c r="F14" s="304"/>
      <c r="G14" s="304"/>
      <c r="H14" s="304"/>
      <c r="I14" s="249"/>
      <c r="J14" s="237"/>
      <c r="K14" s="238"/>
      <c r="L14" s="239"/>
      <c r="M14" s="43"/>
      <c r="N14" s="254"/>
      <c r="O14" s="255"/>
      <c r="P14" s="256"/>
      <c r="Q14" s="42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08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11" t="s">
        <v>75</v>
      </c>
      <c r="C18" s="211" t="s">
        <v>76</v>
      </c>
      <c r="D18" s="58" t="s">
        <v>38</v>
      </c>
      <c r="E18" s="215" t="s">
        <v>209</v>
      </c>
      <c r="F18" s="27">
        <v>1</v>
      </c>
      <c r="G18" s="58" t="s">
        <v>38</v>
      </c>
      <c r="H18" s="75">
        <v>127000000</v>
      </c>
      <c r="I18" s="25">
        <f>H18</f>
        <v>127000000</v>
      </c>
      <c r="J18" s="23"/>
      <c r="K18" s="24"/>
      <c r="L18" s="23"/>
      <c r="M18" s="209">
        <v>45659</v>
      </c>
      <c r="N18" s="209">
        <v>46021</v>
      </c>
      <c r="O18" s="200">
        <f>+F19/F18</f>
        <v>0</v>
      </c>
      <c r="P18" s="200">
        <f>+H19/H18</f>
        <v>0</v>
      </c>
      <c r="Q18" s="201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30.6" customHeight="1">
      <c r="B19" s="212"/>
      <c r="C19" s="213"/>
      <c r="D19" s="58" t="s">
        <v>2</v>
      </c>
      <c r="E19" s="216"/>
      <c r="F19" s="27"/>
      <c r="G19" s="58" t="s">
        <v>40</v>
      </c>
      <c r="H19" s="25"/>
      <c r="I19" s="25">
        <f t="shared" ref="I19:I25" si="0">H19</f>
        <v>0</v>
      </c>
      <c r="J19" s="23"/>
      <c r="K19" s="24"/>
      <c r="L19" s="23"/>
      <c r="M19" s="210"/>
      <c r="N19" s="210"/>
      <c r="O19" s="200"/>
      <c r="P19" s="200"/>
      <c r="Q19" s="201"/>
      <c r="T19" s="5"/>
      <c r="U19" s="56"/>
      <c r="V19" s="56"/>
      <c r="X19" s="4"/>
      <c r="Z19" s="30"/>
      <c r="AA19" s="6"/>
      <c r="AB19" s="28"/>
    </row>
    <row r="20" spans="2:251" ht="27" customHeight="1">
      <c r="B20" s="212"/>
      <c r="C20" s="211" t="s">
        <v>77</v>
      </c>
      <c r="D20" s="58" t="s">
        <v>3</v>
      </c>
      <c r="E20" s="215" t="s">
        <v>32</v>
      </c>
      <c r="F20" s="27">
        <v>30</v>
      </c>
      <c r="G20" s="58" t="s">
        <v>3</v>
      </c>
      <c r="H20" s="75">
        <v>145000000</v>
      </c>
      <c r="I20" s="25">
        <f t="shared" si="0"/>
        <v>145000000</v>
      </c>
      <c r="J20" s="20"/>
      <c r="K20" s="24"/>
      <c r="L20" s="20"/>
      <c r="M20" s="209">
        <v>45659</v>
      </c>
      <c r="N20" s="209">
        <v>46021</v>
      </c>
      <c r="O20" s="200">
        <f t="shared" ref="O20" si="1">+F21/F20</f>
        <v>0</v>
      </c>
      <c r="P20" s="200">
        <f t="shared" ref="P20" si="2">+H21/H20</f>
        <v>0</v>
      </c>
      <c r="Q20" s="201" t="e">
        <f t="shared" ref="Q20" si="3">+(O20*O20)/P20</f>
        <v>#DIV/0!</v>
      </c>
      <c r="X20" s="29"/>
      <c r="Z20" s="30"/>
      <c r="AA20" s="6"/>
      <c r="AB20" s="28"/>
    </row>
    <row r="21" spans="2:251" ht="27" customHeight="1">
      <c r="B21" s="212"/>
      <c r="C21" s="213"/>
      <c r="D21" s="58" t="s">
        <v>2</v>
      </c>
      <c r="E21" s="216"/>
      <c r="F21" s="27"/>
      <c r="G21" s="58" t="s">
        <v>40</v>
      </c>
      <c r="H21" s="76"/>
      <c r="I21" s="25">
        <f t="shared" si="0"/>
        <v>0</v>
      </c>
      <c r="J21" s="20"/>
      <c r="K21" s="24"/>
      <c r="L21" s="20"/>
      <c r="M21" s="210"/>
      <c r="N21" s="210"/>
      <c r="O21" s="200"/>
      <c r="P21" s="200"/>
      <c r="Q21" s="201"/>
      <c r="X21" s="29"/>
      <c r="Z21" s="30"/>
      <c r="AA21" s="6"/>
      <c r="AB21" s="28"/>
    </row>
    <row r="22" spans="2:251" ht="21" customHeight="1">
      <c r="B22" s="212"/>
      <c r="C22" s="305" t="s">
        <v>78</v>
      </c>
      <c r="D22" s="58" t="s">
        <v>3</v>
      </c>
      <c r="E22" s="215" t="s">
        <v>32</v>
      </c>
      <c r="F22" s="27">
        <v>20</v>
      </c>
      <c r="G22" s="58" t="s">
        <v>3</v>
      </c>
      <c r="H22" s="75">
        <v>126500000</v>
      </c>
      <c r="I22" s="25">
        <f t="shared" si="0"/>
        <v>126500000</v>
      </c>
      <c r="J22" s="23"/>
      <c r="K22" s="24"/>
      <c r="L22" s="23"/>
      <c r="M22" s="209">
        <v>45659</v>
      </c>
      <c r="N22" s="209">
        <v>46021</v>
      </c>
      <c r="O22" s="200">
        <f t="shared" ref="O22" si="4">+F23/F22</f>
        <v>0</v>
      </c>
      <c r="P22" s="200">
        <f t="shared" ref="P22" si="5">+H23/H22</f>
        <v>0</v>
      </c>
      <c r="Q22" s="201" t="e">
        <f t="shared" ref="Q22" si="6">+(O22*O22)/P22</f>
        <v>#DIV/0!</v>
      </c>
      <c r="X22" s="29"/>
    </row>
    <row r="23" spans="2:251" ht="19.5" customHeight="1">
      <c r="B23" s="212"/>
      <c r="C23" s="305"/>
      <c r="D23" s="58" t="s">
        <v>2</v>
      </c>
      <c r="E23" s="216"/>
      <c r="F23" s="27"/>
      <c r="G23" s="58" t="s">
        <v>40</v>
      </c>
      <c r="H23" s="76"/>
      <c r="I23" s="25">
        <f t="shared" si="0"/>
        <v>0</v>
      </c>
      <c r="J23" s="23"/>
      <c r="K23" s="24"/>
      <c r="L23" s="23"/>
      <c r="M23" s="210"/>
      <c r="N23" s="210"/>
      <c r="O23" s="200"/>
      <c r="P23" s="200"/>
      <c r="Q23" s="201"/>
      <c r="AB23" s="28"/>
    </row>
    <row r="24" spans="2:251" ht="25.5" customHeight="1">
      <c r="B24" s="212"/>
      <c r="C24" s="305" t="s">
        <v>79</v>
      </c>
      <c r="D24" s="58" t="s">
        <v>3</v>
      </c>
      <c r="E24" s="215" t="s">
        <v>32</v>
      </c>
      <c r="F24" s="27">
        <v>30</v>
      </c>
      <c r="G24" s="58" t="s">
        <v>3</v>
      </c>
      <c r="H24" s="75">
        <v>126500000</v>
      </c>
      <c r="I24" s="25">
        <f t="shared" si="0"/>
        <v>126500000</v>
      </c>
      <c r="J24" s="77"/>
      <c r="K24" s="24"/>
      <c r="L24" s="23"/>
      <c r="M24" s="209">
        <v>45659</v>
      </c>
      <c r="N24" s="209">
        <v>46021</v>
      </c>
      <c r="O24" s="200">
        <f t="shared" ref="O24" si="7">+F25/F24</f>
        <v>0</v>
      </c>
      <c r="P24" s="200">
        <f t="shared" ref="P24" si="8">+H25/H24</f>
        <v>0</v>
      </c>
      <c r="Q24" s="201" t="e">
        <f t="shared" ref="Q24" si="9">+(O24*O24)/P24</f>
        <v>#DIV/0!</v>
      </c>
    </row>
    <row r="25" spans="2:251" ht="24" customHeight="1">
      <c r="B25" s="213"/>
      <c r="C25" s="305"/>
      <c r="D25" s="58" t="s">
        <v>2</v>
      </c>
      <c r="E25" s="216"/>
      <c r="F25" s="22"/>
      <c r="G25" s="58" t="s">
        <v>40</v>
      </c>
      <c r="H25" s="25"/>
      <c r="I25" s="25">
        <f t="shared" si="0"/>
        <v>0</v>
      </c>
      <c r="J25" s="23"/>
      <c r="K25" s="24"/>
      <c r="L25" s="23"/>
      <c r="M25" s="210"/>
      <c r="N25" s="210"/>
      <c r="O25" s="200"/>
      <c r="P25" s="200"/>
      <c r="Q25" s="201"/>
    </row>
    <row r="26" spans="2:251" ht="15.6">
      <c r="B26" s="306"/>
      <c r="C26" s="307" t="s">
        <v>7</v>
      </c>
      <c r="D26" s="58" t="s">
        <v>3</v>
      </c>
      <c r="E26" s="215"/>
      <c r="F26" s="22"/>
      <c r="G26" s="58" t="s">
        <v>3</v>
      </c>
      <c r="H26" s="78">
        <f>H18+H20+H22+H24</f>
        <v>525000000</v>
      </c>
      <c r="I26" s="79">
        <f>I18+I20+I22+I24</f>
        <v>525000000</v>
      </c>
      <c r="J26" s="23"/>
      <c r="K26" s="23"/>
      <c r="L26" s="23"/>
      <c r="M26" s="23"/>
      <c r="N26" s="80"/>
      <c r="O26" s="309"/>
      <c r="P26" s="309"/>
      <c r="Q26" s="306"/>
    </row>
    <row r="27" spans="2:251" ht="15.6">
      <c r="B27" s="306"/>
      <c r="C27" s="307"/>
      <c r="D27" s="58" t="s">
        <v>2</v>
      </c>
      <c r="E27" s="308"/>
      <c r="F27" s="22"/>
      <c r="G27" s="58" t="s">
        <v>40</v>
      </c>
      <c r="H27" s="76"/>
      <c r="I27" s="20"/>
      <c r="J27" s="20"/>
      <c r="K27" s="21"/>
      <c r="L27" s="20"/>
      <c r="M27" s="20"/>
      <c r="N27" s="80"/>
      <c r="O27" s="309"/>
      <c r="P27" s="309"/>
      <c r="Q27" s="306"/>
    </row>
    <row r="28" spans="2:251">
      <c r="D28" s="19"/>
      <c r="H28" s="18"/>
      <c r="I28" s="15"/>
      <c r="J28" s="17"/>
      <c r="K28" s="17"/>
      <c r="L28" s="17"/>
      <c r="M28" s="16"/>
      <c r="N28" s="16"/>
      <c r="O28" s="15"/>
      <c r="P28" s="13"/>
      <c r="Q28" s="14"/>
      <c r="R28" s="13"/>
    </row>
    <row r="29" spans="2:251" ht="15.6">
      <c r="B29" s="283" t="s">
        <v>42</v>
      </c>
      <c r="C29" s="283"/>
      <c r="D29" s="286" t="s">
        <v>6</v>
      </c>
      <c r="E29" s="286"/>
      <c r="F29" s="286"/>
      <c r="G29" s="286"/>
      <c r="H29" s="286"/>
      <c r="I29" s="286"/>
      <c r="J29" s="64" t="s">
        <v>44</v>
      </c>
      <c r="K29" s="286" t="s">
        <v>45</v>
      </c>
      <c r="L29" s="286"/>
      <c r="M29" s="280" t="s">
        <v>80</v>
      </c>
      <c r="N29" s="281"/>
      <c r="O29" s="281"/>
      <c r="P29" s="281"/>
      <c r="Q29" s="281"/>
    </row>
    <row r="30" spans="2:251" ht="15.6" customHeight="1">
      <c r="B30" s="274" t="s">
        <v>66</v>
      </c>
      <c r="C30" s="276"/>
      <c r="D30" s="287" t="s">
        <v>65</v>
      </c>
      <c r="E30" s="288"/>
      <c r="F30" s="288"/>
      <c r="G30" s="288"/>
      <c r="H30" s="288"/>
      <c r="I30" s="289"/>
      <c r="J30" s="284"/>
      <c r="K30" s="12" t="s">
        <v>3</v>
      </c>
      <c r="L30" s="60"/>
      <c r="M30" s="282" t="s">
        <v>81</v>
      </c>
      <c r="N30" s="282"/>
      <c r="O30" s="282"/>
      <c r="P30" s="282"/>
      <c r="Q30" s="282"/>
    </row>
    <row r="31" spans="2:251" ht="15" customHeight="1">
      <c r="B31" s="277"/>
      <c r="C31" s="279"/>
      <c r="D31" s="290"/>
      <c r="E31" s="291"/>
      <c r="F31" s="291"/>
      <c r="G31" s="291"/>
      <c r="H31" s="291"/>
      <c r="I31" s="292"/>
      <c r="J31" s="284"/>
      <c r="K31" s="12" t="s">
        <v>2</v>
      </c>
      <c r="L31" s="59"/>
      <c r="M31" s="282"/>
      <c r="N31" s="282"/>
      <c r="O31" s="282"/>
      <c r="P31" s="282"/>
      <c r="Q31" s="282"/>
    </row>
    <row r="32" spans="2:251" ht="18.75" customHeight="1">
      <c r="B32" s="270"/>
      <c r="C32" s="271"/>
      <c r="D32" s="293" t="s">
        <v>5</v>
      </c>
      <c r="E32" s="294"/>
      <c r="F32" s="294"/>
      <c r="G32" s="294"/>
      <c r="H32" s="294"/>
      <c r="I32" s="295"/>
      <c r="J32" s="285"/>
      <c r="K32" s="12" t="s">
        <v>3</v>
      </c>
      <c r="L32" s="61"/>
      <c r="M32" s="268" t="s">
        <v>4</v>
      </c>
      <c r="N32" s="268"/>
      <c r="O32" s="268"/>
      <c r="P32" s="268"/>
      <c r="Q32" s="268"/>
    </row>
    <row r="33" spans="2:53" ht="14.25" customHeight="1">
      <c r="B33" s="272"/>
      <c r="C33" s="273"/>
      <c r="D33" s="296"/>
      <c r="E33" s="297"/>
      <c r="F33" s="297"/>
      <c r="G33" s="297"/>
      <c r="H33" s="297"/>
      <c r="I33" s="298"/>
      <c r="J33" s="285"/>
      <c r="K33" s="12" t="s">
        <v>2</v>
      </c>
      <c r="L33" s="59"/>
      <c r="M33" s="268"/>
      <c r="N33" s="268"/>
      <c r="O33" s="268"/>
      <c r="P33" s="268"/>
      <c r="Q33" s="268"/>
    </row>
    <row r="34" spans="2:53" ht="15.6">
      <c r="B34" s="270"/>
      <c r="C34" s="271"/>
      <c r="D34" s="293" t="s">
        <v>5</v>
      </c>
      <c r="E34" s="294"/>
      <c r="F34" s="294"/>
      <c r="G34" s="294"/>
      <c r="H34" s="294"/>
      <c r="I34" s="295"/>
      <c r="J34" s="285"/>
      <c r="K34" s="12" t="s">
        <v>3</v>
      </c>
      <c r="L34" s="59"/>
      <c r="M34" s="269" t="s">
        <v>82</v>
      </c>
      <c r="N34" s="269"/>
      <c r="O34" s="269"/>
      <c r="P34" s="269"/>
      <c r="Q34" s="269"/>
    </row>
    <row r="35" spans="2:53" ht="15.6">
      <c r="B35" s="272"/>
      <c r="C35" s="273"/>
      <c r="D35" s="296"/>
      <c r="E35" s="297"/>
      <c r="F35" s="297"/>
      <c r="G35" s="297"/>
      <c r="H35" s="297"/>
      <c r="I35" s="298"/>
      <c r="J35" s="285"/>
      <c r="K35" s="12" t="s">
        <v>2</v>
      </c>
      <c r="L35" s="59"/>
      <c r="M35" s="269"/>
      <c r="N35" s="269"/>
      <c r="O35" s="269"/>
      <c r="P35" s="269"/>
      <c r="Q35" s="269"/>
    </row>
    <row r="36" spans="2:53" ht="15" customHeight="1">
      <c r="B36" s="274" t="s">
        <v>1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6"/>
      <c r="M36" s="268" t="s">
        <v>0</v>
      </c>
      <c r="N36" s="268"/>
      <c r="O36" s="268"/>
      <c r="P36" s="268"/>
      <c r="Q36" s="268"/>
    </row>
    <row r="37" spans="2:53" ht="29.25" customHeight="1">
      <c r="B37" s="277"/>
      <c r="C37" s="278"/>
      <c r="D37" s="278"/>
      <c r="E37" s="278"/>
      <c r="F37" s="278"/>
      <c r="G37" s="278"/>
      <c r="H37" s="278"/>
      <c r="I37" s="278"/>
      <c r="J37" s="278"/>
      <c r="K37" s="278"/>
      <c r="L37" s="279"/>
      <c r="M37" s="268"/>
      <c r="N37" s="268"/>
      <c r="O37" s="268"/>
      <c r="P37" s="268"/>
      <c r="Q37" s="268"/>
    </row>
    <row r="38" spans="2:53">
      <c r="M38" s="11"/>
      <c r="N38" s="11"/>
    </row>
    <row r="39" spans="2:53" ht="15.6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6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6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6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</sheetData>
  <mergeCells count="104">
    <mergeCell ref="B36:L37"/>
    <mergeCell ref="M36:Q37"/>
    <mergeCell ref="B32:C33"/>
    <mergeCell ref="D32:I33"/>
    <mergeCell ref="J32:J33"/>
    <mergeCell ref="M32:Q33"/>
    <mergeCell ref="B34:C35"/>
    <mergeCell ref="D34:I35"/>
    <mergeCell ref="J34:J35"/>
    <mergeCell ref="M34:Q35"/>
    <mergeCell ref="B29:C29"/>
    <mergeCell ref="D29:I29"/>
    <mergeCell ref="K29:L29"/>
    <mergeCell ref="M29:Q29"/>
    <mergeCell ref="B30:C31"/>
    <mergeCell ref="D30:I31"/>
    <mergeCell ref="J30:J31"/>
    <mergeCell ref="M30:Q31"/>
    <mergeCell ref="B26:B27"/>
    <mergeCell ref="C26:C27"/>
    <mergeCell ref="E26:E27"/>
    <mergeCell ref="O26:O27"/>
    <mergeCell ref="P26:P27"/>
    <mergeCell ref="Q26:Q27"/>
    <mergeCell ref="P22:P23"/>
    <mergeCell ref="Q22:Q23"/>
    <mergeCell ref="C24:C25"/>
    <mergeCell ref="E24:E25"/>
    <mergeCell ref="M24:M25"/>
    <mergeCell ref="N24:N25"/>
    <mergeCell ref="O24:O25"/>
    <mergeCell ref="P24:P25"/>
    <mergeCell ref="Q24:Q25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B18:B25"/>
    <mergeCell ref="C18:C19"/>
    <mergeCell ref="E18:E19"/>
    <mergeCell ref="M18:M19"/>
    <mergeCell ref="N18:N19"/>
    <mergeCell ref="O18:O19"/>
    <mergeCell ref="C22:C23"/>
    <mergeCell ref="E22:E23"/>
    <mergeCell ref="M22:M23"/>
    <mergeCell ref="N22:N23"/>
    <mergeCell ref="O22:O23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C14:I14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7" right="0.7" top="0.75" bottom="0.75" header="0.3" footer="0.3"/>
  <pageSetup scale="23" orientation="portrait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D5A4-9048-44A3-A393-E8C53B0CA915}">
  <sheetPr>
    <tabColor rgb="FFFFFF00"/>
  </sheetPr>
  <dimension ref="B1:IQ73"/>
  <sheetViews>
    <sheetView view="pageBreakPreview" topLeftCell="A12" zoomScale="60" zoomScaleNormal="57" workbookViewId="0">
      <selection activeCell="D12" sqref="D12:I12"/>
    </sheetView>
  </sheetViews>
  <sheetFormatPr baseColWidth="10" defaultColWidth="12.5546875" defaultRowHeight="15"/>
  <cols>
    <col min="1" max="1" width="6.6640625" style="1" customWidth="1"/>
    <col min="2" max="2" width="45.44140625" style="1" customWidth="1"/>
    <col min="3" max="3" width="64.10937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18.109375" style="1" customWidth="1"/>
    <col min="9" max="9" width="20.5546875" style="1" customWidth="1"/>
    <col min="10" max="10" width="20.88671875" style="3" customWidth="1"/>
    <col min="11" max="11" width="13.5546875" style="1" customWidth="1"/>
    <col min="12" max="12" width="18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21.88671875" style="8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82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82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82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82"/>
    </row>
    <row r="6" spans="2:251" s="33" customFormat="1" ht="23.25" customHeight="1"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82"/>
    </row>
    <row r="7" spans="2:251" s="33" customFormat="1" ht="31.5" customHeight="1">
      <c r="B7" s="57" t="s">
        <v>37</v>
      </c>
      <c r="C7" s="119" t="s">
        <v>83</v>
      </c>
      <c r="D7" s="250" t="s">
        <v>84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82"/>
    </row>
    <row r="8" spans="2:251" s="33" customFormat="1" ht="36" customHeight="1">
      <c r="B8" s="57" t="s">
        <v>25</v>
      </c>
      <c r="C8" s="48" t="s">
        <v>216</v>
      </c>
      <c r="D8" s="230" t="s">
        <v>215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83"/>
    </row>
    <row r="9" spans="2:251" s="33" customFormat="1" ht="36" customHeight="1">
      <c r="B9" s="246" t="s">
        <v>85</v>
      </c>
      <c r="C9" s="329"/>
      <c r="D9" s="220"/>
      <c r="E9" s="220"/>
      <c r="F9" s="220"/>
      <c r="G9" s="220"/>
      <c r="H9" s="220"/>
      <c r="I9" s="221"/>
      <c r="J9" s="231" t="s">
        <v>86</v>
      </c>
      <c r="K9" s="232"/>
      <c r="L9" s="233"/>
      <c r="M9" s="240" t="s">
        <v>23</v>
      </c>
      <c r="N9" s="241"/>
      <c r="O9" s="241"/>
      <c r="P9" s="241"/>
      <c r="Q9" s="242"/>
      <c r="R9" s="84"/>
      <c r="T9" s="219"/>
      <c r="U9" s="219"/>
      <c r="V9" s="219"/>
      <c r="W9" s="219"/>
      <c r="X9" s="219"/>
    </row>
    <row r="10" spans="2:251" s="33" customFormat="1" ht="36" customHeight="1">
      <c r="B10" s="246" t="s">
        <v>87</v>
      </c>
      <c r="C10" s="329"/>
      <c r="D10" s="220"/>
      <c r="E10" s="220"/>
      <c r="F10" s="220"/>
      <c r="G10" s="220"/>
      <c r="H10" s="220"/>
      <c r="I10" s="221"/>
      <c r="J10" s="234"/>
      <c r="K10" s="235"/>
      <c r="L10" s="236"/>
      <c r="M10" s="54" t="s">
        <v>22</v>
      </c>
      <c r="N10" s="222" t="s">
        <v>21</v>
      </c>
      <c r="O10" s="222"/>
      <c r="P10" s="222"/>
      <c r="Q10" s="54" t="s">
        <v>20</v>
      </c>
      <c r="R10" s="84"/>
      <c r="T10" s="53"/>
      <c r="U10" s="53"/>
      <c r="V10" s="53"/>
      <c r="W10" s="53"/>
      <c r="X10" s="53"/>
    </row>
    <row r="11" spans="2:251" s="33" customFormat="1" ht="45.6" customHeight="1">
      <c r="B11" s="301" t="s">
        <v>88</v>
      </c>
      <c r="C11" s="330"/>
      <c r="D11" s="223"/>
      <c r="E11" s="223"/>
      <c r="F11" s="223"/>
      <c r="G11" s="223"/>
      <c r="H11" s="223"/>
      <c r="I11" s="224"/>
      <c r="J11" s="234"/>
      <c r="K11" s="235"/>
      <c r="L11" s="236"/>
      <c r="M11" s="52"/>
      <c r="N11" s="331" t="s">
        <v>89</v>
      </c>
      <c r="O11" s="332"/>
      <c r="P11" s="333"/>
      <c r="Q11" s="51"/>
      <c r="R11" s="84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90</v>
      </c>
      <c r="C12" s="340"/>
      <c r="D12" s="223"/>
      <c r="E12" s="223"/>
      <c r="F12" s="223"/>
      <c r="G12" s="223"/>
      <c r="H12" s="223"/>
      <c r="I12" s="224"/>
      <c r="J12" s="234"/>
      <c r="K12" s="235"/>
      <c r="L12" s="236"/>
      <c r="M12" s="48"/>
      <c r="N12" s="334"/>
      <c r="O12" s="335"/>
      <c r="P12" s="336"/>
      <c r="Q12" s="47"/>
      <c r="R12" s="84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220</v>
      </c>
      <c r="C13" s="328"/>
      <c r="D13" s="220"/>
      <c r="E13" s="220"/>
      <c r="F13" s="220"/>
      <c r="G13" s="220"/>
      <c r="H13" s="220"/>
      <c r="I13" s="221"/>
      <c r="J13" s="234"/>
      <c r="K13" s="235"/>
      <c r="L13" s="236"/>
      <c r="M13" s="46"/>
      <c r="N13" s="334"/>
      <c r="O13" s="335"/>
      <c r="P13" s="336"/>
      <c r="Q13" s="45"/>
      <c r="R13" s="84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90.6" customHeight="1">
      <c r="B14" s="248" t="s">
        <v>218</v>
      </c>
      <c r="C14" s="304"/>
      <c r="D14" s="66" t="s">
        <v>91</v>
      </c>
      <c r="E14" s="223" t="s">
        <v>219</v>
      </c>
      <c r="F14" s="223"/>
      <c r="G14" s="223"/>
      <c r="H14" s="223"/>
      <c r="I14" s="224"/>
      <c r="J14" s="237"/>
      <c r="K14" s="238"/>
      <c r="L14" s="239"/>
      <c r="M14" s="43"/>
      <c r="N14" s="337"/>
      <c r="O14" s="338"/>
      <c r="P14" s="339"/>
      <c r="Q14" s="42"/>
      <c r="R14" s="84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85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85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08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85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11" t="s">
        <v>92</v>
      </c>
      <c r="C18" s="326" t="s">
        <v>93</v>
      </c>
      <c r="D18" s="58" t="s">
        <v>38</v>
      </c>
      <c r="E18" s="215" t="s">
        <v>94</v>
      </c>
      <c r="F18" s="27">
        <v>2</v>
      </c>
      <c r="G18" s="58" t="s">
        <v>38</v>
      </c>
      <c r="H18" s="86">
        <v>40000000</v>
      </c>
      <c r="I18" s="86">
        <f>H18</f>
        <v>40000000</v>
      </c>
      <c r="J18" s="23"/>
      <c r="K18" s="24"/>
      <c r="L18" s="23"/>
      <c r="M18" s="87"/>
      <c r="N18" s="87"/>
      <c r="O18" s="200">
        <f>F19/F18</f>
        <v>0</v>
      </c>
      <c r="P18" s="200">
        <f>H19/H18</f>
        <v>0</v>
      </c>
      <c r="Q18" s="327" t="e">
        <f>O18*O18/P18</f>
        <v>#DIV/0!</v>
      </c>
      <c r="T18" s="5"/>
      <c r="U18" s="259"/>
      <c r="V18" s="259"/>
      <c r="X18" s="4"/>
      <c r="Z18" s="30"/>
      <c r="AA18" s="6"/>
      <c r="AB18" s="28"/>
    </row>
    <row r="19" spans="2:251" ht="29.25" customHeight="1">
      <c r="B19" s="212"/>
      <c r="C19" s="326"/>
      <c r="D19" s="58" t="s">
        <v>2</v>
      </c>
      <c r="E19" s="216"/>
      <c r="F19" s="27"/>
      <c r="G19" s="58" t="s">
        <v>40</v>
      </c>
      <c r="H19" s="88"/>
      <c r="I19" s="86"/>
      <c r="J19" s="23"/>
      <c r="K19" s="24"/>
      <c r="L19" s="23"/>
      <c r="M19" s="87"/>
      <c r="N19" s="87"/>
      <c r="O19" s="200"/>
      <c r="P19" s="200"/>
      <c r="Q19" s="201"/>
      <c r="T19" s="5"/>
      <c r="U19" s="56"/>
      <c r="V19" s="56"/>
      <c r="X19" s="4"/>
      <c r="Z19" s="30"/>
      <c r="AA19" s="6"/>
      <c r="AB19" s="28"/>
    </row>
    <row r="20" spans="2:251" ht="27" customHeight="1">
      <c r="B20" s="212"/>
      <c r="C20" s="326" t="s">
        <v>95</v>
      </c>
      <c r="D20" s="58" t="s">
        <v>3</v>
      </c>
      <c r="E20" s="215" t="s">
        <v>96</v>
      </c>
      <c r="F20" s="27">
        <v>4</v>
      </c>
      <c r="G20" s="58" t="s">
        <v>3</v>
      </c>
      <c r="H20" s="86">
        <f>300000000+23250000</f>
        <v>323250000</v>
      </c>
      <c r="I20" s="86">
        <f t="shared" ref="I20:I28" si="0">H20</f>
        <v>323250000</v>
      </c>
      <c r="J20" s="20"/>
      <c r="K20" s="24"/>
      <c r="L20" s="20"/>
      <c r="M20" s="73"/>
      <c r="N20" s="73"/>
      <c r="O20" s="200">
        <f t="shared" ref="O20" si="1">F21/F20</f>
        <v>0</v>
      </c>
      <c r="P20" s="200">
        <f t="shared" ref="P20" si="2">H21/H20</f>
        <v>0</v>
      </c>
      <c r="Q20" s="201" t="e">
        <f t="shared" ref="Q20" si="3">O20*O20/P20</f>
        <v>#DIV/0!</v>
      </c>
      <c r="X20" s="29"/>
      <c r="Z20" s="30"/>
      <c r="AA20" s="6"/>
      <c r="AB20" s="28"/>
    </row>
    <row r="21" spans="2:251" ht="41.4" customHeight="1">
      <c r="B21" s="212"/>
      <c r="C21" s="305"/>
      <c r="D21" s="58" t="s">
        <v>2</v>
      </c>
      <c r="E21" s="216"/>
      <c r="F21" s="27"/>
      <c r="G21" s="58" t="s">
        <v>40</v>
      </c>
      <c r="H21" s="89"/>
      <c r="I21" s="86"/>
      <c r="J21" s="20"/>
      <c r="K21" s="24"/>
      <c r="L21" s="20"/>
      <c r="M21" s="90"/>
      <c r="N21" s="91"/>
      <c r="O21" s="200"/>
      <c r="P21" s="200"/>
      <c r="Q21" s="201"/>
      <c r="X21" s="29"/>
      <c r="Z21" s="30"/>
      <c r="AA21" s="6"/>
      <c r="AB21" s="28"/>
    </row>
    <row r="22" spans="2:251" ht="27" customHeight="1">
      <c r="B22" s="212"/>
      <c r="C22" s="326" t="s">
        <v>97</v>
      </c>
      <c r="D22" s="58" t="s">
        <v>3</v>
      </c>
      <c r="E22" s="215" t="s">
        <v>94</v>
      </c>
      <c r="F22" s="27">
        <v>1</v>
      </c>
      <c r="G22" s="58" t="s">
        <v>3</v>
      </c>
      <c r="H22" s="86">
        <v>40000000</v>
      </c>
      <c r="I22" s="86">
        <f t="shared" si="0"/>
        <v>40000000</v>
      </c>
      <c r="J22" s="20"/>
      <c r="K22" s="24"/>
      <c r="L22" s="20"/>
      <c r="M22" s="73"/>
      <c r="N22" s="73"/>
      <c r="O22" s="200">
        <f t="shared" ref="O22" si="4">F23/F22</f>
        <v>0</v>
      </c>
      <c r="P22" s="200">
        <f t="shared" ref="P22" si="5">H23/H22</f>
        <v>0</v>
      </c>
      <c r="Q22" s="201" t="e">
        <f t="shared" ref="Q22" si="6">O22*O22/P22</f>
        <v>#DIV/0!</v>
      </c>
      <c r="X22" s="29"/>
      <c r="Z22" s="30"/>
      <c r="AA22" s="6"/>
      <c r="AB22" s="28"/>
    </row>
    <row r="23" spans="2:251" ht="27" customHeight="1">
      <c r="B23" s="212"/>
      <c r="C23" s="305"/>
      <c r="D23" s="58" t="s">
        <v>2</v>
      </c>
      <c r="E23" s="308"/>
      <c r="F23" s="27"/>
      <c r="G23" s="58" t="s">
        <v>40</v>
      </c>
      <c r="H23" s="89"/>
      <c r="I23" s="86"/>
      <c r="J23" s="20"/>
      <c r="K23" s="24"/>
      <c r="L23" s="20"/>
      <c r="M23" s="90"/>
      <c r="N23" s="91"/>
      <c r="O23" s="200"/>
      <c r="P23" s="200"/>
      <c r="Q23" s="201"/>
      <c r="X23" s="29"/>
      <c r="Z23" s="30"/>
      <c r="AA23" s="6"/>
      <c r="AB23" s="28"/>
    </row>
    <row r="24" spans="2:251" ht="33" customHeight="1">
      <c r="B24" s="212"/>
      <c r="C24" s="326" t="s">
        <v>98</v>
      </c>
      <c r="D24" s="58" t="s">
        <v>38</v>
      </c>
      <c r="E24" s="215" t="s">
        <v>99</v>
      </c>
      <c r="F24" s="27">
        <v>2</v>
      </c>
      <c r="G24" s="58" t="s">
        <v>38</v>
      </c>
      <c r="H24" s="86">
        <v>40000000</v>
      </c>
      <c r="I24" s="86">
        <f t="shared" si="0"/>
        <v>40000000</v>
      </c>
      <c r="J24" s="23"/>
      <c r="K24" s="24"/>
      <c r="L24" s="23"/>
      <c r="M24" s="87"/>
      <c r="N24" s="87"/>
      <c r="O24" s="200">
        <f t="shared" ref="O24" si="7">F25/F24</f>
        <v>0</v>
      </c>
      <c r="P24" s="200">
        <f t="shared" ref="P24" si="8">H25/H24</f>
        <v>0</v>
      </c>
      <c r="Q24" s="201" t="e">
        <f t="shared" ref="Q24" si="9">O24*O24/P24</f>
        <v>#DIV/0!</v>
      </c>
      <c r="T24" s="5"/>
      <c r="U24" s="259"/>
      <c r="V24" s="259"/>
      <c r="X24" s="4"/>
      <c r="Z24" s="30"/>
      <c r="AA24" s="6"/>
      <c r="AB24" s="28"/>
    </row>
    <row r="25" spans="2:251" ht="29.25" customHeight="1">
      <c r="B25" s="212"/>
      <c r="C25" s="326"/>
      <c r="D25" s="58" t="s">
        <v>2</v>
      </c>
      <c r="E25" s="216"/>
      <c r="F25" s="27"/>
      <c r="G25" s="58" t="s">
        <v>40</v>
      </c>
      <c r="H25" s="88"/>
      <c r="I25" s="86"/>
      <c r="J25" s="23"/>
      <c r="K25" s="24"/>
      <c r="L25" s="23"/>
      <c r="M25" s="87"/>
      <c r="N25" s="87"/>
      <c r="O25" s="200"/>
      <c r="P25" s="200"/>
      <c r="Q25" s="201"/>
      <c r="T25" s="5"/>
      <c r="U25" s="56"/>
      <c r="V25" s="56"/>
      <c r="X25" s="4"/>
      <c r="Z25" s="30"/>
      <c r="AA25" s="6"/>
      <c r="AB25" s="28"/>
    </row>
    <row r="26" spans="2:251" ht="27" customHeight="1">
      <c r="B26" s="212"/>
      <c r="C26" s="326" t="s">
        <v>100</v>
      </c>
      <c r="D26" s="58" t="s">
        <v>3</v>
      </c>
      <c r="E26" s="215" t="s">
        <v>101</v>
      </c>
      <c r="F26" s="27">
        <v>1</v>
      </c>
      <c r="G26" s="58" t="s">
        <v>3</v>
      </c>
      <c r="H26" s="86">
        <f>45000000+36750000</f>
        <v>81750000</v>
      </c>
      <c r="I26" s="86">
        <f t="shared" si="0"/>
        <v>81750000</v>
      </c>
      <c r="J26" s="92"/>
      <c r="K26" s="24"/>
      <c r="L26" s="20"/>
      <c r="M26" s="73"/>
      <c r="N26" s="73"/>
      <c r="O26" s="200">
        <f t="shared" ref="O26" si="10">F27/F26</f>
        <v>0</v>
      </c>
      <c r="P26" s="200">
        <f t="shared" ref="P26" si="11">H27/H26</f>
        <v>0</v>
      </c>
      <c r="Q26" s="201">
        <v>0</v>
      </c>
      <c r="X26" s="29"/>
      <c r="Z26" s="30"/>
      <c r="AA26" s="6"/>
      <c r="AB26" s="28"/>
    </row>
    <row r="27" spans="2:251" ht="27" customHeight="1">
      <c r="B27" s="213"/>
      <c r="C27" s="305"/>
      <c r="D27" s="58" t="s">
        <v>2</v>
      </c>
      <c r="E27" s="308"/>
      <c r="F27" s="27"/>
      <c r="G27" s="58" t="s">
        <v>40</v>
      </c>
      <c r="H27" s="89"/>
      <c r="I27" s="86"/>
      <c r="J27" s="20"/>
      <c r="K27" s="24"/>
      <c r="L27" s="20"/>
      <c r="M27" s="90"/>
      <c r="N27" s="91"/>
      <c r="O27" s="200"/>
      <c r="P27" s="200"/>
      <c r="Q27" s="201"/>
      <c r="X27" s="29"/>
      <c r="Z27" s="30"/>
      <c r="AA27" s="6"/>
      <c r="AB27" s="28"/>
    </row>
    <row r="28" spans="2:251" ht="15.6">
      <c r="B28" s="306"/>
      <c r="C28" s="307" t="s">
        <v>7</v>
      </c>
      <c r="D28" s="58" t="s">
        <v>3</v>
      </c>
      <c r="E28" s="215"/>
      <c r="F28" s="22"/>
      <c r="G28" s="58" t="s">
        <v>3</v>
      </c>
      <c r="H28" s="93">
        <f>H18+H20+H22+H24+H26</f>
        <v>525000000</v>
      </c>
      <c r="I28" s="86">
        <f t="shared" si="0"/>
        <v>525000000</v>
      </c>
      <c r="J28" s="23"/>
      <c r="K28" s="23"/>
      <c r="L28" s="23"/>
      <c r="M28" s="23"/>
      <c r="N28" s="80"/>
      <c r="O28" s="200"/>
      <c r="P28" s="309"/>
      <c r="Q28" s="306"/>
    </row>
    <row r="29" spans="2:251" ht="15.6">
      <c r="B29" s="306"/>
      <c r="C29" s="307"/>
      <c r="D29" s="58" t="s">
        <v>2</v>
      </c>
      <c r="E29" s="308"/>
      <c r="F29" s="22"/>
      <c r="G29" s="58" t="s">
        <v>40</v>
      </c>
      <c r="H29" s="89"/>
      <c r="I29" s="88"/>
      <c r="J29" s="20"/>
      <c r="K29" s="21"/>
      <c r="L29" s="20"/>
      <c r="M29" s="20"/>
      <c r="N29" s="80"/>
      <c r="O29" s="200"/>
      <c r="P29" s="309"/>
      <c r="Q29" s="306"/>
    </row>
    <row r="30" spans="2:251">
      <c r="D30" s="19"/>
      <c r="H30" s="18"/>
      <c r="I30" s="15"/>
      <c r="J30" s="17"/>
      <c r="K30" s="17"/>
      <c r="L30" s="17"/>
      <c r="M30" s="16"/>
      <c r="N30" s="16"/>
      <c r="O30" s="15"/>
      <c r="P30" s="13"/>
      <c r="Q30" s="14"/>
      <c r="R30" s="85"/>
    </row>
    <row r="31" spans="2:251" ht="15.6">
      <c r="B31" s="283" t="s">
        <v>42</v>
      </c>
      <c r="C31" s="283"/>
      <c r="D31" s="286" t="s">
        <v>6</v>
      </c>
      <c r="E31" s="286"/>
      <c r="F31" s="286"/>
      <c r="G31" s="286"/>
      <c r="H31" s="286"/>
      <c r="I31" s="286"/>
      <c r="J31" s="64" t="s">
        <v>44</v>
      </c>
      <c r="K31" s="286" t="s">
        <v>45</v>
      </c>
      <c r="L31" s="286"/>
      <c r="M31" s="280" t="s">
        <v>80</v>
      </c>
      <c r="N31" s="281"/>
      <c r="O31" s="281"/>
      <c r="P31" s="281"/>
      <c r="Q31" s="281"/>
    </row>
    <row r="32" spans="2:251" ht="26.25" customHeight="1">
      <c r="B32" s="318" t="s">
        <v>102</v>
      </c>
      <c r="C32" s="319"/>
      <c r="D32" s="287" t="s">
        <v>5</v>
      </c>
      <c r="E32" s="288"/>
      <c r="F32" s="288"/>
      <c r="G32" s="288"/>
      <c r="H32" s="288"/>
      <c r="I32" s="289"/>
      <c r="J32" s="284"/>
      <c r="K32" s="12" t="s">
        <v>3</v>
      </c>
      <c r="L32" s="60"/>
      <c r="M32" s="320" t="s">
        <v>103</v>
      </c>
      <c r="N32" s="321"/>
      <c r="O32" s="321"/>
      <c r="P32" s="321"/>
      <c r="Q32" s="322"/>
    </row>
    <row r="33" spans="2:53" ht="21" customHeight="1">
      <c r="B33" s="277"/>
      <c r="C33" s="278"/>
      <c r="D33" s="290"/>
      <c r="E33" s="291"/>
      <c r="F33" s="291"/>
      <c r="G33" s="291"/>
      <c r="H33" s="291"/>
      <c r="I33" s="292"/>
      <c r="J33" s="284"/>
      <c r="K33" s="12" t="s">
        <v>2</v>
      </c>
      <c r="L33" s="59"/>
      <c r="M33" s="323"/>
      <c r="N33" s="324"/>
      <c r="O33" s="324"/>
      <c r="P33" s="324"/>
      <c r="Q33" s="325"/>
    </row>
    <row r="34" spans="2:53" ht="18.75" customHeight="1">
      <c r="B34" s="270"/>
      <c r="C34" s="310"/>
      <c r="D34" s="293" t="s">
        <v>5</v>
      </c>
      <c r="E34" s="294"/>
      <c r="F34" s="294"/>
      <c r="G34" s="294"/>
      <c r="H34" s="294"/>
      <c r="I34" s="295"/>
      <c r="J34" s="285"/>
      <c r="K34" s="12" t="s">
        <v>3</v>
      </c>
      <c r="L34" s="61"/>
      <c r="M34" s="268" t="s">
        <v>4</v>
      </c>
      <c r="N34" s="268"/>
      <c r="O34" s="268"/>
      <c r="P34" s="268"/>
      <c r="Q34" s="268"/>
    </row>
    <row r="35" spans="2:53" ht="18" customHeight="1">
      <c r="B35" s="272"/>
      <c r="C35" s="311"/>
      <c r="D35" s="296"/>
      <c r="E35" s="297"/>
      <c r="F35" s="297"/>
      <c r="G35" s="297"/>
      <c r="H35" s="297"/>
      <c r="I35" s="298"/>
      <c r="J35" s="285"/>
      <c r="K35" s="12" t="s">
        <v>2</v>
      </c>
      <c r="L35" s="59"/>
      <c r="M35" s="268"/>
      <c r="N35" s="268"/>
      <c r="O35" s="268"/>
      <c r="P35" s="268"/>
      <c r="Q35" s="268"/>
    </row>
    <row r="36" spans="2:53" ht="19.8" customHeight="1">
      <c r="B36" s="270"/>
      <c r="C36" s="310"/>
      <c r="D36" s="293" t="s">
        <v>5</v>
      </c>
      <c r="E36" s="294"/>
      <c r="F36" s="294"/>
      <c r="G36" s="294"/>
      <c r="H36" s="294"/>
      <c r="I36" s="295"/>
      <c r="J36" s="285"/>
      <c r="K36" s="12" t="s">
        <v>3</v>
      </c>
      <c r="L36" s="59"/>
      <c r="M36" s="312" t="s">
        <v>104</v>
      </c>
      <c r="N36" s="313"/>
      <c r="O36" s="313"/>
      <c r="P36" s="313"/>
      <c r="Q36" s="314"/>
    </row>
    <row r="37" spans="2:53" ht="21.6" customHeight="1">
      <c r="B37" s="272"/>
      <c r="C37" s="311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315"/>
      <c r="N37" s="316"/>
      <c r="O37" s="316"/>
      <c r="P37" s="316"/>
      <c r="Q37" s="317"/>
    </row>
    <row r="38" spans="2:53" ht="15" customHeight="1">
      <c r="B38" s="274" t="s">
        <v>1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6"/>
      <c r="M38" s="268" t="s">
        <v>0</v>
      </c>
      <c r="N38" s="268"/>
      <c r="O38" s="268"/>
      <c r="P38" s="268"/>
      <c r="Q38" s="268"/>
    </row>
    <row r="39" spans="2:53" ht="29.25" customHeight="1">
      <c r="B39" s="277"/>
      <c r="C39" s="278"/>
      <c r="D39" s="278"/>
      <c r="E39" s="278"/>
      <c r="F39" s="278"/>
      <c r="G39" s="278"/>
      <c r="H39" s="278"/>
      <c r="I39" s="278"/>
      <c r="J39" s="278"/>
      <c r="K39" s="278"/>
      <c r="L39" s="279"/>
      <c r="M39" s="268"/>
      <c r="N39" s="268"/>
      <c r="O39" s="268"/>
      <c r="P39" s="268"/>
      <c r="Q39" s="268"/>
    </row>
    <row r="40" spans="2:53">
      <c r="M40" s="11"/>
      <c r="N40" s="11"/>
    </row>
    <row r="41" spans="2:53" ht="15.6">
      <c r="R41" s="94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6">
      <c r="R42" s="94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>
      <c r="C43"/>
      <c r="R43" s="94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 s="9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 s="94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 s="94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 s="94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 s="94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 s="94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 s="94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 s="94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 s="94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 s="94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 s="9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 s="94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 s="94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 s="94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 s="94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 s="94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 s="94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 s="94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 s="94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 s="94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 s="9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 s="94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 s="94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 s="94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 s="94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 s="94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 s="94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 s="94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 s="94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 s="94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</sheetData>
  <mergeCells count="100">
    <mergeCell ref="B2:C5"/>
    <mergeCell ref="D2:K3"/>
    <mergeCell ref="L2:O2"/>
    <mergeCell ref="P2:Q5"/>
    <mergeCell ref="L3:O3"/>
    <mergeCell ref="D4:K5"/>
    <mergeCell ref="L4:O4"/>
    <mergeCell ref="L5:O5"/>
    <mergeCell ref="D6:Q6"/>
    <mergeCell ref="D7:Q7"/>
    <mergeCell ref="D8:Q8"/>
    <mergeCell ref="B9:C9"/>
    <mergeCell ref="D9:I9"/>
    <mergeCell ref="J9:L14"/>
    <mergeCell ref="M9:Q9"/>
    <mergeCell ref="T9:X9"/>
    <mergeCell ref="B10:C10"/>
    <mergeCell ref="D10:I10"/>
    <mergeCell ref="N10:P10"/>
    <mergeCell ref="B11:C11"/>
    <mergeCell ref="D11:I11"/>
    <mergeCell ref="N11:P14"/>
    <mergeCell ref="U11:W11"/>
    <mergeCell ref="B12:C12"/>
    <mergeCell ref="D12:I12"/>
    <mergeCell ref="G15:G17"/>
    <mergeCell ref="U12:W12"/>
    <mergeCell ref="B13:C13"/>
    <mergeCell ref="D13:I13"/>
    <mergeCell ref="U13:W13"/>
    <mergeCell ref="B14:C14"/>
    <mergeCell ref="E14:I14"/>
    <mergeCell ref="U14:V14"/>
    <mergeCell ref="B15:B17"/>
    <mergeCell ref="C15:C17"/>
    <mergeCell ref="D15:D17"/>
    <mergeCell ref="E15:E17"/>
    <mergeCell ref="F15:F17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8:B27"/>
    <mergeCell ref="C18:C19"/>
    <mergeCell ref="E18:E19"/>
    <mergeCell ref="O18:O19"/>
    <mergeCell ref="P18:P19"/>
    <mergeCell ref="C22:C23"/>
    <mergeCell ref="E22:E23"/>
    <mergeCell ref="O22:O23"/>
    <mergeCell ref="P22:P23"/>
    <mergeCell ref="U18:V18"/>
    <mergeCell ref="C20:C21"/>
    <mergeCell ref="E20:E21"/>
    <mergeCell ref="O20:O21"/>
    <mergeCell ref="P20:P21"/>
    <mergeCell ref="Q20:Q21"/>
    <mergeCell ref="Q18:Q19"/>
    <mergeCell ref="Q22:Q23"/>
    <mergeCell ref="C24:C25"/>
    <mergeCell ref="E24:E25"/>
    <mergeCell ref="O24:O25"/>
    <mergeCell ref="P24:P25"/>
    <mergeCell ref="Q24:Q25"/>
    <mergeCell ref="Q28:Q29"/>
    <mergeCell ref="U24:V24"/>
    <mergeCell ref="C26:C27"/>
    <mergeCell ref="E26:E27"/>
    <mergeCell ref="O26:O27"/>
    <mergeCell ref="P26:P27"/>
    <mergeCell ref="Q26:Q27"/>
    <mergeCell ref="B28:B29"/>
    <mergeCell ref="C28:C29"/>
    <mergeCell ref="E28:E29"/>
    <mergeCell ref="O28:O29"/>
    <mergeCell ref="P28:P29"/>
    <mergeCell ref="B31:C31"/>
    <mergeCell ref="D31:I31"/>
    <mergeCell ref="K31:L31"/>
    <mergeCell ref="M31:Q31"/>
    <mergeCell ref="B32:C33"/>
    <mergeCell ref="D32:I33"/>
    <mergeCell ref="J32:J33"/>
    <mergeCell ref="M32:Q33"/>
    <mergeCell ref="B38:L39"/>
    <mergeCell ref="M38:Q39"/>
    <mergeCell ref="B34:C35"/>
    <mergeCell ref="D34:I35"/>
    <mergeCell ref="J34:J35"/>
    <mergeCell ref="M34:Q35"/>
    <mergeCell ref="B36:C37"/>
    <mergeCell ref="D36:I37"/>
    <mergeCell ref="J36:J37"/>
    <mergeCell ref="M36:Q37"/>
  </mergeCells>
  <pageMargins left="0.7" right="0.7" top="0.75" bottom="0.75" header="0.3" footer="0.3"/>
  <pageSetup scale="25" orientation="portrait" r:id="rId1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F565-AE86-49F5-94CB-DCDEA6C7D1A7}">
  <sheetPr>
    <tabColor rgb="FFFFFF00"/>
  </sheetPr>
  <dimension ref="B1:IQ75"/>
  <sheetViews>
    <sheetView topLeftCell="B14" zoomScale="70" zoomScaleNormal="70" workbookViewId="0">
      <selection activeCell="C14" sqref="C14"/>
    </sheetView>
  </sheetViews>
  <sheetFormatPr baseColWidth="10" defaultColWidth="12.5546875" defaultRowHeight="15"/>
  <cols>
    <col min="1" max="1" width="6.6640625" style="1" customWidth="1"/>
    <col min="2" max="2" width="54.44140625" style="1" customWidth="1"/>
    <col min="3" max="3" width="86.8867187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22.88671875" style="1" customWidth="1"/>
    <col min="9" max="9" width="19.109375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74" t="s">
        <v>113</v>
      </c>
      <c r="D7" s="250" t="s">
        <v>114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57" t="s">
        <v>228</v>
      </c>
      <c r="D8" s="230" t="s">
        <v>208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115</v>
      </c>
      <c r="C9" s="247"/>
      <c r="D9" s="220"/>
      <c r="E9" s="220"/>
      <c r="F9" s="220"/>
      <c r="G9" s="220"/>
      <c r="H9" s="220"/>
      <c r="I9" s="221"/>
      <c r="J9" s="341" t="s">
        <v>116</v>
      </c>
      <c r="K9" s="342"/>
      <c r="L9" s="34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117</v>
      </c>
      <c r="C10" s="247"/>
      <c r="D10" s="220"/>
      <c r="E10" s="220"/>
      <c r="F10" s="220"/>
      <c r="G10" s="220"/>
      <c r="H10" s="220"/>
      <c r="I10" s="221"/>
      <c r="J10" s="344"/>
      <c r="K10" s="345"/>
      <c r="L10" s="34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42.75" customHeight="1">
      <c r="B11" s="301" t="s">
        <v>118</v>
      </c>
      <c r="C11" s="302"/>
      <c r="D11" s="223"/>
      <c r="E11" s="223"/>
      <c r="F11" s="223"/>
      <c r="G11" s="223"/>
      <c r="H11" s="223"/>
      <c r="I11" s="224"/>
      <c r="J11" s="344"/>
      <c r="K11" s="345"/>
      <c r="L11" s="346"/>
      <c r="M11" s="52"/>
      <c r="N11" s="225"/>
      <c r="O11" s="226"/>
      <c r="P11" s="227"/>
      <c r="Q11" s="51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119</v>
      </c>
      <c r="C12" s="258"/>
      <c r="D12" s="223"/>
      <c r="E12" s="223"/>
      <c r="F12" s="223"/>
      <c r="G12" s="223"/>
      <c r="H12" s="223"/>
      <c r="I12" s="224"/>
      <c r="J12" s="344"/>
      <c r="K12" s="345"/>
      <c r="L12" s="346"/>
      <c r="M12" s="48"/>
      <c r="N12" s="243"/>
      <c r="O12" s="244"/>
      <c r="P12" s="245"/>
      <c r="Q12" s="47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120</v>
      </c>
      <c r="C13" s="203"/>
      <c r="D13" s="220"/>
      <c r="E13" s="220"/>
      <c r="F13" s="220"/>
      <c r="G13" s="220"/>
      <c r="H13" s="220"/>
      <c r="I13" s="221"/>
      <c r="J13" s="344"/>
      <c r="K13" s="345"/>
      <c r="L13" s="346"/>
      <c r="M13" s="46"/>
      <c r="N13" s="254"/>
      <c r="O13" s="255"/>
      <c r="P13" s="256"/>
      <c r="Q13" s="4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64.8" customHeight="1">
      <c r="B14" s="156" t="s">
        <v>248</v>
      </c>
      <c r="C14" s="176" t="s">
        <v>249</v>
      </c>
      <c r="D14" s="350"/>
      <c r="E14" s="350"/>
      <c r="F14" s="350"/>
      <c r="G14" s="350"/>
      <c r="H14" s="350"/>
      <c r="I14" s="351"/>
      <c r="J14" s="347"/>
      <c r="K14" s="348"/>
      <c r="L14" s="349"/>
      <c r="M14" s="43"/>
      <c r="N14" s="254"/>
      <c r="O14" s="255"/>
      <c r="P14" s="256"/>
      <c r="Q14" s="42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08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14" t="s">
        <v>121</v>
      </c>
      <c r="C18" s="326" t="s">
        <v>122</v>
      </c>
      <c r="D18" s="58" t="s">
        <v>38</v>
      </c>
      <c r="E18" s="215" t="s">
        <v>32</v>
      </c>
      <c r="F18" s="27">
        <v>1</v>
      </c>
      <c r="G18" s="58" t="s">
        <v>38</v>
      </c>
      <c r="H18" s="25">
        <v>250000000</v>
      </c>
      <c r="I18" s="25">
        <f>H18</f>
        <v>250000000</v>
      </c>
      <c r="J18" s="23"/>
      <c r="K18" s="24"/>
      <c r="L18" s="23"/>
      <c r="M18" s="87"/>
      <c r="N18" s="87"/>
      <c r="O18" s="200">
        <f>+F19/F18</f>
        <v>0</v>
      </c>
      <c r="P18" s="200">
        <f>+H19/H18</f>
        <v>0</v>
      </c>
      <c r="Q18" s="352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29.4" customHeight="1">
      <c r="B19" s="214"/>
      <c r="C19" s="326"/>
      <c r="D19" s="58" t="s">
        <v>2</v>
      </c>
      <c r="E19" s="216"/>
      <c r="F19" s="100"/>
      <c r="G19" s="58" t="s">
        <v>40</v>
      </c>
      <c r="H19" s="25"/>
      <c r="I19" s="25">
        <f t="shared" ref="I19:I30" si="0">H19</f>
        <v>0</v>
      </c>
      <c r="J19" s="23"/>
      <c r="K19" s="24"/>
      <c r="L19" s="23"/>
      <c r="M19" s="87"/>
      <c r="N19" s="87"/>
      <c r="O19" s="200"/>
      <c r="P19" s="200"/>
      <c r="Q19" s="352"/>
      <c r="T19" s="5"/>
      <c r="U19" s="56"/>
      <c r="V19" s="56"/>
      <c r="X19" s="4"/>
      <c r="Z19" s="30"/>
      <c r="AA19" s="6"/>
      <c r="AB19" s="28"/>
    </row>
    <row r="20" spans="2:251" ht="27" customHeight="1">
      <c r="B20" s="214"/>
      <c r="C20" s="326" t="s">
        <v>123</v>
      </c>
      <c r="D20" s="58" t="s">
        <v>3</v>
      </c>
      <c r="E20" s="215" t="s">
        <v>32</v>
      </c>
      <c r="F20" s="27">
        <v>250</v>
      </c>
      <c r="G20" s="58" t="s">
        <v>3</v>
      </c>
      <c r="H20" s="25">
        <v>189000000</v>
      </c>
      <c r="I20" s="25">
        <f t="shared" si="0"/>
        <v>189000000</v>
      </c>
      <c r="J20" s="20"/>
      <c r="K20" s="24"/>
      <c r="L20" s="20"/>
      <c r="M20" s="73"/>
      <c r="N20" s="73"/>
      <c r="O20" s="200">
        <f t="shared" ref="O20" si="1">+F21/F20</f>
        <v>0</v>
      </c>
      <c r="P20" s="200">
        <f t="shared" ref="P20" si="2">+H21/H20</f>
        <v>0</v>
      </c>
      <c r="Q20" s="352" t="e">
        <f t="shared" ref="Q20" si="3">+(O20*O20)/P20</f>
        <v>#DIV/0!</v>
      </c>
      <c r="X20" s="29"/>
      <c r="Z20" s="30"/>
      <c r="AA20" s="6"/>
      <c r="AB20" s="28"/>
    </row>
    <row r="21" spans="2:251" ht="27" customHeight="1">
      <c r="B21" s="214"/>
      <c r="C21" s="305"/>
      <c r="D21" s="58" t="s">
        <v>2</v>
      </c>
      <c r="E21" s="308"/>
      <c r="F21" s="27"/>
      <c r="G21" s="58" t="s">
        <v>40</v>
      </c>
      <c r="H21" s="76"/>
      <c r="I21" s="25">
        <f t="shared" si="0"/>
        <v>0</v>
      </c>
      <c r="J21" s="20"/>
      <c r="K21" s="24"/>
      <c r="L21" s="20"/>
      <c r="M21" s="90"/>
      <c r="N21" s="91"/>
      <c r="O21" s="200"/>
      <c r="P21" s="200"/>
      <c r="Q21" s="352"/>
      <c r="X21" s="29"/>
      <c r="Z21" s="30"/>
      <c r="AA21" s="6"/>
      <c r="AB21" s="28"/>
    </row>
    <row r="22" spans="2:251" ht="21" customHeight="1">
      <c r="B22" s="284" t="s">
        <v>124</v>
      </c>
      <c r="C22" s="305" t="s">
        <v>125</v>
      </c>
      <c r="D22" s="58" t="s">
        <v>3</v>
      </c>
      <c r="E22" s="215" t="s">
        <v>32</v>
      </c>
      <c r="F22" s="27">
        <v>8000</v>
      </c>
      <c r="G22" s="58" t="s">
        <v>3</v>
      </c>
      <c r="H22" s="25">
        <v>454083619</v>
      </c>
      <c r="I22" s="25">
        <f t="shared" si="0"/>
        <v>454083619</v>
      </c>
      <c r="J22" s="23"/>
      <c r="K22" s="24"/>
      <c r="L22" s="23"/>
      <c r="M22" s="73"/>
      <c r="N22" s="73"/>
      <c r="O22" s="200">
        <f t="shared" ref="O22" si="4">+F23/F22</f>
        <v>0</v>
      </c>
      <c r="P22" s="200">
        <f t="shared" ref="P22" si="5">+H23/H22</f>
        <v>0</v>
      </c>
      <c r="Q22" s="352" t="e">
        <f t="shared" ref="Q22" si="6">+(O22*O22)/P22</f>
        <v>#DIV/0!</v>
      </c>
      <c r="X22" s="29"/>
    </row>
    <row r="23" spans="2:251" ht="19.5" customHeight="1">
      <c r="B23" s="356"/>
      <c r="C23" s="305"/>
      <c r="D23" s="58" t="s">
        <v>2</v>
      </c>
      <c r="E23" s="308"/>
      <c r="F23" s="27"/>
      <c r="G23" s="58" t="s">
        <v>40</v>
      </c>
      <c r="H23" s="76"/>
      <c r="I23" s="25">
        <f t="shared" si="0"/>
        <v>0</v>
      </c>
      <c r="J23" s="23"/>
      <c r="K23" s="24"/>
      <c r="L23" s="23"/>
      <c r="M23" s="23"/>
      <c r="N23" s="80"/>
      <c r="O23" s="200"/>
      <c r="P23" s="200"/>
      <c r="Q23" s="352"/>
      <c r="AB23" s="28"/>
    </row>
    <row r="24" spans="2:251" ht="25.5" customHeight="1">
      <c r="B24" s="356"/>
      <c r="C24" s="305" t="s">
        <v>126</v>
      </c>
      <c r="D24" s="58" t="s">
        <v>3</v>
      </c>
      <c r="E24" s="215" t="s">
        <v>231</v>
      </c>
      <c r="F24" s="27">
        <v>1</v>
      </c>
      <c r="G24" s="58" t="s">
        <v>3</v>
      </c>
      <c r="H24" s="25">
        <v>547916381</v>
      </c>
      <c r="I24" s="25">
        <f t="shared" si="0"/>
        <v>547916381</v>
      </c>
      <c r="J24" s="23"/>
      <c r="K24" s="24"/>
      <c r="L24" s="23"/>
      <c r="M24" s="73"/>
      <c r="N24" s="73"/>
      <c r="O24" s="200">
        <f t="shared" ref="O24" si="7">+F25/F24</f>
        <v>0</v>
      </c>
      <c r="P24" s="200">
        <f t="shared" ref="P24" si="8">+H25/H24</f>
        <v>0</v>
      </c>
      <c r="Q24" s="352" t="e">
        <f t="shared" ref="Q24" si="9">+(O24*O24)/P24</f>
        <v>#DIV/0!</v>
      </c>
    </row>
    <row r="25" spans="2:251" ht="24" customHeight="1">
      <c r="B25" s="356"/>
      <c r="C25" s="305"/>
      <c r="D25" s="58" t="s">
        <v>2</v>
      </c>
      <c r="E25" s="308"/>
      <c r="F25" s="22"/>
      <c r="G25" s="58" t="s">
        <v>40</v>
      </c>
      <c r="H25" s="25"/>
      <c r="I25" s="25">
        <f t="shared" si="0"/>
        <v>0</v>
      </c>
      <c r="J25" s="1"/>
      <c r="K25" s="24"/>
      <c r="L25" s="23"/>
      <c r="M25" s="23"/>
      <c r="N25" s="80"/>
      <c r="O25" s="200"/>
      <c r="P25" s="200"/>
      <c r="Q25" s="352"/>
    </row>
    <row r="26" spans="2:251" ht="18" customHeight="1">
      <c r="B26" s="284" t="s">
        <v>128</v>
      </c>
      <c r="C26" s="353" t="s">
        <v>210</v>
      </c>
      <c r="D26" s="58" t="s">
        <v>3</v>
      </c>
      <c r="E26" s="215" t="s">
        <v>127</v>
      </c>
      <c r="F26" s="22">
        <v>1000</v>
      </c>
      <c r="G26" s="58" t="s">
        <v>3</v>
      </c>
      <c r="H26" s="25">
        <v>120000000</v>
      </c>
      <c r="I26" s="25">
        <f t="shared" si="0"/>
        <v>120000000</v>
      </c>
      <c r="J26" s="23"/>
      <c r="K26" s="24"/>
      <c r="L26" s="26"/>
      <c r="M26" s="109"/>
      <c r="N26" s="109"/>
      <c r="O26" s="200">
        <f t="shared" ref="O26" si="10">+F27/F26</f>
        <v>0</v>
      </c>
      <c r="P26" s="200">
        <f t="shared" ref="P26" si="11">+H27/H26</f>
        <v>0</v>
      </c>
      <c r="Q26" s="352" t="e">
        <f t="shared" ref="Q26" si="12">+(O26*O26)/P26</f>
        <v>#DIV/0!</v>
      </c>
    </row>
    <row r="27" spans="2:251" ht="15.6">
      <c r="B27" s="214"/>
      <c r="C27" s="354"/>
      <c r="D27" s="58" t="s">
        <v>2</v>
      </c>
      <c r="E27" s="308"/>
      <c r="F27" s="22"/>
      <c r="G27" s="58" t="s">
        <v>40</v>
      </c>
      <c r="H27" s="25"/>
      <c r="I27" s="25">
        <f t="shared" si="0"/>
        <v>0</v>
      </c>
      <c r="J27" s="20"/>
      <c r="K27" s="24"/>
      <c r="L27" s="23"/>
      <c r="M27" s="20"/>
      <c r="N27" s="80"/>
      <c r="O27" s="200"/>
      <c r="P27" s="200"/>
      <c r="Q27" s="352"/>
    </row>
    <row r="28" spans="2:251" ht="18" customHeight="1">
      <c r="B28" s="214"/>
      <c r="C28" s="355" t="s">
        <v>129</v>
      </c>
      <c r="D28" s="58" t="s">
        <v>3</v>
      </c>
      <c r="E28" s="215" t="s">
        <v>32</v>
      </c>
      <c r="F28" s="22">
        <v>1</v>
      </c>
      <c r="G28" s="58" t="s">
        <v>3</v>
      </c>
      <c r="H28" s="25">
        <v>100000000</v>
      </c>
      <c r="I28" s="25">
        <f t="shared" si="0"/>
        <v>100000000</v>
      </c>
      <c r="J28" s="23"/>
      <c r="K28" s="24"/>
      <c r="L28" s="23"/>
      <c r="M28" s="154"/>
      <c r="N28" s="154"/>
      <c r="O28" s="200">
        <f t="shared" ref="O28" si="13">+F29/F28</f>
        <v>0</v>
      </c>
      <c r="P28" s="200">
        <f t="shared" ref="P28" si="14">+H29/H28</f>
        <v>0</v>
      </c>
      <c r="Q28" s="352" t="e">
        <f t="shared" ref="Q28" si="15">+(O28*O28)/P28</f>
        <v>#DIV/0!</v>
      </c>
    </row>
    <row r="29" spans="2:251" ht="21.75" customHeight="1">
      <c r="B29" s="214"/>
      <c r="C29" s="354"/>
      <c r="D29" s="58" t="s">
        <v>2</v>
      </c>
      <c r="E29" s="308"/>
      <c r="F29" s="22"/>
      <c r="G29" s="58" t="s">
        <v>40</v>
      </c>
      <c r="H29" s="25"/>
      <c r="I29" s="25">
        <f t="shared" si="0"/>
        <v>0</v>
      </c>
      <c r="J29" s="20"/>
      <c r="K29" s="24"/>
      <c r="L29" s="20"/>
      <c r="M29" s="20"/>
      <c r="N29" s="80"/>
      <c r="O29" s="200"/>
      <c r="P29" s="200"/>
      <c r="Q29" s="352"/>
    </row>
    <row r="30" spans="2:251" ht="15.6">
      <c r="B30" s="306"/>
      <c r="C30" s="307" t="s">
        <v>7</v>
      </c>
      <c r="D30" s="58" t="s">
        <v>3</v>
      </c>
      <c r="E30" s="215"/>
      <c r="F30" s="22"/>
      <c r="G30" s="58" t="s">
        <v>3</v>
      </c>
      <c r="H30" s="79">
        <f>H18+H20+H22+H24+H26+H28</f>
        <v>1661000000</v>
      </c>
      <c r="I30" s="25">
        <f t="shared" si="0"/>
        <v>1661000000</v>
      </c>
      <c r="J30" s="23"/>
      <c r="K30" s="23"/>
      <c r="L30" s="23"/>
      <c r="M30" s="23"/>
      <c r="N30" s="80"/>
      <c r="O30" s="200" t="e">
        <f t="shared" ref="O30" si="16">+F31/F30</f>
        <v>#DIV/0!</v>
      </c>
      <c r="P30" s="200">
        <f t="shared" ref="P30" si="17">+H31/H30</f>
        <v>0</v>
      </c>
      <c r="Q30" s="352" t="e">
        <f t="shared" ref="Q30" si="18">+(O30*O30)/P30</f>
        <v>#DIV/0!</v>
      </c>
    </row>
    <row r="31" spans="2:251" ht="15.6">
      <c r="B31" s="306"/>
      <c r="C31" s="307"/>
      <c r="D31" s="58" t="s">
        <v>2</v>
      </c>
      <c r="E31" s="308"/>
      <c r="F31" s="22"/>
      <c r="G31" s="58" t="s">
        <v>40</v>
      </c>
      <c r="H31" s="76">
        <f>H19+H21+H23+H25+H27+H29</f>
        <v>0</v>
      </c>
      <c r="I31" s="76"/>
      <c r="J31" s="20"/>
      <c r="K31" s="21"/>
      <c r="L31" s="20"/>
      <c r="M31" s="20"/>
      <c r="N31" s="80"/>
      <c r="O31" s="200"/>
      <c r="P31" s="200"/>
      <c r="Q31" s="352"/>
    </row>
    <row r="32" spans="2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15.6">
      <c r="B33" s="283" t="s">
        <v>42</v>
      </c>
      <c r="C33" s="283"/>
      <c r="D33" s="286" t="s">
        <v>6</v>
      </c>
      <c r="E33" s="286"/>
      <c r="F33" s="286"/>
      <c r="G33" s="286"/>
      <c r="H33" s="286"/>
      <c r="I33" s="286"/>
      <c r="J33" s="64" t="s">
        <v>44</v>
      </c>
      <c r="K33" s="286" t="s">
        <v>45</v>
      </c>
      <c r="L33" s="286"/>
      <c r="M33" s="280" t="s">
        <v>80</v>
      </c>
      <c r="N33" s="281"/>
      <c r="O33" s="281"/>
      <c r="P33" s="281"/>
      <c r="Q33" s="281"/>
    </row>
    <row r="34" spans="2:53" ht="26.25" customHeight="1">
      <c r="B34" s="274" t="s">
        <v>211</v>
      </c>
      <c r="C34" s="276"/>
      <c r="D34" s="287" t="s">
        <v>65</v>
      </c>
      <c r="E34" s="288"/>
      <c r="F34" s="288"/>
      <c r="G34" s="288"/>
      <c r="H34" s="288"/>
      <c r="I34" s="289"/>
      <c r="J34" s="284" t="s">
        <v>130</v>
      </c>
      <c r="K34" s="12" t="s">
        <v>3</v>
      </c>
      <c r="L34" s="60">
        <v>1000</v>
      </c>
      <c r="M34" s="282" t="s">
        <v>229</v>
      </c>
      <c r="N34" s="282"/>
      <c r="O34" s="282"/>
      <c r="P34" s="282"/>
      <c r="Q34" s="282"/>
    </row>
    <row r="35" spans="2:53" ht="18" customHeight="1">
      <c r="B35" s="277"/>
      <c r="C35" s="279"/>
      <c r="D35" s="290"/>
      <c r="E35" s="291"/>
      <c r="F35" s="291"/>
      <c r="G35" s="291"/>
      <c r="H35" s="291"/>
      <c r="I35" s="292"/>
      <c r="J35" s="284"/>
      <c r="K35" s="12" t="s">
        <v>2</v>
      </c>
      <c r="L35" s="59"/>
      <c r="M35" s="282"/>
      <c r="N35" s="282"/>
      <c r="O35" s="282"/>
      <c r="P35" s="282"/>
      <c r="Q35" s="282"/>
    </row>
    <row r="36" spans="2:53" ht="18.75" customHeight="1">
      <c r="B36" s="318" t="s">
        <v>212</v>
      </c>
      <c r="C36" s="357"/>
      <c r="D36" s="293" t="s">
        <v>5</v>
      </c>
      <c r="E36" s="294"/>
      <c r="F36" s="294"/>
      <c r="G36" s="294"/>
      <c r="H36" s="294"/>
      <c r="I36" s="295"/>
      <c r="J36" s="285" t="s">
        <v>130</v>
      </c>
      <c r="K36" s="12" t="s">
        <v>3</v>
      </c>
      <c r="L36" s="61">
        <v>30000</v>
      </c>
      <c r="M36" s="268" t="s">
        <v>4</v>
      </c>
      <c r="N36" s="268"/>
      <c r="O36" s="268"/>
      <c r="P36" s="268"/>
      <c r="Q36" s="268"/>
    </row>
    <row r="37" spans="2:53" ht="14.25" customHeight="1">
      <c r="B37" s="358"/>
      <c r="C37" s="359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268"/>
      <c r="N37" s="268"/>
      <c r="O37" s="268"/>
      <c r="P37" s="268"/>
      <c r="Q37" s="268"/>
    </row>
    <row r="38" spans="2:53" ht="15.6">
      <c r="B38" s="360" t="s">
        <v>213</v>
      </c>
      <c r="C38" s="357"/>
      <c r="D38" s="293" t="s">
        <v>5</v>
      </c>
      <c r="E38" s="294"/>
      <c r="F38" s="294"/>
      <c r="G38" s="294"/>
      <c r="H38" s="294"/>
      <c r="I38" s="295"/>
      <c r="J38" s="285" t="s">
        <v>127</v>
      </c>
      <c r="K38" s="12" t="s">
        <v>3</v>
      </c>
      <c r="L38" s="59">
        <v>1</v>
      </c>
      <c r="M38" s="269" t="s">
        <v>230</v>
      </c>
      <c r="N38" s="269"/>
      <c r="O38" s="269"/>
      <c r="P38" s="269"/>
      <c r="Q38" s="269"/>
    </row>
    <row r="39" spans="2:53" ht="15.6">
      <c r="B39" s="358"/>
      <c r="C39" s="359"/>
      <c r="D39" s="296"/>
      <c r="E39" s="297"/>
      <c r="F39" s="297"/>
      <c r="G39" s="297"/>
      <c r="H39" s="297"/>
      <c r="I39" s="298"/>
      <c r="J39" s="285"/>
      <c r="K39" s="12" t="s">
        <v>2</v>
      </c>
      <c r="L39" s="59"/>
      <c r="M39" s="269"/>
      <c r="N39" s="269"/>
      <c r="O39" s="269"/>
      <c r="P39" s="269"/>
      <c r="Q39" s="269"/>
    </row>
    <row r="40" spans="2:53" ht="15" customHeight="1">
      <c r="B40" s="274" t="s">
        <v>1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6"/>
      <c r="M40" s="268" t="s">
        <v>0</v>
      </c>
      <c r="N40" s="268"/>
      <c r="O40" s="268"/>
      <c r="P40" s="268"/>
      <c r="Q40" s="268"/>
    </row>
    <row r="41" spans="2:53" ht="29.25" customHeight="1">
      <c r="B41" s="277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68"/>
      <c r="N41" s="268"/>
      <c r="O41" s="268"/>
      <c r="P41" s="268"/>
      <c r="Q41" s="268"/>
    </row>
    <row r="42" spans="2:53">
      <c r="M42" s="11"/>
      <c r="N42" s="11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6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6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08">
    <mergeCell ref="B40:L41"/>
    <mergeCell ref="M40:Q41"/>
    <mergeCell ref="B36:C37"/>
    <mergeCell ref="D36:I37"/>
    <mergeCell ref="J36:J37"/>
    <mergeCell ref="M36:Q37"/>
    <mergeCell ref="B38:C39"/>
    <mergeCell ref="D38:I39"/>
    <mergeCell ref="J38:J39"/>
    <mergeCell ref="M38:Q39"/>
    <mergeCell ref="B33:C33"/>
    <mergeCell ref="D33:I33"/>
    <mergeCell ref="K33:L33"/>
    <mergeCell ref="M33:Q33"/>
    <mergeCell ref="B34:C35"/>
    <mergeCell ref="D34:I35"/>
    <mergeCell ref="J34:J35"/>
    <mergeCell ref="M34:Q35"/>
    <mergeCell ref="P28:P29"/>
    <mergeCell ref="Q28:Q29"/>
    <mergeCell ref="B30:B31"/>
    <mergeCell ref="C30:C31"/>
    <mergeCell ref="E30:E31"/>
    <mergeCell ref="O30:O31"/>
    <mergeCell ref="P30:P31"/>
    <mergeCell ref="Q30:Q31"/>
    <mergeCell ref="Q24:Q25"/>
    <mergeCell ref="B26:B29"/>
    <mergeCell ref="C26:C27"/>
    <mergeCell ref="E26:E27"/>
    <mergeCell ref="O26:O27"/>
    <mergeCell ref="P26:P27"/>
    <mergeCell ref="Q26:Q27"/>
    <mergeCell ref="C28:C29"/>
    <mergeCell ref="E28:E29"/>
    <mergeCell ref="O28:O29"/>
    <mergeCell ref="B22:B25"/>
    <mergeCell ref="C22:C23"/>
    <mergeCell ref="E22:E23"/>
    <mergeCell ref="O22:O23"/>
    <mergeCell ref="P22:P23"/>
    <mergeCell ref="Q22:Q23"/>
    <mergeCell ref="C24:C25"/>
    <mergeCell ref="E24:E25"/>
    <mergeCell ref="O24:O25"/>
    <mergeCell ref="P24:P25"/>
    <mergeCell ref="U18:V18"/>
    <mergeCell ref="C20:C21"/>
    <mergeCell ref="E20:E21"/>
    <mergeCell ref="O20:O21"/>
    <mergeCell ref="P20:P21"/>
    <mergeCell ref="Q20:Q21"/>
    <mergeCell ref="B18:B21"/>
    <mergeCell ref="C18:C19"/>
    <mergeCell ref="E18:E19"/>
    <mergeCell ref="O18:O19"/>
    <mergeCell ref="P18:P19"/>
    <mergeCell ref="Q18:Q19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104D-F48D-4B0A-9A4A-35E0CC08BC1C}">
  <sheetPr>
    <tabColor rgb="FFFFFF00"/>
  </sheetPr>
  <dimension ref="B1:IQ73"/>
  <sheetViews>
    <sheetView view="pageBreakPreview" topLeftCell="A16" zoomScale="60" zoomScaleNormal="70" workbookViewId="0">
      <selection activeCell="N14" sqref="N14:P14"/>
    </sheetView>
  </sheetViews>
  <sheetFormatPr baseColWidth="10" defaultColWidth="12.5546875" defaultRowHeight="15"/>
  <cols>
    <col min="1" max="1" width="6.6640625" style="1" customWidth="1"/>
    <col min="2" max="3" width="45.4414062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22.88671875" style="1" customWidth="1"/>
    <col min="9" max="9" width="20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159" t="s">
        <v>37</v>
      </c>
      <c r="C7" s="159" t="s">
        <v>131</v>
      </c>
      <c r="D7" s="246" t="s">
        <v>132</v>
      </c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247"/>
      <c r="R7" s="55"/>
    </row>
    <row r="8" spans="2:251" s="33" customFormat="1" ht="36" customHeight="1">
      <c r="B8" s="57" t="s">
        <v>25</v>
      </c>
      <c r="C8" s="57" t="s">
        <v>225</v>
      </c>
      <c r="D8" s="230" t="s">
        <v>215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133</v>
      </c>
      <c r="C9" s="247"/>
      <c r="D9" s="361" t="s">
        <v>134</v>
      </c>
      <c r="E9" s="361"/>
      <c r="F9" s="361"/>
      <c r="G9" s="361"/>
      <c r="H9" s="361"/>
      <c r="I9" s="362"/>
      <c r="J9" s="231" t="s">
        <v>24</v>
      </c>
      <c r="K9" s="232"/>
      <c r="L9" s="23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135</v>
      </c>
      <c r="C10" s="247"/>
      <c r="D10" s="361" t="s">
        <v>136</v>
      </c>
      <c r="E10" s="361"/>
      <c r="F10" s="361"/>
      <c r="G10" s="361"/>
      <c r="H10" s="361"/>
      <c r="I10" s="362"/>
      <c r="J10" s="234"/>
      <c r="K10" s="235"/>
      <c r="L10" s="23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57" customHeight="1">
      <c r="B11" s="301" t="s">
        <v>137</v>
      </c>
      <c r="C11" s="302"/>
      <c r="D11" s="363" t="s">
        <v>138</v>
      </c>
      <c r="E11" s="363"/>
      <c r="F11" s="363"/>
      <c r="G11" s="363"/>
      <c r="H11" s="363"/>
      <c r="I11" s="364"/>
      <c r="J11" s="234"/>
      <c r="K11" s="235"/>
      <c r="L11" s="236"/>
      <c r="M11" s="52"/>
      <c r="N11" s="225"/>
      <c r="O11" s="226"/>
      <c r="P11" s="227"/>
      <c r="Q11" s="51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139</v>
      </c>
      <c r="C12" s="258"/>
      <c r="D12" s="363" t="s">
        <v>140</v>
      </c>
      <c r="E12" s="363"/>
      <c r="F12" s="363"/>
      <c r="G12" s="363"/>
      <c r="H12" s="363"/>
      <c r="I12" s="364"/>
      <c r="J12" s="234"/>
      <c r="K12" s="235"/>
      <c r="L12" s="236"/>
      <c r="M12" s="48"/>
      <c r="N12" s="243"/>
      <c r="O12" s="244"/>
      <c r="P12" s="245"/>
      <c r="Q12" s="47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141</v>
      </c>
      <c r="C13" s="203"/>
      <c r="D13" s="365">
        <v>2024730010002</v>
      </c>
      <c r="E13" s="365"/>
      <c r="F13" s="365"/>
      <c r="G13" s="365"/>
      <c r="H13" s="365"/>
      <c r="I13" s="366"/>
      <c r="J13" s="234"/>
      <c r="K13" s="235"/>
      <c r="L13" s="236"/>
      <c r="M13" s="46"/>
      <c r="N13" s="254"/>
      <c r="O13" s="255"/>
      <c r="P13" s="256"/>
      <c r="Q13" s="4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102" customHeight="1">
      <c r="B14" s="246" t="s">
        <v>250</v>
      </c>
      <c r="C14" s="247"/>
      <c r="D14" s="330" t="s">
        <v>251</v>
      </c>
      <c r="E14" s="330"/>
      <c r="F14" s="330"/>
      <c r="G14" s="330"/>
      <c r="H14" s="330"/>
      <c r="I14" s="302"/>
      <c r="J14" s="237"/>
      <c r="K14" s="238"/>
      <c r="L14" s="239"/>
      <c r="M14" s="43"/>
      <c r="N14" s="254"/>
      <c r="O14" s="255"/>
      <c r="P14" s="256"/>
      <c r="Q14" s="42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08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11" t="s">
        <v>142</v>
      </c>
      <c r="C18" s="367" t="s">
        <v>143</v>
      </c>
      <c r="D18" s="58" t="s">
        <v>38</v>
      </c>
      <c r="E18" s="215" t="s">
        <v>32</v>
      </c>
      <c r="F18" s="100">
        <v>6</v>
      </c>
      <c r="G18" s="58" t="s">
        <v>38</v>
      </c>
      <c r="H18" s="161">
        <v>25000000</v>
      </c>
      <c r="I18" s="162">
        <f>+H18</f>
        <v>25000000</v>
      </c>
      <c r="J18" s="23"/>
      <c r="K18" s="24"/>
      <c r="L18" s="23"/>
      <c r="M18" s="87">
        <v>45659</v>
      </c>
      <c r="N18" s="87">
        <v>46022</v>
      </c>
      <c r="O18" s="200">
        <f>+F19/F18</f>
        <v>0</v>
      </c>
      <c r="P18" s="200">
        <f>+H19/H18</f>
        <v>0</v>
      </c>
      <c r="Q18" s="352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37.5" customHeight="1">
      <c r="B19" s="212"/>
      <c r="C19" s="367"/>
      <c r="D19" s="58" t="s">
        <v>2</v>
      </c>
      <c r="E19" s="216"/>
      <c r="F19" s="100"/>
      <c r="G19" s="58" t="s">
        <v>40</v>
      </c>
      <c r="H19" s="161"/>
      <c r="I19" s="162">
        <f t="shared" ref="I19:I29" si="0">+H19</f>
        <v>0</v>
      </c>
      <c r="J19" s="23"/>
      <c r="K19" s="24"/>
      <c r="L19" s="23"/>
      <c r="M19" s="87">
        <v>45659</v>
      </c>
      <c r="N19" s="87">
        <v>46022</v>
      </c>
      <c r="O19" s="200"/>
      <c r="P19" s="200"/>
      <c r="Q19" s="352"/>
      <c r="T19" s="5"/>
      <c r="U19" s="56"/>
      <c r="V19" s="56"/>
      <c r="X19" s="4"/>
      <c r="Z19" s="30"/>
      <c r="AA19" s="6"/>
      <c r="AB19" s="28"/>
    </row>
    <row r="20" spans="2:251" ht="27" customHeight="1">
      <c r="B20" s="212"/>
      <c r="C20" s="367" t="s">
        <v>144</v>
      </c>
      <c r="D20" s="58" t="s">
        <v>3</v>
      </c>
      <c r="E20" s="215" t="s">
        <v>32</v>
      </c>
      <c r="F20" s="27">
        <v>7</v>
      </c>
      <c r="G20" s="58" t="s">
        <v>3</v>
      </c>
      <c r="H20" s="161">
        <v>25000000</v>
      </c>
      <c r="I20" s="162">
        <f t="shared" si="0"/>
        <v>25000000</v>
      </c>
      <c r="J20" s="20"/>
      <c r="K20" s="24"/>
      <c r="L20" s="20"/>
      <c r="M20" s="87">
        <v>45659</v>
      </c>
      <c r="N20" s="87">
        <v>46022</v>
      </c>
      <c r="O20" s="200">
        <f t="shared" ref="O20" si="1">+F21/F20</f>
        <v>0</v>
      </c>
      <c r="P20" s="200">
        <f t="shared" ref="P20" si="2">+H21/H20</f>
        <v>0</v>
      </c>
      <c r="Q20" s="352" t="e">
        <f t="shared" ref="Q20" si="3">+(O20*O20)/P20</f>
        <v>#DIV/0!</v>
      </c>
      <c r="X20" s="29"/>
      <c r="Z20" s="30"/>
      <c r="AA20" s="6"/>
      <c r="AB20" s="28"/>
    </row>
    <row r="21" spans="2:251" ht="27" customHeight="1">
      <c r="B21" s="212"/>
      <c r="C21" s="368"/>
      <c r="D21" s="58" t="s">
        <v>2</v>
      </c>
      <c r="E21" s="216"/>
      <c r="F21" s="27"/>
      <c r="G21" s="58" t="s">
        <v>40</v>
      </c>
      <c r="H21" s="163"/>
      <c r="I21" s="162"/>
      <c r="J21" s="20"/>
      <c r="K21" s="24"/>
      <c r="L21" s="20"/>
      <c r="M21" s="87">
        <v>45659</v>
      </c>
      <c r="N21" s="87">
        <v>46022</v>
      </c>
      <c r="O21" s="200"/>
      <c r="P21" s="200"/>
      <c r="Q21" s="352"/>
      <c r="X21" s="29"/>
      <c r="Z21" s="30"/>
      <c r="AA21" s="6"/>
      <c r="AB21" s="28"/>
    </row>
    <row r="22" spans="2:251" ht="21" customHeight="1">
      <c r="B22" s="212"/>
      <c r="C22" s="368" t="s">
        <v>145</v>
      </c>
      <c r="D22" s="58" t="s">
        <v>3</v>
      </c>
      <c r="E22" s="215" t="s">
        <v>32</v>
      </c>
      <c r="F22" s="27">
        <v>1</v>
      </c>
      <c r="G22" s="58" t="s">
        <v>3</v>
      </c>
      <c r="H22" s="161">
        <v>100000000</v>
      </c>
      <c r="I22" s="162">
        <f t="shared" si="0"/>
        <v>100000000</v>
      </c>
      <c r="J22" s="23"/>
      <c r="K22" s="24"/>
      <c r="L22" s="23"/>
      <c r="M22" s="87">
        <v>45659</v>
      </c>
      <c r="N22" s="87">
        <v>46022</v>
      </c>
      <c r="O22" s="200">
        <f t="shared" ref="O22" si="4">+F23/F22</f>
        <v>0</v>
      </c>
      <c r="P22" s="200">
        <f t="shared" ref="P22" si="5">+H23/H22</f>
        <v>0</v>
      </c>
      <c r="Q22" s="352" t="e">
        <f t="shared" ref="Q22" si="6">+(O22*O22)/P22</f>
        <v>#DIV/0!</v>
      </c>
      <c r="X22" s="29"/>
    </row>
    <row r="23" spans="2:251" ht="24" customHeight="1">
      <c r="B23" s="212"/>
      <c r="C23" s="368"/>
      <c r="D23" s="58" t="s">
        <v>2</v>
      </c>
      <c r="E23" s="216"/>
      <c r="F23" s="27"/>
      <c r="G23" s="58" t="s">
        <v>40</v>
      </c>
      <c r="H23" s="163"/>
      <c r="I23" s="162">
        <f t="shared" si="0"/>
        <v>0</v>
      </c>
      <c r="J23" s="23"/>
      <c r="K23" s="24"/>
      <c r="L23" s="23"/>
      <c r="M23" s="87">
        <v>45659</v>
      </c>
      <c r="N23" s="87">
        <v>46022</v>
      </c>
      <c r="O23" s="200"/>
      <c r="P23" s="200"/>
      <c r="Q23" s="352"/>
      <c r="AB23" s="28"/>
    </row>
    <row r="24" spans="2:251" ht="25.5" customHeight="1">
      <c r="B24" s="212"/>
      <c r="C24" s="369" t="s">
        <v>146</v>
      </c>
      <c r="D24" s="58" t="s">
        <v>3</v>
      </c>
      <c r="E24" s="215" t="s">
        <v>32</v>
      </c>
      <c r="F24" s="27">
        <v>2</v>
      </c>
      <c r="G24" s="58" t="s">
        <v>3</v>
      </c>
      <c r="H24" s="161">
        <v>100000000</v>
      </c>
      <c r="I24" s="162">
        <f t="shared" si="0"/>
        <v>100000000</v>
      </c>
      <c r="J24" s="23"/>
      <c r="K24" s="24"/>
      <c r="L24" s="23"/>
      <c r="M24" s="87">
        <v>45659</v>
      </c>
      <c r="N24" s="87">
        <v>46022</v>
      </c>
      <c r="O24" s="200">
        <f t="shared" ref="O24" si="7">+F25/F24</f>
        <v>0</v>
      </c>
      <c r="P24" s="200">
        <f t="shared" ref="P24" si="8">+H25/H24</f>
        <v>0</v>
      </c>
      <c r="Q24" s="352" t="e">
        <f t="shared" ref="Q24" si="9">+(O24*O24)/P24</f>
        <v>#DIV/0!</v>
      </c>
    </row>
    <row r="25" spans="2:251" ht="27.75" customHeight="1">
      <c r="B25" s="213"/>
      <c r="C25" s="370"/>
      <c r="D25" s="58" t="s">
        <v>2</v>
      </c>
      <c r="E25" s="216"/>
      <c r="F25" s="22"/>
      <c r="G25" s="58" t="s">
        <v>40</v>
      </c>
      <c r="H25" s="161"/>
      <c r="I25" s="162">
        <f t="shared" si="0"/>
        <v>0</v>
      </c>
      <c r="J25" s="23"/>
      <c r="K25" s="24"/>
      <c r="L25" s="23"/>
      <c r="M25" s="87">
        <v>45659</v>
      </c>
      <c r="N25" s="87">
        <v>46022</v>
      </c>
      <c r="O25" s="200"/>
      <c r="P25" s="200"/>
      <c r="Q25" s="352"/>
    </row>
    <row r="26" spans="2:251" ht="27" customHeight="1">
      <c r="B26" s="214" t="s">
        <v>147</v>
      </c>
      <c r="C26" s="368" t="s">
        <v>148</v>
      </c>
      <c r="D26" s="58" t="s">
        <v>3</v>
      </c>
      <c r="E26" s="215" t="s">
        <v>32</v>
      </c>
      <c r="F26" s="22">
        <v>1</v>
      </c>
      <c r="G26" s="58" t="s">
        <v>3</v>
      </c>
      <c r="H26" s="161">
        <v>358000000</v>
      </c>
      <c r="I26" s="162">
        <f t="shared" si="0"/>
        <v>358000000</v>
      </c>
      <c r="J26" s="23"/>
      <c r="K26" s="24"/>
      <c r="L26" s="26"/>
      <c r="M26" s="87">
        <v>45659</v>
      </c>
      <c r="N26" s="87">
        <v>46022</v>
      </c>
      <c r="O26" s="200">
        <f t="shared" ref="O26" si="10">+F27/F26</f>
        <v>0</v>
      </c>
      <c r="P26" s="200">
        <f t="shared" ref="P26" si="11">+H27/H26</f>
        <v>0</v>
      </c>
      <c r="Q26" s="352" t="e">
        <f t="shared" ref="Q26" si="12">+(O26*O26)/P26</f>
        <v>#DIV/0!</v>
      </c>
    </row>
    <row r="27" spans="2:251" ht="22.8" customHeight="1">
      <c r="B27" s="214"/>
      <c r="C27" s="368"/>
      <c r="D27" s="58" t="s">
        <v>2</v>
      </c>
      <c r="E27" s="216"/>
      <c r="F27" s="22"/>
      <c r="G27" s="58" t="s">
        <v>40</v>
      </c>
      <c r="H27" s="161"/>
      <c r="I27" s="162">
        <f t="shared" si="0"/>
        <v>0</v>
      </c>
      <c r="J27" s="20"/>
      <c r="K27" s="24"/>
      <c r="L27" s="23"/>
      <c r="M27" s="87">
        <v>45659</v>
      </c>
      <c r="N27" s="87">
        <v>46022</v>
      </c>
      <c r="O27" s="200"/>
      <c r="P27" s="200"/>
      <c r="Q27" s="352"/>
    </row>
    <row r="28" spans="2:251" ht="26.4" customHeight="1">
      <c r="B28" s="306"/>
      <c r="C28" s="307" t="s">
        <v>7</v>
      </c>
      <c r="D28" s="58" t="s">
        <v>3</v>
      </c>
      <c r="E28" s="215"/>
      <c r="F28" s="22"/>
      <c r="G28" s="58" t="s">
        <v>3</v>
      </c>
      <c r="H28" s="164">
        <f>+H18+H20+H22+H24+H26</f>
        <v>608000000</v>
      </c>
      <c r="I28" s="162">
        <f t="shared" si="0"/>
        <v>608000000</v>
      </c>
      <c r="J28" s="23"/>
      <c r="K28" s="23"/>
      <c r="L28" s="23"/>
      <c r="M28" s="87">
        <v>45659</v>
      </c>
      <c r="N28" s="87">
        <v>46022</v>
      </c>
      <c r="O28" s="200" t="e">
        <f t="shared" ref="O28" si="13">+F29/F28</f>
        <v>#DIV/0!</v>
      </c>
      <c r="P28" s="200">
        <f t="shared" ref="P28" si="14">+H29/H28</f>
        <v>0</v>
      </c>
      <c r="Q28" s="352" t="e">
        <f t="shared" ref="Q28" si="15">+(O28*O28)/P28</f>
        <v>#DIV/0!</v>
      </c>
    </row>
    <row r="29" spans="2:251" ht="23.4" customHeight="1">
      <c r="B29" s="306"/>
      <c r="C29" s="307"/>
      <c r="D29" s="58" t="s">
        <v>2</v>
      </c>
      <c r="E29" s="308"/>
      <c r="F29" s="22"/>
      <c r="G29" s="58" t="s">
        <v>40</v>
      </c>
      <c r="H29" s="76">
        <f>+H19+H21+H23+H25+H27</f>
        <v>0</v>
      </c>
      <c r="I29" s="25">
        <f t="shared" si="0"/>
        <v>0</v>
      </c>
      <c r="J29" s="20"/>
      <c r="K29" s="21"/>
      <c r="L29" s="20"/>
      <c r="M29" s="87">
        <v>45659</v>
      </c>
      <c r="N29" s="87">
        <v>46022</v>
      </c>
      <c r="O29" s="200"/>
      <c r="P29" s="200"/>
      <c r="Q29" s="352"/>
    </row>
    <row r="30" spans="2:251" ht="24" customHeight="1">
      <c r="D30" s="19"/>
      <c r="H30" s="101"/>
      <c r="I30" s="15"/>
      <c r="J30" s="17"/>
      <c r="K30" s="17"/>
      <c r="L30" s="17"/>
      <c r="M30" s="16"/>
      <c r="N30" s="16"/>
      <c r="O30" s="15"/>
      <c r="P30" s="13"/>
      <c r="Q30" s="14"/>
      <c r="R30" s="13"/>
    </row>
    <row r="31" spans="2:251" ht="15.6">
      <c r="B31" s="283" t="s">
        <v>42</v>
      </c>
      <c r="C31" s="283"/>
      <c r="D31" s="286" t="s">
        <v>6</v>
      </c>
      <c r="E31" s="286"/>
      <c r="F31" s="286"/>
      <c r="G31" s="286"/>
      <c r="H31" s="286"/>
      <c r="I31" s="286"/>
      <c r="J31" s="64" t="s">
        <v>44</v>
      </c>
      <c r="K31" s="286" t="s">
        <v>45</v>
      </c>
      <c r="L31" s="286"/>
      <c r="M31" s="280" t="s">
        <v>80</v>
      </c>
      <c r="N31" s="281"/>
      <c r="O31" s="281"/>
      <c r="P31" s="281"/>
      <c r="Q31" s="281"/>
    </row>
    <row r="32" spans="2:251" ht="26.25" customHeight="1">
      <c r="B32" s="274" t="s">
        <v>149</v>
      </c>
      <c r="C32" s="276"/>
      <c r="D32" s="287" t="s">
        <v>226</v>
      </c>
      <c r="E32" s="288"/>
      <c r="F32" s="288"/>
      <c r="G32" s="288"/>
      <c r="H32" s="288"/>
      <c r="I32" s="289"/>
      <c r="J32" s="284" t="s">
        <v>150</v>
      </c>
      <c r="K32" s="12" t="s">
        <v>3</v>
      </c>
      <c r="L32" s="60">
        <v>90.4</v>
      </c>
      <c r="M32" s="282" t="s">
        <v>81</v>
      </c>
      <c r="N32" s="282"/>
      <c r="O32" s="282"/>
      <c r="P32" s="282"/>
      <c r="Q32" s="282"/>
    </row>
    <row r="33" spans="2:53" ht="18" customHeight="1">
      <c r="B33" s="277"/>
      <c r="C33" s="279"/>
      <c r="D33" s="290"/>
      <c r="E33" s="291"/>
      <c r="F33" s="291"/>
      <c r="G33" s="291"/>
      <c r="H33" s="291"/>
      <c r="I33" s="292"/>
      <c r="J33" s="284"/>
      <c r="K33" s="12" t="s">
        <v>2</v>
      </c>
      <c r="L33" s="59">
        <v>85.4</v>
      </c>
      <c r="M33" s="282"/>
      <c r="N33" s="282"/>
      <c r="O33" s="282"/>
      <c r="P33" s="282"/>
      <c r="Q33" s="282"/>
    </row>
    <row r="34" spans="2:53" ht="18.75" customHeight="1">
      <c r="B34" s="270"/>
      <c r="C34" s="271"/>
      <c r="D34" s="293" t="s">
        <v>5</v>
      </c>
      <c r="E34" s="294"/>
      <c r="F34" s="294"/>
      <c r="G34" s="294"/>
      <c r="H34" s="294"/>
      <c r="I34" s="295"/>
      <c r="J34" s="285"/>
      <c r="K34" s="12" t="s">
        <v>3</v>
      </c>
      <c r="L34" s="61"/>
      <c r="M34" s="268" t="s">
        <v>4</v>
      </c>
      <c r="N34" s="268"/>
      <c r="O34" s="268"/>
      <c r="P34" s="268"/>
      <c r="Q34" s="268"/>
    </row>
    <row r="35" spans="2:53" ht="14.25" customHeight="1">
      <c r="B35" s="272"/>
      <c r="C35" s="273"/>
      <c r="D35" s="296"/>
      <c r="E35" s="297"/>
      <c r="F35" s="297"/>
      <c r="G35" s="297"/>
      <c r="H35" s="297"/>
      <c r="I35" s="298"/>
      <c r="J35" s="285"/>
      <c r="K35" s="12" t="s">
        <v>2</v>
      </c>
      <c r="L35" s="59"/>
      <c r="M35" s="268"/>
      <c r="N35" s="268"/>
      <c r="O35" s="268"/>
      <c r="P35" s="268"/>
      <c r="Q35" s="268"/>
    </row>
    <row r="36" spans="2:53" ht="15.6">
      <c r="B36" s="270"/>
      <c r="C36" s="271"/>
      <c r="D36" s="293" t="s">
        <v>5</v>
      </c>
      <c r="E36" s="294"/>
      <c r="F36" s="294"/>
      <c r="G36" s="294"/>
      <c r="H36" s="294"/>
      <c r="I36" s="295"/>
      <c r="J36" s="285"/>
      <c r="K36" s="12" t="s">
        <v>3</v>
      </c>
      <c r="L36" s="59"/>
      <c r="M36" s="269" t="s">
        <v>227</v>
      </c>
      <c r="N36" s="269"/>
      <c r="O36" s="269"/>
      <c r="P36" s="269"/>
      <c r="Q36" s="269"/>
    </row>
    <row r="37" spans="2:53" ht="15.6">
      <c r="B37" s="272"/>
      <c r="C37" s="273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269"/>
      <c r="N37" s="269"/>
      <c r="O37" s="269"/>
      <c r="P37" s="269"/>
      <c r="Q37" s="269"/>
    </row>
    <row r="38" spans="2:53" ht="15" customHeight="1">
      <c r="B38" s="274" t="s">
        <v>1</v>
      </c>
      <c r="C38" s="275"/>
      <c r="D38" s="275"/>
      <c r="E38" s="275"/>
      <c r="F38" s="275"/>
      <c r="G38" s="275"/>
      <c r="H38" s="275"/>
      <c r="I38" s="275"/>
      <c r="J38" s="275"/>
      <c r="K38" s="275"/>
      <c r="L38" s="276"/>
      <c r="M38" s="268" t="s">
        <v>0</v>
      </c>
      <c r="N38" s="268"/>
      <c r="O38" s="268"/>
      <c r="P38" s="268"/>
      <c r="Q38" s="268"/>
    </row>
    <row r="39" spans="2:53" ht="29.25" customHeight="1">
      <c r="B39" s="277"/>
      <c r="C39" s="278"/>
      <c r="D39" s="278"/>
      <c r="E39" s="278"/>
      <c r="F39" s="278"/>
      <c r="G39" s="278"/>
      <c r="H39" s="278"/>
      <c r="I39" s="278"/>
      <c r="J39" s="278"/>
      <c r="K39" s="278"/>
      <c r="L39" s="279"/>
      <c r="M39" s="268"/>
      <c r="N39" s="268"/>
      <c r="O39" s="268"/>
      <c r="P39" s="268"/>
      <c r="Q39" s="268"/>
    </row>
    <row r="40" spans="2:53">
      <c r="M40" s="11"/>
      <c r="N40" s="11"/>
    </row>
    <row r="41" spans="2:53" ht="15.6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6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</sheetData>
  <mergeCells count="103">
    <mergeCell ref="N12:P12"/>
    <mergeCell ref="N13:P13"/>
    <mergeCell ref="B14:C14"/>
    <mergeCell ref="B38:L39"/>
    <mergeCell ref="M38:Q39"/>
    <mergeCell ref="B34:C35"/>
    <mergeCell ref="D34:I35"/>
    <mergeCell ref="J34:J35"/>
    <mergeCell ref="M34:Q35"/>
    <mergeCell ref="B36:C37"/>
    <mergeCell ref="D36:I37"/>
    <mergeCell ref="J36:J37"/>
    <mergeCell ref="M36:Q37"/>
    <mergeCell ref="B31:C31"/>
    <mergeCell ref="D31:I31"/>
    <mergeCell ref="K31:L31"/>
    <mergeCell ref="M31:Q31"/>
    <mergeCell ref="B32:C33"/>
    <mergeCell ref="D32:I33"/>
    <mergeCell ref="J32:J33"/>
    <mergeCell ref="M32:Q33"/>
    <mergeCell ref="Q28:Q29"/>
    <mergeCell ref="B26:B27"/>
    <mergeCell ref="C26:C27"/>
    <mergeCell ref="E26:E27"/>
    <mergeCell ref="O26:O27"/>
    <mergeCell ref="P26:P27"/>
    <mergeCell ref="Q26:Q27"/>
    <mergeCell ref="B28:B29"/>
    <mergeCell ref="C28:C29"/>
    <mergeCell ref="E28:E29"/>
    <mergeCell ref="O28:O29"/>
    <mergeCell ref="P28:P29"/>
    <mergeCell ref="Q22:Q23"/>
    <mergeCell ref="C24:C25"/>
    <mergeCell ref="E24:E25"/>
    <mergeCell ref="O24:O25"/>
    <mergeCell ref="P24:P25"/>
    <mergeCell ref="Q24:Q25"/>
    <mergeCell ref="U18:V18"/>
    <mergeCell ref="C20:C21"/>
    <mergeCell ref="E20:E21"/>
    <mergeCell ref="O20:O21"/>
    <mergeCell ref="P20:P21"/>
    <mergeCell ref="Q20:Q21"/>
    <mergeCell ref="Q18:Q19"/>
    <mergeCell ref="B18:B25"/>
    <mergeCell ref="C18:C19"/>
    <mergeCell ref="E18:E19"/>
    <mergeCell ref="O18:O19"/>
    <mergeCell ref="P18:P19"/>
    <mergeCell ref="C22:C23"/>
    <mergeCell ref="E22:E23"/>
    <mergeCell ref="O22:O23"/>
    <mergeCell ref="P22:P23"/>
    <mergeCell ref="U16:V16"/>
    <mergeCell ref="U11:W11"/>
    <mergeCell ref="G15:G17"/>
    <mergeCell ref="U12:W12"/>
    <mergeCell ref="B13:C13"/>
    <mergeCell ref="D13:I13"/>
    <mergeCell ref="U13:W13"/>
    <mergeCell ref="D14:I14"/>
    <mergeCell ref="N14:P14"/>
    <mergeCell ref="U14:V14"/>
    <mergeCell ref="H15:H17"/>
    <mergeCell ref="I15:L16"/>
    <mergeCell ref="B15:B17"/>
    <mergeCell ref="C15:C17"/>
    <mergeCell ref="D15:D17"/>
    <mergeCell ref="E15:E17"/>
    <mergeCell ref="F15:F17"/>
    <mergeCell ref="M15:N16"/>
    <mergeCell ref="O15:Q15"/>
    <mergeCell ref="U15:V15"/>
    <mergeCell ref="O16:O17"/>
    <mergeCell ref="P16:P17"/>
    <mergeCell ref="Q16:Q17"/>
    <mergeCell ref="U17:V17"/>
    <mergeCell ref="T9:X9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0:C10"/>
    <mergeCell ref="D10:I10"/>
    <mergeCell ref="N10:P10"/>
    <mergeCell ref="B11:C11"/>
    <mergeCell ref="D11:I11"/>
    <mergeCell ref="N11:P11"/>
    <mergeCell ref="B12:C12"/>
    <mergeCell ref="D12:I12"/>
  </mergeCells>
  <pageMargins left="0.7" right="0.7" top="0.75" bottom="0.75" header="0.3" footer="0.3"/>
  <pageSetup scale="22" orientation="portrait" r:id="rId1"/>
  <colBreaks count="1" manualBreakCount="1">
    <brk id="18" max="38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26C9-A962-4317-B5A6-F402F1057E0C}">
  <sheetPr>
    <tabColor rgb="FFFFFF00"/>
  </sheetPr>
  <dimension ref="A1:IQ75"/>
  <sheetViews>
    <sheetView topLeftCell="A7" zoomScale="62" workbookViewId="0">
      <selection activeCell="C24" sqref="C24:C25"/>
    </sheetView>
  </sheetViews>
  <sheetFormatPr baseColWidth="10" defaultColWidth="12.5546875" defaultRowHeight="15"/>
  <cols>
    <col min="1" max="1" width="6.6640625" style="1" customWidth="1"/>
    <col min="2" max="2" width="45.44140625" style="1" customWidth="1"/>
    <col min="3" max="3" width="86.88671875" style="1" customWidth="1"/>
    <col min="4" max="4" width="16.88671875" style="1" customWidth="1"/>
    <col min="5" max="5" width="18.6640625" style="1" customWidth="1"/>
    <col min="6" max="6" width="14.21875" style="1" customWidth="1"/>
    <col min="7" max="7" width="18" style="1" customWidth="1"/>
    <col min="8" max="8" width="22.88671875" style="1" customWidth="1"/>
    <col min="9" max="9" width="23.33203125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57" t="s">
        <v>105</v>
      </c>
      <c r="D7" s="250" t="s">
        <v>106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74" t="s">
        <v>232</v>
      </c>
      <c r="D8" s="230" t="s">
        <v>233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201</v>
      </c>
      <c r="C9" s="247"/>
      <c r="D9" s="220"/>
      <c r="E9" s="220"/>
      <c r="F9" s="220"/>
      <c r="G9" s="220"/>
      <c r="H9" s="220"/>
      <c r="I9" s="221"/>
      <c r="J9" s="341" t="s">
        <v>202</v>
      </c>
      <c r="K9" s="342"/>
      <c r="L9" s="34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203</v>
      </c>
      <c r="C10" s="247"/>
      <c r="D10" s="220"/>
      <c r="E10" s="220"/>
      <c r="F10" s="220"/>
      <c r="G10" s="220"/>
      <c r="H10" s="220"/>
      <c r="I10" s="221"/>
      <c r="J10" s="344"/>
      <c r="K10" s="345"/>
      <c r="L10" s="34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31.5" customHeight="1">
      <c r="B11" s="301" t="s">
        <v>204</v>
      </c>
      <c r="C11" s="302"/>
      <c r="D11" s="223"/>
      <c r="E11" s="223"/>
      <c r="F11" s="223"/>
      <c r="G11" s="223"/>
      <c r="H11" s="223"/>
      <c r="I11" s="224"/>
      <c r="J11" s="344"/>
      <c r="K11" s="345"/>
      <c r="L11" s="346"/>
      <c r="M11" s="98"/>
      <c r="N11" s="371"/>
      <c r="O11" s="372"/>
      <c r="P11" s="373"/>
      <c r="Q11" s="99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257" t="s">
        <v>205</v>
      </c>
      <c r="C12" s="258"/>
      <c r="D12" s="223"/>
      <c r="E12" s="223"/>
      <c r="F12" s="223"/>
      <c r="G12" s="223"/>
      <c r="H12" s="223"/>
      <c r="I12" s="224"/>
      <c r="J12" s="344"/>
      <c r="K12" s="345"/>
      <c r="L12" s="346"/>
      <c r="M12" s="98"/>
      <c r="N12" s="371"/>
      <c r="O12" s="372"/>
      <c r="P12" s="373"/>
      <c r="Q12" s="99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57" t="s">
        <v>234</v>
      </c>
      <c r="C13" s="203"/>
      <c r="D13" s="223"/>
      <c r="E13" s="223"/>
      <c r="F13" s="223"/>
      <c r="G13" s="223"/>
      <c r="H13" s="223"/>
      <c r="I13" s="224"/>
      <c r="J13" s="344"/>
      <c r="K13" s="345"/>
      <c r="L13" s="346"/>
      <c r="M13" s="374" t="s">
        <v>107</v>
      </c>
      <c r="N13" s="375"/>
      <c r="O13" s="375"/>
      <c r="P13" s="375"/>
      <c r="Q13" s="376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60" customHeight="1">
      <c r="B14" s="65" t="s">
        <v>47</v>
      </c>
      <c r="C14" s="165" t="s">
        <v>235</v>
      </c>
      <c r="D14" s="377" t="s">
        <v>236</v>
      </c>
      <c r="E14" s="377"/>
      <c r="F14" s="377"/>
      <c r="G14" s="377"/>
      <c r="H14" s="377"/>
      <c r="I14" s="377"/>
      <c r="J14" s="347"/>
      <c r="K14" s="348"/>
      <c r="L14" s="349"/>
      <c r="M14" s="43"/>
      <c r="N14" s="254"/>
      <c r="O14" s="255"/>
      <c r="P14" s="256"/>
      <c r="Q14" s="42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6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62" t="s">
        <v>34</v>
      </c>
      <c r="J15" s="263"/>
      <c r="K15" s="263"/>
      <c r="L15" s="26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7"/>
      <c r="C16" s="260"/>
      <c r="D16" s="204"/>
      <c r="E16" s="204"/>
      <c r="F16" s="204"/>
      <c r="G16" s="204"/>
      <c r="H16" s="204"/>
      <c r="I16" s="265"/>
      <c r="J16" s="266"/>
      <c r="K16" s="266"/>
      <c r="L16" s="267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1:251" ht="39.75" customHeight="1">
      <c r="B17" s="207"/>
      <c r="C17" s="378"/>
      <c r="D17" s="206"/>
      <c r="E17" s="206"/>
      <c r="F17" s="206"/>
      <c r="G17" s="206"/>
      <c r="H17" s="206"/>
      <c r="I17" s="167" t="s">
        <v>13</v>
      </c>
      <c r="J17" s="167" t="s">
        <v>12</v>
      </c>
      <c r="K17" s="167" t="s">
        <v>11</v>
      </c>
      <c r="L17" s="168" t="s">
        <v>10</v>
      </c>
      <c r="M17" s="166" t="s">
        <v>9</v>
      </c>
      <c r="N17" s="158" t="s">
        <v>8</v>
      </c>
      <c r="O17" s="206"/>
      <c r="P17" s="206"/>
      <c r="Q17" s="378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1:251" ht="39.75" customHeight="1">
      <c r="B18" s="388" t="s">
        <v>237</v>
      </c>
      <c r="C18" s="386" t="s">
        <v>238</v>
      </c>
      <c r="D18" s="169" t="s">
        <v>3</v>
      </c>
      <c r="E18" s="384" t="s">
        <v>108</v>
      </c>
      <c r="F18" s="96">
        <v>140000</v>
      </c>
      <c r="G18" s="107" t="s">
        <v>3</v>
      </c>
      <c r="H18" s="170">
        <v>15000000000</v>
      </c>
      <c r="I18" s="95">
        <f>H18</f>
        <v>15000000000</v>
      </c>
      <c r="J18" s="147"/>
      <c r="K18" s="147"/>
      <c r="L18" s="148"/>
      <c r="M18" s="387">
        <v>45659</v>
      </c>
      <c r="N18" s="383">
        <v>46003</v>
      </c>
      <c r="O18" s="381">
        <f>F19/F18</f>
        <v>0</v>
      </c>
      <c r="P18" s="381">
        <f>H19/H18</f>
        <v>0</v>
      </c>
      <c r="Q18" s="379" t="e">
        <f>O18*O18/P18</f>
        <v>#DIV/0!</v>
      </c>
      <c r="R18" s="3"/>
      <c r="S18" s="3"/>
      <c r="T18" s="5"/>
      <c r="U18" s="56"/>
      <c r="V18" s="56"/>
      <c r="X18" s="6"/>
      <c r="Z18" s="17"/>
      <c r="AA18" s="6"/>
      <c r="AB18" s="28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1:251" ht="39.75" customHeight="1">
      <c r="A19" s="102"/>
      <c r="B19" s="389"/>
      <c r="C19" s="382"/>
      <c r="D19" s="169" t="s">
        <v>2</v>
      </c>
      <c r="E19" s="385"/>
      <c r="F19" s="96"/>
      <c r="G19" s="107" t="s">
        <v>40</v>
      </c>
      <c r="H19" s="97"/>
      <c r="I19" s="95">
        <f t="shared" ref="I19:I31" si="0">H19</f>
        <v>0</v>
      </c>
      <c r="J19" s="147"/>
      <c r="K19" s="147"/>
      <c r="L19" s="148"/>
      <c r="M19" s="387"/>
      <c r="N19" s="383"/>
      <c r="O19" s="382"/>
      <c r="P19" s="382"/>
      <c r="Q19" s="380"/>
      <c r="R19" s="3"/>
      <c r="S19" s="3"/>
      <c r="T19" s="5"/>
      <c r="U19" s="56"/>
      <c r="V19" s="56"/>
      <c r="X19" s="6"/>
      <c r="Z19" s="17"/>
      <c r="AA19" s="6"/>
      <c r="AB19" s="28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pans="1:251" ht="39.75" customHeight="1">
      <c r="B20" s="389"/>
      <c r="C20" s="386" t="s">
        <v>238</v>
      </c>
      <c r="D20" s="169" t="s">
        <v>3</v>
      </c>
      <c r="E20" s="384" t="s">
        <v>108</v>
      </c>
      <c r="F20" s="96">
        <v>140000</v>
      </c>
      <c r="G20" s="107" t="s">
        <v>3</v>
      </c>
      <c r="H20" s="170">
        <v>300000000</v>
      </c>
      <c r="I20" s="95">
        <f t="shared" si="0"/>
        <v>300000000</v>
      </c>
      <c r="J20" s="147"/>
      <c r="K20" s="147"/>
      <c r="L20" s="148"/>
      <c r="M20" s="387">
        <v>45659</v>
      </c>
      <c r="N20" s="383">
        <v>46003</v>
      </c>
      <c r="O20" s="381">
        <f>F21/F20</f>
        <v>0</v>
      </c>
      <c r="P20" s="381">
        <f t="shared" ref="P20" si="1">H21/H20</f>
        <v>0</v>
      </c>
      <c r="Q20" s="379" t="e">
        <f t="shared" ref="Q20" si="2">O20*O20/P20</f>
        <v>#DIV/0!</v>
      </c>
      <c r="R20" s="3"/>
      <c r="S20" s="3"/>
      <c r="T20" s="5"/>
      <c r="U20" s="56"/>
      <c r="V20" s="56"/>
      <c r="X20" s="6"/>
      <c r="Z20" s="17"/>
      <c r="AA20" s="6"/>
      <c r="AB20" s="28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</row>
    <row r="21" spans="1:251" ht="39.75" customHeight="1">
      <c r="B21" s="390"/>
      <c r="C21" s="382"/>
      <c r="D21" s="169" t="s">
        <v>2</v>
      </c>
      <c r="E21" s="385"/>
      <c r="F21" s="96"/>
      <c r="G21" s="107" t="s">
        <v>40</v>
      </c>
      <c r="H21" s="97"/>
      <c r="I21" s="95">
        <f t="shared" si="0"/>
        <v>0</v>
      </c>
      <c r="J21" s="147"/>
      <c r="K21" s="147"/>
      <c r="L21" s="148"/>
      <c r="M21" s="387"/>
      <c r="N21" s="383"/>
      <c r="O21" s="382"/>
      <c r="P21" s="382"/>
      <c r="Q21" s="380"/>
      <c r="R21" s="3"/>
      <c r="S21" s="3"/>
      <c r="T21" s="5"/>
      <c r="U21" s="56"/>
      <c r="V21" s="56"/>
      <c r="X21" s="6"/>
      <c r="Z21" s="17"/>
      <c r="AA21" s="6"/>
      <c r="AB21" s="28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spans="1:251" ht="39.75" customHeight="1">
      <c r="B22" s="388" t="s">
        <v>239</v>
      </c>
      <c r="C22" s="386" t="s">
        <v>240</v>
      </c>
      <c r="D22" s="169" t="s">
        <v>3</v>
      </c>
      <c r="E22" s="384" t="s">
        <v>108</v>
      </c>
      <c r="F22" s="149">
        <v>1000</v>
      </c>
      <c r="G22" s="107" t="s">
        <v>3</v>
      </c>
      <c r="H22" s="171">
        <v>90000000</v>
      </c>
      <c r="I22" s="95">
        <f t="shared" si="0"/>
        <v>90000000</v>
      </c>
      <c r="J22" s="147"/>
      <c r="K22" s="147"/>
      <c r="L22" s="148"/>
      <c r="M22" s="387">
        <v>45659</v>
      </c>
      <c r="N22" s="383">
        <v>46003</v>
      </c>
      <c r="O22" s="381">
        <f t="shared" ref="O22:O24" si="3">F23/F22</f>
        <v>0</v>
      </c>
      <c r="P22" s="381">
        <f t="shared" ref="P22" si="4">H23/H22</f>
        <v>0</v>
      </c>
      <c r="Q22" s="379" t="e">
        <f t="shared" ref="Q22" si="5">O22*O22/P22</f>
        <v>#DIV/0!</v>
      </c>
      <c r="R22" s="3"/>
      <c r="S22" s="3"/>
      <c r="T22" s="5"/>
      <c r="U22" s="56"/>
      <c r="V22" s="56"/>
      <c r="X22" s="6"/>
      <c r="Z22" s="17"/>
      <c r="AA22" s="6"/>
      <c r="AB22" s="28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</row>
    <row r="23" spans="1:251" ht="39.75" customHeight="1">
      <c r="B23" s="389"/>
      <c r="C23" s="382"/>
      <c r="D23" s="169" t="s">
        <v>2</v>
      </c>
      <c r="E23" s="385"/>
      <c r="F23" s="149"/>
      <c r="G23" s="107" t="s">
        <v>40</v>
      </c>
      <c r="H23" s="172"/>
      <c r="I23" s="95">
        <f t="shared" si="0"/>
        <v>0</v>
      </c>
      <c r="J23" s="147"/>
      <c r="K23" s="147"/>
      <c r="L23" s="148"/>
      <c r="M23" s="387"/>
      <c r="N23" s="383"/>
      <c r="O23" s="382"/>
      <c r="P23" s="382"/>
      <c r="Q23" s="380"/>
      <c r="R23" s="3"/>
      <c r="S23" s="3"/>
      <c r="T23" s="5"/>
      <c r="U23" s="56"/>
      <c r="V23" s="56"/>
      <c r="X23" s="6"/>
      <c r="Z23" s="17"/>
      <c r="AA23" s="6"/>
      <c r="AB23" s="28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</row>
    <row r="24" spans="1:251" ht="39.75" customHeight="1">
      <c r="B24" s="389"/>
      <c r="C24" s="386" t="s">
        <v>240</v>
      </c>
      <c r="D24" s="169" t="s">
        <v>3</v>
      </c>
      <c r="E24" s="384" t="s">
        <v>108</v>
      </c>
      <c r="F24" s="149">
        <v>1000</v>
      </c>
      <c r="G24" s="107" t="s">
        <v>3</v>
      </c>
      <c r="H24" s="171">
        <v>40000000</v>
      </c>
      <c r="I24" s="95">
        <f t="shared" si="0"/>
        <v>40000000</v>
      </c>
      <c r="J24" s="147"/>
      <c r="K24" s="147"/>
      <c r="L24" s="148"/>
      <c r="M24" s="387">
        <v>45659</v>
      </c>
      <c r="N24" s="383">
        <v>46003</v>
      </c>
      <c r="O24" s="381">
        <f t="shared" si="3"/>
        <v>0</v>
      </c>
      <c r="P24" s="381">
        <f t="shared" ref="P24" si="6">H25/H24</f>
        <v>0</v>
      </c>
      <c r="Q24" s="379" t="e">
        <f t="shared" ref="Q24" si="7">O24*O24/P24</f>
        <v>#DIV/0!</v>
      </c>
      <c r="R24" s="3"/>
      <c r="S24" s="3"/>
      <c r="T24" s="5"/>
      <c r="U24" s="56"/>
      <c r="V24" s="56"/>
      <c r="X24" s="6"/>
      <c r="Z24" s="17"/>
      <c r="AA24" s="6"/>
      <c r="AB24" s="28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</row>
    <row r="25" spans="1:251" ht="39.75" customHeight="1">
      <c r="B25" s="389"/>
      <c r="C25" s="382"/>
      <c r="D25" s="169" t="s">
        <v>2</v>
      </c>
      <c r="E25" s="385"/>
      <c r="F25" s="149"/>
      <c r="G25" s="107" t="s">
        <v>40</v>
      </c>
      <c r="H25" s="172"/>
      <c r="I25" s="95">
        <f t="shared" si="0"/>
        <v>0</v>
      </c>
      <c r="J25" s="147"/>
      <c r="K25" s="147"/>
      <c r="L25" s="148"/>
      <c r="M25" s="387"/>
      <c r="N25" s="383"/>
      <c r="O25" s="382"/>
      <c r="P25" s="382"/>
      <c r="Q25" s="380"/>
      <c r="R25" s="3"/>
      <c r="S25" s="3"/>
      <c r="T25" s="5"/>
      <c r="U25" s="56"/>
      <c r="V25" s="56"/>
      <c r="X25" s="6"/>
      <c r="Z25" s="17"/>
      <c r="AA25" s="6"/>
      <c r="AB25" s="28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</row>
    <row r="26" spans="1:251" ht="36" customHeight="1">
      <c r="B26" s="389"/>
      <c r="C26" s="386" t="s">
        <v>240</v>
      </c>
      <c r="D26" s="107" t="s">
        <v>3</v>
      </c>
      <c r="E26" s="384" t="s">
        <v>108</v>
      </c>
      <c r="F26" s="149">
        <v>1000</v>
      </c>
      <c r="G26" s="107" t="s">
        <v>3</v>
      </c>
      <c r="H26" s="171">
        <v>800000000</v>
      </c>
      <c r="I26" s="95">
        <f t="shared" si="0"/>
        <v>800000000</v>
      </c>
      <c r="J26" s="23"/>
      <c r="K26" s="24"/>
      <c r="L26" s="23"/>
      <c r="M26" s="387">
        <v>45659</v>
      </c>
      <c r="N26" s="383">
        <v>46003</v>
      </c>
      <c r="O26" s="381">
        <f>F27/F26</f>
        <v>0</v>
      </c>
      <c r="P26" s="381">
        <f t="shared" ref="P26:P28" si="8">H27/H26</f>
        <v>0</v>
      </c>
      <c r="Q26" s="379" t="e">
        <f t="shared" ref="Q26:Q28" si="9">O26*O26/P26</f>
        <v>#DIV/0!</v>
      </c>
    </row>
    <row r="27" spans="1:251" ht="34.799999999999997" customHeight="1">
      <c r="B27" s="390"/>
      <c r="C27" s="382"/>
      <c r="D27" s="107" t="s">
        <v>2</v>
      </c>
      <c r="E27" s="385"/>
      <c r="F27" s="149"/>
      <c r="G27" s="107" t="s">
        <v>40</v>
      </c>
      <c r="H27" s="173"/>
      <c r="I27" s="95">
        <f t="shared" si="0"/>
        <v>0</v>
      </c>
      <c r="J27" s="23"/>
      <c r="K27" s="24"/>
      <c r="L27" s="23"/>
      <c r="M27" s="387"/>
      <c r="N27" s="383"/>
      <c r="O27" s="382"/>
      <c r="P27" s="382"/>
      <c r="Q27" s="380"/>
    </row>
    <row r="28" spans="1:251" ht="24" customHeight="1">
      <c r="B28" s="388" t="s">
        <v>241</v>
      </c>
      <c r="C28" s="382" t="s">
        <v>242</v>
      </c>
      <c r="D28" s="107" t="s">
        <v>3</v>
      </c>
      <c r="E28" s="384" t="s">
        <v>108</v>
      </c>
      <c r="F28" s="149">
        <v>1</v>
      </c>
      <c r="G28" s="107" t="s">
        <v>3</v>
      </c>
      <c r="H28" s="171">
        <v>2000000000</v>
      </c>
      <c r="I28" s="95">
        <f t="shared" si="0"/>
        <v>2000000000</v>
      </c>
      <c r="J28" s="23"/>
      <c r="K28" s="24"/>
      <c r="L28" s="23"/>
      <c r="M28" s="387">
        <v>45659</v>
      </c>
      <c r="N28" s="383">
        <v>46004</v>
      </c>
      <c r="O28" s="381">
        <f>F29/F28</f>
        <v>0</v>
      </c>
      <c r="P28" s="381">
        <f t="shared" si="8"/>
        <v>0</v>
      </c>
      <c r="Q28" s="379" t="e">
        <f t="shared" si="9"/>
        <v>#DIV/0!</v>
      </c>
    </row>
    <row r="29" spans="1:251" ht="40.200000000000003" customHeight="1">
      <c r="B29" s="390"/>
      <c r="C29" s="382"/>
      <c r="D29" s="107" t="s">
        <v>2</v>
      </c>
      <c r="E29" s="385"/>
      <c r="F29" s="149"/>
      <c r="G29" s="107" t="s">
        <v>40</v>
      </c>
      <c r="H29" s="173"/>
      <c r="I29" s="95">
        <f t="shared" si="0"/>
        <v>0</v>
      </c>
      <c r="J29" s="23"/>
      <c r="K29" s="24"/>
      <c r="L29" s="23"/>
      <c r="M29" s="387"/>
      <c r="N29" s="383"/>
      <c r="O29" s="382"/>
      <c r="P29" s="382"/>
      <c r="Q29" s="380"/>
    </row>
    <row r="30" spans="1:251" ht="15.6">
      <c r="B30" s="391"/>
      <c r="C30" s="307" t="s">
        <v>7</v>
      </c>
      <c r="D30" s="58" t="s">
        <v>3</v>
      </c>
      <c r="E30" s="215"/>
      <c r="F30" s="22"/>
      <c r="G30" s="58" t="s">
        <v>3</v>
      </c>
      <c r="H30" s="174">
        <f>H18+H20+H22+H24+H26+H28</f>
        <v>18230000000</v>
      </c>
      <c r="I30" s="95">
        <f t="shared" si="0"/>
        <v>18230000000</v>
      </c>
      <c r="J30" s="23"/>
      <c r="K30" s="23"/>
      <c r="L30" s="23"/>
      <c r="M30" s="23"/>
      <c r="N30" s="80"/>
      <c r="O30" s="309"/>
      <c r="P30" s="309"/>
      <c r="Q30" s="306"/>
    </row>
    <row r="31" spans="1:251" ht="15.6">
      <c r="B31" s="306"/>
      <c r="C31" s="307"/>
      <c r="D31" s="58" t="s">
        <v>2</v>
      </c>
      <c r="E31" s="308"/>
      <c r="F31" s="22"/>
      <c r="G31" s="58" t="s">
        <v>40</v>
      </c>
      <c r="H31" s="151"/>
      <c r="I31" s="150">
        <f t="shared" si="0"/>
        <v>0</v>
      </c>
      <c r="J31" s="152"/>
      <c r="K31" s="21"/>
      <c r="L31" s="20"/>
      <c r="M31" s="20"/>
      <c r="N31" s="80"/>
      <c r="O31" s="309"/>
      <c r="P31" s="309"/>
      <c r="Q31" s="306"/>
    </row>
    <row r="32" spans="1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15.6">
      <c r="B33" s="283" t="s">
        <v>42</v>
      </c>
      <c r="C33" s="283"/>
      <c r="D33" s="286" t="s">
        <v>6</v>
      </c>
      <c r="E33" s="286"/>
      <c r="F33" s="286"/>
      <c r="G33" s="286"/>
      <c r="H33" s="286"/>
      <c r="I33" s="286"/>
      <c r="J33" s="64" t="s">
        <v>44</v>
      </c>
      <c r="K33" s="286" t="s">
        <v>45</v>
      </c>
      <c r="L33" s="286"/>
      <c r="M33" s="280" t="s">
        <v>52</v>
      </c>
      <c r="N33" s="281"/>
      <c r="O33" s="281"/>
      <c r="P33" s="281"/>
      <c r="Q33" s="281"/>
    </row>
    <row r="34" spans="2:53" ht="26.25" customHeight="1">
      <c r="B34" s="274" t="s">
        <v>109</v>
      </c>
      <c r="C34" s="276"/>
      <c r="D34" s="287" t="s">
        <v>243</v>
      </c>
      <c r="E34" s="288"/>
      <c r="F34" s="288"/>
      <c r="G34" s="288"/>
      <c r="H34" s="288"/>
      <c r="I34" s="289"/>
      <c r="J34" s="284" t="s">
        <v>43</v>
      </c>
      <c r="K34" s="12" t="s">
        <v>3</v>
      </c>
      <c r="L34" s="60">
        <v>0</v>
      </c>
      <c r="M34" s="282" t="s">
        <v>206</v>
      </c>
      <c r="N34" s="282"/>
      <c r="O34" s="282"/>
      <c r="P34" s="282"/>
      <c r="Q34" s="282"/>
    </row>
    <row r="35" spans="2:53" ht="18" customHeight="1">
      <c r="B35" s="277"/>
      <c r="C35" s="279"/>
      <c r="D35" s="290"/>
      <c r="E35" s="291"/>
      <c r="F35" s="291"/>
      <c r="G35" s="291"/>
      <c r="H35" s="291"/>
      <c r="I35" s="292"/>
      <c r="J35" s="284"/>
      <c r="K35" s="12" t="s">
        <v>2</v>
      </c>
      <c r="L35" s="59"/>
      <c r="M35" s="282"/>
      <c r="N35" s="282"/>
      <c r="O35" s="282"/>
      <c r="P35" s="282"/>
      <c r="Q35" s="282"/>
    </row>
    <row r="36" spans="2:53" ht="18.75" customHeight="1">
      <c r="B36" s="270" t="s">
        <v>111</v>
      </c>
      <c r="C36" s="271"/>
      <c r="D36" s="293" t="s">
        <v>112</v>
      </c>
      <c r="E36" s="294"/>
      <c r="F36" s="294"/>
      <c r="G36" s="294"/>
      <c r="H36" s="294"/>
      <c r="I36" s="295"/>
      <c r="J36" s="285"/>
      <c r="K36" s="12" t="s">
        <v>3</v>
      </c>
      <c r="L36" s="61"/>
      <c r="M36" s="268" t="s">
        <v>4</v>
      </c>
      <c r="N36" s="268"/>
      <c r="O36" s="268"/>
      <c r="P36" s="268"/>
      <c r="Q36" s="268"/>
    </row>
    <row r="37" spans="2:53" ht="14.25" customHeight="1">
      <c r="B37" s="272"/>
      <c r="C37" s="273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268"/>
      <c r="N37" s="268"/>
      <c r="O37" s="268"/>
      <c r="P37" s="268"/>
      <c r="Q37" s="268"/>
    </row>
    <row r="38" spans="2:53" ht="15.6">
      <c r="B38" s="270"/>
      <c r="C38" s="271"/>
      <c r="D38" s="293" t="s">
        <v>5</v>
      </c>
      <c r="E38" s="294"/>
      <c r="F38" s="294"/>
      <c r="G38" s="294"/>
      <c r="H38" s="294"/>
      <c r="I38" s="295"/>
      <c r="J38" s="285"/>
      <c r="K38" s="12" t="s">
        <v>3</v>
      </c>
      <c r="L38" s="59"/>
      <c r="M38" s="392" t="s">
        <v>207</v>
      </c>
      <c r="N38" s="393"/>
      <c r="O38" s="393"/>
      <c r="P38" s="393"/>
      <c r="Q38" s="394"/>
    </row>
    <row r="39" spans="2:53" ht="15.6">
      <c r="B39" s="272"/>
      <c r="C39" s="273"/>
      <c r="D39" s="296"/>
      <c r="E39" s="297"/>
      <c r="F39" s="297"/>
      <c r="G39" s="297"/>
      <c r="H39" s="297"/>
      <c r="I39" s="298"/>
      <c r="J39" s="285"/>
      <c r="K39" s="12" t="s">
        <v>2</v>
      </c>
      <c r="L39" s="59"/>
      <c r="M39" s="395"/>
      <c r="N39" s="396"/>
      <c r="O39" s="396"/>
      <c r="P39" s="396"/>
      <c r="Q39" s="397"/>
    </row>
    <row r="40" spans="2:53" ht="15" customHeight="1">
      <c r="B40" s="274" t="s">
        <v>1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6"/>
      <c r="M40" s="268" t="s">
        <v>4</v>
      </c>
      <c r="N40" s="268"/>
      <c r="O40" s="268"/>
      <c r="P40" s="268"/>
      <c r="Q40" s="268"/>
    </row>
    <row r="41" spans="2:53" ht="29.25" customHeight="1">
      <c r="B41" s="277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68"/>
      <c r="N41" s="268"/>
      <c r="O41" s="268"/>
      <c r="P41" s="268"/>
      <c r="Q41" s="268"/>
    </row>
    <row r="42" spans="2:53">
      <c r="M42" s="11"/>
      <c r="N42" s="11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6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6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19">
    <mergeCell ref="B38:C39"/>
    <mergeCell ref="D38:I39"/>
    <mergeCell ref="J38:J39"/>
    <mergeCell ref="M38:Q39"/>
    <mergeCell ref="B40:L41"/>
    <mergeCell ref="M40:Q41"/>
    <mergeCell ref="J34:J35"/>
    <mergeCell ref="B36:C37"/>
    <mergeCell ref="D36:I37"/>
    <mergeCell ref="J36:J37"/>
    <mergeCell ref="M36:Q37"/>
    <mergeCell ref="O28:O29"/>
    <mergeCell ref="P28:P29"/>
    <mergeCell ref="Q28:Q29"/>
    <mergeCell ref="B30:B31"/>
    <mergeCell ref="C30:C31"/>
    <mergeCell ref="E30:E31"/>
    <mergeCell ref="O30:O31"/>
    <mergeCell ref="P30:P31"/>
    <mergeCell ref="Q30:Q31"/>
    <mergeCell ref="B18:B21"/>
    <mergeCell ref="B22:B27"/>
    <mergeCell ref="M24:M25"/>
    <mergeCell ref="N24:N25"/>
    <mergeCell ref="C26:C27"/>
    <mergeCell ref="E26:E27"/>
    <mergeCell ref="M26:M27"/>
    <mergeCell ref="N26:N27"/>
    <mergeCell ref="M34:Q35"/>
    <mergeCell ref="B33:C33"/>
    <mergeCell ref="D33:I33"/>
    <mergeCell ref="K33:L33"/>
    <mergeCell ref="M33:Q33"/>
    <mergeCell ref="B34:C35"/>
    <mergeCell ref="D34:I35"/>
    <mergeCell ref="O26:O27"/>
    <mergeCell ref="P26:P27"/>
    <mergeCell ref="Q26:Q27"/>
    <mergeCell ref="B28:B29"/>
    <mergeCell ref="C28:C29"/>
    <mergeCell ref="E28:E29"/>
    <mergeCell ref="M28:M29"/>
    <mergeCell ref="N28:N29"/>
    <mergeCell ref="C24:C25"/>
    <mergeCell ref="E24:E25"/>
    <mergeCell ref="O24:O25"/>
    <mergeCell ref="P24:P25"/>
    <mergeCell ref="C18:C19"/>
    <mergeCell ref="E18:E19"/>
    <mergeCell ref="O18:O19"/>
    <mergeCell ref="P18:P19"/>
    <mergeCell ref="C20:C21"/>
    <mergeCell ref="E20:E21"/>
    <mergeCell ref="M22:M23"/>
    <mergeCell ref="N22:N23"/>
    <mergeCell ref="C22:C23"/>
    <mergeCell ref="E22:E23"/>
    <mergeCell ref="O22:O23"/>
    <mergeCell ref="O20:O21"/>
    <mergeCell ref="M18:M19"/>
    <mergeCell ref="N18:N19"/>
    <mergeCell ref="M20:M21"/>
    <mergeCell ref="Q24:Q25"/>
    <mergeCell ref="Q20:Q21"/>
    <mergeCell ref="Q22:Q23"/>
    <mergeCell ref="Q18:Q19"/>
    <mergeCell ref="P16:P17"/>
    <mergeCell ref="Q16:Q17"/>
    <mergeCell ref="P22:P23"/>
    <mergeCell ref="P20:P21"/>
    <mergeCell ref="N20:N21"/>
    <mergeCell ref="H15:H17"/>
    <mergeCell ref="I15:L16"/>
    <mergeCell ref="M15:N16"/>
    <mergeCell ref="U12:W12"/>
    <mergeCell ref="U13:W13"/>
    <mergeCell ref="G15:G17"/>
    <mergeCell ref="U16:V16"/>
    <mergeCell ref="U14:V14"/>
    <mergeCell ref="B15:B17"/>
    <mergeCell ref="C15:C17"/>
    <mergeCell ref="D15:D17"/>
    <mergeCell ref="E15:E17"/>
    <mergeCell ref="F15:F17"/>
    <mergeCell ref="U15:V15"/>
    <mergeCell ref="O16:O17"/>
    <mergeCell ref="U17:V17"/>
    <mergeCell ref="O15:Q15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M13:Q13"/>
    <mergeCell ref="D14:I14"/>
    <mergeCell ref="N14:P14"/>
    <mergeCell ref="B13:C13"/>
    <mergeCell ref="D13:I13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82BE-E6C8-42B3-B357-9F1410056693}">
  <sheetPr>
    <tabColor rgb="FFFFFF00"/>
  </sheetPr>
  <dimension ref="B1:IQ75"/>
  <sheetViews>
    <sheetView topLeftCell="A7" zoomScale="70" zoomScaleNormal="70" workbookViewId="0">
      <selection activeCell="B12" sqref="B12:C12"/>
    </sheetView>
  </sheetViews>
  <sheetFormatPr baseColWidth="10" defaultColWidth="12.5546875" defaultRowHeight="15.6"/>
  <cols>
    <col min="1" max="1" width="6.6640625" style="1" customWidth="1"/>
    <col min="2" max="2" width="45.44140625" style="1" customWidth="1"/>
    <col min="3" max="3" width="86.88671875" style="1" customWidth="1"/>
    <col min="4" max="4" width="16.88671875" style="1" customWidth="1"/>
    <col min="5" max="5" width="13.88671875" style="1" customWidth="1"/>
    <col min="6" max="6" width="16.6640625" style="1" customWidth="1"/>
    <col min="7" max="7" width="18" style="1" customWidth="1"/>
    <col min="8" max="8" width="22.88671875" style="102" customWidth="1"/>
    <col min="9" max="9" width="18.5546875" style="1" customWidth="1"/>
    <col min="10" max="10" width="20.88671875" style="3" customWidth="1"/>
    <col min="11" max="11" width="13.5546875" style="1" customWidth="1"/>
    <col min="12" max="12" width="15.88671875" style="1" customWidth="1"/>
    <col min="13" max="13" width="14.88671875" style="2" customWidth="1"/>
    <col min="14" max="14" width="21.109375" style="2" customWidth="1"/>
    <col min="15" max="17" width="16.88671875" style="1" customWidth="1"/>
    <col min="18" max="18" width="16.44140625" style="1" customWidth="1"/>
    <col min="19" max="19" width="12.5546875" style="1"/>
    <col min="20" max="20" width="14.44140625" style="1" customWidth="1"/>
    <col min="21" max="21" width="18.5546875" style="1" customWidth="1"/>
    <col min="22" max="22" width="33.88671875" style="1" customWidth="1"/>
    <col min="23" max="23" width="12.5546875" style="1" hidden="1" customWidth="1"/>
    <col min="24" max="24" width="24.33203125" style="1" customWidth="1"/>
    <col min="25" max="25" width="22.5546875" style="1" customWidth="1"/>
    <col min="26" max="27" width="12.5546875" style="1"/>
    <col min="28" max="28" width="16.88671875" style="1" customWidth="1"/>
    <col min="29" max="29" width="12.554687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5546875" style="1"/>
  </cols>
  <sheetData>
    <row r="1" spans="2:251" ht="22.5" customHeight="1"/>
    <row r="2" spans="2:251" s="33" customFormat="1" ht="37.5" customHeight="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190" t="s">
        <v>31</v>
      </c>
      <c r="M2" s="191"/>
      <c r="N2" s="191"/>
      <c r="O2" s="192"/>
      <c r="P2" s="184"/>
      <c r="Q2" s="185"/>
      <c r="R2" s="55"/>
    </row>
    <row r="3" spans="2:251" s="33" customFormat="1" ht="37.5" customHeight="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190" t="s">
        <v>28</v>
      </c>
      <c r="M3" s="191"/>
      <c r="N3" s="191"/>
      <c r="O3" s="192"/>
      <c r="P3" s="186"/>
      <c r="Q3" s="187"/>
      <c r="R3" s="55"/>
    </row>
    <row r="4" spans="2:251" s="33" customFormat="1" ht="33.75" customHeight="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190" t="s">
        <v>29</v>
      </c>
      <c r="M4" s="191"/>
      <c r="N4" s="191"/>
      <c r="O4" s="192"/>
      <c r="P4" s="186"/>
      <c r="Q4" s="187"/>
      <c r="R4" s="55"/>
    </row>
    <row r="5" spans="2:251" s="33" customFormat="1" ht="38.25" customHeight="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190" t="s">
        <v>30</v>
      </c>
      <c r="M5" s="191"/>
      <c r="N5" s="191"/>
      <c r="O5" s="19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138" t="s">
        <v>37</v>
      </c>
      <c r="C7" s="138" t="s">
        <v>151</v>
      </c>
      <c r="D7" s="250" t="s">
        <v>152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138" t="s">
        <v>25</v>
      </c>
      <c r="C8" s="138" t="s">
        <v>228</v>
      </c>
      <c r="D8" s="230" t="s">
        <v>233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153</v>
      </c>
      <c r="C9" s="247"/>
      <c r="D9" s="220"/>
      <c r="E9" s="220"/>
      <c r="F9" s="220"/>
      <c r="G9" s="220"/>
      <c r="H9" s="220"/>
      <c r="I9" s="221"/>
      <c r="J9" s="231" t="s">
        <v>24</v>
      </c>
      <c r="K9" s="232"/>
      <c r="L9" s="23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154</v>
      </c>
      <c r="C10" s="247"/>
      <c r="D10" s="220"/>
      <c r="E10" s="220"/>
      <c r="F10" s="220"/>
      <c r="G10" s="220"/>
      <c r="H10" s="220"/>
      <c r="I10" s="221"/>
      <c r="J10" s="234"/>
      <c r="K10" s="235"/>
      <c r="L10" s="23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51" customHeight="1">
      <c r="B11" s="301" t="s">
        <v>155</v>
      </c>
      <c r="C11" s="302"/>
      <c r="D11" s="223"/>
      <c r="E11" s="223"/>
      <c r="F11" s="223"/>
      <c r="G11" s="223"/>
      <c r="H11" s="223"/>
      <c r="I11" s="224"/>
      <c r="J11" s="234"/>
      <c r="K11" s="235"/>
      <c r="L11" s="236"/>
      <c r="M11" s="52"/>
      <c r="N11" s="225" t="s">
        <v>156</v>
      </c>
      <c r="O11" s="226"/>
      <c r="P11" s="227"/>
      <c r="Q11" s="51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4.25" customHeight="1">
      <c r="B12" s="301" t="s">
        <v>157</v>
      </c>
      <c r="C12" s="302"/>
      <c r="D12" s="223"/>
      <c r="E12" s="223"/>
      <c r="F12" s="223"/>
      <c r="G12" s="223"/>
      <c r="H12" s="223"/>
      <c r="I12" s="224"/>
      <c r="J12" s="234"/>
      <c r="K12" s="235"/>
      <c r="L12" s="236"/>
      <c r="M12" s="48"/>
      <c r="N12" s="243"/>
      <c r="O12" s="244"/>
      <c r="P12" s="245"/>
      <c r="Q12" s="47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46" t="s">
        <v>244</v>
      </c>
      <c r="C13" s="247"/>
      <c r="D13" s="220"/>
      <c r="E13" s="220"/>
      <c r="F13" s="220"/>
      <c r="G13" s="220"/>
      <c r="H13" s="220"/>
      <c r="I13" s="221"/>
      <c r="J13" s="234"/>
      <c r="K13" s="235"/>
      <c r="L13" s="236"/>
      <c r="M13" s="46"/>
      <c r="N13" s="254"/>
      <c r="O13" s="255"/>
      <c r="P13" s="256"/>
      <c r="Q13" s="4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66" customHeight="1">
      <c r="B14" s="400" t="s">
        <v>245</v>
      </c>
      <c r="C14" s="401"/>
      <c r="D14" s="401"/>
      <c r="E14" s="401"/>
      <c r="F14" s="401"/>
      <c r="G14" s="401"/>
      <c r="H14" s="401"/>
      <c r="I14" s="402"/>
      <c r="J14" s="234"/>
      <c r="K14" s="235"/>
      <c r="L14" s="236"/>
      <c r="M14" s="103"/>
      <c r="N14" s="403"/>
      <c r="O14" s="404"/>
      <c r="P14" s="405"/>
      <c r="Q14" s="104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204" t="s">
        <v>35</v>
      </c>
      <c r="C15" s="260" t="s">
        <v>33</v>
      </c>
      <c r="D15" s="204" t="s">
        <v>39</v>
      </c>
      <c r="E15" s="204" t="s">
        <v>19</v>
      </c>
      <c r="F15" s="204" t="s">
        <v>46</v>
      </c>
      <c r="G15" s="261" t="s">
        <v>41</v>
      </c>
      <c r="H15" s="204" t="s">
        <v>36</v>
      </c>
      <c r="I15" s="204" t="s">
        <v>34</v>
      </c>
      <c r="J15" s="204"/>
      <c r="K15" s="204"/>
      <c r="L15" s="204"/>
      <c r="M15" s="204" t="s">
        <v>18</v>
      </c>
      <c r="N15" s="204"/>
      <c r="O15" s="205" t="s">
        <v>17</v>
      </c>
      <c r="P15" s="205"/>
      <c r="Q15" s="205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204"/>
      <c r="C16" s="260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 t="s">
        <v>16</v>
      </c>
      <c r="P16" s="204" t="s">
        <v>15</v>
      </c>
      <c r="Q16" s="26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204"/>
      <c r="C17" s="260"/>
      <c r="D17" s="204"/>
      <c r="E17" s="204"/>
      <c r="F17" s="204"/>
      <c r="G17" s="204"/>
      <c r="H17" s="204"/>
      <c r="I17" s="62" t="s">
        <v>13</v>
      </c>
      <c r="J17" s="62" t="s">
        <v>12</v>
      </c>
      <c r="K17" s="62" t="s">
        <v>11</v>
      </c>
      <c r="L17" s="63" t="s">
        <v>10</v>
      </c>
      <c r="M17" s="32" t="s">
        <v>9</v>
      </c>
      <c r="N17" s="31" t="s">
        <v>8</v>
      </c>
      <c r="O17" s="204"/>
      <c r="P17" s="204"/>
      <c r="Q17" s="26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14" t="s">
        <v>246</v>
      </c>
      <c r="C18" s="398" t="s">
        <v>158</v>
      </c>
      <c r="D18" s="58" t="s">
        <v>38</v>
      </c>
      <c r="E18" s="300" t="s">
        <v>32</v>
      </c>
      <c r="F18" s="27">
        <v>20000</v>
      </c>
      <c r="G18" s="58" t="s">
        <v>38</v>
      </c>
      <c r="H18" s="175">
        <v>169200000</v>
      </c>
      <c r="I18" s="25">
        <f>H18</f>
        <v>169200000</v>
      </c>
      <c r="J18" s="23"/>
      <c r="K18" s="24"/>
      <c r="L18" s="23"/>
      <c r="M18" s="87"/>
      <c r="N18" s="87"/>
      <c r="O18" s="200">
        <f>+F19/F18</f>
        <v>0</v>
      </c>
      <c r="P18" s="200">
        <f>+H19/H18</f>
        <v>0</v>
      </c>
      <c r="Q18" s="352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29.4" customHeight="1">
      <c r="B19" s="356"/>
      <c r="C19" s="398"/>
      <c r="D19" s="58" t="s">
        <v>2</v>
      </c>
      <c r="E19" s="300"/>
      <c r="F19" s="27"/>
      <c r="G19" s="58" t="s">
        <v>40</v>
      </c>
      <c r="H19" s="175">
        <v>0</v>
      </c>
      <c r="I19" s="25"/>
      <c r="J19" s="23"/>
      <c r="K19" s="24"/>
      <c r="L19" s="23"/>
      <c r="M19" s="87"/>
      <c r="N19" s="87"/>
      <c r="O19" s="200"/>
      <c r="P19" s="200"/>
      <c r="Q19" s="352"/>
      <c r="T19" s="5"/>
      <c r="U19" s="56"/>
      <c r="V19" s="56"/>
      <c r="X19" s="4"/>
      <c r="Z19" s="30"/>
      <c r="AA19" s="6"/>
      <c r="AB19" s="28"/>
    </row>
    <row r="20" spans="2:251" ht="27" customHeight="1">
      <c r="B20" s="356"/>
      <c r="C20" s="398" t="s">
        <v>159</v>
      </c>
      <c r="D20" s="58" t="s">
        <v>3</v>
      </c>
      <c r="E20" s="300" t="s">
        <v>32</v>
      </c>
      <c r="F20" s="27">
        <v>15000</v>
      </c>
      <c r="G20" s="58" t="s">
        <v>3</v>
      </c>
      <c r="H20" s="175">
        <v>988400000</v>
      </c>
      <c r="I20" s="25">
        <f t="shared" ref="I20:I30" si="0">H20</f>
        <v>988400000</v>
      </c>
      <c r="J20" s="20"/>
      <c r="K20" s="24"/>
      <c r="L20" s="20"/>
      <c r="M20" s="87"/>
      <c r="N20" s="87"/>
      <c r="O20" s="200">
        <f>F21/F20</f>
        <v>0</v>
      </c>
      <c r="P20" s="200">
        <f t="shared" ref="P20" si="1">H21/H20</f>
        <v>0</v>
      </c>
      <c r="Q20" s="352" t="e">
        <f t="shared" ref="Q20" si="2">+(O20*O20)/P20</f>
        <v>#DIV/0!</v>
      </c>
      <c r="X20" s="29"/>
      <c r="Z20" s="30"/>
      <c r="AA20" s="6"/>
      <c r="AB20" s="28"/>
    </row>
    <row r="21" spans="2:251" ht="27" customHeight="1">
      <c r="B21" s="356"/>
      <c r="C21" s="398"/>
      <c r="D21" s="58" t="s">
        <v>2</v>
      </c>
      <c r="E21" s="300"/>
      <c r="F21" s="27"/>
      <c r="G21" s="58" t="s">
        <v>40</v>
      </c>
      <c r="H21" s="160">
        <v>0</v>
      </c>
      <c r="I21" s="25"/>
      <c r="J21" s="20"/>
      <c r="K21" s="24"/>
      <c r="L21" s="20"/>
      <c r="M21" s="20"/>
      <c r="N21" s="80"/>
      <c r="O21" s="200"/>
      <c r="P21" s="200"/>
      <c r="Q21" s="352"/>
      <c r="X21" s="29"/>
      <c r="Z21" s="30"/>
      <c r="AA21" s="6"/>
      <c r="AB21" s="28"/>
    </row>
    <row r="22" spans="2:251" ht="24" customHeight="1">
      <c r="B22" s="356"/>
      <c r="C22" s="398" t="s">
        <v>160</v>
      </c>
      <c r="D22" s="58" t="s">
        <v>3</v>
      </c>
      <c r="E22" s="300" t="s">
        <v>127</v>
      </c>
      <c r="F22" s="105">
        <v>0.9</v>
      </c>
      <c r="G22" s="58" t="s">
        <v>3</v>
      </c>
      <c r="H22" s="175">
        <v>98400000</v>
      </c>
      <c r="I22" s="25">
        <f t="shared" si="0"/>
        <v>98400000</v>
      </c>
      <c r="J22" s="23"/>
      <c r="K22" s="24"/>
      <c r="L22" s="23"/>
      <c r="M22" s="87"/>
      <c r="N22" s="87"/>
      <c r="O22" s="200">
        <f t="shared" ref="O22" si="3">F23/F22</f>
        <v>0</v>
      </c>
      <c r="P22" s="200">
        <f t="shared" ref="P22" si="4">H23/H22</f>
        <v>0</v>
      </c>
      <c r="Q22" s="352" t="e">
        <f t="shared" ref="Q22" si="5">+(O22*O22)/P22</f>
        <v>#DIV/0!</v>
      </c>
      <c r="X22" s="29"/>
    </row>
    <row r="23" spans="2:251" ht="24" customHeight="1">
      <c r="B23" s="356"/>
      <c r="C23" s="398"/>
      <c r="D23" s="58" t="s">
        <v>2</v>
      </c>
      <c r="E23" s="300"/>
      <c r="F23" s="105"/>
      <c r="G23" s="58" t="s">
        <v>40</v>
      </c>
      <c r="H23" s="160">
        <v>0</v>
      </c>
      <c r="I23" s="25"/>
      <c r="J23" s="23"/>
      <c r="K23" s="24"/>
      <c r="L23" s="23"/>
      <c r="M23" s="23"/>
      <c r="N23" s="80"/>
      <c r="O23" s="200"/>
      <c r="P23" s="200"/>
      <c r="Q23" s="352"/>
      <c r="AB23" s="28"/>
    </row>
    <row r="24" spans="2:251" ht="25.5" customHeight="1">
      <c r="B24" s="356"/>
      <c r="C24" s="398" t="s">
        <v>161</v>
      </c>
      <c r="D24" s="58" t="s">
        <v>3</v>
      </c>
      <c r="E24" s="300" t="s">
        <v>127</v>
      </c>
      <c r="F24" s="106">
        <v>0.6</v>
      </c>
      <c r="G24" s="58" t="s">
        <v>3</v>
      </c>
      <c r="H24" s="175">
        <v>144000000</v>
      </c>
      <c r="I24" s="25">
        <f t="shared" si="0"/>
        <v>144000000</v>
      </c>
      <c r="J24" s="23"/>
      <c r="K24" s="24"/>
      <c r="L24" s="23"/>
      <c r="M24" s="87"/>
      <c r="N24" s="87"/>
      <c r="O24" s="200">
        <f>F25/F24</f>
        <v>0</v>
      </c>
      <c r="P24" s="200">
        <f>H25/H24</f>
        <v>0</v>
      </c>
      <c r="Q24" s="352" t="e">
        <f t="shared" ref="Q24" si="6">+(O24*O24)/P24</f>
        <v>#DIV/0!</v>
      </c>
    </row>
    <row r="25" spans="2:251" ht="24" customHeight="1">
      <c r="B25" s="356"/>
      <c r="C25" s="398"/>
      <c r="D25" s="58" t="s">
        <v>2</v>
      </c>
      <c r="E25" s="300"/>
      <c r="F25" s="106"/>
      <c r="G25" s="58" t="s">
        <v>40</v>
      </c>
      <c r="H25" s="175"/>
      <c r="I25" s="25"/>
      <c r="J25" s="23"/>
      <c r="K25" s="24"/>
      <c r="L25" s="23"/>
      <c r="M25" s="23"/>
      <c r="N25" s="80"/>
      <c r="O25" s="200"/>
      <c r="P25" s="200"/>
      <c r="Q25" s="352"/>
    </row>
    <row r="26" spans="2:251" ht="30.6" customHeight="1">
      <c r="B26" s="356"/>
      <c r="C26" s="398" t="s">
        <v>162</v>
      </c>
      <c r="D26" s="58" t="s">
        <v>3</v>
      </c>
      <c r="E26" s="300" t="s">
        <v>32</v>
      </c>
      <c r="F26" s="22">
        <v>1</v>
      </c>
      <c r="G26" s="58" t="s">
        <v>3</v>
      </c>
      <c r="H26" s="175">
        <v>60000000</v>
      </c>
      <c r="I26" s="25">
        <f t="shared" si="0"/>
        <v>60000000</v>
      </c>
      <c r="J26" s="23"/>
      <c r="K26" s="24"/>
      <c r="L26" s="23"/>
      <c r="M26" s="23"/>
      <c r="N26" s="80"/>
      <c r="O26" s="200">
        <f>F27/F26</f>
        <v>0</v>
      </c>
      <c r="P26" s="200">
        <f>H27/H26</f>
        <v>0</v>
      </c>
      <c r="Q26" s="352" t="e">
        <f t="shared" ref="Q26" si="7">+(O26*O26)/P26</f>
        <v>#DIV/0!</v>
      </c>
    </row>
    <row r="27" spans="2:251" ht="20.399999999999999" customHeight="1">
      <c r="B27" s="356"/>
      <c r="C27" s="398"/>
      <c r="D27" s="58" t="s">
        <v>2</v>
      </c>
      <c r="E27" s="300"/>
      <c r="F27" s="22"/>
      <c r="G27" s="58" t="s">
        <v>40</v>
      </c>
      <c r="H27" s="175"/>
      <c r="I27" s="25"/>
      <c r="J27" s="23"/>
      <c r="K27" s="24"/>
      <c r="L27" s="23"/>
      <c r="M27" s="23"/>
      <c r="N27" s="80"/>
      <c r="O27" s="200"/>
      <c r="P27" s="200"/>
      <c r="Q27" s="352"/>
      <c r="R27" s="108"/>
    </row>
    <row r="28" spans="2:251" ht="26.4" customHeight="1">
      <c r="B28" s="356"/>
      <c r="C28" s="399" t="s">
        <v>163</v>
      </c>
      <c r="D28" s="58" t="s">
        <v>3</v>
      </c>
      <c r="E28" s="300" t="s">
        <v>32</v>
      </c>
      <c r="F28" s="22">
        <v>100</v>
      </c>
      <c r="G28" s="58" t="s">
        <v>3</v>
      </c>
      <c r="H28" s="175">
        <v>100000000</v>
      </c>
      <c r="I28" s="25">
        <f t="shared" si="0"/>
        <v>100000000</v>
      </c>
      <c r="J28" s="23"/>
      <c r="K28" s="24"/>
      <c r="L28" s="26"/>
      <c r="M28" s="154"/>
      <c r="N28" s="154"/>
      <c r="O28" s="200">
        <f>F29/F28</f>
        <v>0</v>
      </c>
      <c r="P28" s="200">
        <f>H29/H28</f>
        <v>0</v>
      </c>
      <c r="Q28" s="352" t="e">
        <f t="shared" ref="Q28" si="8">+(O28*O28)/P28</f>
        <v>#DIV/0!</v>
      </c>
    </row>
    <row r="29" spans="2:251" ht="18" customHeight="1">
      <c r="B29" s="356"/>
      <c r="C29" s="399"/>
      <c r="D29" s="58" t="s">
        <v>2</v>
      </c>
      <c r="E29" s="300"/>
      <c r="F29" s="22"/>
      <c r="G29" s="58" t="s">
        <v>40</v>
      </c>
      <c r="H29" s="75">
        <v>0</v>
      </c>
      <c r="I29" s="25"/>
      <c r="J29" s="20"/>
      <c r="K29" s="24"/>
      <c r="L29" s="23"/>
      <c r="M29" s="20"/>
      <c r="N29" s="80"/>
      <c r="O29" s="200"/>
      <c r="P29" s="200"/>
      <c r="Q29" s="352"/>
    </row>
    <row r="30" spans="2:251" ht="22.5" customHeight="1">
      <c r="B30" s="356"/>
      <c r="C30" s="260" t="s">
        <v>7</v>
      </c>
      <c r="D30" s="58" t="s">
        <v>3</v>
      </c>
      <c r="E30" s="300"/>
      <c r="F30" s="105"/>
      <c r="G30" s="58" t="s">
        <v>3</v>
      </c>
      <c r="H30" s="78">
        <f>H18+H20+H22+H24+H26+H28</f>
        <v>1560000000</v>
      </c>
      <c r="I30" s="25">
        <f t="shared" si="0"/>
        <v>1560000000</v>
      </c>
      <c r="J30" s="23"/>
      <c r="K30" s="23"/>
      <c r="L30" s="23"/>
      <c r="M30" s="23"/>
      <c r="N30" s="80"/>
      <c r="O30" s="200" t="e">
        <f>F31/F30</f>
        <v>#DIV/0!</v>
      </c>
      <c r="P30" s="200">
        <f>H31/H30</f>
        <v>0</v>
      </c>
      <c r="Q30" s="352" t="e">
        <f t="shared" ref="Q30" si="9">+(O30*O30)/P30</f>
        <v>#DIV/0!</v>
      </c>
    </row>
    <row r="31" spans="2:251" ht="22.5" customHeight="1">
      <c r="B31" s="356"/>
      <c r="C31" s="260"/>
      <c r="D31" s="58" t="s">
        <v>2</v>
      </c>
      <c r="E31" s="300"/>
      <c r="F31" s="105"/>
      <c r="G31" s="58" t="s">
        <v>40</v>
      </c>
      <c r="H31" s="160"/>
      <c r="I31" s="25"/>
      <c r="J31" s="20"/>
      <c r="K31" s="21"/>
      <c r="L31" s="20"/>
      <c r="M31" s="20"/>
      <c r="N31" s="80"/>
      <c r="O31" s="200"/>
      <c r="P31" s="200"/>
      <c r="Q31" s="352"/>
    </row>
    <row r="32" spans="2:251">
      <c r="B32" s="1" t="s">
        <v>164</v>
      </c>
      <c r="D32" s="19"/>
      <c r="H32" s="110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>
      <c r="B33" s="283" t="s">
        <v>42</v>
      </c>
      <c r="C33" s="283"/>
      <c r="D33" s="286" t="s">
        <v>6</v>
      </c>
      <c r="E33" s="286"/>
      <c r="F33" s="286"/>
      <c r="G33" s="286"/>
      <c r="H33" s="286"/>
      <c r="I33" s="286"/>
      <c r="J33" s="64" t="s">
        <v>44</v>
      </c>
      <c r="K33" s="286" t="s">
        <v>45</v>
      </c>
      <c r="L33" s="286"/>
      <c r="M33" s="280" t="s">
        <v>80</v>
      </c>
      <c r="N33" s="281"/>
      <c r="O33" s="281"/>
      <c r="P33" s="281"/>
      <c r="Q33" s="281"/>
    </row>
    <row r="34" spans="2:53" ht="26.25" customHeight="1">
      <c r="B34" s="274" t="s">
        <v>165</v>
      </c>
      <c r="C34" s="276"/>
      <c r="D34" s="287" t="s">
        <v>65</v>
      </c>
      <c r="E34" s="288"/>
      <c r="F34" s="288"/>
      <c r="G34" s="288"/>
      <c r="H34" s="288"/>
      <c r="I34" s="289"/>
      <c r="J34" s="284" t="s">
        <v>43</v>
      </c>
      <c r="K34" s="12" t="s">
        <v>3</v>
      </c>
      <c r="L34" s="60"/>
      <c r="M34" s="282" t="s">
        <v>110</v>
      </c>
      <c r="N34" s="282"/>
      <c r="O34" s="282"/>
      <c r="P34" s="282"/>
      <c r="Q34" s="282"/>
    </row>
    <row r="35" spans="2:53" ht="18" customHeight="1">
      <c r="B35" s="277"/>
      <c r="C35" s="279"/>
      <c r="D35" s="290"/>
      <c r="E35" s="291"/>
      <c r="F35" s="291"/>
      <c r="G35" s="291"/>
      <c r="H35" s="291"/>
      <c r="I35" s="292"/>
      <c r="J35" s="284"/>
      <c r="K35" s="12" t="s">
        <v>2</v>
      </c>
      <c r="L35" s="59"/>
      <c r="M35" s="282"/>
      <c r="N35" s="282"/>
      <c r="O35" s="282"/>
      <c r="P35" s="282"/>
      <c r="Q35" s="282"/>
    </row>
    <row r="36" spans="2:53" ht="18.75" customHeight="1">
      <c r="B36" s="270"/>
      <c r="C36" s="271"/>
      <c r="D36" s="293" t="s">
        <v>5</v>
      </c>
      <c r="E36" s="294"/>
      <c r="F36" s="294"/>
      <c r="G36" s="294"/>
      <c r="H36" s="294"/>
      <c r="I36" s="295"/>
      <c r="J36" s="285"/>
      <c r="K36" s="12" t="s">
        <v>3</v>
      </c>
      <c r="L36" s="61"/>
      <c r="M36" s="268" t="s">
        <v>247</v>
      </c>
      <c r="N36" s="268"/>
      <c r="O36" s="268"/>
      <c r="P36" s="268"/>
      <c r="Q36" s="268"/>
    </row>
    <row r="37" spans="2:53" ht="14.25" customHeight="1">
      <c r="B37" s="272"/>
      <c r="C37" s="273"/>
      <c r="D37" s="296"/>
      <c r="E37" s="297"/>
      <c r="F37" s="297"/>
      <c r="G37" s="297"/>
      <c r="H37" s="297"/>
      <c r="I37" s="298"/>
      <c r="J37" s="285"/>
      <c r="K37" s="12" t="s">
        <v>2</v>
      </c>
      <c r="L37" s="59"/>
      <c r="M37" s="268"/>
      <c r="N37" s="268"/>
      <c r="O37" s="268"/>
      <c r="P37" s="268"/>
      <c r="Q37" s="268"/>
    </row>
    <row r="38" spans="2:53">
      <c r="B38" s="270"/>
      <c r="C38" s="271"/>
      <c r="D38" s="293" t="s">
        <v>5</v>
      </c>
      <c r="E38" s="294"/>
      <c r="F38" s="294"/>
      <c r="G38" s="294"/>
      <c r="H38" s="294"/>
      <c r="I38" s="295"/>
      <c r="J38" s="285"/>
      <c r="K38" s="12" t="s">
        <v>3</v>
      </c>
      <c r="L38" s="59"/>
      <c r="M38" s="269"/>
      <c r="N38" s="269"/>
      <c r="O38" s="269"/>
      <c r="P38" s="269"/>
      <c r="Q38" s="269"/>
    </row>
    <row r="39" spans="2:53">
      <c r="B39" s="272"/>
      <c r="C39" s="273"/>
      <c r="D39" s="296"/>
      <c r="E39" s="297"/>
      <c r="F39" s="297"/>
      <c r="G39" s="297"/>
      <c r="H39" s="297"/>
      <c r="I39" s="298"/>
      <c r="J39" s="285"/>
      <c r="K39" s="12" t="s">
        <v>2</v>
      </c>
      <c r="L39" s="59"/>
      <c r="M39" s="269"/>
      <c r="N39" s="269"/>
      <c r="O39" s="269"/>
      <c r="P39" s="269"/>
      <c r="Q39" s="269"/>
    </row>
    <row r="40" spans="2:53" ht="15" customHeight="1">
      <c r="B40" s="274" t="s">
        <v>1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6"/>
      <c r="M40" s="268" t="s">
        <v>0</v>
      </c>
      <c r="N40" s="268"/>
      <c r="O40" s="268"/>
      <c r="P40" s="268"/>
      <c r="Q40" s="268"/>
    </row>
    <row r="41" spans="2:53" ht="29.25" customHeight="1">
      <c r="B41" s="277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268"/>
      <c r="N41" s="268"/>
      <c r="O41" s="268"/>
      <c r="P41" s="268"/>
      <c r="Q41" s="268"/>
    </row>
    <row r="42" spans="2:53">
      <c r="M42" s="11"/>
      <c r="N42" s="11"/>
    </row>
    <row r="43" spans="2:53">
      <c r="H43" s="111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05">
    <mergeCell ref="N11:P11"/>
    <mergeCell ref="N12:P12"/>
    <mergeCell ref="N13:P13"/>
    <mergeCell ref="N14:P14"/>
    <mergeCell ref="C6:Q6"/>
    <mergeCell ref="D7:Q7"/>
    <mergeCell ref="D8:Q8"/>
    <mergeCell ref="B9:C9"/>
    <mergeCell ref="D9:I9"/>
    <mergeCell ref="J9:L14"/>
    <mergeCell ref="M9:Q9"/>
    <mergeCell ref="B10:C10"/>
    <mergeCell ref="D10:I10"/>
    <mergeCell ref="N10:P10"/>
    <mergeCell ref="B11:C11"/>
    <mergeCell ref="D11:I11"/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U11:W11"/>
    <mergeCell ref="B12:C12"/>
    <mergeCell ref="D12:I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U13:W13"/>
    <mergeCell ref="B14:I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P24:P25"/>
    <mergeCell ref="Q24:Q25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C30:C31"/>
    <mergeCell ref="E30:E31"/>
    <mergeCell ref="O30:O31"/>
    <mergeCell ref="P30:P31"/>
    <mergeCell ref="Q30:Q31"/>
    <mergeCell ref="B33:C33"/>
    <mergeCell ref="D33:I33"/>
    <mergeCell ref="K33:L33"/>
    <mergeCell ref="M33:Q33"/>
    <mergeCell ref="B18:B31"/>
    <mergeCell ref="C26:C27"/>
    <mergeCell ref="E26:E27"/>
    <mergeCell ref="O26:O27"/>
    <mergeCell ref="P26:P27"/>
    <mergeCell ref="Q26:Q27"/>
    <mergeCell ref="C28:C29"/>
    <mergeCell ref="E28:E29"/>
    <mergeCell ref="O28:O29"/>
    <mergeCell ref="P28:P29"/>
    <mergeCell ref="Q28:Q29"/>
    <mergeCell ref="Q22:Q23"/>
    <mergeCell ref="C24:C25"/>
    <mergeCell ref="E24:E25"/>
    <mergeCell ref="O24:O25"/>
    <mergeCell ref="B38:C39"/>
    <mergeCell ref="D38:I39"/>
    <mergeCell ref="J38:J39"/>
    <mergeCell ref="M38:Q39"/>
    <mergeCell ref="B40:L41"/>
    <mergeCell ref="M40:Q41"/>
    <mergeCell ref="B34:C35"/>
    <mergeCell ref="D34:I35"/>
    <mergeCell ref="J34:J35"/>
    <mergeCell ref="M34:Q35"/>
    <mergeCell ref="B36:C37"/>
    <mergeCell ref="D36:I37"/>
    <mergeCell ref="J36:J37"/>
    <mergeCell ref="M36:Q3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014A-E8F2-4D12-9621-720E0FB2E793}">
  <sheetPr>
    <tabColor rgb="FFFFFF00"/>
  </sheetPr>
  <dimension ref="B1:IQ85"/>
  <sheetViews>
    <sheetView topLeftCell="A21" zoomScale="50" zoomScaleNormal="50" workbookViewId="0">
      <selection activeCell="K30" sqref="K30"/>
    </sheetView>
  </sheetViews>
  <sheetFormatPr baseColWidth="10" defaultColWidth="12.44140625" defaultRowHeight="15"/>
  <cols>
    <col min="1" max="1" width="6.6640625" style="1" customWidth="1"/>
    <col min="2" max="2" width="45.44140625" style="1" customWidth="1"/>
    <col min="3" max="3" width="85.109375" style="1" customWidth="1"/>
    <col min="4" max="4" width="15" style="1" customWidth="1"/>
    <col min="5" max="5" width="21.77734375" style="1" customWidth="1"/>
    <col min="6" max="6" width="18.44140625" style="1" customWidth="1"/>
    <col min="7" max="7" width="18" style="1" customWidth="1"/>
    <col min="8" max="8" width="26.109375" style="1" customWidth="1"/>
    <col min="9" max="9" width="12" style="1" customWidth="1"/>
    <col min="10" max="10" width="12.6640625" style="3" customWidth="1"/>
    <col min="11" max="11" width="17.44140625" style="1" customWidth="1"/>
    <col min="12" max="12" width="13.33203125" style="1" customWidth="1"/>
    <col min="13" max="13" width="16.44140625" style="2" customWidth="1"/>
    <col min="14" max="14" width="23.6640625" style="2" customWidth="1"/>
    <col min="15" max="15" width="16.88671875" style="1" customWidth="1"/>
    <col min="16" max="17" width="19.44140625" style="1" customWidth="1"/>
    <col min="18" max="18" width="2.88671875" style="1" customWidth="1"/>
    <col min="19" max="19" width="12.44140625" style="1"/>
    <col min="20" max="20" width="14.44140625" style="1" customWidth="1"/>
    <col min="21" max="21" width="18.44140625" style="1" customWidth="1"/>
    <col min="22" max="22" width="33.88671875" style="1" customWidth="1"/>
    <col min="23" max="23" width="12.44140625" style="1" hidden="1" customWidth="1"/>
    <col min="24" max="24" width="24.33203125" style="1" customWidth="1"/>
    <col min="25" max="25" width="22.44140625" style="1" customWidth="1"/>
    <col min="26" max="27" width="12.44140625" style="1"/>
    <col min="28" max="28" width="16.88671875" style="1" customWidth="1"/>
    <col min="29" max="29" width="12.4414062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44140625" style="1"/>
  </cols>
  <sheetData>
    <row r="1" spans="2:251" ht="22.5" customHeight="1"/>
    <row r="2" spans="2:251" s="33" customFormat="1" ht="2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250" t="s">
        <v>31</v>
      </c>
      <c r="M2" s="251"/>
      <c r="N2" s="251"/>
      <c r="O2" s="252"/>
      <c r="P2" s="184"/>
      <c r="Q2" s="185"/>
      <c r="R2" s="55"/>
    </row>
    <row r="3" spans="2:251" s="33" customFormat="1" ht="2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250" t="s">
        <v>28</v>
      </c>
      <c r="M3" s="251"/>
      <c r="N3" s="251"/>
      <c r="O3" s="252"/>
      <c r="P3" s="186"/>
      <c r="Q3" s="187"/>
      <c r="R3" s="55"/>
    </row>
    <row r="4" spans="2:251" s="33" customFormat="1" ht="2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250" t="s">
        <v>29</v>
      </c>
      <c r="M4" s="251"/>
      <c r="N4" s="251"/>
      <c r="O4" s="252"/>
      <c r="P4" s="186"/>
      <c r="Q4" s="187"/>
      <c r="R4" s="55"/>
    </row>
    <row r="5" spans="2:251" s="33" customFormat="1" ht="2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250" t="s">
        <v>30</v>
      </c>
      <c r="M5" s="251"/>
      <c r="N5" s="251"/>
      <c r="O5" s="25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57" t="s">
        <v>113</v>
      </c>
      <c r="D7" s="250" t="s">
        <v>252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182">
        <v>45658</v>
      </c>
      <c r="D8" s="230" t="s">
        <v>208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166</v>
      </c>
      <c r="C9" s="247"/>
      <c r="D9" s="220"/>
      <c r="E9" s="220"/>
      <c r="F9" s="220"/>
      <c r="G9" s="220"/>
      <c r="H9" s="220"/>
      <c r="I9" s="221"/>
      <c r="J9" s="341" t="s">
        <v>167</v>
      </c>
      <c r="K9" s="342"/>
      <c r="L9" s="34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168</v>
      </c>
      <c r="C10" s="247"/>
      <c r="D10" s="220"/>
      <c r="E10" s="220"/>
      <c r="F10" s="220"/>
      <c r="G10" s="220"/>
      <c r="H10" s="220"/>
      <c r="I10" s="221"/>
      <c r="J10" s="344"/>
      <c r="K10" s="345"/>
      <c r="L10" s="34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31.5" customHeight="1">
      <c r="B11" s="301" t="s">
        <v>169</v>
      </c>
      <c r="C11" s="302"/>
      <c r="D11" s="223"/>
      <c r="E11" s="223"/>
      <c r="F11" s="223"/>
      <c r="G11" s="223"/>
      <c r="H11" s="223"/>
      <c r="I11" s="224"/>
      <c r="J11" s="344"/>
      <c r="K11" s="345"/>
      <c r="L11" s="346"/>
      <c r="M11" s="112"/>
      <c r="N11" s="471"/>
      <c r="O11" s="472"/>
      <c r="P11" s="473"/>
      <c r="Q11" s="177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72" customHeight="1">
      <c r="B12" s="257" t="s">
        <v>170</v>
      </c>
      <c r="C12" s="258"/>
      <c r="D12" s="223"/>
      <c r="E12" s="223"/>
      <c r="F12" s="223"/>
      <c r="G12" s="223"/>
      <c r="H12" s="223"/>
      <c r="I12" s="224"/>
      <c r="J12" s="344"/>
      <c r="K12" s="345"/>
      <c r="L12" s="346"/>
      <c r="M12" s="113"/>
      <c r="N12" s="460"/>
      <c r="O12" s="461"/>
      <c r="P12" s="462"/>
      <c r="Q12" s="114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253</v>
      </c>
      <c r="C13" s="203"/>
      <c r="D13" s="220"/>
      <c r="E13" s="220"/>
      <c r="F13" s="220"/>
      <c r="G13" s="220"/>
      <c r="H13" s="220"/>
      <c r="I13" s="221"/>
      <c r="J13" s="344"/>
      <c r="K13" s="345"/>
      <c r="L13" s="346"/>
      <c r="M13" s="112"/>
      <c r="N13" s="457"/>
      <c r="O13" s="458"/>
      <c r="P13" s="459"/>
      <c r="Q13" s="11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53.4" customHeight="1">
      <c r="B14" s="65" t="s">
        <v>254</v>
      </c>
      <c r="C14" s="66"/>
      <c r="D14" s="304" t="s">
        <v>171</v>
      </c>
      <c r="E14" s="304"/>
      <c r="F14" s="304"/>
      <c r="G14" s="304"/>
      <c r="H14" s="304"/>
      <c r="I14" s="249"/>
      <c r="J14" s="347"/>
      <c r="K14" s="348"/>
      <c r="L14" s="349"/>
      <c r="M14" s="116"/>
      <c r="N14" s="460"/>
      <c r="O14" s="461"/>
      <c r="P14" s="462"/>
      <c r="Q14" s="117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430" t="s">
        <v>35</v>
      </c>
      <c r="C15" s="454" t="s">
        <v>33</v>
      </c>
      <c r="D15" s="455" t="s">
        <v>172</v>
      </c>
      <c r="E15" s="455" t="s">
        <v>19</v>
      </c>
      <c r="F15" s="455" t="s">
        <v>46</v>
      </c>
      <c r="G15" s="456" t="s">
        <v>173</v>
      </c>
      <c r="H15" s="455" t="s">
        <v>36</v>
      </c>
      <c r="I15" s="463" t="s">
        <v>34</v>
      </c>
      <c r="J15" s="464"/>
      <c r="K15" s="464"/>
      <c r="L15" s="465"/>
      <c r="M15" s="410" t="s">
        <v>18</v>
      </c>
      <c r="N15" s="410"/>
      <c r="O15" s="469" t="s">
        <v>17</v>
      </c>
      <c r="P15" s="469"/>
      <c r="Q15" s="469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453"/>
      <c r="C16" s="454"/>
      <c r="D16" s="455"/>
      <c r="E16" s="455"/>
      <c r="F16" s="455"/>
      <c r="G16" s="455"/>
      <c r="H16" s="455"/>
      <c r="I16" s="466"/>
      <c r="J16" s="467"/>
      <c r="K16" s="467"/>
      <c r="L16" s="468"/>
      <c r="M16" s="410"/>
      <c r="N16" s="410"/>
      <c r="O16" s="410" t="s">
        <v>16</v>
      </c>
      <c r="P16" s="410" t="s">
        <v>15</v>
      </c>
      <c r="Q16" s="47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431"/>
      <c r="C17" s="454"/>
      <c r="D17" s="455"/>
      <c r="E17" s="455"/>
      <c r="F17" s="455"/>
      <c r="G17" s="455"/>
      <c r="H17" s="455"/>
      <c r="I17" s="120" t="s">
        <v>13</v>
      </c>
      <c r="J17" s="120" t="s">
        <v>12</v>
      </c>
      <c r="K17" s="120" t="s">
        <v>11</v>
      </c>
      <c r="L17" s="121" t="s">
        <v>10</v>
      </c>
      <c r="M17" s="119" t="s">
        <v>9</v>
      </c>
      <c r="N17" s="118" t="s">
        <v>8</v>
      </c>
      <c r="O17" s="410"/>
      <c r="P17" s="410"/>
      <c r="Q17" s="47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4.35" customHeight="1">
      <c r="B18" s="449" t="s">
        <v>174</v>
      </c>
      <c r="C18" s="444" t="s">
        <v>175</v>
      </c>
      <c r="D18" s="119" t="s">
        <v>3</v>
      </c>
      <c r="E18" s="436" t="s">
        <v>94</v>
      </c>
      <c r="F18" s="178">
        <v>2</v>
      </c>
      <c r="G18" s="119" t="s">
        <v>3</v>
      </c>
      <c r="H18" s="123">
        <v>253050000</v>
      </c>
      <c r="I18" s="124"/>
      <c r="J18" s="125"/>
      <c r="K18" s="126"/>
      <c r="L18" s="125"/>
      <c r="M18" s="179">
        <v>45659</v>
      </c>
      <c r="N18" s="179">
        <v>46022</v>
      </c>
      <c r="O18" s="452">
        <f>+F19/F18</f>
        <v>0</v>
      </c>
      <c r="P18" s="452">
        <f>+H19/H18</f>
        <v>0</v>
      </c>
      <c r="Q18" s="425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34.35" customHeight="1">
      <c r="B19" s="450"/>
      <c r="C19" s="445"/>
      <c r="D19" s="119" t="s">
        <v>2</v>
      </c>
      <c r="E19" s="437"/>
      <c r="F19" s="178"/>
      <c r="G19" s="119" t="s">
        <v>40</v>
      </c>
      <c r="H19" s="128">
        <v>0</v>
      </c>
      <c r="I19" s="124"/>
      <c r="J19" s="125"/>
      <c r="K19" s="126"/>
      <c r="L19" s="125"/>
      <c r="M19" s="179">
        <v>45659</v>
      </c>
      <c r="N19" s="179">
        <v>46022</v>
      </c>
      <c r="O19" s="452"/>
      <c r="P19" s="452"/>
      <c r="Q19" s="425"/>
      <c r="T19" s="5"/>
      <c r="U19" s="56"/>
      <c r="V19" s="56"/>
      <c r="X19" s="4"/>
      <c r="Z19" s="30"/>
      <c r="AA19" s="6"/>
      <c r="AB19" s="28"/>
    </row>
    <row r="20" spans="2:251" ht="34.35" customHeight="1">
      <c r="B20" s="450"/>
      <c r="C20" s="446" t="s">
        <v>176</v>
      </c>
      <c r="D20" s="119" t="s">
        <v>3</v>
      </c>
      <c r="E20" s="436" t="s">
        <v>255</v>
      </c>
      <c r="F20" s="180">
        <v>0.9</v>
      </c>
      <c r="G20" s="129" t="s">
        <v>3</v>
      </c>
      <c r="H20" s="123">
        <v>1365000000</v>
      </c>
      <c r="I20" s="124"/>
      <c r="J20" s="130"/>
      <c r="K20" s="126"/>
      <c r="L20" s="130"/>
      <c r="M20" s="179">
        <v>45659</v>
      </c>
      <c r="N20" s="179">
        <v>46022</v>
      </c>
      <c r="O20" s="423">
        <f t="shared" ref="O20" si="0">+F21/F20</f>
        <v>0</v>
      </c>
      <c r="P20" s="423">
        <f>+H21/H20</f>
        <v>0</v>
      </c>
      <c r="Q20" s="425" t="e">
        <f>+(O20*O20)/P20</f>
        <v>#DIV/0!</v>
      </c>
      <c r="X20" s="29"/>
      <c r="Z20" s="30"/>
      <c r="AA20" s="6"/>
      <c r="AB20" s="28"/>
    </row>
    <row r="21" spans="2:251" ht="34.35" customHeight="1">
      <c r="B21" s="451"/>
      <c r="C21" s="447"/>
      <c r="D21" s="119" t="s">
        <v>2</v>
      </c>
      <c r="E21" s="448"/>
      <c r="F21" s="180"/>
      <c r="G21" s="119" t="s">
        <v>40</v>
      </c>
      <c r="H21" s="128">
        <v>0</v>
      </c>
      <c r="I21" s="123"/>
      <c r="J21" s="130"/>
      <c r="K21" s="126"/>
      <c r="L21" s="130"/>
      <c r="M21" s="179">
        <v>45659</v>
      </c>
      <c r="N21" s="179">
        <v>46022</v>
      </c>
      <c r="O21" s="424"/>
      <c r="P21" s="424"/>
      <c r="Q21" s="425"/>
      <c r="X21" s="29"/>
      <c r="Z21" s="30"/>
      <c r="AA21" s="6"/>
      <c r="AB21" s="28"/>
    </row>
    <row r="22" spans="2:251" ht="46.5" customHeight="1">
      <c r="B22" s="442" t="s">
        <v>177</v>
      </c>
      <c r="C22" s="444" t="s">
        <v>178</v>
      </c>
      <c r="D22" s="119" t="s">
        <v>3</v>
      </c>
      <c r="E22" s="436" t="s">
        <v>94</v>
      </c>
      <c r="F22" s="178">
        <v>6</v>
      </c>
      <c r="G22" s="119" t="s">
        <v>3</v>
      </c>
      <c r="H22" s="123">
        <v>489650000</v>
      </c>
      <c r="I22" s="123"/>
      <c r="J22" s="130"/>
      <c r="K22" s="126"/>
      <c r="L22" s="130"/>
      <c r="M22" s="179">
        <v>45659</v>
      </c>
      <c r="N22" s="179">
        <v>46022</v>
      </c>
      <c r="O22" s="423">
        <f t="shared" ref="O22" si="1">+F23/F22</f>
        <v>0</v>
      </c>
      <c r="P22" s="423">
        <f>+H23/H22</f>
        <v>0</v>
      </c>
      <c r="Q22" s="425" t="e">
        <f t="shared" ref="Q22" si="2">+(O22*O22)/P22</f>
        <v>#DIV/0!</v>
      </c>
      <c r="X22" s="29"/>
      <c r="Z22" s="30"/>
      <c r="AA22" s="6"/>
      <c r="AB22" s="28"/>
    </row>
    <row r="23" spans="2:251" ht="43.5" customHeight="1">
      <c r="B23" s="442"/>
      <c r="C23" s="445"/>
      <c r="D23" s="119" t="s">
        <v>2</v>
      </c>
      <c r="E23" s="437"/>
      <c r="F23" s="178"/>
      <c r="G23" s="119" t="s">
        <v>40</v>
      </c>
      <c r="H23" s="128">
        <v>0</v>
      </c>
      <c r="I23" s="123"/>
      <c r="J23" s="130"/>
      <c r="K23" s="126"/>
      <c r="L23" s="130"/>
      <c r="M23" s="179">
        <v>45659</v>
      </c>
      <c r="N23" s="179">
        <v>46022</v>
      </c>
      <c r="O23" s="424"/>
      <c r="P23" s="424"/>
      <c r="Q23" s="425"/>
      <c r="X23" s="29"/>
      <c r="Z23" s="30"/>
      <c r="AA23" s="6"/>
      <c r="AB23" s="28"/>
    </row>
    <row r="24" spans="2:251" ht="34.35" customHeight="1">
      <c r="B24" s="442"/>
      <c r="C24" s="444" t="s">
        <v>179</v>
      </c>
      <c r="D24" s="119" t="s">
        <v>3</v>
      </c>
      <c r="E24" s="436" t="s">
        <v>256</v>
      </c>
      <c r="F24" s="178">
        <v>1</v>
      </c>
      <c r="G24" s="119" t="s">
        <v>3</v>
      </c>
      <c r="H24" s="123">
        <v>64750000</v>
      </c>
      <c r="I24" s="123"/>
      <c r="J24" s="130"/>
      <c r="K24" s="126"/>
      <c r="L24" s="130"/>
      <c r="M24" s="179">
        <v>45659</v>
      </c>
      <c r="N24" s="179">
        <v>46022</v>
      </c>
      <c r="O24" s="423">
        <f t="shared" ref="O24" si="3">+F25/F24</f>
        <v>0</v>
      </c>
      <c r="P24" s="423">
        <f t="shared" ref="P24" si="4">+H25/H24</f>
        <v>0</v>
      </c>
      <c r="Q24" s="425" t="e">
        <f t="shared" ref="Q24" si="5">+(O24*O24)/P24</f>
        <v>#DIV/0!</v>
      </c>
      <c r="X24" s="29"/>
      <c r="Z24" s="30"/>
      <c r="AA24" s="6"/>
      <c r="AB24" s="28"/>
    </row>
    <row r="25" spans="2:251" ht="34.35" customHeight="1">
      <c r="B25" s="442"/>
      <c r="C25" s="445"/>
      <c r="D25" s="119" t="s">
        <v>2</v>
      </c>
      <c r="E25" s="437"/>
      <c r="F25" s="178"/>
      <c r="G25" s="119" t="s">
        <v>40</v>
      </c>
      <c r="H25" s="128">
        <v>0</v>
      </c>
      <c r="I25" s="123"/>
      <c r="J25" s="130"/>
      <c r="K25" s="126"/>
      <c r="L25" s="130"/>
      <c r="M25" s="179">
        <v>45659</v>
      </c>
      <c r="N25" s="179">
        <v>46022</v>
      </c>
      <c r="O25" s="424"/>
      <c r="P25" s="424"/>
      <c r="Q25" s="425"/>
      <c r="X25" s="29"/>
      <c r="Z25" s="30"/>
      <c r="AA25" s="6"/>
      <c r="AB25" s="28"/>
    </row>
    <row r="26" spans="2:251" ht="34.35" customHeight="1">
      <c r="B26" s="442"/>
      <c r="C26" s="444" t="s">
        <v>180</v>
      </c>
      <c r="D26" s="119" t="s">
        <v>3</v>
      </c>
      <c r="E26" s="436" t="s">
        <v>257</v>
      </c>
      <c r="F26" s="178">
        <v>1</v>
      </c>
      <c r="G26" s="119" t="s">
        <v>3</v>
      </c>
      <c r="H26" s="123">
        <v>49000000</v>
      </c>
      <c r="I26" s="123"/>
      <c r="J26" s="130"/>
      <c r="K26" s="126"/>
      <c r="L26" s="130"/>
      <c r="M26" s="179">
        <v>45659</v>
      </c>
      <c r="N26" s="179">
        <v>46022</v>
      </c>
      <c r="O26" s="423">
        <f t="shared" ref="O26" si="6">+F27/F26</f>
        <v>0</v>
      </c>
      <c r="P26" s="423">
        <f t="shared" ref="P26" si="7">+H27/H26</f>
        <v>0</v>
      </c>
      <c r="Q26" s="425" t="e">
        <f t="shared" ref="Q26" si="8">+(O26*O26)/P26</f>
        <v>#DIV/0!</v>
      </c>
      <c r="X26" s="29"/>
      <c r="Z26" s="30"/>
      <c r="AA26" s="6"/>
      <c r="AB26" s="28"/>
    </row>
    <row r="27" spans="2:251" ht="34.35" customHeight="1">
      <c r="B27" s="442"/>
      <c r="C27" s="445"/>
      <c r="D27" s="119" t="s">
        <v>2</v>
      </c>
      <c r="E27" s="437"/>
      <c r="F27" s="178"/>
      <c r="G27" s="119" t="s">
        <v>40</v>
      </c>
      <c r="H27" s="128">
        <v>0</v>
      </c>
      <c r="I27" s="123"/>
      <c r="J27" s="130"/>
      <c r="K27" s="126"/>
      <c r="L27" s="130"/>
      <c r="M27" s="179">
        <v>45659</v>
      </c>
      <c r="N27" s="179">
        <v>46022</v>
      </c>
      <c r="O27" s="424"/>
      <c r="P27" s="424"/>
      <c r="Q27" s="425"/>
      <c r="X27" s="29"/>
      <c r="Z27" s="30"/>
      <c r="AA27" s="6"/>
      <c r="AB27" s="28"/>
    </row>
    <row r="28" spans="2:251" ht="34.35" customHeight="1">
      <c r="B28" s="442"/>
      <c r="C28" s="444" t="s">
        <v>181</v>
      </c>
      <c r="D28" s="119" t="s">
        <v>3</v>
      </c>
      <c r="E28" s="436" t="s">
        <v>255</v>
      </c>
      <c r="F28" s="180">
        <v>0.9</v>
      </c>
      <c r="G28" s="119" t="s">
        <v>3</v>
      </c>
      <c r="H28" s="123">
        <v>133250000</v>
      </c>
      <c r="I28" s="123"/>
      <c r="J28" s="130"/>
      <c r="K28" s="126"/>
      <c r="L28" s="130"/>
      <c r="M28" s="179">
        <v>45659</v>
      </c>
      <c r="N28" s="179">
        <v>46022</v>
      </c>
      <c r="O28" s="423">
        <f t="shared" ref="O28" si="9">+F29/F28</f>
        <v>0</v>
      </c>
      <c r="P28" s="423">
        <f t="shared" ref="P28" si="10">+H29/H28</f>
        <v>0</v>
      </c>
      <c r="Q28" s="425" t="e">
        <f t="shared" ref="Q28" si="11">+(O28*O28)/P28</f>
        <v>#DIV/0!</v>
      </c>
      <c r="X28" s="29"/>
      <c r="Z28" s="30"/>
      <c r="AA28" s="6"/>
      <c r="AB28" s="28"/>
    </row>
    <row r="29" spans="2:251" ht="34.35" customHeight="1">
      <c r="B29" s="442"/>
      <c r="C29" s="445"/>
      <c r="D29" s="119" t="s">
        <v>2</v>
      </c>
      <c r="E29" s="437"/>
      <c r="F29" s="180"/>
      <c r="G29" s="119" t="s">
        <v>40</v>
      </c>
      <c r="H29" s="128">
        <v>0</v>
      </c>
      <c r="I29" s="123"/>
      <c r="J29" s="130"/>
      <c r="K29" s="126"/>
      <c r="L29" s="130"/>
      <c r="M29" s="179">
        <v>45659</v>
      </c>
      <c r="N29" s="179">
        <v>46022</v>
      </c>
      <c r="O29" s="424"/>
      <c r="P29" s="424"/>
      <c r="Q29" s="425"/>
      <c r="X29" s="29"/>
      <c r="Z29" s="30"/>
      <c r="AA29" s="6"/>
      <c r="AB29" s="28"/>
    </row>
    <row r="30" spans="2:251" ht="34.35" customHeight="1">
      <c r="B30" s="442"/>
      <c r="C30" s="444" t="s">
        <v>182</v>
      </c>
      <c r="D30" s="119" t="s">
        <v>3</v>
      </c>
      <c r="E30" s="436" t="s">
        <v>187</v>
      </c>
      <c r="F30" s="178">
        <v>1</v>
      </c>
      <c r="G30" s="119" t="s">
        <v>3</v>
      </c>
      <c r="H30" s="123">
        <v>200000000</v>
      </c>
      <c r="I30" s="123"/>
      <c r="J30" s="130"/>
      <c r="K30" s="126"/>
      <c r="L30" s="130"/>
      <c r="M30" s="179">
        <v>45659</v>
      </c>
      <c r="N30" s="179">
        <v>46022</v>
      </c>
      <c r="O30" s="423">
        <f t="shared" ref="O30" si="12">+F31/F30</f>
        <v>0</v>
      </c>
      <c r="P30" s="423">
        <f t="shared" ref="P30" si="13">+H31/H30</f>
        <v>0</v>
      </c>
      <c r="Q30" s="425">
        <v>0</v>
      </c>
      <c r="X30" s="29"/>
      <c r="Z30" s="30"/>
      <c r="AA30" s="6"/>
      <c r="AB30" s="28"/>
    </row>
    <row r="31" spans="2:251" ht="34.35" customHeight="1">
      <c r="B31" s="442"/>
      <c r="C31" s="445"/>
      <c r="D31" s="119" t="s">
        <v>2</v>
      </c>
      <c r="E31" s="437"/>
      <c r="F31" s="178"/>
      <c r="G31" s="119" t="s">
        <v>40</v>
      </c>
      <c r="H31" s="128">
        <v>0</v>
      </c>
      <c r="I31" s="123"/>
      <c r="J31" s="130"/>
      <c r="K31" s="126"/>
      <c r="L31" s="130"/>
      <c r="M31" s="179">
        <v>45659</v>
      </c>
      <c r="N31" s="179">
        <v>46022</v>
      </c>
      <c r="O31" s="424"/>
      <c r="P31" s="424"/>
      <c r="Q31" s="425"/>
      <c r="X31" s="29"/>
      <c r="Z31" s="30"/>
      <c r="AA31" s="6"/>
      <c r="AB31" s="28"/>
    </row>
    <row r="32" spans="2:251" ht="34.35" customHeight="1">
      <c r="B32" s="443" t="s">
        <v>183</v>
      </c>
      <c r="C32" s="434" t="s">
        <v>184</v>
      </c>
      <c r="D32" s="119" t="s">
        <v>3</v>
      </c>
      <c r="E32" s="436" t="s">
        <v>94</v>
      </c>
      <c r="F32" s="178">
        <v>1</v>
      </c>
      <c r="G32" s="119" t="s">
        <v>3</v>
      </c>
      <c r="H32" s="123">
        <v>156800000</v>
      </c>
      <c r="I32" s="123"/>
      <c r="J32" s="130"/>
      <c r="K32" s="126"/>
      <c r="L32" s="130"/>
      <c r="M32" s="179">
        <v>45659</v>
      </c>
      <c r="N32" s="179">
        <v>46022</v>
      </c>
      <c r="O32" s="423">
        <f t="shared" ref="O32" si="14">+F33/F32</f>
        <v>0</v>
      </c>
      <c r="P32" s="423">
        <f t="shared" ref="P32" si="15">+H33/H32</f>
        <v>0</v>
      </c>
      <c r="Q32" s="425" t="e">
        <f t="shared" ref="Q32" si="16">+(O32*O32)/P32</f>
        <v>#DIV/0!</v>
      </c>
      <c r="X32" s="29"/>
      <c r="Z32" s="30"/>
      <c r="AA32" s="6"/>
      <c r="AB32" s="28"/>
    </row>
    <row r="33" spans="2:28" ht="52.5" customHeight="1">
      <c r="B33" s="443"/>
      <c r="C33" s="435"/>
      <c r="D33" s="119" t="s">
        <v>2</v>
      </c>
      <c r="E33" s="437"/>
      <c r="F33" s="178"/>
      <c r="G33" s="119" t="s">
        <v>40</v>
      </c>
      <c r="H33" s="128">
        <v>0</v>
      </c>
      <c r="I33" s="123"/>
      <c r="J33" s="130"/>
      <c r="K33" s="126"/>
      <c r="L33" s="130"/>
      <c r="M33" s="179">
        <v>45659</v>
      </c>
      <c r="N33" s="179">
        <v>46022</v>
      </c>
      <c r="O33" s="424"/>
      <c r="P33" s="424"/>
      <c r="Q33" s="425"/>
      <c r="X33" s="29"/>
      <c r="Z33" s="30"/>
      <c r="AA33" s="6"/>
      <c r="AB33" s="28"/>
    </row>
    <row r="34" spans="2:28" ht="34.35" customHeight="1">
      <c r="B34" s="438" t="s">
        <v>185</v>
      </c>
      <c r="C34" s="440" t="s">
        <v>186</v>
      </c>
      <c r="D34" s="119" t="s">
        <v>3</v>
      </c>
      <c r="E34" s="436" t="s">
        <v>258</v>
      </c>
      <c r="F34" s="178">
        <v>1</v>
      </c>
      <c r="G34" s="119" t="s">
        <v>3</v>
      </c>
      <c r="H34" s="123">
        <v>353500000</v>
      </c>
      <c r="I34" s="123"/>
      <c r="J34" s="130"/>
      <c r="K34" s="126"/>
      <c r="L34" s="130"/>
      <c r="M34" s="179">
        <v>45659</v>
      </c>
      <c r="N34" s="179">
        <v>46022</v>
      </c>
      <c r="O34" s="423">
        <f t="shared" ref="O34" si="17">+F35/F34</f>
        <v>0</v>
      </c>
      <c r="P34" s="423">
        <f t="shared" ref="P34" si="18">+H35/H34</f>
        <v>0</v>
      </c>
      <c r="Q34" s="425" t="e">
        <f t="shared" ref="Q34" si="19">+(O34*O34)/P34</f>
        <v>#DIV/0!</v>
      </c>
      <c r="X34" s="29"/>
      <c r="Z34" s="30"/>
      <c r="AA34" s="6"/>
      <c r="AB34" s="28"/>
    </row>
    <row r="35" spans="2:28" ht="39" customHeight="1">
      <c r="B35" s="439"/>
      <c r="C35" s="441"/>
      <c r="D35" s="119" t="s">
        <v>2</v>
      </c>
      <c r="E35" s="437"/>
      <c r="F35" s="178"/>
      <c r="G35" s="119" t="s">
        <v>40</v>
      </c>
      <c r="H35" s="128">
        <v>0</v>
      </c>
      <c r="I35" s="123"/>
      <c r="J35" s="130"/>
      <c r="K35" s="126"/>
      <c r="L35" s="130"/>
      <c r="M35" s="179">
        <v>45659</v>
      </c>
      <c r="N35" s="179">
        <v>46022</v>
      </c>
      <c r="O35" s="424"/>
      <c r="P35" s="424"/>
      <c r="Q35" s="425"/>
      <c r="X35" s="29"/>
      <c r="Z35" s="30"/>
      <c r="AA35" s="6"/>
      <c r="AB35" s="28"/>
    </row>
    <row r="36" spans="2:28" ht="21">
      <c r="B36" s="426"/>
      <c r="C36" s="428" t="s">
        <v>7</v>
      </c>
      <c r="D36" s="119" t="s">
        <v>3</v>
      </c>
      <c r="E36" s="430"/>
      <c r="F36" s="131"/>
      <c r="G36" s="119" t="s">
        <v>3</v>
      </c>
      <c r="H36" s="132">
        <f>+H18+H20+H22+H24+H26+H28+H30+H32+H34</f>
        <v>3065000000</v>
      </c>
      <c r="I36" s="181"/>
      <c r="J36" s="125"/>
      <c r="K36" s="125"/>
      <c r="L36" s="125"/>
      <c r="M36" s="125"/>
      <c r="N36" s="133"/>
      <c r="O36" s="423">
        <f>+H37/H36</f>
        <v>0</v>
      </c>
      <c r="P36" s="423">
        <f t="shared" ref="P36" si="20">+H37/H36</f>
        <v>0</v>
      </c>
      <c r="Q36" s="432" t="e">
        <f t="shared" ref="Q36" si="21">+(O36*O36)/P36</f>
        <v>#DIV/0!</v>
      </c>
    </row>
    <row r="37" spans="2:28" ht="21">
      <c r="B37" s="427"/>
      <c r="C37" s="429"/>
      <c r="D37" s="119" t="s">
        <v>2</v>
      </c>
      <c r="E37" s="431"/>
      <c r="F37" s="131"/>
      <c r="G37" s="119" t="s">
        <v>40</v>
      </c>
      <c r="H37" s="134">
        <f>+H19+H21+H23+H25+H27+H29+H31+H33+H35</f>
        <v>0</v>
      </c>
      <c r="I37" s="130"/>
      <c r="J37" s="130"/>
      <c r="K37" s="135"/>
      <c r="L37" s="130"/>
      <c r="M37" s="130"/>
      <c r="N37" s="133"/>
      <c r="O37" s="424"/>
      <c r="P37" s="424"/>
      <c r="Q37" s="433"/>
    </row>
    <row r="38" spans="2:28" ht="20.399999999999999">
      <c r="B38" s="33"/>
      <c r="C38" s="33"/>
      <c r="D38" s="19"/>
      <c r="H38" s="18"/>
      <c r="I38" s="15"/>
      <c r="J38" s="17"/>
      <c r="K38" s="17"/>
      <c r="L38" s="17"/>
      <c r="M38" s="16"/>
      <c r="N38" s="16"/>
      <c r="O38" s="15"/>
      <c r="P38" s="13"/>
      <c r="Q38" s="14"/>
      <c r="R38" s="13"/>
    </row>
    <row r="39" spans="2:28" ht="68.25" customHeight="1">
      <c r="B39" s="414" t="s">
        <v>42</v>
      </c>
      <c r="C39" s="415"/>
      <c r="D39" s="416" t="s">
        <v>6</v>
      </c>
      <c r="E39" s="416"/>
      <c r="F39" s="416"/>
      <c r="G39" s="416"/>
      <c r="H39" s="416"/>
      <c r="I39" s="416"/>
      <c r="J39" s="137" t="s">
        <v>44</v>
      </c>
      <c r="K39" s="416" t="s">
        <v>45</v>
      </c>
      <c r="L39" s="416"/>
      <c r="M39" s="417" t="s">
        <v>188</v>
      </c>
      <c r="N39" s="418"/>
      <c r="O39" s="418"/>
      <c r="P39" s="418"/>
      <c r="Q39" s="418"/>
    </row>
    <row r="40" spans="2:28" ht="30.75" customHeight="1">
      <c r="B40" s="419" t="s">
        <v>189</v>
      </c>
      <c r="C40" s="420"/>
      <c r="D40" s="231" t="s">
        <v>190</v>
      </c>
      <c r="E40" s="232"/>
      <c r="F40" s="232"/>
      <c r="G40" s="232"/>
      <c r="H40" s="232"/>
      <c r="I40" s="233"/>
      <c r="J40" s="410" t="s">
        <v>191</v>
      </c>
      <c r="K40" s="138" t="s">
        <v>3</v>
      </c>
      <c r="L40" s="136">
        <v>8</v>
      </c>
      <c r="M40" s="202" t="s">
        <v>192</v>
      </c>
      <c r="N40" s="328"/>
      <c r="O40" s="328"/>
      <c r="P40" s="328"/>
      <c r="Q40" s="203"/>
    </row>
    <row r="41" spans="2:28" ht="29.25" customHeight="1">
      <c r="B41" s="421"/>
      <c r="C41" s="422"/>
      <c r="D41" s="237"/>
      <c r="E41" s="238"/>
      <c r="F41" s="238"/>
      <c r="G41" s="238"/>
      <c r="H41" s="238"/>
      <c r="I41" s="239"/>
      <c r="J41" s="410"/>
      <c r="K41" s="138" t="s">
        <v>2</v>
      </c>
      <c r="L41" s="136"/>
      <c r="M41" s="202" t="s">
        <v>193</v>
      </c>
      <c r="N41" s="328"/>
      <c r="O41" s="328"/>
      <c r="P41" s="328"/>
      <c r="Q41" s="203"/>
    </row>
    <row r="42" spans="2:28" ht="17.25" customHeight="1">
      <c r="B42" s="406"/>
      <c r="C42" s="407"/>
      <c r="D42" s="231" t="s">
        <v>194</v>
      </c>
      <c r="E42" s="232"/>
      <c r="F42" s="232"/>
      <c r="G42" s="232"/>
      <c r="H42" s="232"/>
      <c r="I42" s="233"/>
      <c r="J42" s="410" t="s">
        <v>191</v>
      </c>
      <c r="K42" s="138" t="s">
        <v>3</v>
      </c>
      <c r="L42" s="136">
        <v>60</v>
      </c>
      <c r="M42" s="413" t="s">
        <v>4</v>
      </c>
      <c r="N42" s="413"/>
      <c r="O42" s="413"/>
      <c r="P42" s="413"/>
      <c r="Q42" s="413"/>
    </row>
    <row r="43" spans="2:28" ht="30" customHeight="1">
      <c r="B43" s="408"/>
      <c r="C43" s="409"/>
      <c r="D43" s="237"/>
      <c r="E43" s="238"/>
      <c r="F43" s="238"/>
      <c r="G43" s="238"/>
      <c r="H43" s="238"/>
      <c r="I43" s="239"/>
      <c r="J43" s="410"/>
      <c r="K43" s="138" t="s">
        <v>2</v>
      </c>
      <c r="L43" s="136"/>
      <c r="M43" s="413"/>
      <c r="N43" s="413"/>
      <c r="O43" s="413"/>
      <c r="P43" s="413"/>
      <c r="Q43" s="413"/>
    </row>
    <row r="44" spans="2:28" ht="21" customHeight="1">
      <c r="B44" s="139"/>
      <c r="C44" s="140"/>
      <c r="D44" s="231" t="s">
        <v>195</v>
      </c>
      <c r="E44" s="232"/>
      <c r="F44" s="232"/>
      <c r="G44" s="232"/>
      <c r="H44" s="232"/>
      <c r="I44" s="233"/>
      <c r="J44" s="410" t="s">
        <v>191</v>
      </c>
      <c r="K44" s="138" t="s">
        <v>3</v>
      </c>
      <c r="L44" s="136">
        <v>2</v>
      </c>
      <c r="M44" s="141" t="s">
        <v>196</v>
      </c>
      <c r="N44" s="142"/>
      <c r="O44" s="142"/>
      <c r="P44" s="142"/>
      <c r="Q44" s="143"/>
    </row>
    <row r="45" spans="2:28" ht="25.5" customHeight="1">
      <c r="B45" s="139"/>
      <c r="C45" s="140"/>
      <c r="D45" s="237"/>
      <c r="E45" s="238"/>
      <c r="F45" s="238"/>
      <c r="G45" s="238"/>
      <c r="H45" s="238"/>
      <c r="I45" s="239"/>
      <c r="J45" s="410"/>
      <c r="K45" s="138" t="s">
        <v>2</v>
      </c>
      <c r="L45" s="136"/>
      <c r="M45" s="141" t="s">
        <v>192</v>
      </c>
      <c r="N45" s="142"/>
      <c r="O45" s="142"/>
      <c r="P45" s="142"/>
      <c r="Q45" s="143"/>
    </row>
    <row r="46" spans="2:28" ht="21">
      <c r="B46" s="406"/>
      <c r="C46" s="407"/>
      <c r="D46" s="231" t="s">
        <v>197</v>
      </c>
      <c r="E46" s="232"/>
      <c r="F46" s="232"/>
      <c r="G46" s="232"/>
      <c r="H46" s="232"/>
      <c r="I46" s="233"/>
      <c r="J46" s="410" t="s">
        <v>191</v>
      </c>
      <c r="K46" s="138" t="s">
        <v>3</v>
      </c>
      <c r="L46" s="136">
        <v>5</v>
      </c>
      <c r="M46" s="406" t="s">
        <v>198</v>
      </c>
      <c r="N46" s="411"/>
      <c r="O46" s="411"/>
      <c r="P46" s="411"/>
      <c r="Q46" s="407"/>
    </row>
    <row r="47" spans="2:28" ht="23.25" customHeight="1">
      <c r="B47" s="408"/>
      <c r="C47" s="409"/>
      <c r="D47" s="237"/>
      <c r="E47" s="238"/>
      <c r="F47" s="238"/>
      <c r="G47" s="238"/>
      <c r="H47" s="238"/>
      <c r="I47" s="239"/>
      <c r="J47" s="410"/>
      <c r="K47" s="138" t="s">
        <v>2</v>
      </c>
      <c r="L47" s="144"/>
      <c r="M47" s="408"/>
      <c r="N47" s="412"/>
      <c r="O47" s="412"/>
      <c r="P47" s="412"/>
      <c r="Q47" s="409"/>
    </row>
    <row r="48" spans="2:28" ht="15" customHeight="1">
      <c r="B48" s="231" t="s">
        <v>1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3"/>
      <c r="M48" s="413" t="s">
        <v>0</v>
      </c>
      <c r="N48" s="413"/>
      <c r="O48" s="413"/>
      <c r="P48" s="413"/>
      <c r="Q48" s="413"/>
    </row>
    <row r="49" spans="2:53" ht="39" customHeight="1">
      <c r="B49" s="237"/>
      <c r="C49" s="238"/>
      <c r="D49" s="238"/>
      <c r="E49" s="238"/>
      <c r="F49" s="238"/>
      <c r="G49" s="238"/>
      <c r="H49" s="238"/>
      <c r="I49" s="238"/>
      <c r="J49" s="238"/>
      <c r="K49" s="238"/>
      <c r="L49" s="239"/>
      <c r="M49" s="413"/>
      <c r="N49" s="413"/>
      <c r="O49" s="413"/>
      <c r="P49" s="413"/>
      <c r="Q49" s="413"/>
    </row>
    <row r="50" spans="2:53" ht="20.399999999999999">
      <c r="B50" s="33"/>
      <c r="C50" s="33"/>
      <c r="M50" s="11"/>
      <c r="N50" s="11"/>
    </row>
    <row r="51" spans="2:53" ht="20.399999999999999">
      <c r="B51" s="33"/>
      <c r="C51" s="33"/>
      <c r="M51" s="11"/>
      <c r="N51" s="11"/>
    </row>
    <row r="52" spans="2:53" ht="20.399999999999999">
      <c r="B52" s="33"/>
      <c r="C52" s="33"/>
      <c r="M52" s="11"/>
      <c r="N52" s="11"/>
    </row>
    <row r="53" spans="2:53" ht="21">
      <c r="B53" s="145" t="s">
        <v>199</v>
      </c>
      <c r="C53" s="145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21">
      <c r="B54" s="145" t="s">
        <v>200</v>
      </c>
      <c r="C54" s="145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.6">
      <c r="B55" s="102"/>
      <c r="C55" s="102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.6">
      <c r="G59" s="146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6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6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6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6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6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6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18:53" ht="15.6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8:53" ht="15.6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8:53" ht="15.6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6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6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6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6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6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</sheetData>
  <mergeCells count="127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8:B21"/>
    <mergeCell ref="C18:C19"/>
    <mergeCell ref="E18:E19"/>
    <mergeCell ref="O18:O19"/>
    <mergeCell ref="P18:P19"/>
    <mergeCell ref="Q18:Q19"/>
    <mergeCell ref="B15:B17"/>
    <mergeCell ref="C15:C17"/>
    <mergeCell ref="D15:D17"/>
    <mergeCell ref="E15:E17"/>
    <mergeCell ref="F15:F17"/>
    <mergeCell ref="G15:G17"/>
    <mergeCell ref="C28:C29"/>
    <mergeCell ref="E28:E29"/>
    <mergeCell ref="O28:O29"/>
    <mergeCell ref="P28:P29"/>
    <mergeCell ref="Q28:Q29"/>
    <mergeCell ref="C30:C31"/>
    <mergeCell ref="E30:E31"/>
    <mergeCell ref="O30:O31"/>
    <mergeCell ref="U18:V18"/>
    <mergeCell ref="C20:C21"/>
    <mergeCell ref="E20:E21"/>
    <mergeCell ref="O20:O21"/>
    <mergeCell ref="P20:P21"/>
    <mergeCell ref="Q20:Q21"/>
    <mergeCell ref="O26:O27"/>
    <mergeCell ref="P26:P27"/>
    <mergeCell ref="Q26:Q27"/>
    <mergeCell ref="C22:C23"/>
    <mergeCell ref="E22:E23"/>
    <mergeCell ref="O22:O23"/>
    <mergeCell ref="P22:P23"/>
    <mergeCell ref="Q22:Q23"/>
    <mergeCell ref="C24:C25"/>
    <mergeCell ref="E24:E25"/>
    <mergeCell ref="O24:O25"/>
    <mergeCell ref="P24:P25"/>
    <mergeCell ref="P30:P31"/>
    <mergeCell ref="Q30:Q31"/>
    <mergeCell ref="Q34:Q35"/>
    <mergeCell ref="B36:B37"/>
    <mergeCell ref="C36:C37"/>
    <mergeCell ref="E36:E37"/>
    <mergeCell ref="O36:O37"/>
    <mergeCell ref="P36:P37"/>
    <mergeCell ref="Q36:Q37"/>
    <mergeCell ref="C32:C33"/>
    <mergeCell ref="E32:E33"/>
    <mergeCell ref="O32:O33"/>
    <mergeCell ref="P32:P33"/>
    <mergeCell ref="Q32:Q33"/>
    <mergeCell ref="B34:B35"/>
    <mergeCell ref="C34:C35"/>
    <mergeCell ref="E34:E35"/>
    <mergeCell ref="O34:O35"/>
    <mergeCell ref="P34:P35"/>
    <mergeCell ref="B22:B31"/>
    <mergeCell ref="B32:B33"/>
    <mergeCell ref="Q24:Q25"/>
    <mergeCell ref="C26:C27"/>
    <mergeCell ref="E26:E27"/>
    <mergeCell ref="B39:C39"/>
    <mergeCell ref="D39:I39"/>
    <mergeCell ref="K39:L39"/>
    <mergeCell ref="M39:Q39"/>
    <mergeCell ref="B40:C41"/>
    <mergeCell ref="D40:I41"/>
    <mergeCell ref="J40:J41"/>
    <mergeCell ref="M40:Q40"/>
    <mergeCell ref="M41:Q41"/>
    <mergeCell ref="B46:C47"/>
    <mergeCell ref="D46:I47"/>
    <mergeCell ref="J46:J47"/>
    <mergeCell ref="M46:Q47"/>
    <mergeCell ref="B48:L49"/>
    <mergeCell ref="M48:Q49"/>
    <mergeCell ref="D44:I45"/>
    <mergeCell ref="J44:J45"/>
    <mergeCell ref="B42:C43"/>
    <mergeCell ref="D42:I43"/>
    <mergeCell ref="J42:J43"/>
    <mergeCell ref="M42:Q43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98D41-D6AE-4B2C-9DC5-9FF9DE835B24}">
  <dimension ref="B1:IQ71"/>
  <sheetViews>
    <sheetView tabSelected="1" view="pageBreakPreview" topLeftCell="A12" zoomScale="48" zoomScaleNormal="32" workbookViewId="0">
      <selection activeCell="E20" sqref="E20:E21"/>
    </sheetView>
  </sheetViews>
  <sheetFormatPr baseColWidth="10" defaultColWidth="12.44140625" defaultRowHeight="15"/>
  <cols>
    <col min="1" max="1" width="6.6640625" style="1" customWidth="1"/>
    <col min="2" max="2" width="45.44140625" style="1" customWidth="1"/>
    <col min="3" max="3" width="85.109375" style="1" customWidth="1"/>
    <col min="4" max="4" width="15" style="1" customWidth="1"/>
    <col min="5" max="6" width="18.44140625" style="1" customWidth="1"/>
    <col min="7" max="7" width="18" style="1" customWidth="1"/>
    <col min="8" max="8" width="26.109375" style="1" customWidth="1"/>
    <col min="9" max="9" width="12" style="1" customWidth="1"/>
    <col min="10" max="10" width="12.6640625" style="3" customWidth="1"/>
    <col min="11" max="11" width="17.44140625" style="1" customWidth="1"/>
    <col min="12" max="12" width="13.33203125" style="1" customWidth="1"/>
    <col min="13" max="13" width="14.88671875" style="2" customWidth="1"/>
    <col min="14" max="14" width="23.6640625" style="2" customWidth="1"/>
    <col min="15" max="15" width="16.88671875" style="1" customWidth="1"/>
    <col min="16" max="17" width="19.44140625" style="1" customWidth="1"/>
    <col min="18" max="18" width="2.88671875" style="1" customWidth="1"/>
    <col min="19" max="19" width="12.44140625" style="1"/>
    <col min="20" max="20" width="14.44140625" style="1" customWidth="1"/>
    <col min="21" max="21" width="18.44140625" style="1" customWidth="1"/>
    <col min="22" max="22" width="33.88671875" style="1" customWidth="1"/>
    <col min="23" max="23" width="12.44140625" style="1" hidden="1" customWidth="1"/>
    <col min="24" max="24" width="24.33203125" style="1" customWidth="1"/>
    <col min="25" max="25" width="22.44140625" style="1" customWidth="1"/>
    <col min="26" max="27" width="12.44140625" style="1"/>
    <col min="28" max="28" width="16.88671875" style="1" customWidth="1"/>
    <col min="29" max="29" width="12.44140625" style="1"/>
    <col min="30" max="30" width="30.109375" style="1" customWidth="1"/>
    <col min="31" max="31" width="15.44140625" style="1" customWidth="1"/>
    <col min="32" max="32" width="15.88671875" style="1" customWidth="1"/>
    <col min="33" max="33" width="24.44140625" style="1" customWidth="1"/>
    <col min="34" max="34" width="17.109375" style="1" customWidth="1"/>
    <col min="35" max="16384" width="12.44140625" style="1"/>
  </cols>
  <sheetData>
    <row r="1" spans="2:251" ht="22.5" customHeight="1"/>
    <row r="2" spans="2:251" s="33" customFormat="1" ht="21">
      <c r="B2" s="199"/>
      <c r="C2" s="199"/>
      <c r="D2" s="193" t="s">
        <v>27</v>
      </c>
      <c r="E2" s="194"/>
      <c r="F2" s="194"/>
      <c r="G2" s="194"/>
      <c r="H2" s="194"/>
      <c r="I2" s="194"/>
      <c r="J2" s="194"/>
      <c r="K2" s="195"/>
      <c r="L2" s="250" t="s">
        <v>31</v>
      </c>
      <c r="M2" s="251"/>
      <c r="N2" s="251"/>
      <c r="O2" s="252"/>
      <c r="P2" s="184"/>
      <c r="Q2" s="185"/>
      <c r="R2" s="55"/>
    </row>
    <row r="3" spans="2:251" s="33" customFormat="1" ht="21">
      <c r="B3" s="199"/>
      <c r="C3" s="199"/>
      <c r="D3" s="196"/>
      <c r="E3" s="197"/>
      <c r="F3" s="197"/>
      <c r="G3" s="197"/>
      <c r="H3" s="197"/>
      <c r="I3" s="197"/>
      <c r="J3" s="197"/>
      <c r="K3" s="198"/>
      <c r="L3" s="250" t="s">
        <v>28</v>
      </c>
      <c r="M3" s="251"/>
      <c r="N3" s="251"/>
      <c r="O3" s="252"/>
      <c r="P3" s="186"/>
      <c r="Q3" s="187"/>
      <c r="R3" s="55"/>
    </row>
    <row r="4" spans="2:251" s="33" customFormat="1" ht="21">
      <c r="B4" s="199"/>
      <c r="C4" s="199"/>
      <c r="D4" s="193" t="s">
        <v>26</v>
      </c>
      <c r="E4" s="194"/>
      <c r="F4" s="194"/>
      <c r="G4" s="194"/>
      <c r="H4" s="194"/>
      <c r="I4" s="194"/>
      <c r="J4" s="194"/>
      <c r="K4" s="195"/>
      <c r="L4" s="250" t="s">
        <v>29</v>
      </c>
      <c r="M4" s="251"/>
      <c r="N4" s="251"/>
      <c r="O4" s="252"/>
      <c r="P4" s="186"/>
      <c r="Q4" s="187"/>
      <c r="R4" s="55"/>
    </row>
    <row r="5" spans="2:251" s="33" customFormat="1" ht="21">
      <c r="B5" s="199"/>
      <c r="C5" s="199"/>
      <c r="D5" s="196"/>
      <c r="E5" s="197"/>
      <c r="F5" s="197"/>
      <c r="G5" s="197"/>
      <c r="H5" s="197"/>
      <c r="I5" s="197"/>
      <c r="J5" s="197"/>
      <c r="K5" s="198"/>
      <c r="L5" s="250" t="s">
        <v>30</v>
      </c>
      <c r="M5" s="251"/>
      <c r="N5" s="251"/>
      <c r="O5" s="252"/>
      <c r="P5" s="188"/>
      <c r="Q5" s="189"/>
      <c r="R5" s="55"/>
    </row>
    <row r="6" spans="2:251" s="33" customFormat="1" ht="23.25" customHeight="1"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55"/>
    </row>
    <row r="7" spans="2:251" s="33" customFormat="1" ht="31.5" customHeight="1">
      <c r="B7" s="57" t="s">
        <v>37</v>
      </c>
      <c r="C7" s="57" t="s">
        <v>113</v>
      </c>
      <c r="D7" s="250" t="s">
        <v>252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2"/>
      <c r="R7" s="55"/>
    </row>
    <row r="8" spans="2:251" s="33" customFormat="1" ht="36" customHeight="1">
      <c r="B8" s="57" t="s">
        <v>25</v>
      </c>
      <c r="C8" s="183">
        <v>45658</v>
      </c>
      <c r="D8" s="230" t="s">
        <v>215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</row>
    <row r="9" spans="2:251" s="33" customFormat="1" ht="36" customHeight="1">
      <c r="B9" s="246" t="s">
        <v>259</v>
      </c>
      <c r="C9" s="247"/>
      <c r="D9" s="220"/>
      <c r="E9" s="220"/>
      <c r="F9" s="220"/>
      <c r="G9" s="220"/>
      <c r="H9" s="220"/>
      <c r="I9" s="221"/>
      <c r="J9" s="341" t="s">
        <v>167</v>
      </c>
      <c r="K9" s="342"/>
      <c r="L9" s="343"/>
      <c r="M9" s="240" t="s">
        <v>23</v>
      </c>
      <c r="N9" s="241"/>
      <c r="O9" s="241"/>
      <c r="P9" s="241"/>
      <c r="Q9" s="242"/>
      <c r="R9" s="41"/>
      <c r="T9" s="219"/>
      <c r="U9" s="219"/>
      <c r="V9" s="219"/>
      <c r="W9" s="219"/>
      <c r="X9" s="219"/>
    </row>
    <row r="10" spans="2:251" s="33" customFormat="1" ht="36" customHeight="1">
      <c r="B10" s="246" t="s">
        <v>260</v>
      </c>
      <c r="C10" s="247"/>
      <c r="D10" s="220"/>
      <c r="E10" s="220"/>
      <c r="F10" s="220"/>
      <c r="G10" s="220"/>
      <c r="H10" s="220"/>
      <c r="I10" s="221"/>
      <c r="J10" s="344"/>
      <c r="K10" s="345"/>
      <c r="L10" s="346"/>
      <c r="M10" s="54" t="s">
        <v>22</v>
      </c>
      <c r="N10" s="222" t="s">
        <v>21</v>
      </c>
      <c r="O10" s="222"/>
      <c r="P10" s="222"/>
      <c r="Q10" s="54" t="s">
        <v>20</v>
      </c>
      <c r="R10" s="41"/>
      <c r="T10" s="53"/>
      <c r="U10" s="53"/>
      <c r="V10" s="53"/>
      <c r="W10" s="53"/>
      <c r="X10" s="53"/>
    </row>
    <row r="11" spans="2:251" s="33" customFormat="1" ht="52.35" customHeight="1">
      <c r="B11" s="301" t="s">
        <v>261</v>
      </c>
      <c r="C11" s="302"/>
      <c r="D11" s="223"/>
      <c r="E11" s="223"/>
      <c r="F11" s="223"/>
      <c r="G11" s="223"/>
      <c r="H11" s="223"/>
      <c r="I11" s="224"/>
      <c r="J11" s="344"/>
      <c r="K11" s="345"/>
      <c r="L11" s="346"/>
      <c r="M11" s="112"/>
      <c r="N11" s="471"/>
      <c r="O11" s="472"/>
      <c r="P11" s="473"/>
      <c r="Q11" s="177"/>
      <c r="R11" s="41"/>
      <c r="T11" s="50"/>
      <c r="U11" s="228"/>
      <c r="V11" s="228"/>
      <c r="W11" s="228"/>
      <c r="X11" s="50"/>
      <c r="Z11" s="49"/>
      <c r="AA11" s="49"/>
    </row>
    <row r="12" spans="2:251" s="33" customFormat="1" ht="81.75" customHeight="1">
      <c r="B12" s="257" t="s">
        <v>262</v>
      </c>
      <c r="C12" s="258"/>
      <c r="D12" s="477"/>
      <c r="E12" s="478"/>
      <c r="F12" s="478"/>
      <c r="G12" s="478"/>
      <c r="H12" s="478"/>
      <c r="I12" s="479"/>
      <c r="J12" s="344"/>
      <c r="K12" s="345"/>
      <c r="L12" s="346"/>
      <c r="M12" s="113"/>
      <c r="N12" s="460"/>
      <c r="O12" s="461"/>
      <c r="P12" s="462"/>
      <c r="Q12" s="114"/>
      <c r="R12" s="41"/>
      <c r="T12" s="44"/>
      <c r="U12" s="253"/>
      <c r="V12" s="253"/>
      <c r="W12" s="253"/>
      <c r="X12" s="38"/>
      <c r="Z12" s="36"/>
      <c r="AA12" s="35"/>
      <c r="AB12" s="34"/>
    </row>
    <row r="13" spans="2:251" s="33" customFormat="1" ht="74.25" customHeight="1">
      <c r="B13" s="202" t="s">
        <v>263</v>
      </c>
      <c r="C13" s="203"/>
      <c r="D13" s="220"/>
      <c r="E13" s="220"/>
      <c r="F13" s="220"/>
      <c r="G13" s="220"/>
      <c r="H13" s="220"/>
      <c r="I13" s="221"/>
      <c r="J13" s="344"/>
      <c r="K13" s="345"/>
      <c r="L13" s="346"/>
      <c r="M13" s="112"/>
      <c r="N13" s="457"/>
      <c r="O13" s="458"/>
      <c r="P13" s="459"/>
      <c r="Q13" s="115"/>
      <c r="R13" s="41"/>
      <c r="T13" s="44"/>
      <c r="U13" s="253"/>
      <c r="V13" s="253"/>
      <c r="W13" s="253"/>
      <c r="X13" s="38"/>
      <c r="Z13" s="36"/>
      <c r="AA13" s="35"/>
      <c r="AB13" s="34"/>
    </row>
    <row r="14" spans="2:251" s="33" customFormat="1" ht="53.4" customHeight="1">
      <c r="B14" s="65" t="s">
        <v>264</v>
      </c>
      <c r="C14" s="66"/>
      <c r="D14" s="304" t="s">
        <v>265</v>
      </c>
      <c r="E14" s="304"/>
      <c r="F14" s="304"/>
      <c r="G14" s="304"/>
      <c r="H14" s="304"/>
      <c r="I14" s="249"/>
      <c r="J14" s="347"/>
      <c r="K14" s="348"/>
      <c r="L14" s="349"/>
      <c r="M14" s="116"/>
      <c r="N14" s="460"/>
      <c r="O14" s="461"/>
      <c r="P14" s="462"/>
      <c r="Q14" s="117"/>
      <c r="R14" s="41"/>
      <c r="T14" s="40"/>
      <c r="U14" s="253"/>
      <c r="V14" s="253"/>
      <c r="W14" s="39"/>
      <c r="X14" s="38"/>
      <c r="Y14" s="37"/>
      <c r="Z14" s="36"/>
      <c r="AA14" s="35"/>
      <c r="AB14" s="34"/>
    </row>
    <row r="15" spans="2:251" ht="28.5" customHeight="1">
      <c r="B15" s="430" t="s">
        <v>35</v>
      </c>
      <c r="C15" s="454" t="s">
        <v>33</v>
      </c>
      <c r="D15" s="455" t="s">
        <v>172</v>
      </c>
      <c r="E15" s="455" t="s">
        <v>19</v>
      </c>
      <c r="F15" s="455" t="s">
        <v>46</v>
      </c>
      <c r="G15" s="456" t="s">
        <v>173</v>
      </c>
      <c r="H15" s="455" t="s">
        <v>36</v>
      </c>
      <c r="I15" s="463" t="s">
        <v>34</v>
      </c>
      <c r="J15" s="464"/>
      <c r="K15" s="464"/>
      <c r="L15" s="465"/>
      <c r="M15" s="410" t="s">
        <v>18</v>
      </c>
      <c r="N15" s="410"/>
      <c r="O15" s="469" t="s">
        <v>17</v>
      </c>
      <c r="P15" s="469"/>
      <c r="Q15" s="469"/>
      <c r="R15" s="3"/>
      <c r="S15" s="3"/>
      <c r="T15" s="10"/>
      <c r="U15" s="259"/>
      <c r="V15" s="259"/>
      <c r="W15" s="3"/>
      <c r="X15" s="9"/>
      <c r="Y15" s="3"/>
      <c r="Z15" s="17"/>
      <c r="AA15" s="6"/>
      <c r="AB15" s="2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453"/>
      <c r="C16" s="454"/>
      <c r="D16" s="455"/>
      <c r="E16" s="455"/>
      <c r="F16" s="455"/>
      <c r="G16" s="455"/>
      <c r="H16" s="455"/>
      <c r="I16" s="466"/>
      <c r="J16" s="467"/>
      <c r="K16" s="467"/>
      <c r="L16" s="468"/>
      <c r="M16" s="410"/>
      <c r="N16" s="410"/>
      <c r="O16" s="410" t="s">
        <v>16</v>
      </c>
      <c r="P16" s="410" t="s">
        <v>15</v>
      </c>
      <c r="Q16" s="470" t="s">
        <v>14</v>
      </c>
      <c r="R16" s="3"/>
      <c r="S16" s="3"/>
      <c r="T16" s="8"/>
      <c r="U16" s="259"/>
      <c r="V16" s="259"/>
      <c r="W16" s="3"/>
      <c r="X16" s="7"/>
      <c r="Y16" s="3"/>
      <c r="Z16" s="17"/>
      <c r="AA16" s="6"/>
      <c r="AB16" s="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431"/>
      <c r="C17" s="454"/>
      <c r="D17" s="455"/>
      <c r="E17" s="455"/>
      <c r="F17" s="455"/>
      <c r="G17" s="455"/>
      <c r="H17" s="455"/>
      <c r="I17" s="120" t="s">
        <v>13</v>
      </c>
      <c r="J17" s="120" t="s">
        <v>12</v>
      </c>
      <c r="K17" s="120" t="s">
        <v>11</v>
      </c>
      <c r="L17" s="121" t="s">
        <v>10</v>
      </c>
      <c r="M17" s="119" t="s">
        <v>9</v>
      </c>
      <c r="N17" s="118" t="s">
        <v>8</v>
      </c>
      <c r="O17" s="410"/>
      <c r="P17" s="410"/>
      <c r="Q17" s="470"/>
      <c r="R17" s="3"/>
      <c r="S17" s="3"/>
      <c r="T17" s="5"/>
      <c r="U17" s="259"/>
      <c r="V17" s="259"/>
      <c r="X17" s="6"/>
      <c r="Z17" s="17"/>
      <c r="AA17" s="6"/>
      <c r="AB17" s="2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4.35" customHeight="1">
      <c r="B18" s="474" t="s">
        <v>266</v>
      </c>
      <c r="C18" s="444" t="s">
        <v>267</v>
      </c>
      <c r="D18" s="119" t="s">
        <v>3</v>
      </c>
      <c r="E18" s="436" t="s">
        <v>268</v>
      </c>
      <c r="F18" s="122">
        <v>2</v>
      </c>
      <c r="G18" s="119" t="s">
        <v>3</v>
      </c>
      <c r="H18" s="123">
        <v>300000000</v>
      </c>
      <c r="I18" s="124"/>
      <c r="J18" s="125"/>
      <c r="K18" s="126"/>
      <c r="L18" s="125"/>
      <c r="M18" s="127">
        <v>45659</v>
      </c>
      <c r="N18" s="127">
        <v>46022</v>
      </c>
      <c r="O18" s="452">
        <f>+F19/F18</f>
        <v>0</v>
      </c>
      <c r="P18" s="452">
        <f>+H19/H18</f>
        <v>0</v>
      </c>
      <c r="Q18" s="425" t="e">
        <f>+(O18*O18)/P18</f>
        <v>#DIV/0!</v>
      </c>
      <c r="T18" s="5"/>
      <c r="U18" s="259"/>
      <c r="V18" s="259"/>
      <c r="X18" s="4"/>
      <c r="Z18" s="30"/>
      <c r="AA18" s="6"/>
      <c r="AB18" s="28"/>
    </row>
    <row r="19" spans="2:251" ht="34.35" customHeight="1">
      <c r="B19" s="475"/>
      <c r="C19" s="445"/>
      <c r="D19" s="119" t="s">
        <v>2</v>
      </c>
      <c r="E19" s="437"/>
      <c r="F19" s="122"/>
      <c r="G19" s="119" t="s">
        <v>40</v>
      </c>
      <c r="H19" s="128">
        <v>0</v>
      </c>
      <c r="I19" s="124"/>
      <c r="J19" s="125"/>
      <c r="K19" s="126"/>
      <c r="L19" s="125"/>
      <c r="M19" s="127">
        <v>45659</v>
      </c>
      <c r="N19" s="127">
        <v>46022</v>
      </c>
      <c r="O19" s="452"/>
      <c r="P19" s="452"/>
      <c r="Q19" s="425"/>
      <c r="T19" s="5"/>
      <c r="U19" s="56"/>
      <c r="V19" s="56"/>
      <c r="X19" s="4"/>
      <c r="Z19" s="30"/>
      <c r="AA19" s="6"/>
      <c r="AB19" s="28"/>
    </row>
    <row r="20" spans="2:251" ht="34.35" customHeight="1">
      <c r="B20" s="475"/>
      <c r="C20" s="446" t="s">
        <v>269</v>
      </c>
      <c r="D20" s="119" t="s">
        <v>3</v>
      </c>
      <c r="E20" s="436" t="s">
        <v>268</v>
      </c>
      <c r="F20" s="122">
        <v>2</v>
      </c>
      <c r="G20" s="129" t="s">
        <v>3</v>
      </c>
      <c r="H20" s="123">
        <v>300000000</v>
      </c>
      <c r="I20" s="124"/>
      <c r="J20" s="130"/>
      <c r="K20" s="126"/>
      <c r="L20" s="130"/>
      <c r="M20" s="127">
        <v>45659</v>
      </c>
      <c r="N20" s="127">
        <v>46022</v>
      </c>
      <c r="O20" s="423">
        <f t="shared" ref="O20" si="0">+F21/F20</f>
        <v>0</v>
      </c>
      <c r="P20" s="423">
        <f>+H21/H20</f>
        <v>0</v>
      </c>
      <c r="Q20" s="425" t="e">
        <f>+(O20*O20)/P20</f>
        <v>#DIV/0!</v>
      </c>
      <c r="X20" s="29"/>
      <c r="Z20" s="30"/>
      <c r="AA20" s="6"/>
      <c r="AB20" s="28"/>
    </row>
    <row r="21" spans="2:251" ht="34.35" customHeight="1">
      <c r="B21" s="476"/>
      <c r="C21" s="447"/>
      <c r="D21" s="119" t="s">
        <v>2</v>
      </c>
      <c r="E21" s="437"/>
      <c r="F21" s="122"/>
      <c r="G21" s="119" t="s">
        <v>40</v>
      </c>
      <c r="H21" s="128">
        <v>0</v>
      </c>
      <c r="I21" s="123"/>
      <c r="J21" s="130"/>
      <c r="K21" s="126"/>
      <c r="L21" s="130"/>
      <c r="M21" s="127">
        <v>45659</v>
      </c>
      <c r="N21" s="127">
        <v>46022</v>
      </c>
      <c r="O21" s="424"/>
      <c r="P21" s="424"/>
      <c r="Q21" s="425"/>
      <c r="X21" s="29"/>
      <c r="Z21" s="30"/>
      <c r="AA21" s="6"/>
      <c r="AB21" s="28"/>
    </row>
    <row r="22" spans="2:251" ht="21">
      <c r="B22" s="426"/>
      <c r="C22" s="428" t="s">
        <v>7</v>
      </c>
      <c r="D22" s="119" t="s">
        <v>3</v>
      </c>
      <c r="E22" s="430"/>
      <c r="F22" s="131"/>
      <c r="G22" s="119" t="s">
        <v>3</v>
      </c>
      <c r="H22" s="132">
        <f>+H18+H20</f>
        <v>600000000</v>
      </c>
      <c r="I22" s="181"/>
      <c r="J22" s="125"/>
      <c r="K22" s="125"/>
      <c r="L22" s="125"/>
      <c r="M22" s="125"/>
      <c r="N22" s="133"/>
      <c r="O22" s="423">
        <f>+H23/H22</f>
        <v>0</v>
      </c>
      <c r="P22" s="423">
        <f t="shared" ref="P22" si="1">+H23/H22</f>
        <v>0</v>
      </c>
      <c r="Q22" s="432" t="e">
        <f t="shared" ref="Q22" si="2">+(O22*O22)/P22</f>
        <v>#DIV/0!</v>
      </c>
    </row>
    <row r="23" spans="2:251" ht="21">
      <c r="B23" s="427"/>
      <c r="C23" s="429"/>
      <c r="D23" s="119" t="s">
        <v>2</v>
      </c>
      <c r="E23" s="431"/>
      <c r="F23" s="131"/>
      <c r="G23" s="119" t="s">
        <v>40</v>
      </c>
      <c r="H23" s="134">
        <f>+H19+H21</f>
        <v>0</v>
      </c>
      <c r="I23" s="130"/>
      <c r="J23" s="130"/>
      <c r="K23" s="135"/>
      <c r="L23" s="130"/>
      <c r="M23" s="130"/>
      <c r="N23" s="133"/>
      <c r="O23" s="424"/>
      <c r="P23" s="424"/>
      <c r="Q23" s="433"/>
    </row>
    <row r="24" spans="2:251" ht="20.399999999999999">
      <c r="B24" s="33"/>
      <c r="C24" s="33"/>
      <c r="D24" s="19"/>
      <c r="H24" s="18"/>
      <c r="I24" s="15"/>
      <c r="J24" s="17"/>
      <c r="K24" s="17"/>
      <c r="L24" s="17"/>
      <c r="M24" s="16"/>
      <c r="N24" s="16"/>
      <c r="O24" s="15"/>
      <c r="P24" s="13"/>
      <c r="Q24" s="14"/>
      <c r="R24" s="13"/>
    </row>
    <row r="25" spans="2:251" ht="68.25" customHeight="1">
      <c r="B25" s="414" t="s">
        <v>42</v>
      </c>
      <c r="C25" s="415"/>
      <c r="D25" s="416" t="s">
        <v>6</v>
      </c>
      <c r="E25" s="416"/>
      <c r="F25" s="416"/>
      <c r="G25" s="416"/>
      <c r="H25" s="416"/>
      <c r="I25" s="416"/>
      <c r="J25" s="137" t="s">
        <v>44</v>
      </c>
      <c r="K25" s="416" t="s">
        <v>45</v>
      </c>
      <c r="L25" s="416"/>
      <c r="M25" s="417" t="s">
        <v>188</v>
      </c>
      <c r="N25" s="418"/>
      <c r="O25" s="418"/>
      <c r="P25" s="418"/>
      <c r="Q25" s="418"/>
    </row>
    <row r="26" spans="2:251" ht="30.75" customHeight="1">
      <c r="B26" s="419" t="s">
        <v>270</v>
      </c>
      <c r="C26" s="420"/>
      <c r="D26" s="231" t="s">
        <v>271</v>
      </c>
      <c r="E26" s="232"/>
      <c r="F26" s="232"/>
      <c r="G26" s="232"/>
      <c r="H26" s="232"/>
      <c r="I26" s="233"/>
      <c r="J26" s="410" t="s">
        <v>130</v>
      </c>
      <c r="K26" s="138" t="s">
        <v>3</v>
      </c>
      <c r="L26" s="136"/>
      <c r="M26" s="202" t="s">
        <v>192</v>
      </c>
      <c r="N26" s="328"/>
      <c r="O26" s="328"/>
      <c r="P26" s="328"/>
      <c r="Q26" s="203"/>
    </row>
    <row r="27" spans="2:251" ht="29.25" customHeight="1">
      <c r="B27" s="421"/>
      <c r="C27" s="422"/>
      <c r="D27" s="237"/>
      <c r="E27" s="238"/>
      <c r="F27" s="238"/>
      <c r="G27" s="238"/>
      <c r="H27" s="238"/>
      <c r="I27" s="239"/>
      <c r="J27" s="410"/>
      <c r="K27" s="138" t="s">
        <v>2</v>
      </c>
      <c r="L27" s="136"/>
      <c r="M27" s="202" t="s">
        <v>193</v>
      </c>
      <c r="N27" s="328"/>
      <c r="O27" s="328"/>
      <c r="P27" s="328"/>
      <c r="Q27" s="203"/>
    </row>
    <row r="28" spans="2:251" ht="17.25" customHeight="1">
      <c r="B28" s="406"/>
      <c r="C28" s="407"/>
      <c r="D28" s="231" t="s">
        <v>272</v>
      </c>
      <c r="E28" s="232"/>
      <c r="F28" s="232"/>
      <c r="G28" s="232"/>
      <c r="H28" s="232"/>
      <c r="I28" s="233"/>
      <c r="J28" s="410"/>
      <c r="K28" s="138" t="s">
        <v>3</v>
      </c>
      <c r="L28" s="136"/>
      <c r="M28" s="413" t="s">
        <v>4</v>
      </c>
      <c r="N28" s="413"/>
      <c r="O28" s="413"/>
      <c r="P28" s="413"/>
      <c r="Q28" s="413"/>
    </row>
    <row r="29" spans="2:251" ht="30" customHeight="1">
      <c r="B29" s="408"/>
      <c r="C29" s="409"/>
      <c r="D29" s="237"/>
      <c r="E29" s="238"/>
      <c r="F29" s="238"/>
      <c r="G29" s="238"/>
      <c r="H29" s="238"/>
      <c r="I29" s="239"/>
      <c r="J29" s="410"/>
      <c r="K29" s="138" t="s">
        <v>2</v>
      </c>
      <c r="L29" s="136"/>
      <c r="M29" s="413"/>
      <c r="N29" s="413"/>
      <c r="O29" s="413"/>
      <c r="P29" s="413"/>
      <c r="Q29" s="413"/>
    </row>
    <row r="30" spans="2:251" ht="21" customHeight="1">
      <c r="B30" s="139"/>
      <c r="C30" s="140"/>
      <c r="D30" s="231" t="s">
        <v>273</v>
      </c>
      <c r="E30" s="232"/>
      <c r="F30" s="232"/>
      <c r="G30" s="232"/>
      <c r="H30" s="232"/>
      <c r="I30" s="233"/>
      <c r="J30" s="410"/>
      <c r="K30" s="138" t="s">
        <v>3</v>
      </c>
      <c r="L30" s="136"/>
      <c r="M30" s="141" t="s">
        <v>196</v>
      </c>
      <c r="N30" s="142"/>
      <c r="O30" s="142"/>
      <c r="P30" s="142"/>
      <c r="Q30" s="143"/>
    </row>
    <row r="31" spans="2:251" ht="25.5" customHeight="1">
      <c r="B31" s="139"/>
      <c r="C31" s="140"/>
      <c r="D31" s="237"/>
      <c r="E31" s="238"/>
      <c r="F31" s="238"/>
      <c r="G31" s="238"/>
      <c r="H31" s="238"/>
      <c r="I31" s="239"/>
      <c r="J31" s="410"/>
      <c r="K31" s="138" t="s">
        <v>2</v>
      </c>
      <c r="L31" s="136"/>
      <c r="M31" s="141" t="s">
        <v>192</v>
      </c>
      <c r="N31" s="142"/>
      <c r="O31" s="142"/>
      <c r="P31" s="142"/>
      <c r="Q31" s="143"/>
    </row>
    <row r="32" spans="2:251" ht="21">
      <c r="B32" s="406"/>
      <c r="C32" s="407"/>
      <c r="D32" s="231" t="s">
        <v>274</v>
      </c>
      <c r="E32" s="232"/>
      <c r="F32" s="232"/>
      <c r="G32" s="232"/>
      <c r="H32" s="232"/>
      <c r="I32" s="233"/>
      <c r="J32" s="410"/>
      <c r="K32" s="138" t="s">
        <v>3</v>
      </c>
      <c r="L32" s="136"/>
      <c r="M32" s="406" t="s">
        <v>198</v>
      </c>
      <c r="N32" s="411"/>
      <c r="O32" s="411"/>
      <c r="P32" s="411"/>
      <c r="Q32" s="407"/>
    </row>
    <row r="33" spans="2:53" ht="23.25" customHeight="1">
      <c r="B33" s="408"/>
      <c r="C33" s="409"/>
      <c r="D33" s="237"/>
      <c r="E33" s="238"/>
      <c r="F33" s="238"/>
      <c r="G33" s="238"/>
      <c r="H33" s="238"/>
      <c r="I33" s="239"/>
      <c r="J33" s="410"/>
      <c r="K33" s="138" t="s">
        <v>2</v>
      </c>
      <c r="L33" s="144"/>
      <c r="M33" s="408"/>
      <c r="N33" s="412"/>
      <c r="O33" s="412"/>
      <c r="P33" s="412"/>
      <c r="Q33" s="409"/>
    </row>
    <row r="34" spans="2:53" ht="15" customHeight="1">
      <c r="B34" s="231" t="s">
        <v>1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3"/>
      <c r="M34" s="413" t="s">
        <v>0</v>
      </c>
      <c r="N34" s="413"/>
      <c r="O34" s="413"/>
      <c r="P34" s="413"/>
      <c r="Q34" s="413"/>
    </row>
    <row r="35" spans="2:53" ht="39" customHeight="1"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9"/>
      <c r="M35" s="413"/>
      <c r="N35" s="413"/>
      <c r="O35" s="413"/>
      <c r="P35" s="413"/>
      <c r="Q35" s="413"/>
    </row>
    <row r="36" spans="2:53" ht="20.399999999999999">
      <c r="B36" s="33"/>
      <c r="C36" s="33"/>
      <c r="M36" s="11"/>
      <c r="N36" s="11"/>
    </row>
    <row r="37" spans="2:53" ht="20.399999999999999">
      <c r="B37" s="33"/>
      <c r="C37" s="33"/>
      <c r="M37" s="11"/>
      <c r="N37" s="11"/>
    </row>
    <row r="38" spans="2:53" ht="20.399999999999999">
      <c r="B38" s="33"/>
      <c r="C38" s="33"/>
      <c r="M38" s="11"/>
      <c r="N38" s="11"/>
    </row>
    <row r="39" spans="2:53" ht="21">
      <c r="B39" s="145" t="s">
        <v>199</v>
      </c>
      <c r="C39" s="145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21">
      <c r="B40" s="145" t="s">
        <v>200</v>
      </c>
      <c r="C40" s="145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6">
      <c r="B41" s="102"/>
      <c r="C41" s="102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6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6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6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6">
      <c r="G45" s="146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6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6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6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6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6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6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6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6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6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6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6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6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6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6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6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6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6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6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6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6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6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6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6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6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6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6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</sheetData>
  <mergeCells count="89"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T9:X9"/>
    <mergeCell ref="B10:C10"/>
    <mergeCell ref="D10:I10"/>
    <mergeCell ref="N10:P10"/>
    <mergeCell ref="B11:C11"/>
    <mergeCell ref="D11:I11"/>
    <mergeCell ref="N11:P11"/>
    <mergeCell ref="U11:W11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B18:B21"/>
    <mergeCell ref="C18:C19"/>
    <mergeCell ref="E18:E19"/>
    <mergeCell ref="O18:O19"/>
    <mergeCell ref="P18:P19"/>
    <mergeCell ref="Q22:Q23"/>
    <mergeCell ref="U18:V18"/>
    <mergeCell ref="C20:C21"/>
    <mergeCell ref="E20:E21"/>
    <mergeCell ref="O20:O21"/>
    <mergeCell ref="P20:P21"/>
    <mergeCell ref="Q20:Q21"/>
    <mergeCell ref="Q18:Q19"/>
    <mergeCell ref="B22:B23"/>
    <mergeCell ref="C22:C23"/>
    <mergeCell ref="E22:E23"/>
    <mergeCell ref="O22:O23"/>
    <mergeCell ref="P22:P23"/>
    <mergeCell ref="B25:C25"/>
    <mergeCell ref="D25:I25"/>
    <mergeCell ref="K25:L25"/>
    <mergeCell ref="M25:Q25"/>
    <mergeCell ref="B26:C27"/>
    <mergeCell ref="D26:I27"/>
    <mergeCell ref="J26:J27"/>
    <mergeCell ref="M26:Q26"/>
    <mergeCell ref="M27:Q27"/>
    <mergeCell ref="B28:C29"/>
    <mergeCell ref="D28:I29"/>
    <mergeCell ref="J28:J29"/>
    <mergeCell ref="M28:Q29"/>
    <mergeCell ref="D30:I31"/>
    <mergeCell ref="J30:J31"/>
    <mergeCell ref="B32:C33"/>
    <mergeCell ref="D32:I33"/>
    <mergeCell ref="J32:J33"/>
    <mergeCell ref="M32:Q33"/>
    <mergeCell ref="B34:L35"/>
    <mergeCell ref="M34:Q35"/>
  </mergeCells>
  <pageMargins left="0.7" right="0.7" top="0.75" bottom="0.75" header="0.3" footer="0.3"/>
  <pageSetup scale="23" orientation="portrait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PLAN DE DESARROLLO</vt:lpstr>
      <vt:lpstr>SMPP</vt:lpstr>
      <vt:lpstr>CIM</vt:lpstr>
      <vt:lpstr>DIANU</vt:lpstr>
      <vt:lpstr>FORTALECIMIENTO</vt:lpstr>
      <vt:lpstr>CATASTRO</vt:lpstr>
      <vt:lpstr>SISBEN </vt:lpstr>
      <vt:lpstr>OTS-110</vt:lpstr>
      <vt:lpstr>OTS - 118</vt:lpstr>
      <vt:lpstr>CIM!Área_de_impresión</vt:lpstr>
      <vt:lpstr>FORTALECIMIENTO!Área_de_impresión</vt:lpstr>
      <vt:lpstr>'OTS - 118'!Área_de_impresión</vt:lpstr>
      <vt:lpstr>SMPP!Área_de_impresión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Cristian Camilo Rincon Rubio</cp:lastModifiedBy>
  <dcterms:created xsi:type="dcterms:W3CDTF">2017-08-24T15:03:39Z</dcterms:created>
  <dcterms:modified xsi:type="dcterms:W3CDTF">2025-01-08T15:44:04Z</dcterms:modified>
</cp:coreProperties>
</file>