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es de acción 2025\"/>
    </mc:Choice>
  </mc:AlternateContent>
  <bookViews>
    <workbookView xWindow="0" yWindow="0" windowWidth="21600" windowHeight="7530" activeTab="2"/>
  </bookViews>
  <sheets>
    <sheet name="ESTRATEGIA 3D - 111" sheetId="2" r:id="rId1"/>
    <sheet name="Hoja1" sheetId="3" r:id="rId2"/>
    <sheet name="EVENTOS -108" sheetId="5" r:id="rId3"/>
    <sheet name="Hoja1 (2)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5" l="1"/>
  <c r="H32" i="5"/>
  <c r="J31" i="5"/>
  <c r="H20" i="5"/>
  <c r="H19" i="5"/>
  <c r="P19" i="5"/>
  <c r="Q19" i="5" s="1"/>
  <c r="O19" i="5"/>
  <c r="J35" i="2" l="1"/>
  <c r="J33" i="2"/>
  <c r="J31" i="2"/>
  <c r="J23" i="2"/>
  <c r="H21" i="2" l="1"/>
  <c r="I55" i="2"/>
  <c r="J55" i="2"/>
  <c r="K55" i="2"/>
  <c r="I56" i="2"/>
  <c r="J56" i="2"/>
  <c r="K56" i="2"/>
  <c r="L56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33" i="2"/>
  <c r="H32" i="2"/>
  <c r="H31" i="2"/>
  <c r="H25" i="2"/>
  <c r="H26" i="2"/>
  <c r="H27" i="2"/>
  <c r="H28" i="2"/>
  <c r="H29" i="2"/>
  <c r="H30" i="2"/>
  <c r="H24" i="2"/>
  <c r="H23" i="2"/>
  <c r="H20" i="2"/>
  <c r="P19" i="2" s="1"/>
  <c r="H22" i="2"/>
  <c r="H19" i="2"/>
  <c r="H54" i="2"/>
  <c r="L53" i="2"/>
  <c r="L55" i="2" s="1"/>
  <c r="H53" i="2" l="1"/>
  <c r="H56" i="2"/>
  <c r="H55" i="2"/>
  <c r="O53" i="2" l="1"/>
  <c r="P53" i="2"/>
  <c r="O41" i="2"/>
  <c r="P41" i="2"/>
  <c r="O43" i="2"/>
  <c r="P43" i="2"/>
  <c r="O45" i="2"/>
  <c r="P45" i="2"/>
  <c r="O47" i="2"/>
  <c r="P47" i="2"/>
  <c r="O49" i="2"/>
  <c r="P49" i="2"/>
  <c r="O51" i="2"/>
  <c r="P51" i="2"/>
  <c r="O27" i="2"/>
  <c r="P27" i="2"/>
  <c r="O29" i="2"/>
  <c r="P29" i="2"/>
  <c r="O31" i="2"/>
  <c r="P31" i="2"/>
  <c r="O33" i="2"/>
  <c r="P33" i="2"/>
  <c r="Q33" i="2" s="1"/>
  <c r="O35" i="2"/>
  <c r="P35" i="2"/>
  <c r="O37" i="2"/>
  <c r="P37" i="2"/>
  <c r="O39" i="2"/>
  <c r="P39" i="2"/>
  <c r="O21" i="2"/>
  <c r="P21" i="2"/>
  <c r="O23" i="2"/>
  <c r="P23" i="2"/>
  <c r="O25" i="2"/>
  <c r="P25" i="2"/>
  <c r="Q27" i="2" l="1"/>
  <c r="Q53" i="2"/>
  <c r="Q45" i="2"/>
  <c r="Q41" i="2"/>
  <c r="Q49" i="2"/>
  <c r="Q23" i="2"/>
  <c r="Q29" i="2"/>
  <c r="Q39" i="2"/>
  <c r="Q35" i="2"/>
  <c r="Q31" i="2"/>
  <c r="Q51" i="2"/>
  <c r="Q47" i="2"/>
  <c r="Q43" i="2"/>
  <c r="Q21" i="2"/>
  <c r="Q37" i="2"/>
  <c r="Q25" i="2"/>
  <c r="O19" i="2"/>
  <c r="Q19" i="2" s="1"/>
</calcChain>
</file>

<file path=xl/comments1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2.xml><?xml version="1.0" encoding="utf-8"?>
<comments xmlns="http://schemas.openxmlformats.org/spreadsheetml/2006/main">
  <authors>
    <author>equipo 60</author>
  </authors>
  <commentList>
    <comment ref="B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del indicador de producto de la  MGA y luego la meta personalizada en el PD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<sst xmlns="http://schemas.openxmlformats.org/spreadsheetml/2006/main" count="315" uniqueCount="109">
  <si>
    <t xml:space="preserve">FIRMA: </t>
  </si>
  <si>
    <t xml:space="preserve">OBSERVACIONES: </t>
  </si>
  <si>
    <t>E</t>
  </si>
  <si>
    <t>P</t>
  </si>
  <si>
    <t>FIRMA</t>
  </si>
  <si>
    <t xml:space="preserve">NOMBRE: </t>
  </si>
  <si>
    <t xml:space="preserve">META DE RESULTADO  No. 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</si>
  <si>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</si>
  <si>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</si>
  <si>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</si>
  <si>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</si>
  <si>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</si>
  <si>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</si>
  <si>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</si>
  <si>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</si>
  <si>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</si>
  <si>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</si>
  <si>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</si>
  <si>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</si>
  <si>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</si>
  <si>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</si>
  <si>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</si>
  <si>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 xml:space="preserve">CODIGO BPPIM: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</si>
  <si>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</si>
  <si>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</si>
  <si>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</si>
  <si>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</si>
  <si>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</si>
  <si>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</si>
  <si>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FECHA DE  SEGUIMIENTO: </t>
  </si>
  <si>
    <t xml:space="preserve">FECHA DE PROGRAMACION: </t>
  </si>
  <si>
    <t>Número</t>
  </si>
  <si>
    <t>ACTIVIDADES</t>
  </si>
  <si>
    <t xml:space="preserve">FUENTES DE FINANCIACION                           </t>
  </si>
  <si>
    <t>COSTO TOTAL
(PESOS)</t>
  </si>
  <si>
    <t>LINEA ESTRATEGICA:</t>
  </si>
  <si>
    <t xml:space="preserve">SECRETARÍA / ENTIDAD:                                                           </t>
  </si>
  <si>
    <t xml:space="preserve">P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</si>
  <si>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</si>
  <si>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</si>
  <si>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</si>
  <si>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</si>
  <si>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Unidad de Medida</t>
  </si>
  <si>
    <t xml:space="preserve">Medición </t>
  </si>
  <si>
    <t>CANTIDAD</t>
  </si>
  <si>
    <t xml:space="preserve">DIRECCIÓN / GRUPO: </t>
  </si>
  <si>
    <t xml:space="preserve"> PRODUCTO</t>
  </si>
  <si>
    <r>
      <t>PROCESO</t>
    </r>
    <r>
      <rPr>
        <sz val="12"/>
        <color theme="1"/>
        <rFont val="Arial"/>
        <family val="2"/>
      </rPr>
      <t>: PLANEACIÓN ESTRATÉGICA Y TERRITORIAL</t>
    </r>
  </si>
  <si>
    <r>
      <t xml:space="preserve">FORMATO: </t>
    </r>
    <r>
      <rPr>
        <sz val="12"/>
        <color theme="1"/>
        <rFont val="Arial"/>
        <family val="2"/>
      </rPr>
      <t xml:space="preserve">PLAN DE ACCIÓN </t>
    </r>
  </si>
  <si>
    <t>La versión vigente y controlada de este documento, solo podrá ser consultada a través de la plataforma
institucional establecida para el Sistema Integrado de Gestión; la copia o impresión deeste documento
será considerada como documento NO CONTROLADO</t>
  </si>
  <si>
    <r>
      <t xml:space="preserve">Página:  </t>
    </r>
    <r>
      <rPr>
        <sz val="12"/>
        <color rgb="FF000000"/>
        <rFont val="Arial"/>
        <family val="2"/>
      </rPr>
      <t>1 de 1</t>
    </r>
  </si>
  <si>
    <r>
      <t xml:space="preserve">Versión: </t>
    </r>
    <r>
      <rPr>
        <sz val="12"/>
        <color theme="1"/>
        <rFont val="Arial"/>
        <family val="2"/>
      </rPr>
      <t>02</t>
    </r>
  </si>
  <si>
    <r>
      <t xml:space="preserve">Fecha: </t>
    </r>
    <r>
      <rPr>
        <sz val="12"/>
        <color theme="1"/>
        <rFont val="Arial"/>
        <family val="2"/>
      </rPr>
      <t>28/11/2024</t>
    </r>
  </si>
  <si>
    <r>
      <t xml:space="preserve">Código: </t>
    </r>
    <r>
      <rPr>
        <sz val="12"/>
        <color theme="1"/>
        <rFont val="Arial"/>
        <family val="2"/>
      </rPr>
      <t>FOR-08-PRO-PET-02</t>
    </r>
  </si>
  <si>
    <t>430100100
personas
beneficiadas /
Apoyo a deportistas</t>
  </si>
  <si>
    <t>Apoyar a personas pertenecientes a entidades deportivas y no deportivas de la ciudad de Ibagué.</t>
  </si>
  <si>
    <t>Realizar Atención, Asesorías y Capacitaciones presenciales y/o virtuales para la Renovación, Actualización y Otorgamiento del reconocimiento del Reconocimiento Deportivo</t>
  </si>
  <si>
    <t>430100703 -
Disciplinas por
Escuela Deportiva</t>
  </si>
  <si>
    <t xml:space="preserve">Implementar disciplinas deportivas en escuelas de formación
</t>
  </si>
  <si>
    <t>Implementar disciplinas deportivas en escuelas de formación femenina</t>
  </si>
  <si>
    <t>Atender NNA en escuelas de formación deportiva</t>
  </si>
  <si>
    <t>Realizar festivales y/o encuentros recreo deportivos con las escuelas de formación.</t>
  </si>
  <si>
    <t>Realizar eventos recreativos comunitarios realizados</t>
  </si>
  <si>
    <t xml:space="preserve">
430103801 - Eventos recreativos comunitarios realizados</t>
  </si>
  <si>
    <t>430103703 - Personas atendidas por los programas de recreación, deporte social comunitario, actividad física y aprovechamiento del tiempo libre / Programa misionales</t>
  </si>
  <si>
    <t>430100400 número
de infraestructuras
deportivas</t>
  </si>
  <si>
    <t>Atender a NNA de básica primaria de las IE de la zona urbana y rural del municipio de Ibagué, en componentes pedagógicos de educación Física.</t>
  </si>
  <si>
    <t>Realizar actividades de ocio y aprovechamiento del tiempo libre a personas en todo el ciclo de vida.</t>
  </si>
  <si>
    <t>Atender a personas con capacidades diversas con actividades recreo deportivas.</t>
  </si>
  <si>
    <t>Atender a personasde la zona rural del municipio en todo el curso de vida con actividades recreo deportivas.</t>
  </si>
  <si>
    <t>Atender mujeres de los 18 años en adelante de la zona urbana y rural de la ciudad con actividades deportivas con enfoque recreativo</t>
  </si>
  <si>
    <t>Realizar jornadas de ciclo vía promoviendo el aprovechamiento del tiempo libre</t>
  </si>
  <si>
    <t>Atender grupos regulares en todo el curso de vida con actividad física musicalizada</t>
  </si>
  <si>
    <t>Realizar jornadas de Caminatas y/o Ciclo paseos</t>
  </si>
  <si>
    <t>Administración, mantenimiento y/o adecuación a la infraestructura deportiva de la ciudad de Ibagué</t>
  </si>
  <si>
    <t xml:space="preserve">NOMBRE  DEL PROYECTO POAI:  </t>
  </si>
  <si>
    <t>FORTALECIMIENTO DEL DEPORTE, LA ACTIVIDAD FÍSICA Y LA RECREACIÓN CON LA ESTRATEGIA 3D (DEPORTIVA, DIFERENTE Y DIVERSA) EN EL MUNICIPIO DE IBAGUÉ</t>
  </si>
  <si>
    <t xml:space="preserve">CODIGO PRESUPUESTAL:                                                       </t>
  </si>
  <si>
    <t>RUBROS: (DESCRIPCIÓN)</t>
  </si>
  <si>
    <t>Objetivos: Fortalecer las estrategias de promoción para la práctica regular del deporte, la actividad física y la recreación en todo el curso de vida Mejorando los escenarios deportivos posicionando a la ciudad de Ibagué como Casa del Deporte</t>
  </si>
  <si>
    <t>Realizar atención a NNA de 0 a 5 años con actividades de desarrollo psicomotriz y macro gimnasia</t>
  </si>
  <si>
    <t>Atender personas de los 18 años en adelante y de población diferencial de la zona urbana de la ciudad con actividades recreo deportivas</t>
  </si>
  <si>
    <t>CULTURA Y SOCIEDAD PARA TODOS</t>
  </si>
  <si>
    <t>DEPORTE</t>
  </si>
  <si>
    <t>ACTÍVATE POR LA PAZ: DEPORTE Y RECREACIÓN PARA TODOS, FOMENTO A LA RECREACIÓN, LA ACTIVIDAD FÍSICA Y EL DEPORTE PARA DESARROLLAR ENTORNOS DE PAZ Y CONVIVENCIA</t>
  </si>
  <si>
    <t>IMDRI</t>
  </si>
  <si>
    <t>Número de personas atendidas</t>
  </si>
  <si>
    <t xml:space="preserve">Numero de Intervenciones realizadas a
infraestructura deportiva
</t>
  </si>
  <si>
    <t xml:space="preserve">META DE RESULTADO  No.  </t>
  </si>
  <si>
    <t>numero de personas</t>
  </si>
  <si>
    <t>cantidad/numero</t>
  </si>
  <si>
    <t>Instituto Municipal para el Deporte y la Recreación de Ibagué - IMDRI</t>
  </si>
  <si>
    <t xml:space="preserve">LINEA ESTRATEGICA: </t>
  </si>
  <si>
    <t>Cultura y Sociedad Para Todos</t>
  </si>
  <si>
    <t>Objetivos:                                                                                            Objetivo General
Promocionar y desarrollar eventos deportivos nacionales e internacionales, que permitan posicionar a Ibagué como casa del deporte, generando dinamismo deportivo, económico, social y cultural.</t>
  </si>
  <si>
    <t xml:space="preserve">SECTOR: </t>
  </si>
  <si>
    <t xml:space="preserve">Deporte y Recreación </t>
  </si>
  <si>
    <t xml:space="preserve">PROGRAMA: </t>
  </si>
  <si>
    <t>Ibagué la Casa del Deporte - Formación y Preparación de Deportistas</t>
  </si>
  <si>
    <t xml:space="preserve">NOMBRE  DEL PROYECTO POAI: </t>
  </si>
  <si>
    <t>Consolidación como Destino Deportivo de Colombia y el Mundo al Municipio Ibagué</t>
  </si>
  <si>
    <t>CODIGO PRESUPUESTAL:                                                       RUBROS: (DESCRIPCIÓN)</t>
  </si>
  <si>
    <t>Servicio de organización de eventos deportivos de alto rendimiento</t>
  </si>
  <si>
    <t>Fomentar la organización de eventos deportivos a nivel local, municipal, departamental,  nacional e internacional con el objetivo de impulsar la actividad deportiva entre los deportistas del Municipio.</t>
  </si>
  <si>
    <t>Deportistas que participan en eventos deportivos de alto rendimiento con sede en Colombia</t>
  </si>
  <si>
    <t xml:space="preserve">Servicio de organización de eventos deportivos de alto rendimiento
</t>
  </si>
  <si>
    <t xml:space="preserve">META DE RESULTADO  No.  De deportistas que participan en eventos deportivos de alto rendimiento con sede en Colombia.
</t>
  </si>
  <si>
    <t>No de deportistas</t>
  </si>
  <si>
    <t>1/01/205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</si>
</sst>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&quot;$&quot;\ * #,##0_-;\-&quot;$&quot;\ * #,##0_-;_-&quot;$&quot;\ * &quot;-&quot;??_-;_-@_-"/>
    <numFmt numFmtId="172" formatCode="#,##0_);\(#,##0\)"/>
    <numFmt numFmtId="173" formatCode="_-* #,##0_-;\-* #,##0_-;_-* &quot;-&quot;??_-;_-@_-"/>
    <numFmt numFmtId="174" formatCode="#,##0.000_);\(#,##0.000\)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06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8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164" fontId="2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Alignment="1">
      <alignment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10" fontId="7" fillId="0" borderId="1" xfId="2" applyNumberFormat="1" applyFont="1" applyBorder="1"/>
    <xf numFmtId="2" fontId="9" fillId="0" borderId="0" xfId="1" applyNumberFormat="1" applyFont="1" applyAlignment="1">
      <alignment horizontal="center" vertical="center" wrapText="1"/>
    </xf>
    <xf numFmtId="0" fontId="9" fillId="0" borderId="0" xfId="1" applyFont="1"/>
    <xf numFmtId="2" fontId="3" fillId="0" borderId="0" xfId="1" applyNumberFormat="1" applyFont="1" applyAlignment="1">
      <alignment horizontal="left" vertical="top" wrapText="1"/>
    </xf>
    <xf numFmtId="168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68" fontId="5" fillId="0" borderId="1" xfId="1" applyNumberFormat="1" applyFont="1" applyBorder="1" applyAlignment="1">
      <alignment vertical="top" wrapText="1"/>
    </xf>
    <xf numFmtId="2" fontId="10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2" fontId="4" fillId="0" borderId="1" xfId="1" applyNumberFormat="1" applyFont="1" applyBorder="1" applyAlignment="1">
      <alignment horizontal="center" vertical="center"/>
    </xf>
    <xf numFmtId="10" fontId="2" fillId="0" borderId="1" xfId="2" applyNumberFormat="1" applyFont="1" applyBorder="1"/>
    <xf numFmtId="0" fontId="2" fillId="0" borderId="8" xfId="1" applyFont="1" applyBorder="1"/>
    <xf numFmtId="0" fontId="2" fillId="0" borderId="1" xfId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169" fontId="2" fillId="2" borderId="1" xfId="3" applyNumberFormat="1" applyFont="1" applyFill="1" applyBorder="1" applyAlignment="1">
      <alignment horizontal="center" vertical="center"/>
    </xf>
    <xf numFmtId="0" fontId="15" fillId="0" borderId="0" xfId="0" applyFont="1"/>
    <xf numFmtId="0" fontId="4" fillId="0" borderId="13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4" fillId="0" borderId="13" xfId="1" applyFont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39" fontId="3" fillId="3" borderId="10" xfId="1" applyNumberFormat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14" fontId="2" fillId="4" borderId="1" xfId="1" applyNumberFormat="1" applyFont="1" applyFill="1" applyBorder="1" applyAlignment="1">
      <alignment horizontal="center" vertical="center"/>
    </xf>
    <xf numFmtId="14" fontId="2" fillId="4" borderId="10" xfId="1" applyNumberFormat="1" applyFont="1" applyFill="1" applyBorder="1" applyAlignment="1">
      <alignment horizontal="center" vertical="center"/>
    </xf>
    <xf numFmtId="39" fontId="3" fillId="4" borderId="10" xfId="1" applyNumberFormat="1" applyFont="1" applyFill="1" applyBorder="1" applyAlignment="1">
      <alignment vertical="center"/>
    </xf>
    <xf numFmtId="0" fontId="4" fillId="3" borderId="10" xfId="1" applyFont="1" applyFill="1" applyBorder="1" applyAlignment="1">
      <alignment horizontal="center" vertical="center"/>
    </xf>
    <xf numFmtId="3" fontId="5" fillId="4" borderId="1" xfId="1" applyNumberFormat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3" fontId="5" fillId="5" borderId="1" xfId="1" applyNumberFormat="1" applyFont="1" applyFill="1" applyBorder="1" applyAlignment="1">
      <alignment horizontal="center" vertical="center" wrapText="1"/>
    </xf>
    <xf numFmtId="39" fontId="3" fillId="5" borderId="10" xfId="1" applyNumberFormat="1" applyFont="1" applyFill="1" applyBorder="1" applyAlignment="1">
      <alignment vertical="center"/>
    </xf>
    <xf numFmtId="0" fontId="4" fillId="6" borderId="1" xfId="1" applyFont="1" applyFill="1" applyBorder="1" applyAlignment="1">
      <alignment horizontal="center" vertical="center"/>
    </xf>
    <xf numFmtId="3" fontId="5" fillId="6" borderId="1" xfId="1" applyNumberFormat="1" applyFont="1" applyFill="1" applyBorder="1" applyAlignment="1">
      <alignment horizontal="center" vertical="center" wrapText="1"/>
    </xf>
    <xf numFmtId="39" fontId="3" fillId="6" borderId="10" xfId="1" applyNumberFormat="1" applyFont="1" applyFill="1" applyBorder="1" applyAlignment="1">
      <alignment vertical="center"/>
    </xf>
    <xf numFmtId="14" fontId="2" fillId="5" borderId="10" xfId="1" applyNumberFormat="1" applyFont="1" applyFill="1" applyBorder="1" applyAlignment="1">
      <alignment horizontal="center" vertical="center"/>
    </xf>
    <xf numFmtId="39" fontId="3" fillId="5" borderId="1" xfId="1" applyNumberFormat="1" applyFont="1" applyFill="1" applyBorder="1" applyAlignment="1">
      <alignment vertical="center"/>
    </xf>
    <xf numFmtId="14" fontId="2" fillId="5" borderId="10" xfId="1" applyNumberFormat="1" applyFont="1" applyFill="1" applyBorder="1" applyAlignment="1">
      <alignment vertical="center"/>
    </xf>
    <xf numFmtId="14" fontId="4" fillId="0" borderId="1" xfId="1" applyNumberFormat="1" applyFont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3" fontId="5" fillId="7" borderId="1" xfId="1" applyNumberFormat="1" applyFont="1" applyFill="1" applyBorder="1" applyAlignment="1">
      <alignment horizontal="center" vertical="center" wrapText="1"/>
    </xf>
    <xf numFmtId="39" fontId="3" fillId="7" borderId="1" xfId="1" applyNumberFormat="1" applyFont="1" applyFill="1" applyBorder="1" applyAlignment="1">
      <alignment vertical="center"/>
    </xf>
    <xf numFmtId="171" fontId="3" fillId="4" borderId="1" xfId="6" applyNumberFormat="1" applyFont="1" applyFill="1" applyBorder="1" applyAlignment="1" applyProtection="1">
      <alignment vertical="center"/>
    </xf>
    <xf numFmtId="171" fontId="3" fillId="3" borderId="1" xfId="6" applyNumberFormat="1" applyFont="1" applyFill="1" applyBorder="1" applyAlignment="1" applyProtection="1">
      <alignment vertical="center"/>
    </xf>
    <xf numFmtId="171" fontId="3" fillId="6" borderId="1" xfId="6" applyNumberFormat="1" applyFont="1" applyFill="1" applyBorder="1" applyAlignment="1" applyProtection="1">
      <alignment vertical="center"/>
    </xf>
    <xf numFmtId="171" fontId="3" fillId="5" borderId="1" xfId="6" applyNumberFormat="1" applyFont="1" applyFill="1" applyBorder="1" applyAlignment="1" applyProtection="1">
      <alignment vertical="center"/>
    </xf>
    <xf numFmtId="171" fontId="3" fillId="7" borderId="1" xfId="6" applyNumberFormat="1" applyFont="1" applyFill="1" applyBorder="1" applyAlignment="1" applyProtection="1">
      <alignment vertical="center"/>
    </xf>
    <xf numFmtId="171" fontId="2" fillId="7" borderId="1" xfId="6" applyNumberFormat="1" applyFont="1" applyFill="1" applyBorder="1" applyAlignment="1" applyProtection="1">
      <alignment vertical="center"/>
    </xf>
    <xf numFmtId="171" fontId="5" fillId="4" borderId="13" xfId="6" applyNumberFormat="1" applyFont="1" applyFill="1" applyBorder="1" applyAlignment="1" applyProtection="1">
      <alignment vertical="center"/>
    </xf>
    <xf numFmtId="0" fontId="5" fillId="0" borderId="11" xfId="1" applyFont="1" applyBorder="1" applyAlignment="1">
      <alignment horizontal="center" vertical="center"/>
    </xf>
    <xf numFmtId="14" fontId="2" fillId="4" borderId="11" xfId="1" applyNumberFormat="1" applyFont="1" applyFill="1" applyBorder="1" applyAlignment="1">
      <alignment horizontal="center" vertical="center"/>
    </xf>
    <xf numFmtId="171" fontId="5" fillId="3" borderId="13" xfId="6" applyNumberFormat="1" applyFont="1" applyFill="1" applyBorder="1" applyAlignment="1" applyProtection="1">
      <alignment vertical="center"/>
    </xf>
    <xf numFmtId="171" fontId="5" fillId="6" borderId="13" xfId="6" applyNumberFormat="1" applyFont="1" applyFill="1" applyBorder="1" applyAlignment="1" applyProtection="1">
      <alignment vertical="center"/>
    </xf>
    <xf numFmtId="171" fontId="5" fillId="5" borderId="13" xfId="6" applyNumberFormat="1" applyFont="1" applyFill="1" applyBorder="1" applyAlignment="1" applyProtection="1">
      <alignment vertical="center"/>
    </xf>
    <xf numFmtId="171" fontId="5" fillId="7" borderId="13" xfId="6" applyNumberFormat="1" applyFont="1" applyFill="1" applyBorder="1" applyAlignment="1" applyProtection="1">
      <alignment vertical="center"/>
    </xf>
    <xf numFmtId="39" fontId="5" fillId="0" borderId="1" xfId="1" applyNumberFormat="1" applyFont="1" applyBorder="1" applyAlignment="1">
      <alignment vertical="center"/>
    </xf>
    <xf numFmtId="171" fontId="5" fillId="0" borderId="1" xfId="6" applyNumberFormat="1" applyFont="1" applyBorder="1" applyAlignment="1">
      <alignment horizontal="center" vertical="center" wrapText="1"/>
    </xf>
    <xf numFmtId="169" fontId="5" fillId="0" borderId="1" xfId="3" applyNumberFormat="1" applyFont="1" applyBorder="1" applyAlignment="1" applyProtection="1">
      <alignment vertical="center"/>
    </xf>
    <xf numFmtId="2" fontId="5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37" fontId="5" fillId="0" borderId="1" xfId="1" applyNumberFormat="1" applyFont="1" applyBorder="1" applyAlignment="1">
      <alignment horizontal="center" vertical="center"/>
    </xf>
    <xf numFmtId="172" fontId="5" fillId="0" borderId="1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71" fontId="5" fillId="0" borderId="1" xfId="6" applyNumberFormat="1" applyFont="1" applyBorder="1" applyAlignment="1" applyProtection="1">
      <alignment vertical="center"/>
    </xf>
    <xf numFmtId="173" fontId="3" fillId="0" borderId="1" xfId="4" applyNumberFormat="1" applyFont="1" applyBorder="1" applyAlignment="1" applyProtection="1">
      <alignment vertical="center"/>
    </xf>
    <xf numFmtId="171" fontId="2" fillId="0" borderId="1" xfId="6" applyNumberFormat="1" applyFont="1" applyBorder="1" applyAlignment="1" applyProtection="1">
      <alignment vertical="center"/>
    </xf>
    <xf numFmtId="2" fontId="3" fillId="0" borderId="1" xfId="2" applyNumberFormat="1" applyFont="1" applyBorder="1" applyAlignment="1" applyProtection="1">
      <alignment vertical="center"/>
    </xf>
    <xf numFmtId="2" fontId="2" fillId="0" borderId="1" xfId="1" applyNumberFormat="1" applyFont="1" applyBorder="1" applyAlignment="1">
      <alignment vertical="center"/>
    </xf>
    <xf numFmtId="14" fontId="2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vertical="center"/>
    </xf>
    <xf numFmtId="14" fontId="2" fillId="0" borderId="10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169" fontId="3" fillId="0" borderId="1" xfId="3" applyNumberFormat="1" applyFont="1" applyBorder="1" applyAlignment="1" applyProtection="1">
      <alignment vertical="center"/>
    </xf>
    <xf numFmtId="2" fontId="3" fillId="0" borderId="10" xfId="1" applyNumberFormat="1" applyFont="1" applyBorder="1" applyAlignment="1">
      <alignment vertical="center"/>
    </xf>
    <xf numFmtId="39" fontId="3" fillId="0" borderId="10" xfId="1" applyNumberFormat="1" applyFont="1" applyBorder="1" applyAlignment="1">
      <alignment vertical="center"/>
    </xf>
    <xf numFmtId="39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10" fontId="3" fillId="0" borderId="1" xfId="2" applyNumberFormat="1" applyFont="1" applyBorder="1" applyAlignment="1">
      <alignment vertical="center"/>
    </xf>
    <xf numFmtId="14" fontId="2" fillId="0" borderId="10" xfId="1" applyNumberFormat="1" applyFont="1" applyBorder="1" applyAlignment="1">
      <alignment vertical="center"/>
    </xf>
    <xf numFmtId="14" fontId="2" fillId="0" borderId="1" xfId="1" applyNumberFormat="1" applyFont="1" applyBorder="1" applyAlignment="1">
      <alignment vertical="center"/>
    </xf>
    <xf numFmtId="169" fontId="3" fillId="0" borderId="1" xfId="3" applyNumberFormat="1" applyFont="1" applyBorder="1" applyAlignment="1">
      <alignment horizontal="center" vertical="center" wrapText="1"/>
    </xf>
    <xf numFmtId="10" fontId="3" fillId="0" borderId="1" xfId="2" applyNumberFormat="1" applyFont="1" applyBorder="1" applyAlignment="1" applyProtection="1">
      <alignment vertical="center"/>
    </xf>
    <xf numFmtId="1" fontId="5" fillId="0" borderId="1" xfId="1" applyNumberFormat="1" applyFont="1" applyBorder="1" applyAlignment="1">
      <alignment horizontal="left" vertical="top"/>
    </xf>
    <xf numFmtId="174" fontId="5" fillId="0" borderId="1" xfId="1" applyNumberFormat="1" applyFont="1" applyBorder="1" applyAlignment="1">
      <alignment horizontal="left" vertical="top"/>
    </xf>
    <xf numFmtId="14" fontId="3" fillId="3" borderId="2" xfId="1" applyNumberFormat="1" applyFont="1" applyFill="1" applyBorder="1" applyAlignment="1">
      <alignment horizontal="center" vertical="center"/>
    </xf>
    <xf numFmtId="14" fontId="3" fillId="6" borderId="2" xfId="1" applyNumberFormat="1" applyFont="1" applyFill="1" applyBorder="1" applyAlignment="1">
      <alignment horizontal="center" vertical="center"/>
    </xf>
    <xf numFmtId="2" fontId="3" fillId="5" borderId="2" xfId="1" applyNumberFormat="1" applyFont="1" applyFill="1" applyBorder="1" applyAlignment="1">
      <alignment horizontal="center" vertical="center"/>
    </xf>
    <xf numFmtId="14" fontId="3" fillId="7" borderId="1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top" wrapText="1"/>
    </xf>
    <xf numFmtId="0" fontId="4" fillId="6" borderId="10" xfId="1" applyFont="1" applyFill="1" applyBorder="1" applyAlignment="1">
      <alignment horizontal="center" vertical="top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5" fillId="7" borderId="10" xfId="1" applyFont="1" applyFill="1" applyBorder="1" applyAlignment="1">
      <alignment horizontal="center" vertical="center" wrapText="1"/>
    </xf>
    <xf numFmtId="9" fontId="3" fillId="7" borderId="1" xfId="5" applyFont="1" applyFill="1" applyBorder="1" applyAlignment="1" applyProtection="1">
      <alignment horizontal="center" vertical="center"/>
    </xf>
    <xf numFmtId="9" fontId="2" fillId="7" borderId="1" xfId="5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vertical="center" wrapText="1"/>
    </xf>
    <xf numFmtId="0" fontId="2" fillId="5" borderId="10" xfId="1" applyFont="1" applyFill="1" applyBorder="1" applyAlignment="1">
      <alignment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 vertical="center" wrapText="1"/>
    </xf>
    <xf numFmtId="0" fontId="2" fillId="3" borderId="14" xfId="1" applyFont="1" applyFill="1" applyBorder="1" applyAlignment="1">
      <alignment vertical="center" wrapText="1"/>
    </xf>
    <xf numFmtId="0" fontId="2" fillId="3" borderId="10" xfId="1" applyFont="1" applyFill="1" applyBorder="1" applyAlignment="1">
      <alignment vertical="center" wrapText="1"/>
    </xf>
    <xf numFmtId="0" fontId="2" fillId="6" borderId="14" xfId="1" applyFont="1" applyFill="1" applyBorder="1" applyAlignment="1">
      <alignment vertical="center" wrapText="1"/>
    </xf>
    <xf numFmtId="0" fontId="2" fillId="6" borderId="10" xfId="1" applyFont="1" applyFill="1" applyBorder="1" applyAlignment="1">
      <alignment vertical="center" wrapText="1"/>
    </xf>
    <xf numFmtId="9" fontId="3" fillId="5" borderId="1" xfId="5" applyFont="1" applyFill="1" applyBorder="1" applyAlignment="1" applyProtection="1">
      <alignment horizontal="center" vertical="center"/>
    </xf>
    <xf numFmtId="9" fontId="2" fillId="5" borderId="1" xfId="5" applyFont="1" applyFill="1" applyBorder="1" applyAlignment="1">
      <alignment horizontal="center" vertical="center"/>
    </xf>
    <xf numFmtId="9" fontId="2" fillId="3" borderId="1" xfId="5" applyFont="1" applyFill="1" applyBorder="1" applyAlignment="1">
      <alignment horizontal="center" vertical="center"/>
    </xf>
    <xf numFmtId="9" fontId="3" fillId="3" borderId="1" xfId="5" applyFont="1" applyFill="1" applyBorder="1" applyAlignment="1" applyProtection="1">
      <alignment horizontal="center" vertical="center"/>
    </xf>
    <xf numFmtId="9" fontId="3" fillId="6" borderId="1" xfId="5" applyFont="1" applyFill="1" applyBorder="1" applyAlignment="1" applyProtection="1">
      <alignment horizontal="center" vertical="center"/>
    </xf>
    <xf numFmtId="9" fontId="2" fillId="6" borderId="1" xfId="5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4" fillId="0" borderId="13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168" fontId="5" fillId="0" borderId="1" xfId="1" applyNumberFormat="1" applyFont="1" applyBorder="1" applyAlignment="1">
      <alignment horizontal="center" vertical="top"/>
    </xf>
    <xf numFmtId="39" fontId="5" fillId="0" borderId="1" xfId="1" applyNumberFormat="1" applyFont="1" applyBorder="1" applyAlignment="1">
      <alignment horizontal="center" vertical="center"/>
    </xf>
    <xf numFmtId="2" fontId="9" fillId="0" borderId="0" xfId="1" applyNumberFormat="1" applyFont="1" applyAlignment="1">
      <alignment horizontal="center" vertical="center" wrapText="1"/>
    </xf>
    <xf numFmtId="0" fontId="2" fillId="0" borderId="12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2" fontId="4" fillId="0" borderId="1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wrapText="1"/>
    </xf>
    <xf numFmtId="10" fontId="2" fillId="0" borderId="13" xfId="2" applyNumberFormat="1" applyFont="1" applyBorder="1" applyAlignment="1">
      <alignment horizontal="center"/>
    </xf>
    <xf numFmtId="10" fontId="2" fillId="0" borderId="12" xfId="2" applyNumberFormat="1" applyFont="1" applyBorder="1" applyAlignment="1">
      <alignment horizontal="center"/>
    </xf>
    <xf numFmtId="10" fontId="2" fillId="0" borderId="11" xfId="2" applyNumberFormat="1" applyFont="1" applyBorder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 vertical="center" wrapText="1"/>
    </xf>
    <xf numFmtId="2" fontId="4" fillId="0" borderId="11" xfId="1" applyNumberFormat="1" applyFont="1" applyBorder="1" applyAlignment="1">
      <alignment horizontal="center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Border="1" applyAlignment="1">
      <alignment horizontal="center" vertical="center" wrapText="1"/>
    </xf>
    <xf numFmtId="2" fontId="2" fillId="0" borderId="11" xfId="1" applyNumberFormat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3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2" fontId="8" fillId="0" borderId="0" xfId="1" applyNumberFormat="1" applyFont="1" applyAlignment="1">
      <alignment horizontal="left" vertical="center" wrapText="1"/>
    </xf>
    <xf numFmtId="1" fontId="2" fillId="0" borderId="12" xfId="1" applyNumberFormat="1" applyFont="1" applyBorder="1" applyAlignment="1">
      <alignment horizontal="left" vertical="center"/>
    </xf>
    <xf numFmtId="1" fontId="2" fillId="0" borderId="11" xfId="1" applyNumberFormat="1" applyFont="1" applyBorder="1" applyAlignment="1">
      <alignment horizontal="left" vertical="center"/>
    </xf>
    <xf numFmtId="2" fontId="2" fillId="0" borderId="13" xfId="1" applyNumberFormat="1" applyFont="1" applyBorder="1" applyAlignment="1">
      <alignment horizontal="left" vertical="center" wrapText="1"/>
    </xf>
    <xf numFmtId="2" fontId="2" fillId="0" borderId="12" xfId="1" applyNumberFormat="1" applyFont="1" applyBorder="1" applyAlignment="1">
      <alignment horizontal="left" vertical="center" wrapText="1"/>
    </xf>
    <xf numFmtId="2" fontId="2" fillId="0" borderId="11" xfId="1" applyNumberFormat="1" applyFont="1" applyBorder="1" applyAlignment="1">
      <alignment horizontal="left" vertical="center" wrapText="1"/>
    </xf>
    <xf numFmtId="2" fontId="3" fillId="0" borderId="0" xfId="1" applyNumberFormat="1" applyFont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2" fillId="4" borderId="3" xfId="1" applyFont="1" applyFill="1" applyBorder="1" applyAlignment="1">
      <alignment vertical="center" wrapText="1"/>
    </xf>
    <xf numFmtId="0" fontId="2" fillId="4" borderId="12" xfId="1" applyFont="1" applyFill="1" applyBorder="1" applyAlignment="1">
      <alignment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9" fontId="3" fillId="4" borderId="1" xfId="5" applyFont="1" applyFill="1" applyBorder="1" applyAlignment="1" applyProtection="1">
      <alignment horizontal="center" vertical="center"/>
    </xf>
    <xf numFmtId="9" fontId="2" fillId="4" borderId="1" xfId="5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top"/>
    </xf>
    <xf numFmtId="168" fontId="5" fillId="0" borderId="1" xfId="1" applyNumberFormat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13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vertical="top" wrapText="1"/>
    </xf>
    <xf numFmtId="0" fontId="4" fillId="0" borderId="13" xfId="1" applyFont="1" applyBorder="1" applyAlignment="1">
      <alignment horizontal="left" vertical="top"/>
    </xf>
    <xf numFmtId="0" fontId="4" fillId="0" borderId="11" xfId="1" applyFont="1" applyBorder="1" applyAlignment="1">
      <alignment horizontal="left" vertical="top"/>
    </xf>
    <xf numFmtId="1" fontId="2" fillId="0" borderId="12" xfId="1" applyNumberFormat="1" applyFont="1" applyBorder="1" applyAlignment="1">
      <alignment horizontal="center" vertical="center"/>
    </xf>
    <xf numFmtId="1" fontId="2" fillId="0" borderId="11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39" fontId="3" fillId="0" borderId="14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4" fillId="0" borderId="14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center" vertical="center" wrapText="1"/>
    </xf>
    <xf numFmtId="9" fontId="3" fillId="0" borderId="1" xfId="5" applyFont="1" applyBorder="1" applyAlignment="1" applyProtection="1">
      <alignment horizontal="center" vertical="center"/>
    </xf>
    <xf numFmtId="9" fontId="2" fillId="0" borderId="1" xfId="5" applyFont="1" applyBorder="1" applyAlignment="1">
      <alignment horizontal="center" vertical="center"/>
    </xf>
    <xf numFmtId="0" fontId="3" fillId="0" borderId="0" xfId="1" applyFont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6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39" fontId="3" fillId="0" borderId="1" xfId="1" applyNumberFormat="1" applyFont="1" applyBorder="1" applyAlignment="1">
      <alignment horizontal="center" vertical="center"/>
    </xf>
  </cellXfs>
  <cellStyles count="7">
    <cellStyle name="Millares 2" xfId="4"/>
    <cellStyle name="Moneda" xfId="6" builtinId="4"/>
    <cellStyle name="Moneda 2" xfId="3"/>
    <cellStyle name="Normal" xfId="0" builtinId="0"/>
    <cellStyle name="Normal 2" xfId="1"/>
    <cellStyle name="Porcentaje" xfId="5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5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27832" y="74083"/>
          <a:ext cx="846668" cy="108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6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16" y="317501"/>
          <a:ext cx="1282700" cy="543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634999</xdr:colOff>
      <xdr:row>0</xdr:row>
      <xdr:rowOff>74083</xdr:rowOff>
    </xdr:from>
    <xdr:to>
      <xdr:col>16</xdr:col>
      <xdr:colOff>359833</xdr:colOff>
      <xdr:row>5</xdr:row>
      <xdr:rowOff>165168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948FBE94-A871-4D05-9CC2-B6EE41D438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78919" y="74083"/>
          <a:ext cx="875454" cy="1074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878416</xdr:colOff>
      <xdr:row>1</xdr:row>
      <xdr:rowOff>127001</xdr:rowOff>
    </xdr:from>
    <xdr:to>
      <xdr:col>1</xdr:col>
      <xdr:colOff>2161116</xdr:colOff>
      <xdr:row>4</xdr:row>
      <xdr:rowOff>51859</xdr:rowOff>
    </xdr:to>
    <xdr:pic>
      <xdr:nvPicPr>
        <xdr:cNvPr id="3" name="5 Imagen" descr="Imagen que contiene Icono&#10;&#10;Descripción generada automáticamente">
          <a:extLst>
            <a:ext uri="{FF2B5EF4-FFF2-40B4-BE49-F238E27FC236}">
              <a16:creationId xmlns:a16="http://schemas.microsoft.com/office/drawing/2014/main" id="{FB1C0983-108D-468E-8CF0-814B167D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236" y="317501"/>
          <a:ext cx="1282700" cy="519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100"/>
  <sheetViews>
    <sheetView topLeftCell="A28" zoomScale="60" zoomScaleNormal="60" workbookViewId="0">
      <selection activeCell="D58" sqref="D58:I58"/>
    </sheetView>
  </sheetViews>
  <sheetFormatPr baseColWidth="10" defaultColWidth="12.5703125" defaultRowHeight="15"/>
  <cols>
    <col min="1" max="1" width="6.7109375" style="1" customWidth="1"/>
    <col min="2" max="2" width="39.7109375" style="1" customWidth="1"/>
    <col min="3" max="3" width="47.7109375" style="1" customWidth="1"/>
    <col min="4" max="4" width="15" style="1" customWidth="1"/>
    <col min="5" max="5" width="17.28515625" style="1" customWidth="1"/>
    <col min="6" max="6" width="17" style="1" bestFit="1" customWidth="1"/>
    <col min="7" max="7" width="20.140625" style="1" bestFit="1" customWidth="1"/>
    <col min="8" max="8" width="27" style="1" customWidth="1"/>
    <col min="9" max="9" width="26.7109375" style="1" bestFit="1" customWidth="1"/>
    <col min="10" max="10" width="26.140625" style="3" bestFit="1" customWidth="1"/>
    <col min="11" max="11" width="20.85546875" style="1" customWidth="1"/>
    <col min="12" max="12" width="26.7109375" style="1" customWidth="1"/>
    <col min="13" max="13" width="18.570312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2" spans="2:251" ht="15.75">
      <c r="B2" s="175"/>
      <c r="C2" s="171" t="s">
        <v>47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3" t="s">
        <v>53</v>
      </c>
      <c r="O2" s="173"/>
      <c r="P2" s="172"/>
      <c r="Q2" s="172"/>
    </row>
    <row r="3" spans="2:251" ht="15.75">
      <c r="B3" s="175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3" t="s">
        <v>51</v>
      </c>
      <c r="O3" s="173"/>
      <c r="P3" s="172"/>
      <c r="Q3" s="172"/>
    </row>
    <row r="4" spans="2:251" ht="15.75">
      <c r="B4" s="175"/>
      <c r="C4" s="171" t="s">
        <v>48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3" t="s">
        <v>52</v>
      </c>
      <c r="O4" s="173"/>
      <c r="P4" s="172"/>
      <c r="Q4" s="172"/>
    </row>
    <row r="5" spans="2:251" ht="15.75">
      <c r="B5" s="175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4" t="s">
        <v>50</v>
      </c>
      <c r="O5" s="174"/>
      <c r="P5" s="172"/>
      <c r="Q5" s="172"/>
    </row>
    <row r="7" spans="2:251" s="22" customFormat="1" ht="12.75" customHeight="1"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39"/>
    </row>
    <row r="8" spans="2:251" s="22" customFormat="1" ht="31.5" customHeight="1">
      <c r="B8" s="48" t="s">
        <v>36</v>
      </c>
      <c r="C8" s="103" t="s">
        <v>85</v>
      </c>
      <c r="D8" s="217" t="s">
        <v>45</v>
      </c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9"/>
      <c r="R8" s="39"/>
    </row>
    <row r="9" spans="2:251" s="22" customFormat="1" ht="36" customHeight="1">
      <c r="B9" s="11" t="s">
        <v>30</v>
      </c>
      <c r="C9" s="82">
        <v>45658</v>
      </c>
      <c r="D9" s="202" t="s">
        <v>29</v>
      </c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</row>
    <row r="10" spans="2:251" s="22" customFormat="1" ht="36" customHeight="1">
      <c r="B10" s="176" t="s">
        <v>35</v>
      </c>
      <c r="C10" s="177"/>
      <c r="D10" s="192" t="s">
        <v>82</v>
      </c>
      <c r="E10" s="192"/>
      <c r="F10" s="192"/>
      <c r="G10" s="192"/>
      <c r="H10" s="192"/>
      <c r="I10" s="193"/>
      <c r="J10" s="203" t="s">
        <v>79</v>
      </c>
      <c r="K10" s="204"/>
      <c r="L10" s="205"/>
      <c r="M10" s="209" t="s">
        <v>28</v>
      </c>
      <c r="N10" s="210"/>
      <c r="O10" s="210"/>
      <c r="P10" s="210"/>
      <c r="Q10" s="211"/>
      <c r="R10" s="30"/>
      <c r="T10" s="191"/>
      <c r="U10" s="191"/>
      <c r="V10" s="191"/>
      <c r="W10" s="191"/>
      <c r="X10" s="191"/>
    </row>
    <row r="11" spans="2:251" s="22" customFormat="1" ht="36" customHeight="1">
      <c r="B11" s="176" t="s">
        <v>27</v>
      </c>
      <c r="C11" s="177"/>
      <c r="D11" s="192" t="s">
        <v>83</v>
      </c>
      <c r="E11" s="192"/>
      <c r="F11" s="192"/>
      <c r="G11" s="192"/>
      <c r="H11" s="192"/>
      <c r="I11" s="193"/>
      <c r="J11" s="206"/>
      <c r="K11" s="207"/>
      <c r="L11" s="208"/>
      <c r="M11" s="49" t="s">
        <v>26</v>
      </c>
      <c r="N11" s="194" t="s">
        <v>25</v>
      </c>
      <c r="O11" s="194"/>
      <c r="P11" s="194"/>
      <c r="Q11" s="49" t="s">
        <v>24</v>
      </c>
      <c r="R11" s="30"/>
      <c r="T11" s="38"/>
      <c r="U11" s="38"/>
      <c r="V11" s="38"/>
      <c r="W11" s="38"/>
      <c r="X11" s="38"/>
    </row>
    <row r="12" spans="2:251" s="22" customFormat="1" ht="45" customHeight="1">
      <c r="B12" s="215" t="s">
        <v>23</v>
      </c>
      <c r="C12" s="216"/>
      <c r="D12" s="195" t="s">
        <v>84</v>
      </c>
      <c r="E12" s="195"/>
      <c r="F12" s="195"/>
      <c r="G12" s="195"/>
      <c r="H12" s="195"/>
      <c r="I12" s="196"/>
      <c r="J12" s="206"/>
      <c r="K12" s="207"/>
      <c r="L12" s="208"/>
      <c r="M12" s="50"/>
      <c r="N12" s="197"/>
      <c r="O12" s="198"/>
      <c r="P12" s="199"/>
      <c r="Q12" s="51"/>
      <c r="R12" s="30"/>
      <c r="T12" s="36"/>
      <c r="U12" s="200"/>
      <c r="V12" s="200"/>
      <c r="W12" s="200"/>
      <c r="X12" s="36"/>
      <c r="Z12" s="35"/>
      <c r="AA12" s="35"/>
    </row>
    <row r="13" spans="2:251" s="22" customFormat="1" ht="74.25" customHeight="1">
      <c r="B13" s="215" t="s">
        <v>75</v>
      </c>
      <c r="C13" s="216"/>
      <c r="D13" s="195" t="s">
        <v>76</v>
      </c>
      <c r="E13" s="195"/>
      <c r="F13" s="195"/>
      <c r="G13" s="195"/>
      <c r="H13" s="195"/>
      <c r="I13" s="196"/>
      <c r="J13" s="206"/>
      <c r="K13" s="207"/>
      <c r="L13" s="208"/>
      <c r="M13" s="52"/>
      <c r="N13" s="212"/>
      <c r="O13" s="213"/>
      <c r="P13" s="214"/>
      <c r="Q13" s="53"/>
      <c r="R13" s="30"/>
      <c r="T13" s="32"/>
      <c r="U13" s="220"/>
      <c r="V13" s="220"/>
      <c r="W13" s="220"/>
      <c r="X13" s="27"/>
      <c r="Z13" s="25"/>
      <c r="AA13" s="24"/>
      <c r="AB13" s="23"/>
    </row>
    <row r="14" spans="2:251" s="22" customFormat="1" ht="74.25" customHeight="1">
      <c r="B14" s="176" t="s">
        <v>22</v>
      </c>
      <c r="C14" s="177"/>
      <c r="D14" s="221">
        <v>2024730010111</v>
      </c>
      <c r="E14" s="221"/>
      <c r="F14" s="221"/>
      <c r="G14" s="221"/>
      <c r="H14" s="221"/>
      <c r="I14" s="222"/>
      <c r="J14" s="206"/>
      <c r="K14" s="207"/>
      <c r="L14" s="208"/>
      <c r="M14" s="54"/>
      <c r="N14" s="223"/>
      <c r="O14" s="224"/>
      <c r="P14" s="225"/>
      <c r="Q14" s="55"/>
      <c r="R14" s="30"/>
      <c r="T14" s="32"/>
      <c r="U14" s="220"/>
      <c r="V14" s="220"/>
      <c r="W14" s="220"/>
      <c r="X14" s="27"/>
      <c r="Z14" s="25"/>
      <c r="AA14" s="24"/>
      <c r="AB14" s="23"/>
    </row>
    <row r="15" spans="2:251" s="22" customFormat="1" ht="28.5" customHeight="1">
      <c r="B15" s="60" t="s">
        <v>77</v>
      </c>
      <c r="C15" s="56"/>
      <c r="D15" s="178" t="s">
        <v>78</v>
      </c>
      <c r="E15" s="178"/>
      <c r="F15" s="178"/>
      <c r="G15" s="178"/>
      <c r="H15" s="178"/>
      <c r="I15" s="179"/>
      <c r="J15" s="206"/>
      <c r="K15" s="207"/>
      <c r="L15" s="208"/>
      <c r="M15" s="57"/>
      <c r="N15" s="223"/>
      <c r="O15" s="224"/>
      <c r="P15" s="225"/>
      <c r="Q15" s="58"/>
      <c r="R15" s="30"/>
      <c r="T15" s="29"/>
      <c r="U15" s="220"/>
      <c r="V15" s="220"/>
      <c r="W15" s="28"/>
      <c r="X15" s="27"/>
      <c r="Y15" s="26"/>
      <c r="Z15" s="25"/>
      <c r="AA15" s="24"/>
      <c r="AB15" s="23"/>
    </row>
    <row r="16" spans="2:251" ht="15.75">
      <c r="B16" s="180" t="s">
        <v>46</v>
      </c>
      <c r="C16" s="228" t="s">
        <v>32</v>
      </c>
      <c r="D16" s="227" t="s">
        <v>38</v>
      </c>
      <c r="E16" s="227" t="s">
        <v>21</v>
      </c>
      <c r="F16" s="227" t="s">
        <v>44</v>
      </c>
      <c r="G16" s="230" t="s">
        <v>40</v>
      </c>
      <c r="H16" s="229" t="s">
        <v>34</v>
      </c>
      <c r="I16" s="227" t="s">
        <v>33</v>
      </c>
      <c r="J16" s="227"/>
      <c r="K16" s="227"/>
      <c r="L16" s="227"/>
      <c r="M16" s="231" t="s">
        <v>20</v>
      </c>
      <c r="N16" s="227"/>
      <c r="O16" s="232" t="s">
        <v>19</v>
      </c>
      <c r="P16" s="232"/>
      <c r="Q16" s="232"/>
      <c r="R16" s="3"/>
      <c r="S16" s="3"/>
      <c r="T16" s="10"/>
      <c r="U16" s="226"/>
      <c r="V16" s="226"/>
      <c r="W16" s="3"/>
      <c r="X16" s="9"/>
      <c r="Y16" s="3"/>
      <c r="Z16" s="16"/>
      <c r="AA16" s="6"/>
      <c r="AB16" s="19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181"/>
      <c r="C17" s="228"/>
      <c r="D17" s="227"/>
      <c r="E17" s="227"/>
      <c r="F17" s="227"/>
      <c r="G17" s="227"/>
      <c r="H17" s="229"/>
      <c r="I17" s="227"/>
      <c r="J17" s="227"/>
      <c r="K17" s="227"/>
      <c r="L17" s="227"/>
      <c r="M17" s="231"/>
      <c r="N17" s="227"/>
      <c r="O17" s="227" t="s">
        <v>18</v>
      </c>
      <c r="P17" s="227" t="s">
        <v>17</v>
      </c>
      <c r="Q17" s="228" t="s">
        <v>16</v>
      </c>
      <c r="R17" s="3"/>
      <c r="S17" s="3"/>
      <c r="T17" s="8"/>
      <c r="U17" s="226"/>
      <c r="V17" s="226"/>
      <c r="W17" s="3"/>
      <c r="X17" s="7"/>
      <c r="Y17" s="3"/>
      <c r="Z17" s="16"/>
      <c r="AA17" s="6"/>
      <c r="AB17" s="1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15.75">
      <c r="B18" s="182"/>
      <c r="C18" s="228"/>
      <c r="D18" s="227"/>
      <c r="E18" s="227"/>
      <c r="F18" s="227"/>
      <c r="G18" s="227"/>
      <c r="H18" s="229"/>
      <c r="I18" s="42" t="s">
        <v>15</v>
      </c>
      <c r="J18" s="42" t="s">
        <v>14</v>
      </c>
      <c r="K18" s="42" t="s">
        <v>13</v>
      </c>
      <c r="L18" s="43" t="s">
        <v>12</v>
      </c>
      <c r="M18" s="93" t="s">
        <v>11</v>
      </c>
      <c r="N18" s="46" t="s">
        <v>10</v>
      </c>
      <c r="O18" s="227"/>
      <c r="P18" s="227"/>
      <c r="Q18" s="228"/>
      <c r="R18" s="3"/>
      <c r="S18" s="3"/>
      <c r="T18" s="5"/>
      <c r="U18" s="226"/>
      <c r="V18" s="226"/>
      <c r="X18" s="6"/>
      <c r="Z18" s="16"/>
      <c r="AA18" s="6"/>
      <c r="AB18" s="19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27" customHeight="1">
      <c r="B19" s="166" t="s">
        <v>54</v>
      </c>
      <c r="C19" s="233" t="s">
        <v>55</v>
      </c>
      <c r="D19" s="65" t="s">
        <v>37</v>
      </c>
      <c r="E19" s="235" t="s">
        <v>31</v>
      </c>
      <c r="F19" s="70">
        <v>7500</v>
      </c>
      <c r="G19" s="65" t="s">
        <v>37</v>
      </c>
      <c r="H19" s="92">
        <f t="shared" ref="H19:H54" si="0">SUM(I19:L19)</f>
        <v>150000000</v>
      </c>
      <c r="I19" s="86">
        <v>100000000</v>
      </c>
      <c r="J19" s="86">
        <v>50000000</v>
      </c>
      <c r="K19" s="86">
        <v>0</v>
      </c>
      <c r="L19" s="86">
        <v>0</v>
      </c>
      <c r="M19" s="94">
        <v>45658</v>
      </c>
      <c r="N19" s="66"/>
      <c r="O19" s="237">
        <f>+F20/F19</f>
        <v>0</v>
      </c>
      <c r="P19" s="237">
        <f>+H20/H19</f>
        <v>0</v>
      </c>
      <c r="Q19" s="238" t="e">
        <f>+(O19*O19)/P19</f>
        <v>#DIV/0!</v>
      </c>
      <c r="T19" s="5"/>
      <c r="U19" s="226"/>
      <c r="V19" s="226"/>
      <c r="X19" s="4"/>
      <c r="Z19" s="21"/>
      <c r="AA19" s="6"/>
      <c r="AB19" s="19"/>
    </row>
    <row r="20" spans="2:251" ht="27" customHeight="1">
      <c r="B20" s="167"/>
      <c r="C20" s="233"/>
      <c r="D20" s="65" t="s">
        <v>2</v>
      </c>
      <c r="E20" s="236"/>
      <c r="F20" s="70"/>
      <c r="G20" s="65" t="s">
        <v>39</v>
      </c>
      <c r="H20" s="92">
        <f t="shared" si="0"/>
        <v>0</v>
      </c>
      <c r="I20" s="86">
        <v>0</v>
      </c>
      <c r="J20" s="86">
        <v>0</v>
      </c>
      <c r="K20" s="86">
        <v>0</v>
      </c>
      <c r="L20" s="86">
        <v>0</v>
      </c>
      <c r="M20" s="94">
        <v>45658</v>
      </c>
      <c r="N20" s="66"/>
      <c r="O20" s="237"/>
      <c r="P20" s="237"/>
      <c r="Q20" s="238"/>
      <c r="T20" s="5"/>
      <c r="U20" s="40"/>
      <c r="V20" s="40"/>
      <c r="X20" s="4"/>
      <c r="Z20" s="21"/>
      <c r="AA20" s="6"/>
      <c r="AB20" s="19"/>
    </row>
    <row r="21" spans="2:251" ht="33.75" customHeight="1">
      <c r="B21" s="167"/>
      <c r="C21" s="233" t="s">
        <v>56</v>
      </c>
      <c r="D21" s="65" t="s">
        <v>3</v>
      </c>
      <c r="E21" s="235" t="s">
        <v>31</v>
      </c>
      <c r="F21" s="70">
        <v>60</v>
      </c>
      <c r="G21" s="65" t="s">
        <v>3</v>
      </c>
      <c r="H21" s="92">
        <f t="shared" si="0"/>
        <v>80000000</v>
      </c>
      <c r="I21" s="86">
        <v>0</v>
      </c>
      <c r="J21" s="86">
        <v>80000000</v>
      </c>
      <c r="K21" s="86">
        <v>0</v>
      </c>
      <c r="L21" s="86">
        <v>0</v>
      </c>
      <c r="M21" s="94">
        <v>45658</v>
      </c>
      <c r="N21" s="67"/>
      <c r="O21" s="237">
        <f t="shared" ref="O21" si="1">+F22/F21</f>
        <v>0</v>
      </c>
      <c r="P21" s="237">
        <f t="shared" ref="P21" si="2">+H22/H21</f>
        <v>0</v>
      </c>
      <c r="Q21" s="238" t="e">
        <f t="shared" ref="Q21" si="3">+(O21*O21)/P21</f>
        <v>#DIV/0!</v>
      </c>
      <c r="X21" s="20"/>
      <c r="Z21" s="21"/>
      <c r="AA21" s="6"/>
      <c r="AB21" s="19"/>
    </row>
    <row r="22" spans="2:251" ht="33.75" customHeight="1">
      <c r="B22" s="168"/>
      <c r="C22" s="234"/>
      <c r="D22" s="65" t="s">
        <v>2</v>
      </c>
      <c r="E22" s="236"/>
      <c r="F22" s="70"/>
      <c r="G22" s="65" t="s">
        <v>39</v>
      </c>
      <c r="H22" s="92">
        <f t="shared" si="0"/>
        <v>0</v>
      </c>
      <c r="I22" s="86">
        <v>0</v>
      </c>
      <c r="J22" s="86">
        <v>0</v>
      </c>
      <c r="K22" s="86">
        <v>0</v>
      </c>
      <c r="L22" s="86">
        <v>0</v>
      </c>
      <c r="M22" s="94">
        <v>45658</v>
      </c>
      <c r="N22" s="68"/>
      <c r="O22" s="237"/>
      <c r="P22" s="237"/>
      <c r="Q22" s="238"/>
      <c r="X22" s="20"/>
      <c r="Z22" s="21"/>
      <c r="AA22" s="6"/>
      <c r="AB22" s="19"/>
    </row>
    <row r="23" spans="2:251" ht="27" customHeight="1">
      <c r="B23" s="134" t="s">
        <v>57</v>
      </c>
      <c r="C23" s="156" t="s">
        <v>58</v>
      </c>
      <c r="D23" s="69" t="s">
        <v>37</v>
      </c>
      <c r="E23" s="150" t="s">
        <v>31</v>
      </c>
      <c r="F23" s="71">
        <v>24</v>
      </c>
      <c r="G23" s="63" t="s">
        <v>37</v>
      </c>
      <c r="H23" s="95">
        <f t="shared" si="0"/>
        <v>335363769</v>
      </c>
      <c r="I23" s="87">
        <v>0</v>
      </c>
      <c r="J23" s="87">
        <f>50000000+285363769</f>
        <v>335363769</v>
      </c>
      <c r="K23" s="87">
        <v>0</v>
      </c>
      <c r="L23" s="87">
        <v>0</v>
      </c>
      <c r="M23" s="129">
        <v>45658</v>
      </c>
      <c r="N23" s="64"/>
      <c r="O23" s="163">
        <f t="shared" ref="O23" si="4">+F24/F23</f>
        <v>0</v>
      </c>
      <c r="P23" s="163">
        <f t="shared" ref="P23" si="5">+H24/H23</f>
        <v>0</v>
      </c>
      <c r="Q23" s="162" t="e">
        <f t="shared" ref="Q23" si="6">+(O23*O23)/P23</f>
        <v>#DIV/0!</v>
      </c>
      <c r="X23" s="20"/>
      <c r="Z23" s="21"/>
      <c r="AA23" s="6"/>
      <c r="AB23" s="19"/>
    </row>
    <row r="24" spans="2:251" ht="27" customHeight="1">
      <c r="B24" s="135"/>
      <c r="C24" s="157"/>
      <c r="D24" s="63" t="s">
        <v>2</v>
      </c>
      <c r="E24" s="151"/>
      <c r="F24" s="71"/>
      <c r="G24" s="63" t="s">
        <v>39</v>
      </c>
      <c r="H24" s="95">
        <f t="shared" si="0"/>
        <v>0</v>
      </c>
      <c r="I24" s="87">
        <v>0</v>
      </c>
      <c r="J24" s="87">
        <v>0</v>
      </c>
      <c r="K24" s="87">
        <v>0</v>
      </c>
      <c r="L24" s="87">
        <v>0</v>
      </c>
      <c r="M24" s="129">
        <v>45658</v>
      </c>
      <c r="N24" s="64"/>
      <c r="O24" s="163"/>
      <c r="P24" s="163"/>
      <c r="Q24" s="162"/>
      <c r="X24" s="20"/>
      <c r="Z24" s="21"/>
      <c r="AA24" s="6"/>
      <c r="AB24" s="19"/>
    </row>
    <row r="25" spans="2:251" ht="27" customHeight="1">
      <c r="B25" s="135"/>
      <c r="C25" s="156" t="s">
        <v>59</v>
      </c>
      <c r="D25" s="63" t="s">
        <v>3</v>
      </c>
      <c r="E25" s="150" t="s">
        <v>31</v>
      </c>
      <c r="F25" s="71">
        <v>2</v>
      </c>
      <c r="G25" s="63" t="s">
        <v>3</v>
      </c>
      <c r="H25" s="95">
        <f t="shared" si="0"/>
        <v>30000000</v>
      </c>
      <c r="I25" s="87">
        <v>0</v>
      </c>
      <c r="J25" s="87">
        <v>0</v>
      </c>
      <c r="K25" s="87">
        <v>0</v>
      </c>
      <c r="L25" s="87">
        <v>30000000</v>
      </c>
      <c r="M25" s="129">
        <v>45658</v>
      </c>
      <c r="N25" s="64"/>
      <c r="O25" s="163">
        <f t="shared" ref="O25" si="7">+F26/F25</f>
        <v>0</v>
      </c>
      <c r="P25" s="163">
        <f t="shared" ref="P25" si="8">+H26/H25</f>
        <v>0</v>
      </c>
      <c r="Q25" s="162" t="e">
        <f t="shared" ref="Q25" si="9">+(O25*O25)/P25</f>
        <v>#DIV/0!</v>
      </c>
      <c r="X25" s="20"/>
      <c r="Z25" s="21"/>
      <c r="AA25" s="6"/>
      <c r="AB25" s="19"/>
    </row>
    <row r="26" spans="2:251" ht="27" customHeight="1">
      <c r="B26" s="135"/>
      <c r="C26" s="157"/>
      <c r="D26" s="63" t="s">
        <v>2</v>
      </c>
      <c r="E26" s="151"/>
      <c r="F26" s="71"/>
      <c r="G26" s="63" t="s">
        <v>39</v>
      </c>
      <c r="H26" s="95">
        <f t="shared" si="0"/>
        <v>0</v>
      </c>
      <c r="I26" s="87">
        <v>0</v>
      </c>
      <c r="J26" s="87">
        <v>0</v>
      </c>
      <c r="K26" s="87">
        <v>0</v>
      </c>
      <c r="L26" s="87">
        <v>0</v>
      </c>
      <c r="M26" s="129">
        <v>45658</v>
      </c>
      <c r="N26" s="64"/>
      <c r="O26" s="163"/>
      <c r="P26" s="163"/>
      <c r="Q26" s="162"/>
      <c r="X26" s="20"/>
      <c r="Z26" s="21"/>
      <c r="AA26" s="6"/>
      <c r="AB26" s="19"/>
    </row>
    <row r="27" spans="2:251" ht="27" customHeight="1">
      <c r="B27" s="135"/>
      <c r="C27" s="156" t="s">
        <v>60</v>
      </c>
      <c r="D27" s="63" t="s">
        <v>37</v>
      </c>
      <c r="E27" s="150" t="s">
        <v>31</v>
      </c>
      <c r="F27" s="71">
        <v>2400</v>
      </c>
      <c r="G27" s="63" t="s">
        <v>37</v>
      </c>
      <c r="H27" s="95">
        <f t="shared" si="0"/>
        <v>350000000</v>
      </c>
      <c r="I27" s="87">
        <v>0</v>
      </c>
      <c r="J27" s="87">
        <v>0</v>
      </c>
      <c r="K27" s="87">
        <v>0</v>
      </c>
      <c r="L27" s="87">
        <v>350000000</v>
      </c>
      <c r="M27" s="129">
        <v>45658</v>
      </c>
      <c r="N27" s="64"/>
      <c r="O27" s="163">
        <f t="shared" ref="O27" si="10">+F28/F27</f>
        <v>0</v>
      </c>
      <c r="P27" s="163">
        <f t="shared" ref="P27" si="11">+H28/H27</f>
        <v>0</v>
      </c>
      <c r="Q27" s="162" t="e">
        <f t="shared" ref="Q27" si="12">+(O27*O27)/P27</f>
        <v>#DIV/0!</v>
      </c>
      <c r="X27" s="20"/>
      <c r="Z27" s="21"/>
      <c r="AA27" s="6"/>
      <c r="AB27" s="19"/>
    </row>
    <row r="28" spans="2:251" ht="27" customHeight="1">
      <c r="B28" s="135"/>
      <c r="C28" s="157"/>
      <c r="D28" s="63" t="s">
        <v>2</v>
      </c>
      <c r="E28" s="151"/>
      <c r="F28" s="71"/>
      <c r="G28" s="63" t="s">
        <v>39</v>
      </c>
      <c r="H28" s="95">
        <f t="shared" si="0"/>
        <v>0</v>
      </c>
      <c r="I28" s="87">
        <v>0</v>
      </c>
      <c r="J28" s="87">
        <v>0</v>
      </c>
      <c r="K28" s="87">
        <v>0</v>
      </c>
      <c r="L28" s="87">
        <v>0</v>
      </c>
      <c r="M28" s="129">
        <v>45658</v>
      </c>
      <c r="N28" s="64"/>
      <c r="O28" s="163"/>
      <c r="P28" s="163"/>
      <c r="Q28" s="162"/>
      <c r="X28" s="20"/>
      <c r="Z28" s="21"/>
      <c r="AA28" s="6"/>
      <c r="AB28" s="19"/>
    </row>
    <row r="29" spans="2:251" ht="27" customHeight="1">
      <c r="B29" s="135"/>
      <c r="C29" s="156" t="s">
        <v>61</v>
      </c>
      <c r="D29" s="63" t="s">
        <v>3</v>
      </c>
      <c r="E29" s="150" t="s">
        <v>31</v>
      </c>
      <c r="F29" s="71">
        <v>4</v>
      </c>
      <c r="G29" s="63" t="s">
        <v>3</v>
      </c>
      <c r="H29" s="95">
        <f t="shared" si="0"/>
        <v>70000000</v>
      </c>
      <c r="I29" s="87">
        <v>0</v>
      </c>
      <c r="J29" s="87">
        <v>20000000</v>
      </c>
      <c r="K29" s="87">
        <v>0</v>
      </c>
      <c r="L29" s="87">
        <v>50000000</v>
      </c>
      <c r="M29" s="129">
        <v>45658</v>
      </c>
      <c r="N29" s="64"/>
      <c r="O29" s="163">
        <f t="shared" ref="O29" si="13">+F30/F29</f>
        <v>0</v>
      </c>
      <c r="P29" s="163">
        <f t="shared" ref="P29" si="14">+H30/H29</f>
        <v>0</v>
      </c>
      <c r="Q29" s="162" t="e">
        <f t="shared" ref="Q29" si="15">+(O29*O29)/P29</f>
        <v>#DIV/0!</v>
      </c>
      <c r="X29" s="20"/>
      <c r="Z29" s="21"/>
      <c r="AA29" s="6"/>
      <c r="AB29" s="19"/>
    </row>
    <row r="30" spans="2:251" ht="27" customHeight="1">
      <c r="B30" s="136"/>
      <c r="C30" s="157"/>
      <c r="D30" s="63" t="s">
        <v>2</v>
      </c>
      <c r="E30" s="151"/>
      <c r="F30" s="71"/>
      <c r="G30" s="63" t="s">
        <v>39</v>
      </c>
      <c r="H30" s="95">
        <f t="shared" si="0"/>
        <v>0</v>
      </c>
      <c r="I30" s="87">
        <v>0</v>
      </c>
      <c r="J30" s="87">
        <v>0</v>
      </c>
      <c r="K30" s="87">
        <v>0</v>
      </c>
      <c r="L30" s="87">
        <v>0</v>
      </c>
      <c r="M30" s="129">
        <v>45658</v>
      </c>
      <c r="N30" s="64"/>
      <c r="O30" s="163"/>
      <c r="P30" s="163"/>
      <c r="Q30" s="162"/>
      <c r="X30" s="20"/>
      <c r="Z30" s="21"/>
      <c r="AA30" s="6"/>
      <c r="AB30" s="19"/>
    </row>
    <row r="31" spans="2:251" ht="27" customHeight="1">
      <c r="B31" s="137" t="s">
        <v>63</v>
      </c>
      <c r="C31" s="158" t="s">
        <v>62</v>
      </c>
      <c r="D31" s="76" t="s">
        <v>37</v>
      </c>
      <c r="E31" s="152" t="s">
        <v>31</v>
      </c>
      <c r="F31" s="77">
        <v>9</v>
      </c>
      <c r="G31" s="76" t="s">
        <v>37</v>
      </c>
      <c r="H31" s="96">
        <f t="shared" si="0"/>
        <v>1150000000</v>
      </c>
      <c r="I31" s="88">
        <v>100000000</v>
      </c>
      <c r="J31" s="88">
        <f>200000000+350000000</f>
        <v>550000000</v>
      </c>
      <c r="K31" s="88">
        <v>0</v>
      </c>
      <c r="L31" s="88">
        <v>500000000</v>
      </c>
      <c r="M31" s="130">
        <v>45658</v>
      </c>
      <c r="N31" s="78"/>
      <c r="O31" s="164">
        <f t="shared" ref="O31" si="16">+F32/F31</f>
        <v>0</v>
      </c>
      <c r="P31" s="164">
        <f t="shared" ref="P31" si="17">+H32/H31</f>
        <v>0</v>
      </c>
      <c r="Q31" s="165" t="e">
        <f t="shared" ref="Q31" si="18">+(O31*O31)/P31</f>
        <v>#DIV/0!</v>
      </c>
      <c r="X31" s="20"/>
      <c r="Z31" s="21"/>
      <c r="AA31" s="6"/>
      <c r="AB31" s="19"/>
    </row>
    <row r="32" spans="2:251" ht="27" customHeight="1">
      <c r="B32" s="138"/>
      <c r="C32" s="159"/>
      <c r="D32" s="76" t="s">
        <v>2</v>
      </c>
      <c r="E32" s="153"/>
      <c r="F32" s="77"/>
      <c r="G32" s="76" t="s">
        <v>39</v>
      </c>
      <c r="H32" s="96">
        <f t="shared" si="0"/>
        <v>0</v>
      </c>
      <c r="I32" s="88">
        <v>0</v>
      </c>
      <c r="J32" s="88">
        <v>0</v>
      </c>
      <c r="K32" s="88">
        <v>0</v>
      </c>
      <c r="L32" s="88">
        <v>0</v>
      </c>
      <c r="M32" s="130">
        <v>45658</v>
      </c>
      <c r="N32" s="78"/>
      <c r="O32" s="164"/>
      <c r="P32" s="164"/>
      <c r="Q32" s="165"/>
      <c r="X32" s="20"/>
      <c r="Z32" s="21"/>
      <c r="AA32" s="6"/>
      <c r="AB32" s="19"/>
    </row>
    <row r="33" spans="2:28" ht="27" customHeight="1">
      <c r="B33" s="139" t="s">
        <v>64</v>
      </c>
      <c r="C33" s="148" t="s">
        <v>66</v>
      </c>
      <c r="D33" s="73" t="s">
        <v>3</v>
      </c>
      <c r="E33" s="154" t="s">
        <v>31</v>
      </c>
      <c r="F33" s="74">
        <v>10000</v>
      </c>
      <c r="G33" s="73" t="s">
        <v>3</v>
      </c>
      <c r="H33" s="97">
        <f t="shared" si="0"/>
        <v>420000000</v>
      </c>
      <c r="I33" s="89">
        <v>0</v>
      </c>
      <c r="J33" s="89">
        <f>175000000+5000000</f>
        <v>180000000</v>
      </c>
      <c r="K33" s="89">
        <v>0</v>
      </c>
      <c r="L33" s="89">
        <v>240000000</v>
      </c>
      <c r="M33" s="131" t="s">
        <v>108</v>
      </c>
      <c r="N33" s="75"/>
      <c r="O33" s="160">
        <f t="shared" ref="O33" si="19">+F34/F33</f>
        <v>0</v>
      </c>
      <c r="P33" s="160">
        <f t="shared" ref="P33" si="20">+H34/H33</f>
        <v>0</v>
      </c>
      <c r="Q33" s="161" t="e">
        <f t="shared" ref="Q33" si="21">+(O33*O33)/P33</f>
        <v>#DIV/0!</v>
      </c>
      <c r="X33" s="20"/>
      <c r="Z33" s="21"/>
      <c r="AA33" s="6"/>
      <c r="AB33" s="19"/>
    </row>
    <row r="34" spans="2:28" ht="27" customHeight="1">
      <c r="B34" s="140"/>
      <c r="C34" s="149"/>
      <c r="D34" s="73" t="s">
        <v>2</v>
      </c>
      <c r="E34" s="155"/>
      <c r="F34" s="74"/>
      <c r="G34" s="73" t="s">
        <v>39</v>
      </c>
      <c r="H34" s="97">
        <f t="shared" si="0"/>
        <v>0</v>
      </c>
      <c r="I34" s="89">
        <v>0</v>
      </c>
      <c r="J34" s="89">
        <v>0</v>
      </c>
      <c r="K34" s="89">
        <v>0</v>
      </c>
      <c r="L34" s="89">
        <v>0</v>
      </c>
      <c r="M34" s="131" t="s">
        <v>108</v>
      </c>
      <c r="N34" s="75"/>
      <c r="O34" s="160"/>
      <c r="P34" s="160"/>
      <c r="Q34" s="161"/>
      <c r="X34" s="20"/>
      <c r="Z34" s="21"/>
      <c r="AA34" s="6"/>
      <c r="AB34" s="19"/>
    </row>
    <row r="35" spans="2:28" ht="27" customHeight="1">
      <c r="B35" s="140"/>
      <c r="C35" s="148" t="s">
        <v>80</v>
      </c>
      <c r="D35" s="73" t="s">
        <v>37</v>
      </c>
      <c r="E35" s="154" t="s">
        <v>31</v>
      </c>
      <c r="F35" s="74">
        <v>10000</v>
      </c>
      <c r="G35" s="73" t="s">
        <v>37</v>
      </c>
      <c r="H35" s="97">
        <f t="shared" si="0"/>
        <v>150000000</v>
      </c>
      <c r="I35" s="89">
        <v>0</v>
      </c>
      <c r="J35" s="89">
        <f>75000000+15000000</f>
        <v>90000000</v>
      </c>
      <c r="K35" s="89">
        <v>0</v>
      </c>
      <c r="L35" s="89">
        <v>60000000</v>
      </c>
      <c r="M35" s="131" t="s">
        <v>108</v>
      </c>
      <c r="N35" s="75"/>
      <c r="O35" s="160">
        <f t="shared" ref="O35" si="22">+F36/F35</f>
        <v>0</v>
      </c>
      <c r="P35" s="160">
        <f t="shared" ref="P35" si="23">+H36/H35</f>
        <v>0</v>
      </c>
      <c r="Q35" s="161" t="e">
        <f t="shared" ref="Q35" si="24">+(O35*O35)/P35</f>
        <v>#DIV/0!</v>
      </c>
      <c r="X35" s="20"/>
      <c r="Z35" s="21"/>
      <c r="AA35" s="6"/>
      <c r="AB35" s="19"/>
    </row>
    <row r="36" spans="2:28" ht="27" customHeight="1">
      <c r="B36" s="140"/>
      <c r="C36" s="149"/>
      <c r="D36" s="73" t="s">
        <v>2</v>
      </c>
      <c r="E36" s="155"/>
      <c r="F36" s="74"/>
      <c r="G36" s="73" t="s">
        <v>39</v>
      </c>
      <c r="H36" s="97">
        <f t="shared" si="0"/>
        <v>0</v>
      </c>
      <c r="I36" s="89">
        <v>0</v>
      </c>
      <c r="J36" s="89">
        <v>0</v>
      </c>
      <c r="K36" s="89">
        <v>0</v>
      </c>
      <c r="L36" s="89">
        <v>0</v>
      </c>
      <c r="M36" s="131" t="s">
        <v>108</v>
      </c>
      <c r="N36" s="75"/>
      <c r="O36" s="160"/>
      <c r="P36" s="160"/>
      <c r="Q36" s="161"/>
      <c r="X36" s="20"/>
      <c r="Z36" s="21"/>
      <c r="AA36" s="6"/>
      <c r="AB36" s="19"/>
    </row>
    <row r="37" spans="2:28" ht="27" customHeight="1">
      <c r="B37" s="140"/>
      <c r="C37" s="148" t="s">
        <v>67</v>
      </c>
      <c r="D37" s="73" t="s">
        <v>3</v>
      </c>
      <c r="E37" s="154" t="s">
        <v>31</v>
      </c>
      <c r="F37" s="74">
        <v>6000</v>
      </c>
      <c r="G37" s="73" t="s">
        <v>3</v>
      </c>
      <c r="H37" s="97">
        <f t="shared" si="0"/>
        <v>370000000</v>
      </c>
      <c r="I37" s="89">
        <v>0</v>
      </c>
      <c r="J37" s="89">
        <v>290000000</v>
      </c>
      <c r="K37" s="89">
        <v>0</v>
      </c>
      <c r="L37" s="89">
        <v>80000000</v>
      </c>
      <c r="M37" s="131" t="s">
        <v>108</v>
      </c>
      <c r="N37" s="75"/>
      <c r="O37" s="160">
        <f t="shared" ref="O37" si="25">+F38/F37</f>
        <v>0</v>
      </c>
      <c r="P37" s="160">
        <f t="shared" ref="P37" si="26">+H38/H37</f>
        <v>0</v>
      </c>
      <c r="Q37" s="161" t="e">
        <f t="shared" ref="Q37" si="27">+(O37*O37)/P37</f>
        <v>#DIV/0!</v>
      </c>
      <c r="X37" s="20"/>
      <c r="Z37" s="21"/>
      <c r="AA37" s="6"/>
      <c r="AB37" s="19"/>
    </row>
    <row r="38" spans="2:28" ht="27" customHeight="1">
      <c r="B38" s="140"/>
      <c r="C38" s="149"/>
      <c r="D38" s="73" t="s">
        <v>2</v>
      </c>
      <c r="E38" s="155"/>
      <c r="F38" s="74"/>
      <c r="G38" s="73" t="s">
        <v>39</v>
      </c>
      <c r="H38" s="97">
        <f t="shared" si="0"/>
        <v>0</v>
      </c>
      <c r="I38" s="89">
        <v>0</v>
      </c>
      <c r="J38" s="89">
        <v>0</v>
      </c>
      <c r="K38" s="89">
        <v>0</v>
      </c>
      <c r="L38" s="89">
        <v>0</v>
      </c>
      <c r="M38" s="131" t="s">
        <v>108</v>
      </c>
      <c r="N38" s="75"/>
      <c r="O38" s="160"/>
      <c r="P38" s="160"/>
      <c r="Q38" s="161"/>
      <c r="X38" s="20"/>
      <c r="Z38" s="21"/>
      <c r="AA38" s="6"/>
      <c r="AB38" s="19"/>
    </row>
    <row r="39" spans="2:28" ht="27" customHeight="1">
      <c r="B39" s="140"/>
      <c r="C39" s="148" t="s">
        <v>68</v>
      </c>
      <c r="D39" s="73" t="s">
        <v>37</v>
      </c>
      <c r="E39" s="154" t="s">
        <v>31</v>
      </c>
      <c r="F39" s="74">
        <v>1000</v>
      </c>
      <c r="G39" s="73" t="s">
        <v>37</v>
      </c>
      <c r="H39" s="97">
        <f t="shared" si="0"/>
        <v>110000000</v>
      </c>
      <c r="I39" s="89">
        <v>0</v>
      </c>
      <c r="J39" s="89">
        <v>40000000</v>
      </c>
      <c r="K39" s="89">
        <v>0</v>
      </c>
      <c r="L39" s="89">
        <v>70000000</v>
      </c>
      <c r="M39" s="131" t="s">
        <v>108</v>
      </c>
      <c r="N39" s="75"/>
      <c r="O39" s="160">
        <f t="shared" ref="O39" si="28">+F40/F39</f>
        <v>0</v>
      </c>
      <c r="P39" s="160">
        <f t="shared" ref="P39" si="29">+H40/H39</f>
        <v>0</v>
      </c>
      <c r="Q39" s="161" t="e">
        <f t="shared" ref="Q39" si="30">+(O39*O39)/P39</f>
        <v>#DIV/0!</v>
      </c>
      <c r="X39" s="20"/>
      <c r="Z39" s="21"/>
      <c r="AA39" s="6"/>
      <c r="AB39" s="19"/>
    </row>
    <row r="40" spans="2:28" ht="27" customHeight="1">
      <c r="B40" s="140"/>
      <c r="C40" s="149"/>
      <c r="D40" s="73" t="s">
        <v>2</v>
      </c>
      <c r="E40" s="155"/>
      <c r="F40" s="74"/>
      <c r="G40" s="73" t="s">
        <v>39</v>
      </c>
      <c r="H40" s="97">
        <f t="shared" si="0"/>
        <v>0</v>
      </c>
      <c r="I40" s="89">
        <v>0</v>
      </c>
      <c r="J40" s="89">
        <v>0</v>
      </c>
      <c r="K40" s="89">
        <v>0</v>
      </c>
      <c r="L40" s="89">
        <v>0</v>
      </c>
      <c r="M40" s="131" t="s">
        <v>108</v>
      </c>
      <c r="N40" s="75"/>
      <c r="O40" s="160"/>
      <c r="P40" s="160"/>
      <c r="Q40" s="161"/>
      <c r="X40" s="20"/>
      <c r="Z40" s="21"/>
      <c r="AA40" s="6"/>
      <c r="AB40" s="19"/>
    </row>
    <row r="41" spans="2:28" ht="27" customHeight="1">
      <c r="B41" s="140"/>
      <c r="C41" s="148" t="s">
        <v>69</v>
      </c>
      <c r="D41" s="73" t="s">
        <v>3</v>
      </c>
      <c r="E41" s="154" t="s">
        <v>31</v>
      </c>
      <c r="F41" s="74">
        <v>1700</v>
      </c>
      <c r="G41" s="73" t="s">
        <v>3</v>
      </c>
      <c r="H41" s="97">
        <f t="shared" si="0"/>
        <v>170000000</v>
      </c>
      <c r="I41" s="89">
        <v>0</v>
      </c>
      <c r="J41" s="89">
        <v>40000000</v>
      </c>
      <c r="K41" s="89">
        <v>0</v>
      </c>
      <c r="L41" s="89">
        <v>130000000</v>
      </c>
      <c r="M41" s="131" t="s">
        <v>108</v>
      </c>
      <c r="N41" s="75"/>
      <c r="O41" s="160">
        <f t="shared" ref="O41" si="31">+F42/F41</f>
        <v>0</v>
      </c>
      <c r="P41" s="160">
        <f t="shared" ref="P41" si="32">+H42/H41</f>
        <v>0</v>
      </c>
      <c r="Q41" s="161" t="e">
        <f t="shared" ref="Q41" si="33">+(O41*O41)/P41</f>
        <v>#DIV/0!</v>
      </c>
      <c r="X41" s="20"/>
      <c r="Z41" s="21"/>
      <c r="AA41" s="6"/>
      <c r="AB41" s="19"/>
    </row>
    <row r="42" spans="2:28" ht="27" customHeight="1">
      <c r="B42" s="140"/>
      <c r="C42" s="149"/>
      <c r="D42" s="73" t="s">
        <v>2</v>
      </c>
      <c r="E42" s="155"/>
      <c r="F42" s="74"/>
      <c r="G42" s="73" t="s">
        <v>39</v>
      </c>
      <c r="H42" s="97">
        <f t="shared" si="0"/>
        <v>0</v>
      </c>
      <c r="I42" s="89">
        <v>0</v>
      </c>
      <c r="J42" s="89">
        <v>0</v>
      </c>
      <c r="K42" s="89">
        <v>0</v>
      </c>
      <c r="L42" s="89">
        <v>0</v>
      </c>
      <c r="M42" s="131" t="s">
        <v>108</v>
      </c>
      <c r="N42" s="75"/>
      <c r="O42" s="160"/>
      <c r="P42" s="160"/>
      <c r="Q42" s="161"/>
      <c r="X42" s="20"/>
      <c r="Z42" s="21"/>
      <c r="AA42" s="6"/>
      <c r="AB42" s="19"/>
    </row>
    <row r="43" spans="2:28" ht="27" customHeight="1">
      <c r="B43" s="140"/>
      <c r="C43" s="148" t="s">
        <v>70</v>
      </c>
      <c r="D43" s="73" t="s">
        <v>37</v>
      </c>
      <c r="E43" s="154" t="s">
        <v>31</v>
      </c>
      <c r="F43" s="74">
        <v>200</v>
      </c>
      <c r="G43" s="73" t="s">
        <v>37</v>
      </c>
      <c r="H43" s="97">
        <f t="shared" si="0"/>
        <v>90000000</v>
      </c>
      <c r="I43" s="89">
        <v>0</v>
      </c>
      <c r="J43" s="89">
        <v>0</v>
      </c>
      <c r="K43" s="89">
        <v>0</v>
      </c>
      <c r="L43" s="89">
        <v>90000000</v>
      </c>
      <c r="M43" s="131" t="s">
        <v>108</v>
      </c>
      <c r="N43" s="75"/>
      <c r="O43" s="160">
        <f t="shared" ref="O43" si="34">+F44/F43</f>
        <v>0</v>
      </c>
      <c r="P43" s="160">
        <f t="shared" ref="P43" si="35">+H44/H43</f>
        <v>0</v>
      </c>
      <c r="Q43" s="161" t="e">
        <f t="shared" ref="Q43" si="36">+(O43*O43)/P43</f>
        <v>#DIV/0!</v>
      </c>
      <c r="X43" s="20"/>
      <c r="Z43" s="21"/>
      <c r="AA43" s="6"/>
      <c r="AB43" s="19"/>
    </row>
    <row r="44" spans="2:28" ht="27" customHeight="1">
      <c r="B44" s="140"/>
      <c r="C44" s="149"/>
      <c r="D44" s="73" t="s">
        <v>2</v>
      </c>
      <c r="E44" s="155"/>
      <c r="F44" s="74"/>
      <c r="G44" s="73" t="s">
        <v>39</v>
      </c>
      <c r="H44" s="97">
        <f t="shared" si="0"/>
        <v>0</v>
      </c>
      <c r="I44" s="89">
        <v>0</v>
      </c>
      <c r="J44" s="89">
        <v>0</v>
      </c>
      <c r="K44" s="89">
        <v>0</v>
      </c>
      <c r="L44" s="89">
        <v>0</v>
      </c>
      <c r="M44" s="131" t="s">
        <v>108</v>
      </c>
      <c r="N44" s="75"/>
      <c r="O44" s="160"/>
      <c r="P44" s="160"/>
      <c r="Q44" s="161"/>
      <c r="X44" s="20"/>
      <c r="Z44" s="21"/>
      <c r="AA44" s="6"/>
      <c r="AB44" s="19"/>
    </row>
    <row r="45" spans="2:28" ht="27" customHeight="1">
      <c r="B45" s="140"/>
      <c r="C45" s="148" t="s">
        <v>81</v>
      </c>
      <c r="D45" s="73" t="s">
        <v>3</v>
      </c>
      <c r="E45" s="154" t="s">
        <v>31</v>
      </c>
      <c r="F45" s="74">
        <v>4500</v>
      </c>
      <c r="G45" s="73" t="s">
        <v>3</v>
      </c>
      <c r="H45" s="97">
        <f t="shared" si="0"/>
        <v>360000000</v>
      </c>
      <c r="I45" s="89">
        <v>0</v>
      </c>
      <c r="J45" s="89">
        <v>250000000</v>
      </c>
      <c r="K45" s="89">
        <v>0</v>
      </c>
      <c r="L45" s="89">
        <v>110000000</v>
      </c>
      <c r="M45" s="131" t="s">
        <v>108</v>
      </c>
      <c r="N45" s="75"/>
      <c r="O45" s="160">
        <f t="shared" ref="O45" si="37">+F46/F45</f>
        <v>0</v>
      </c>
      <c r="P45" s="160">
        <f t="shared" ref="P45" si="38">+H46/H45</f>
        <v>0</v>
      </c>
      <c r="Q45" s="161" t="e">
        <f t="shared" ref="Q45" si="39">+(O45*O45)/P45</f>
        <v>#DIV/0!</v>
      </c>
      <c r="X45" s="20"/>
      <c r="Z45" s="21"/>
      <c r="AA45" s="6"/>
      <c r="AB45" s="19"/>
    </row>
    <row r="46" spans="2:28" ht="27" customHeight="1">
      <c r="B46" s="140"/>
      <c r="C46" s="149"/>
      <c r="D46" s="73" t="s">
        <v>2</v>
      </c>
      <c r="E46" s="155"/>
      <c r="F46" s="74"/>
      <c r="G46" s="73" t="s">
        <v>39</v>
      </c>
      <c r="H46" s="97">
        <f t="shared" si="0"/>
        <v>0</v>
      </c>
      <c r="I46" s="89">
        <v>0</v>
      </c>
      <c r="J46" s="89">
        <v>0</v>
      </c>
      <c r="K46" s="89">
        <v>0</v>
      </c>
      <c r="L46" s="89">
        <v>0</v>
      </c>
      <c r="M46" s="131" t="s">
        <v>108</v>
      </c>
      <c r="N46" s="75"/>
      <c r="O46" s="160"/>
      <c r="P46" s="160"/>
      <c r="Q46" s="161"/>
      <c r="X46" s="20"/>
      <c r="Z46" s="21"/>
      <c r="AA46" s="6"/>
      <c r="AB46" s="19"/>
    </row>
    <row r="47" spans="2:28" ht="27" customHeight="1">
      <c r="B47" s="140"/>
      <c r="C47" s="148" t="s">
        <v>71</v>
      </c>
      <c r="D47" s="73" t="s">
        <v>37</v>
      </c>
      <c r="E47" s="154" t="s">
        <v>31</v>
      </c>
      <c r="F47" s="74">
        <v>50</v>
      </c>
      <c r="G47" s="73" t="s">
        <v>37</v>
      </c>
      <c r="H47" s="97">
        <f t="shared" si="0"/>
        <v>250000000</v>
      </c>
      <c r="I47" s="89">
        <v>0</v>
      </c>
      <c r="J47" s="89">
        <v>140000000</v>
      </c>
      <c r="K47" s="89">
        <v>0</v>
      </c>
      <c r="L47" s="89">
        <v>110000000</v>
      </c>
      <c r="M47" s="131" t="s">
        <v>108</v>
      </c>
      <c r="N47" s="79"/>
      <c r="O47" s="160">
        <f t="shared" ref="O47" si="40">+F48/F47</f>
        <v>0</v>
      </c>
      <c r="P47" s="160">
        <f t="shared" ref="P47" si="41">+H48/H47</f>
        <v>0</v>
      </c>
      <c r="Q47" s="161" t="e">
        <f t="shared" ref="Q47" si="42">+(O47*O47)/P47</f>
        <v>#DIV/0!</v>
      </c>
      <c r="X47" s="20"/>
    </row>
    <row r="48" spans="2:28" ht="27" customHeight="1">
      <c r="B48" s="140"/>
      <c r="C48" s="149"/>
      <c r="D48" s="73" t="s">
        <v>2</v>
      </c>
      <c r="E48" s="155"/>
      <c r="F48" s="74"/>
      <c r="G48" s="73" t="s">
        <v>39</v>
      </c>
      <c r="H48" s="97">
        <f t="shared" si="0"/>
        <v>0</v>
      </c>
      <c r="I48" s="89">
        <v>0</v>
      </c>
      <c r="J48" s="89">
        <v>0</v>
      </c>
      <c r="K48" s="89">
        <v>0</v>
      </c>
      <c r="L48" s="89">
        <v>0</v>
      </c>
      <c r="M48" s="131" t="s">
        <v>108</v>
      </c>
      <c r="N48" s="80"/>
      <c r="O48" s="160"/>
      <c r="P48" s="160"/>
      <c r="Q48" s="161"/>
      <c r="AB48" s="19"/>
    </row>
    <row r="49" spans="2:18" ht="27" customHeight="1">
      <c r="B49" s="140"/>
      <c r="C49" s="148" t="s">
        <v>72</v>
      </c>
      <c r="D49" s="73" t="s">
        <v>3</v>
      </c>
      <c r="E49" s="154" t="s">
        <v>31</v>
      </c>
      <c r="F49" s="74">
        <v>60</v>
      </c>
      <c r="G49" s="73" t="s">
        <v>3</v>
      </c>
      <c r="H49" s="97">
        <f t="shared" si="0"/>
        <v>430000000</v>
      </c>
      <c r="I49" s="89">
        <v>0</v>
      </c>
      <c r="J49" s="89">
        <v>290000000</v>
      </c>
      <c r="K49" s="89">
        <v>0</v>
      </c>
      <c r="L49" s="89">
        <v>140000000</v>
      </c>
      <c r="M49" s="131" t="s">
        <v>108</v>
      </c>
      <c r="N49" s="79"/>
      <c r="O49" s="160">
        <f t="shared" ref="O49" si="43">+F50/F49</f>
        <v>0</v>
      </c>
      <c r="P49" s="160">
        <f t="shared" ref="P49" si="44">+H50/H49</f>
        <v>0</v>
      </c>
      <c r="Q49" s="161" t="e">
        <f t="shared" ref="Q49" si="45">+(O49*O49)/P49</f>
        <v>#DIV/0!</v>
      </c>
    </row>
    <row r="50" spans="2:18" ht="27" customHeight="1">
      <c r="B50" s="140"/>
      <c r="C50" s="149"/>
      <c r="D50" s="73" t="s">
        <v>2</v>
      </c>
      <c r="E50" s="155"/>
      <c r="F50" s="74"/>
      <c r="G50" s="73" t="s">
        <v>39</v>
      </c>
      <c r="H50" s="97">
        <f t="shared" si="0"/>
        <v>0</v>
      </c>
      <c r="I50" s="89">
        <v>0</v>
      </c>
      <c r="J50" s="89">
        <v>0</v>
      </c>
      <c r="K50" s="89">
        <v>0</v>
      </c>
      <c r="L50" s="89">
        <v>0</v>
      </c>
      <c r="M50" s="131" t="s">
        <v>108</v>
      </c>
      <c r="N50" s="80"/>
      <c r="O50" s="160"/>
      <c r="P50" s="160"/>
      <c r="Q50" s="161"/>
    </row>
    <row r="51" spans="2:18" ht="27" customHeight="1">
      <c r="B51" s="140"/>
      <c r="C51" s="148" t="s">
        <v>73</v>
      </c>
      <c r="D51" s="73" t="s">
        <v>37</v>
      </c>
      <c r="E51" s="154" t="s">
        <v>31</v>
      </c>
      <c r="F51" s="74">
        <v>30</v>
      </c>
      <c r="G51" s="73" t="s">
        <v>37</v>
      </c>
      <c r="H51" s="97">
        <f t="shared" si="0"/>
        <v>70000000</v>
      </c>
      <c r="I51" s="89">
        <v>0</v>
      </c>
      <c r="J51" s="89">
        <v>30000000</v>
      </c>
      <c r="K51" s="89">
        <v>0</v>
      </c>
      <c r="L51" s="89">
        <v>40000000</v>
      </c>
      <c r="M51" s="131" t="s">
        <v>108</v>
      </c>
      <c r="N51" s="81"/>
      <c r="O51" s="160">
        <f t="shared" ref="O51" si="46">+F52/F51</f>
        <v>0</v>
      </c>
      <c r="P51" s="160">
        <f t="shared" ref="P51" si="47">+H52/H51</f>
        <v>0</v>
      </c>
      <c r="Q51" s="161" t="e">
        <f t="shared" ref="Q51" si="48">+(O51*O51)/P51</f>
        <v>#DIV/0!</v>
      </c>
    </row>
    <row r="52" spans="2:18" ht="27" customHeight="1">
      <c r="B52" s="141"/>
      <c r="C52" s="149"/>
      <c r="D52" s="73" t="s">
        <v>2</v>
      </c>
      <c r="E52" s="155"/>
      <c r="F52" s="74"/>
      <c r="G52" s="73" t="s">
        <v>39</v>
      </c>
      <c r="H52" s="97">
        <f t="shared" si="0"/>
        <v>0</v>
      </c>
      <c r="I52" s="89">
        <v>0</v>
      </c>
      <c r="J52" s="89">
        <v>0</v>
      </c>
      <c r="K52" s="89">
        <v>0</v>
      </c>
      <c r="L52" s="89">
        <v>0</v>
      </c>
      <c r="M52" s="131" t="s">
        <v>108</v>
      </c>
      <c r="N52" s="80"/>
      <c r="O52" s="160"/>
      <c r="P52" s="160"/>
      <c r="Q52" s="161"/>
    </row>
    <row r="53" spans="2:18" ht="27" customHeight="1">
      <c r="B53" s="142" t="s">
        <v>65</v>
      </c>
      <c r="C53" s="143" t="s">
        <v>74</v>
      </c>
      <c r="D53" s="83" t="s">
        <v>37</v>
      </c>
      <c r="E53" s="144" t="s">
        <v>31</v>
      </c>
      <c r="F53" s="84">
        <v>65</v>
      </c>
      <c r="G53" s="83" t="s">
        <v>37</v>
      </c>
      <c r="H53" s="98">
        <f t="shared" si="0"/>
        <v>7300000000</v>
      </c>
      <c r="I53" s="90">
        <v>4200000000</v>
      </c>
      <c r="J53" s="90">
        <v>0</v>
      </c>
      <c r="K53" s="90">
        <v>0</v>
      </c>
      <c r="L53" s="91">
        <f>2800000000+300000000</f>
        <v>3100000000</v>
      </c>
      <c r="M53" s="132">
        <v>45658</v>
      </c>
      <c r="N53" s="85"/>
      <c r="O53" s="146">
        <f t="shared" ref="O53" si="49">+F54/F53</f>
        <v>0</v>
      </c>
      <c r="P53" s="146">
        <f t="shared" ref="P53" si="50">+H54/H53</f>
        <v>0</v>
      </c>
      <c r="Q53" s="147" t="e">
        <f t="shared" ref="Q53" si="51">+(O53*O53)/P53</f>
        <v>#DIV/0!</v>
      </c>
    </row>
    <row r="54" spans="2:18" ht="27" customHeight="1">
      <c r="B54" s="142"/>
      <c r="C54" s="143"/>
      <c r="D54" s="83" t="s">
        <v>2</v>
      </c>
      <c r="E54" s="145"/>
      <c r="F54" s="84"/>
      <c r="G54" s="83" t="s">
        <v>39</v>
      </c>
      <c r="H54" s="98">
        <f t="shared" si="0"/>
        <v>0</v>
      </c>
      <c r="I54" s="90">
        <v>0</v>
      </c>
      <c r="J54" s="90">
        <v>0</v>
      </c>
      <c r="K54" s="90">
        <v>0</v>
      </c>
      <c r="L54" s="90">
        <v>0</v>
      </c>
      <c r="M54" s="132">
        <v>45658</v>
      </c>
      <c r="N54" s="85"/>
      <c r="O54" s="146"/>
      <c r="P54" s="146"/>
      <c r="Q54" s="147"/>
    </row>
    <row r="55" spans="2:18" ht="27" customHeight="1">
      <c r="B55" s="172"/>
      <c r="C55" s="239" t="s">
        <v>9</v>
      </c>
      <c r="D55" s="47" t="s">
        <v>3</v>
      </c>
      <c r="E55" s="180" t="s">
        <v>31</v>
      </c>
      <c r="F55" s="72"/>
      <c r="G55" s="47" t="s">
        <v>37</v>
      </c>
      <c r="H55" s="100">
        <f>H19+H21+H23+H25+H27+H29+H31+H33+H35+H37+H39+H41+H43+H45+H47+H49+H51+H53</f>
        <v>11885363769</v>
      </c>
      <c r="I55" s="100">
        <f t="shared" ref="I55:K55" si="52">I19+I21+I23+I25+I27+I29+I31+I33+I35+I37+I39+I41+I43+I45+I47+I49+I51+I53</f>
        <v>4400000000</v>
      </c>
      <c r="J55" s="100">
        <f t="shared" si="52"/>
        <v>2385363769</v>
      </c>
      <c r="K55" s="100">
        <f t="shared" si="52"/>
        <v>0</v>
      </c>
      <c r="L55" s="100">
        <f>L19+L21+L23+L25+L27+L29+L31+L33+L35+L37+L39+L41+L43+L45+L47+L49+L51+L53</f>
        <v>5100000000</v>
      </c>
      <c r="M55" s="82">
        <v>45658</v>
      </c>
      <c r="N55" s="99"/>
      <c r="O55" s="190"/>
      <c r="P55" s="190"/>
      <c r="Q55" s="190"/>
    </row>
    <row r="56" spans="2:18" ht="27" customHeight="1">
      <c r="B56" s="172"/>
      <c r="C56" s="239"/>
      <c r="D56" s="47" t="s">
        <v>2</v>
      </c>
      <c r="E56" s="182"/>
      <c r="F56" s="72"/>
      <c r="G56" s="47" t="s">
        <v>39</v>
      </c>
      <c r="H56" s="101">
        <f>H20+H22+H24+H26+H28+H30+H32+H34+H36+H38+H40+H42+H44+H46+H48+H50+H52+H54</f>
        <v>0</v>
      </c>
      <c r="I56" s="101">
        <f t="shared" ref="I56:L56" si="53">I20+I22+I24+I26+I28+I30+I32+I34+I36+I38+I40+I42+I44+I46+I48+I50+I52+I54</f>
        <v>0</v>
      </c>
      <c r="J56" s="101">
        <f t="shared" si="53"/>
        <v>0</v>
      </c>
      <c r="K56" s="101">
        <f t="shared" si="53"/>
        <v>0</v>
      </c>
      <c r="L56" s="101">
        <f t="shared" si="53"/>
        <v>0</v>
      </c>
      <c r="M56" s="102"/>
      <c r="N56" s="99"/>
      <c r="O56" s="190"/>
      <c r="P56" s="190"/>
      <c r="Q56" s="190"/>
    </row>
    <row r="57" spans="2:18">
      <c r="D57" s="18"/>
      <c r="H57" s="17"/>
      <c r="I57" s="14"/>
      <c r="J57" s="16"/>
      <c r="K57" s="16"/>
      <c r="L57" s="16"/>
      <c r="M57" s="15"/>
      <c r="N57" s="15"/>
      <c r="O57" s="14"/>
      <c r="P57" s="12"/>
      <c r="Q57" s="13"/>
      <c r="R57" s="12"/>
    </row>
    <row r="58" spans="2:18" ht="15.75">
      <c r="B58" s="255" t="s">
        <v>41</v>
      </c>
      <c r="C58" s="255"/>
      <c r="D58" s="189" t="s">
        <v>8</v>
      </c>
      <c r="E58" s="189"/>
      <c r="F58" s="189"/>
      <c r="G58" s="189"/>
      <c r="H58" s="189"/>
      <c r="I58" s="189"/>
      <c r="J58" s="44" t="s">
        <v>42</v>
      </c>
      <c r="K58" s="189" t="s">
        <v>43</v>
      </c>
      <c r="L58" s="189"/>
      <c r="M58" s="252" t="s">
        <v>7</v>
      </c>
      <c r="N58" s="253"/>
      <c r="O58" s="253"/>
      <c r="P58" s="253"/>
      <c r="Q58" s="253"/>
    </row>
    <row r="59" spans="2:18" ht="26.25" customHeight="1">
      <c r="B59" s="256" t="s">
        <v>86</v>
      </c>
      <c r="C59" s="257"/>
      <c r="D59" s="256" t="s">
        <v>88</v>
      </c>
      <c r="E59" s="262"/>
      <c r="F59" s="262"/>
      <c r="G59" s="262"/>
      <c r="H59" s="262"/>
      <c r="I59" s="257"/>
      <c r="J59" s="260" t="s">
        <v>89</v>
      </c>
      <c r="K59" s="11" t="s">
        <v>3</v>
      </c>
      <c r="L59" s="104">
        <v>350000</v>
      </c>
      <c r="M59" s="254" t="s">
        <v>5</v>
      </c>
      <c r="N59" s="254"/>
      <c r="O59" s="254"/>
      <c r="P59" s="254"/>
      <c r="Q59" s="254"/>
    </row>
    <row r="60" spans="2:18" ht="28.5" customHeight="1">
      <c r="B60" s="258"/>
      <c r="C60" s="259"/>
      <c r="D60" s="258"/>
      <c r="E60" s="263"/>
      <c r="F60" s="263"/>
      <c r="G60" s="263"/>
      <c r="H60" s="263"/>
      <c r="I60" s="259"/>
      <c r="J60" s="260"/>
      <c r="K60" s="11" t="s">
        <v>2</v>
      </c>
      <c r="L60" s="41"/>
      <c r="M60" s="254"/>
      <c r="N60" s="254"/>
      <c r="O60" s="254"/>
      <c r="P60" s="254"/>
      <c r="Q60" s="254"/>
    </row>
    <row r="61" spans="2:18" ht="18.75" customHeight="1">
      <c r="B61" s="242" t="s">
        <v>87</v>
      </c>
      <c r="C61" s="243"/>
      <c r="D61" s="183" t="s">
        <v>6</v>
      </c>
      <c r="E61" s="184"/>
      <c r="F61" s="184"/>
      <c r="G61" s="184"/>
      <c r="H61" s="184"/>
      <c r="I61" s="185"/>
      <c r="J61" s="261" t="s">
        <v>90</v>
      </c>
      <c r="K61" s="11" t="s">
        <v>3</v>
      </c>
      <c r="L61" s="105">
        <v>260</v>
      </c>
      <c r="M61" s="240" t="s">
        <v>4</v>
      </c>
      <c r="N61" s="240"/>
      <c r="O61" s="240"/>
      <c r="P61" s="240"/>
      <c r="Q61" s="240"/>
    </row>
    <row r="62" spans="2:18" ht="25.5" customHeight="1">
      <c r="B62" s="244"/>
      <c r="C62" s="245"/>
      <c r="D62" s="186"/>
      <c r="E62" s="187"/>
      <c r="F62" s="187"/>
      <c r="G62" s="187"/>
      <c r="H62" s="187"/>
      <c r="I62" s="188"/>
      <c r="J62" s="261"/>
      <c r="K62" s="11" t="s">
        <v>2</v>
      </c>
      <c r="L62" s="41"/>
      <c r="M62" s="240"/>
      <c r="N62" s="240"/>
      <c r="O62" s="240"/>
      <c r="P62" s="240"/>
      <c r="Q62" s="240"/>
    </row>
    <row r="63" spans="2:18" ht="15.75">
      <c r="B63" s="246"/>
      <c r="C63" s="243"/>
      <c r="D63" s="183" t="s">
        <v>6</v>
      </c>
      <c r="E63" s="184"/>
      <c r="F63" s="184"/>
      <c r="G63" s="184"/>
      <c r="H63" s="184"/>
      <c r="I63" s="185"/>
      <c r="J63" s="261"/>
      <c r="K63" s="11" t="s">
        <v>3</v>
      </c>
      <c r="L63" s="41"/>
      <c r="M63" s="241"/>
      <c r="N63" s="241"/>
      <c r="O63" s="241"/>
      <c r="P63" s="241"/>
      <c r="Q63" s="241"/>
    </row>
    <row r="64" spans="2:18" ht="15.75">
      <c r="B64" s="244"/>
      <c r="C64" s="245"/>
      <c r="D64" s="186"/>
      <c r="E64" s="187"/>
      <c r="F64" s="187"/>
      <c r="G64" s="187"/>
      <c r="H64" s="187"/>
      <c r="I64" s="188"/>
      <c r="J64" s="261"/>
      <c r="K64" s="11" t="s">
        <v>2</v>
      </c>
      <c r="L64" s="41"/>
      <c r="M64" s="241"/>
      <c r="N64" s="241"/>
      <c r="O64" s="241"/>
      <c r="P64" s="241"/>
      <c r="Q64" s="241"/>
    </row>
    <row r="65" spans="2:53" ht="15" customHeight="1">
      <c r="B65" s="242" t="s">
        <v>1</v>
      </c>
      <c r="C65" s="247"/>
      <c r="D65" s="247"/>
      <c r="E65" s="247"/>
      <c r="F65" s="247"/>
      <c r="G65" s="247"/>
      <c r="H65" s="247"/>
      <c r="I65" s="247"/>
      <c r="J65" s="247"/>
      <c r="K65" s="247"/>
      <c r="L65" s="248"/>
      <c r="M65" s="240" t="s">
        <v>0</v>
      </c>
      <c r="N65" s="240"/>
      <c r="O65" s="240"/>
      <c r="P65" s="240"/>
      <c r="Q65" s="240"/>
    </row>
    <row r="66" spans="2:53" ht="29.25" customHeight="1">
      <c r="B66" s="249"/>
      <c r="C66" s="250"/>
      <c r="D66" s="250"/>
      <c r="E66" s="250"/>
      <c r="F66" s="250"/>
      <c r="G66" s="250"/>
      <c r="H66" s="250"/>
      <c r="I66" s="250"/>
      <c r="J66" s="250"/>
      <c r="K66" s="250"/>
      <c r="L66" s="251"/>
      <c r="M66" s="240"/>
      <c r="N66" s="240"/>
      <c r="O66" s="240"/>
      <c r="P66" s="240"/>
      <c r="Q66" s="240"/>
    </row>
    <row r="67" spans="2:53">
      <c r="B67" s="169" t="s">
        <v>49</v>
      </c>
      <c r="C67" s="169"/>
      <c r="D67" s="169"/>
      <c r="E67" s="169"/>
      <c r="F67" s="169"/>
      <c r="G67" s="169"/>
      <c r="H67" s="169"/>
      <c r="I67" s="169"/>
      <c r="J67" s="169"/>
      <c r="K67" s="169"/>
      <c r="L67" s="169"/>
      <c r="M67" s="169"/>
      <c r="N67" s="169"/>
      <c r="O67" s="169"/>
      <c r="P67" s="169"/>
      <c r="Q67" s="169"/>
    </row>
    <row r="68" spans="2:53" ht="15.75"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2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2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2:53" ht="15.75">
      <c r="H71" s="1">
        <v>1955363769</v>
      </c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2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2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2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2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2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2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  <row r="78" spans="2:53" ht="15.75"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2:53" ht="15.75"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2:53" ht="15.75"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8:53" ht="15.75"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8:53" ht="15.75"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</row>
    <row r="83" spans="18:53" ht="15.75"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</row>
    <row r="84" spans="18:53" ht="15.75"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</row>
    <row r="85" spans="18:53" ht="15.75"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</row>
    <row r="86" spans="18:53" ht="15.75"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</row>
    <row r="87" spans="18:53" ht="15.75"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8:53" ht="15.75"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8:53" ht="15.75"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8:53" ht="15.75"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8:53" ht="15.75"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8:53" ht="15.75"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</row>
    <row r="93" spans="18:53" ht="15.75"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</row>
    <row r="94" spans="18:53" ht="15.75"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</row>
    <row r="95" spans="18:53" ht="15.75"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</row>
    <row r="96" spans="18:53" ht="15.75"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</row>
    <row r="97" spans="18:53" ht="15.75"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</row>
    <row r="98" spans="18:53" ht="15.75"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</row>
    <row r="99" spans="18:53" ht="15.75"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</row>
    <row r="100" spans="18:53" ht="15.75"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</row>
  </sheetData>
  <mergeCells count="171">
    <mergeCell ref="P55:P56"/>
    <mergeCell ref="Q55:Q56"/>
    <mergeCell ref="B55:B56"/>
    <mergeCell ref="C55:C56"/>
    <mergeCell ref="E55:E56"/>
    <mergeCell ref="C49:C50"/>
    <mergeCell ref="E49:E50"/>
    <mergeCell ref="M65:Q66"/>
    <mergeCell ref="M61:Q62"/>
    <mergeCell ref="M63:Q64"/>
    <mergeCell ref="B61:C62"/>
    <mergeCell ref="B63:C64"/>
    <mergeCell ref="B65:L66"/>
    <mergeCell ref="M58:Q58"/>
    <mergeCell ref="M59:Q60"/>
    <mergeCell ref="B58:C58"/>
    <mergeCell ref="B59:C60"/>
    <mergeCell ref="J59:J60"/>
    <mergeCell ref="J61:J62"/>
    <mergeCell ref="J63:J64"/>
    <mergeCell ref="K58:L58"/>
    <mergeCell ref="D59:I60"/>
    <mergeCell ref="D61:I62"/>
    <mergeCell ref="U19:V19"/>
    <mergeCell ref="C21:C22"/>
    <mergeCell ref="E21:E22"/>
    <mergeCell ref="C47:C48"/>
    <mergeCell ref="E47:E48"/>
    <mergeCell ref="O47:O48"/>
    <mergeCell ref="P47:P48"/>
    <mergeCell ref="Q47:Q48"/>
    <mergeCell ref="C19:C20"/>
    <mergeCell ref="E19:E20"/>
    <mergeCell ref="O19:O20"/>
    <mergeCell ref="P19:P20"/>
    <mergeCell ref="Q19:Q20"/>
    <mergeCell ref="O21:O22"/>
    <mergeCell ref="P21:P22"/>
    <mergeCell ref="Q21:Q22"/>
    <mergeCell ref="O23:O24"/>
    <mergeCell ref="P23:P24"/>
    <mergeCell ref="Q23:Q24"/>
    <mergeCell ref="O25:O26"/>
    <mergeCell ref="P25:P26"/>
    <mergeCell ref="Q25:Q26"/>
    <mergeCell ref="O27:O28"/>
    <mergeCell ref="P27:P28"/>
    <mergeCell ref="U16:V16"/>
    <mergeCell ref="O17:O18"/>
    <mergeCell ref="P17:P18"/>
    <mergeCell ref="Q17:Q18"/>
    <mergeCell ref="U17:V17"/>
    <mergeCell ref="U18:V18"/>
    <mergeCell ref="C16:C18"/>
    <mergeCell ref="D16:D18"/>
    <mergeCell ref="E16:E18"/>
    <mergeCell ref="F16:F18"/>
    <mergeCell ref="H16:H18"/>
    <mergeCell ref="G16:G18"/>
    <mergeCell ref="M16:N17"/>
    <mergeCell ref="O16:Q16"/>
    <mergeCell ref="I16:L17"/>
    <mergeCell ref="T10:X10"/>
    <mergeCell ref="D11:I11"/>
    <mergeCell ref="N11:P11"/>
    <mergeCell ref="D12:I12"/>
    <mergeCell ref="N12:P12"/>
    <mergeCell ref="U12:W12"/>
    <mergeCell ref="C7:Q7"/>
    <mergeCell ref="D9:Q9"/>
    <mergeCell ref="D10:I10"/>
    <mergeCell ref="J10:L15"/>
    <mergeCell ref="M10:Q10"/>
    <mergeCell ref="D13:I13"/>
    <mergeCell ref="N13:P13"/>
    <mergeCell ref="B10:C10"/>
    <mergeCell ref="B11:C11"/>
    <mergeCell ref="B12:C12"/>
    <mergeCell ref="D8:Q8"/>
    <mergeCell ref="U13:W13"/>
    <mergeCell ref="D14:I14"/>
    <mergeCell ref="N14:P14"/>
    <mergeCell ref="U14:W14"/>
    <mergeCell ref="N15:P15"/>
    <mergeCell ref="U15:V15"/>
    <mergeCell ref="B13:C13"/>
    <mergeCell ref="B19:B22"/>
    <mergeCell ref="B67:Q68"/>
    <mergeCell ref="C4:M5"/>
    <mergeCell ref="C2:M3"/>
    <mergeCell ref="P2:Q5"/>
    <mergeCell ref="N2:O2"/>
    <mergeCell ref="N3:O3"/>
    <mergeCell ref="N4:O4"/>
    <mergeCell ref="N5:O5"/>
    <mergeCell ref="B2:B5"/>
    <mergeCell ref="B14:C14"/>
    <mergeCell ref="D15:I15"/>
    <mergeCell ref="B16:B18"/>
    <mergeCell ref="C51:C52"/>
    <mergeCell ref="E51:E52"/>
    <mergeCell ref="O51:O52"/>
    <mergeCell ref="P51:P52"/>
    <mergeCell ref="Q51:Q52"/>
    <mergeCell ref="O49:O50"/>
    <mergeCell ref="P49:P50"/>
    <mergeCell ref="Q49:Q50"/>
    <mergeCell ref="D63:I64"/>
    <mergeCell ref="D58:I58"/>
    <mergeCell ref="O55:O56"/>
    <mergeCell ref="Q27:Q28"/>
    <mergeCell ref="O29:O30"/>
    <mergeCell ref="P29:P30"/>
    <mergeCell ref="Q29:Q30"/>
    <mergeCell ref="O31:O32"/>
    <mergeCell ref="P31:P32"/>
    <mergeCell ref="Q31:Q32"/>
    <mergeCell ref="O33:O34"/>
    <mergeCell ref="P33:P34"/>
    <mergeCell ref="Q33:Q34"/>
    <mergeCell ref="O35:O36"/>
    <mergeCell ref="P35:P36"/>
    <mergeCell ref="Q35:Q36"/>
    <mergeCell ref="O37:O38"/>
    <mergeCell ref="P37:P38"/>
    <mergeCell ref="Q37:Q38"/>
    <mergeCell ref="O39:O40"/>
    <mergeCell ref="P39:P40"/>
    <mergeCell ref="Q39:Q40"/>
    <mergeCell ref="O41:O42"/>
    <mergeCell ref="P41:P42"/>
    <mergeCell ref="Q41:Q42"/>
    <mergeCell ref="O43:O44"/>
    <mergeCell ref="P43:P44"/>
    <mergeCell ref="Q43:Q44"/>
    <mergeCell ref="O45:O46"/>
    <mergeCell ref="P45:P46"/>
    <mergeCell ref="Q45:Q46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B23:B30"/>
    <mergeCell ref="B31:B32"/>
    <mergeCell ref="B33:B52"/>
    <mergeCell ref="B53:B54"/>
    <mergeCell ref="C53:C54"/>
    <mergeCell ref="E53:E54"/>
    <mergeCell ref="O53:O54"/>
    <mergeCell ref="P53:P54"/>
    <mergeCell ref="Q53:Q54"/>
    <mergeCell ref="C41:C42"/>
    <mergeCell ref="C43:C44"/>
    <mergeCell ref="C45:C46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D17" sqref="D17"/>
    </sheetView>
  </sheetViews>
  <sheetFormatPr baseColWidth="10" defaultRowHeight="15.75"/>
  <cols>
    <col min="2" max="3" width="11.42578125" style="59"/>
    <col min="4" max="4" width="67.140625" style="59" customWidth="1"/>
    <col min="5" max="5" width="48.5703125" style="59" customWidth="1"/>
    <col min="6" max="6" width="11.42578125" style="59"/>
  </cols>
  <sheetData>
    <row r="1" spans="1:5">
      <c r="A1" s="209" t="s">
        <v>28</v>
      </c>
      <c r="B1" s="210"/>
      <c r="C1" s="210"/>
      <c r="D1" s="210"/>
      <c r="E1" s="211"/>
    </row>
    <row r="2" spans="1:5" ht="20.25">
      <c r="A2" s="45" t="s">
        <v>26</v>
      </c>
      <c r="B2" s="194" t="s">
        <v>25</v>
      </c>
      <c r="C2" s="194"/>
      <c r="D2" s="194"/>
      <c r="E2" s="49" t="s">
        <v>24</v>
      </c>
    </row>
    <row r="3" spans="1:5" ht="20.25">
      <c r="A3" s="37"/>
      <c r="B3" s="197"/>
      <c r="C3" s="198"/>
      <c r="D3" s="199"/>
      <c r="E3" s="51"/>
    </row>
    <row r="4" spans="1:5" ht="20.25">
      <c r="A4" s="34"/>
      <c r="B4" s="212"/>
      <c r="C4" s="213"/>
      <c r="D4" s="214"/>
      <c r="E4" s="53"/>
    </row>
    <row r="5" spans="1:5" ht="20.25">
      <c r="A5" s="33"/>
      <c r="B5" s="223"/>
      <c r="C5" s="224"/>
      <c r="D5" s="225"/>
      <c r="E5" s="55"/>
    </row>
    <row r="6" spans="1:5" ht="20.25">
      <c r="A6" s="31"/>
      <c r="B6" s="223"/>
      <c r="C6" s="224"/>
      <c r="D6" s="225"/>
      <c r="E6" s="58"/>
    </row>
  </sheetData>
  <mergeCells count="6">
    <mergeCell ref="B6:D6"/>
    <mergeCell ref="A1:E1"/>
    <mergeCell ref="B2:D2"/>
    <mergeCell ref="B3:D3"/>
    <mergeCell ref="B4:D4"/>
    <mergeCell ref="B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Q76"/>
  <sheetViews>
    <sheetView tabSelected="1" topLeftCell="B15" zoomScale="60" zoomScaleNormal="60" workbookViewId="0">
      <selection activeCell="B19" sqref="B19:B22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7109375" style="1" customWidth="1"/>
    <col min="4" max="4" width="16.5703125" style="1" customWidth="1"/>
    <col min="5" max="5" width="13.7109375" style="1" customWidth="1"/>
    <col min="6" max="6" width="16.7109375" style="1" customWidth="1"/>
    <col min="7" max="7" width="18" style="1" customWidth="1"/>
    <col min="8" max="8" width="22.7109375" style="1" customWidth="1"/>
    <col min="9" max="9" width="16.42578125" style="1" customWidth="1"/>
    <col min="10" max="10" width="20.7109375" style="3" customWidth="1"/>
    <col min="11" max="11" width="13.5703125" style="1" customWidth="1"/>
    <col min="12" max="12" width="15.7109375" style="1" customWidth="1"/>
    <col min="13" max="13" width="14.7109375" style="2" customWidth="1"/>
    <col min="14" max="14" width="21.28515625" style="2" customWidth="1"/>
    <col min="15" max="17" width="16.71093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71093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7109375" style="1" customWidth="1"/>
    <col min="29" max="29" width="12.5703125" style="1"/>
    <col min="30" max="30" width="30.28515625" style="1" customWidth="1"/>
    <col min="31" max="31" width="15.42578125" style="1" customWidth="1"/>
    <col min="32" max="32" width="15.7109375" style="1" customWidth="1"/>
    <col min="33" max="33" width="24.42578125" style="1" customWidth="1"/>
    <col min="34" max="34" width="17.28515625" style="1" customWidth="1"/>
    <col min="35" max="16384" width="12.5703125" style="1"/>
  </cols>
  <sheetData>
    <row r="2" spans="2:251" ht="15.75">
      <c r="B2" s="175"/>
      <c r="C2" s="171" t="s">
        <v>47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3" t="s">
        <v>53</v>
      </c>
      <c r="O2" s="173"/>
      <c r="P2" s="172"/>
      <c r="Q2" s="172"/>
    </row>
    <row r="3" spans="2:251" ht="15.75">
      <c r="B3" s="175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3" t="s">
        <v>51</v>
      </c>
      <c r="O3" s="173"/>
      <c r="P3" s="172"/>
      <c r="Q3" s="172"/>
    </row>
    <row r="4" spans="2:251" ht="15.75">
      <c r="B4" s="175"/>
      <c r="C4" s="171" t="s">
        <v>48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3" t="s">
        <v>52</v>
      </c>
      <c r="O4" s="173"/>
      <c r="P4" s="172"/>
      <c r="Q4" s="172"/>
    </row>
    <row r="5" spans="2:251" ht="15.75">
      <c r="B5" s="175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4" t="s">
        <v>50</v>
      </c>
      <c r="O5" s="174"/>
      <c r="P5" s="172"/>
      <c r="Q5" s="172"/>
    </row>
    <row r="7" spans="2:251" s="22" customFormat="1" ht="12.75" customHeight="1"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39"/>
    </row>
    <row r="8" spans="2:251" s="22" customFormat="1" ht="31.5" customHeight="1">
      <c r="B8" s="48" t="s">
        <v>36</v>
      </c>
      <c r="C8" s="48" t="s">
        <v>91</v>
      </c>
      <c r="D8" s="268" t="s">
        <v>45</v>
      </c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70"/>
      <c r="R8" s="39"/>
    </row>
    <row r="9" spans="2:251" s="22" customFormat="1" ht="36" customHeight="1">
      <c r="B9" s="48" t="s">
        <v>30</v>
      </c>
      <c r="C9" s="48"/>
      <c r="D9" s="271" t="s">
        <v>29</v>
      </c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</row>
    <row r="10" spans="2:251" s="22" customFormat="1" ht="36" customHeight="1">
      <c r="B10" s="176" t="s">
        <v>92</v>
      </c>
      <c r="C10" s="177"/>
      <c r="D10" s="264" t="s">
        <v>93</v>
      </c>
      <c r="E10" s="264"/>
      <c r="F10" s="264"/>
      <c r="G10" s="264"/>
      <c r="H10" s="264"/>
      <c r="I10" s="265"/>
      <c r="J10" s="256" t="s">
        <v>94</v>
      </c>
      <c r="K10" s="262"/>
      <c r="L10" s="257"/>
      <c r="M10" s="209" t="s">
        <v>28</v>
      </c>
      <c r="N10" s="210"/>
      <c r="O10" s="210"/>
      <c r="P10" s="210"/>
      <c r="Q10" s="211"/>
      <c r="R10" s="30"/>
      <c r="T10" s="191"/>
      <c r="U10" s="191"/>
      <c r="V10" s="191"/>
      <c r="W10" s="191"/>
      <c r="X10" s="191"/>
    </row>
    <row r="11" spans="2:251" s="22" customFormat="1" ht="36" customHeight="1">
      <c r="B11" s="176" t="s">
        <v>95</v>
      </c>
      <c r="C11" s="177"/>
      <c r="D11" s="264" t="s">
        <v>96</v>
      </c>
      <c r="E11" s="264"/>
      <c r="F11" s="264"/>
      <c r="G11" s="264"/>
      <c r="H11" s="264"/>
      <c r="I11" s="265"/>
      <c r="J11" s="272"/>
      <c r="K11" s="273"/>
      <c r="L11" s="274"/>
      <c r="M11" s="49" t="s">
        <v>26</v>
      </c>
      <c r="N11" s="194" t="s">
        <v>25</v>
      </c>
      <c r="O11" s="194"/>
      <c r="P11" s="194"/>
      <c r="Q11" s="49" t="s">
        <v>24</v>
      </c>
      <c r="R11" s="30"/>
      <c r="T11" s="38"/>
      <c r="U11" s="38"/>
      <c r="V11" s="38"/>
      <c r="W11" s="38"/>
      <c r="X11" s="38"/>
    </row>
    <row r="12" spans="2:251" s="22" customFormat="1" ht="31.5" customHeight="1">
      <c r="B12" s="215" t="s">
        <v>97</v>
      </c>
      <c r="C12" s="216"/>
      <c r="D12" s="266" t="s">
        <v>98</v>
      </c>
      <c r="E12" s="266"/>
      <c r="F12" s="266"/>
      <c r="G12" s="266"/>
      <c r="H12" s="266"/>
      <c r="I12" s="267"/>
      <c r="J12" s="272"/>
      <c r="K12" s="273"/>
      <c r="L12" s="274"/>
      <c r="M12" s="50"/>
      <c r="N12" s="197"/>
      <c r="O12" s="198"/>
      <c r="P12" s="199"/>
      <c r="Q12" s="51"/>
      <c r="R12" s="30"/>
      <c r="T12" s="36"/>
      <c r="U12" s="200"/>
      <c r="V12" s="200"/>
      <c r="W12" s="200"/>
      <c r="X12" s="36"/>
      <c r="Z12" s="35"/>
      <c r="AA12" s="35"/>
    </row>
    <row r="13" spans="2:251" s="22" customFormat="1" ht="74.25" customHeight="1">
      <c r="B13" s="275" t="s">
        <v>99</v>
      </c>
      <c r="C13" s="276"/>
      <c r="D13" s="266" t="s">
        <v>100</v>
      </c>
      <c r="E13" s="266"/>
      <c r="F13" s="266"/>
      <c r="G13" s="266"/>
      <c r="H13" s="266"/>
      <c r="I13" s="267"/>
      <c r="J13" s="272"/>
      <c r="K13" s="273"/>
      <c r="L13" s="274"/>
      <c r="M13" s="52"/>
      <c r="N13" s="212"/>
      <c r="O13" s="213"/>
      <c r="P13" s="214"/>
      <c r="Q13" s="53"/>
      <c r="R13" s="30"/>
      <c r="T13" s="32"/>
      <c r="U13" s="220"/>
      <c r="V13" s="220"/>
      <c r="W13" s="220"/>
      <c r="X13" s="27"/>
      <c r="Z13" s="25"/>
      <c r="AA13" s="24"/>
      <c r="AB13" s="23"/>
    </row>
    <row r="14" spans="2:251" s="22" customFormat="1" ht="74.25" customHeight="1">
      <c r="B14" s="277" t="s">
        <v>22</v>
      </c>
      <c r="C14" s="278"/>
      <c r="D14" s="279">
        <v>2024730010108</v>
      </c>
      <c r="E14" s="279"/>
      <c r="F14" s="279"/>
      <c r="G14" s="279"/>
      <c r="H14" s="279"/>
      <c r="I14" s="280"/>
      <c r="J14" s="272"/>
      <c r="K14" s="273"/>
      <c r="L14" s="274"/>
      <c r="M14" s="54"/>
      <c r="N14" s="223"/>
      <c r="O14" s="224"/>
      <c r="P14" s="225"/>
      <c r="Q14" s="55"/>
      <c r="R14" s="30"/>
      <c r="T14" s="32"/>
      <c r="U14" s="220"/>
      <c r="V14" s="220"/>
      <c r="W14" s="220"/>
      <c r="X14" s="27"/>
      <c r="Z14" s="25"/>
      <c r="AA14" s="24"/>
      <c r="AB14" s="23"/>
    </row>
    <row r="15" spans="2:251" s="22" customFormat="1" ht="28.5" customHeight="1">
      <c r="B15" s="62" t="s">
        <v>101</v>
      </c>
      <c r="C15" s="56"/>
      <c r="D15" s="178"/>
      <c r="E15" s="178"/>
      <c r="F15" s="178"/>
      <c r="G15" s="178"/>
      <c r="H15" s="178"/>
      <c r="I15" s="281"/>
      <c r="J15" s="258"/>
      <c r="K15" s="263"/>
      <c r="L15" s="259"/>
      <c r="M15" s="57"/>
      <c r="N15" s="223"/>
      <c r="O15" s="224"/>
      <c r="P15" s="225"/>
      <c r="Q15" s="58"/>
      <c r="R15" s="30"/>
      <c r="T15" s="29"/>
      <c r="U15" s="220"/>
      <c r="V15" s="220"/>
      <c r="W15" s="28"/>
      <c r="X15" s="27"/>
      <c r="Y15" s="26"/>
      <c r="Z15" s="25"/>
      <c r="AA15" s="24"/>
      <c r="AB15" s="23"/>
    </row>
    <row r="16" spans="2:251" ht="28.5" customHeight="1">
      <c r="B16" s="180" t="s">
        <v>46</v>
      </c>
      <c r="C16" s="228" t="s">
        <v>32</v>
      </c>
      <c r="D16" s="227" t="s">
        <v>38</v>
      </c>
      <c r="E16" s="227" t="s">
        <v>21</v>
      </c>
      <c r="F16" s="227" t="s">
        <v>44</v>
      </c>
      <c r="G16" s="230" t="s">
        <v>40</v>
      </c>
      <c r="H16" s="227" t="s">
        <v>34</v>
      </c>
      <c r="I16" s="282" t="s">
        <v>33</v>
      </c>
      <c r="J16" s="283"/>
      <c r="K16" s="283"/>
      <c r="L16" s="284"/>
      <c r="M16" s="227" t="s">
        <v>20</v>
      </c>
      <c r="N16" s="227"/>
      <c r="O16" s="232" t="s">
        <v>19</v>
      </c>
      <c r="P16" s="232"/>
      <c r="Q16" s="232"/>
      <c r="R16" s="3"/>
      <c r="S16" s="3"/>
      <c r="T16" s="10"/>
      <c r="U16" s="226"/>
      <c r="V16" s="226"/>
      <c r="W16" s="3"/>
      <c r="X16" s="9"/>
      <c r="Y16" s="3"/>
      <c r="Z16" s="16"/>
      <c r="AA16" s="6"/>
      <c r="AB16" s="19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181"/>
      <c r="C17" s="228"/>
      <c r="D17" s="227"/>
      <c r="E17" s="227"/>
      <c r="F17" s="227"/>
      <c r="G17" s="227"/>
      <c r="H17" s="227"/>
      <c r="I17" s="285"/>
      <c r="J17" s="286"/>
      <c r="K17" s="286"/>
      <c r="L17" s="287"/>
      <c r="M17" s="227"/>
      <c r="N17" s="227"/>
      <c r="O17" s="227" t="s">
        <v>18</v>
      </c>
      <c r="P17" s="227" t="s">
        <v>17</v>
      </c>
      <c r="Q17" s="228" t="s">
        <v>16</v>
      </c>
      <c r="R17" s="3"/>
      <c r="S17" s="3"/>
      <c r="T17" s="8"/>
      <c r="U17" s="226"/>
      <c r="V17" s="226"/>
      <c r="W17" s="3"/>
      <c r="X17" s="7"/>
      <c r="Y17" s="3"/>
      <c r="Z17" s="16"/>
      <c r="AA17" s="6"/>
      <c r="AB17" s="19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9.75" customHeight="1">
      <c r="B18" s="182"/>
      <c r="C18" s="228"/>
      <c r="D18" s="227"/>
      <c r="E18" s="227"/>
      <c r="F18" s="227"/>
      <c r="G18" s="227"/>
      <c r="H18" s="227"/>
      <c r="I18" s="42" t="s">
        <v>15</v>
      </c>
      <c r="J18" s="42" t="s">
        <v>14</v>
      </c>
      <c r="K18" s="42" t="s">
        <v>13</v>
      </c>
      <c r="L18" s="43" t="s">
        <v>12</v>
      </c>
      <c r="M18" s="61" t="s">
        <v>11</v>
      </c>
      <c r="N18" s="46" t="s">
        <v>10</v>
      </c>
      <c r="O18" s="227"/>
      <c r="P18" s="227"/>
      <c r="Q18" s="228"/>
      <c r="R18" s="3"/>
      <c r="S18" s="3"/>
      <c r="T18" s="5"/>
      <c r="U18" s="226"/>
      <c r="V18" s="226"/>
      <c r="X18" s="6"/>
      <c r="Z18" s="16"/>
      <c r="AA18" s="6"/>
      <c r="AB18" s="19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33" customHeight="1">
      <c r="B19" s="295" t="s">
        <v>102</v>
      </c>
      <c r="C19" s="288" t="s">
        <v>103</v>
      </c>
      <c r="D19" s="47" t="s">
        <v>37</v>
      </c>
      <c r="E19" s="289" t="s">
        <v>104</v>
      </c>
      <c r="F19" s="106">
        <v>7500</v>
      </c>
      <c r="G19" s="47" t="s">
        <v>37</v>
      </c>
      <c r="H19" s="107">
        <f>I19+J19+K19+L19</f>
        <v>2325050807</v>
      </c>
      <c r="I19" s="108"/>
      <c r="J19" s="109">
        <v>2325050807</v>
      </c>
      <c r="K19" s="110"/>
      <c r="L19" s="111"/>
      <c r="M19" s="112">
        <v>45658</v>
      </c>
      <c r="N19" s="112"/>
      <c r="O19" s="299">
        <f>+F20/F19</f>
        <v>0</v>
      </c>
      <c r="P19" s="299">
        <f>+H20/H19</f>
        <v>0</v>
      </c>
      <c r="Q19" s="300" t="e">
        <f>+(O19*O19)/P19</f>
        <v>#DIV/0!</v>
      </c>
      <c r="T19" s="5"/>
      <c r="U19" s="226"/>
      <c r="V19" s="226"/>
      <c r="X19" s="4"/>
      <c r="Z19" s="21"/>
      <c r="AA19" s="6"/>
      <c r="AB19" s="19"/>
    </row>
    <row r="20" spans="2:251" ht="37.5" customHeight="1">
      <c r="B20" s="296"/>
      <c r="C20" s="288"/>
      <c r="D20" s="47" t="s">
        <v>2</v>
      </c>
      <c r="E20" s="298"/>
      <c r="F20" s="106">
        <v>0</v>
      </c>
      <c r="G20" s="47" t="s">
        <v>39</v>
      </c>
      <c r="H20" s="107">
        <f t="shared" ref="H20" si="0">I20+J20+K20+L20</f>
        <v>0</v>
      </c>
      <c r="I20" s="108"/>
      <c r="J20" s="111"/>
      <c r="K20" s="110"/>
      <c r="L20" s="111"/>
      <c r="M20" s="112">
        <v>45658</v>
      </c>
      <c r="N20" s="112"/>
      <c r="O20" s="299"/>
      <c r="P20" s="299"/>
      <c r="Q20" s="300"/>
      <c r="T20" s="5"/>
      <c r="U20" s="40"/>
      <c r="V20" s="40"/>
      <c r="X20" s="4"/>
      <c r="Z20" s="21"/>
      <c r="AA20" s="6"/>
      <c r="AB20" s="19"/>
    </row>
    <row r="21" spans="2:251" ht="27" customHeight="1">
      <c r="B21" s="296"/>
      <c r="C21" s="288"/>
      <c r="D21" s="47" t="s">
        <v>3</v>
      </c>
      <c r="E21" s="289"/>
      <c r="F21" s="113"/>
      <c r="G21" s="47" t="s">
        <v>3</v>
      </c>
      <c r="H21" s="107"/>
      <c r="I21" s="108"/>
      <c r="J21" s="114"/>
      <c r="K21" s="110"/>
      <c r="L21" s="114"/>
      <c r="M21" s="115"/>
      <c r="N21" s="115"/>
      <c r="O21" s="291"/>
      <c r="P21" s="291"/>
      <c r="Q21" s="293"/>
      <c r="X21" s="20"/>
      <c r="Z21" s="21"/>
      <c r="AA21" s="6"/>
      <c r="AB21" s="19"/>
    </row>
    <row r="22" spans="2:251" ht="27" customHeight="1">
      <c r="B22" s="297"/>
      <c r="C22" s="195"/>
      <c r="D22" s="47" t="s">
        <v>2</v>
      </c>
      <c r="E22" s="290"/>
      <c r="F22" s="116"/>
      <c r="G22" s="47" t="s">
        <v>39</v>
      </c>
      <c r="H22" s="107"/>
      <c r="I22" s="117"/>
      <c r="J22" s="114"/>
      <c r="K22" s="110"/>
      <c r="L22" s="114"/>
      <c r="M22" s="118"/>
      <c r="N22" s="119"/>
      <c r="O22" s="292"/>
      <c r="P22" s="292"/>
      <c r="Q22" s="294"/>
      <c r="X22" s="20"/>
      <c r="Z22" s="21"/>
      <c r="AA22" s="6"/>
      <c r="AB22" s="19"/>
    </row>
    <row r="23" spans="2:251" ht="21" customHeight="1">
      <c r="B23" s="172"/>
      <c r="C23" s="195"/>
      <c r="D23" s="47" t="s">
        <v>3</v>
      </c>
      <c r="E23" s="289"/>
      <c r="F23" s="113"/>
      <c r="G23" s="47" t="s">
        <v>3</v>
      </c>
      <c r="H23" s="107"/>
      <c r="I23" s="108"/>
      <c r="J23" s="111"/>
      <c r="K23" s="110"/>
      <c r="L23" s="111"/>
      <c r="M23" s="115"/>
      <c r="N23" s="115"/>
      <c r="O23" s="305"/>
      <c r="P23" s="305"/>
      <c r="Q23" s="172"/>
      <c r="X23" s="20"/>
    </row>
    <row r="24" spans="2:251" ht="19.5" customHeight="1">
      <c r="B24" s="172"/>
      <c r="C24" s="195"/>
      <c r="D24" s="47" t="s">
        <v>2</v>
      </c>
      <c r="E24" s="290"/>
      <c r="F24" s="116"/>
      <c r="G24" s="47" t="s">
        <v>39</v>
      </c>
      <c r="H24" s="107"/>
      <c r="I24" s="117"/>
      <c r="J24" s="111"/>
      <c r="K24" s="110"/>
      <c r="L24" s="111"/>
      <c r="M24" s="111"/>
      <c r="N24" s="120"/>
      <c r="O24" s="305"/>
      <c r="P24" s="305"/>
      <c r="Q24" s="172"/>
      <c r="AB24" s="19"/>
    </row>
    <row r="25" spans="2:251" ht="25.5" customHeight="1">
      <c r="B25" s="172"/>
      <c r="C25" s="195"/>
      <c r="D25" s="47" t="s">
        <v>3</v>
      </c>
      <c r="E25" s="289"/>
      <c r="F25" s="113"/>
      <c r="G25" s="47" t="s">
        <v>3</v>
      </c>
      <c r="H25" s="107"/>
      <c r="I25" s="108"/>
      <c r="J25" s="111"/>
      <c r="K25" s="110"/>
      <c r="L25" s="111"/>
      <c r="M25" s="115"/>
      <c r="N25" s="115"/>
      <c r="O25" s="305"/>
      <c r="P25" s="305"/>
      <c r="Q25" s="172"/>
    </row>
    <row r="26" spans="2:251" ht="24" customHeight="1">
      <c r="B26" s="172"/>
      <c r="C26" s="195"/>
      <c r="D26" s="47" t="s">
        <v>2</v>
      </c>
      <c r="E26" s="290"/>
      <c r="F26" s="121"/>
      <c r="G26" s="47" t="s">
        <v>39</v>
      </c>
      <c r="H26" s="107"/>
      <c r="I26" s="111"/>
      <c r="J26" s="111"/>
      <c r="K26" s="110"/>
      <c r="L26" s="111"/>
      <c r="M26" s="111"/>
      <c r="N26" s="120"/>
      <c r="O26" s="305"/>
      <c r="P26" s="305"/>
      <c r="Q26" s="172"/>
    </row>
    <row r="27" spans="2:251" ht="18" customHeight="1">
      <c r="B27" s="172"/>
      <c r="C27" s="301"/>
      <c r="D27" s="47" t="s">
        <v>3</v>
      </c>
      <c r="E27" s="289"/>
      <c r="F27" s="121"/>
      <c r="G27" s="47" t="s">
        <v>3</v>
      </c>
      <c r="H27" s="107"/>
      <c r="I27" s="111"/>
      <c r="J27" s="111"/>
      <c r="K27" s="110"/>
      <c r="L27" s="122"/>
      <c r="M27" s="123"/>
      <c r="N27" s="123"/>
      <c r="O27" s="291"/>
      <c r="P27" s="291"/>
      <c r="Q27" s="293"/>
    </row>
    <row r="28" spans="2:251" ht="15.75">
      <c r="B28" s="172"/>
      <c r="C28" s="302"/>
      <c r="D28" s="47" t="s">
        <v>2</v>
      </c>
      <c r="E28" s="290"/>
      <c r="F28" s="121"/>
      <c r="G28" s="47" t="s">
        <v>39</v>
      </c>
      <c r="H28" s="107"/>
      <c r="I28" s="114"/>
      <c r="J28" s="114"/>
      <c r="K28" s="110"/>
      <c r="L28" s="111"/>
      <c r="M28" s="114"/>
      <c r="N28" s="120"/>
      <c r="O28" s="292"/>
      <c r="P28" s="292"/>
      <c r="Q28" s="294"/>
    </row>
    <row r="29" spans="2:251" ht="18" customHeight="1">
      <c r="B29" s="172"/>
      <c r="C29" s="303"/>
      <c r="D29" s="47" t="s">
        <v>3</v>
      </c>
      <c r="E29" s="289"/>
      <c r="F29" s="121"/>
      <c r="G29" s="47" t="s">
        <v>3</v>
      </c>
      <c r="H29" s="107"/>
      <c r="I29" s="111"/>
      <c r="J29" s="111"/>
      <c r="K29" s="110"/>
      <c r="L29" s="111"/>
      <c r="M29" s="124"/>
      <c r="N29" s="124"/>
      <c r="O29" s="291"/>
      <c r="P29" s="291"/>
      <c r="Q29" s="293"/>
    </row>
    <row r="30" spans="2:251" ht="21.75" customHeight="1">
      <c r="B30" s="172"/>
      <c r="C30" s="304"/>
      <c r="D30" s="47" t="s">
        <v>2</v>
      </c>
      <c r="E30" s="290"/>
      <c r="F30" s="121"/>
      <c r="G30" s="47" t="s">
        <v>39</v>
      </c>
      <c r="H30" s="107"/>
      <c r="I30" s="114"/>
      <c r="J30" s="114"/>
      <c r="K30" s="110"/>
      <c r="L30" s="114"/>
      <c r="M30" s="114"/>
      <c r="N30" s="120"/>
      <c r="O30" s="292"/>
      <c r="P30" s="292"/>
      <c r="Q30" s="294"/>
    </row>
    <row r="31" spans="2:251" ht="15.75">
      <c r="B31" s="172"/>
      <c r="C31" s="239" t="s">
        <v>9</v>
      </c>
      <c r="D31" s="47" t="s">
        <v>3</v>
      </c>
      <c r="E31" s="289" t="s">
        <v>104</v>
      </c>
      <c r="F31" s="121">
        <v>7500</v>
      </c>
      <c r="G31" s="47" t="s">
        <v>3</v>
      </c>
      <c r="H31" s="125">
        <v>2325050</v>
      </c>
      <c r="I31" s="125"/>
      <c r="J31" s="109">
        <f>J19</f>
        <v>2325050807</v>
      </c>
      <c r="K31" s="111"/>
      <c r="L31" s="111"/>
      <c r="M31" s="111"/>
      <c r="N31" s="120"/>
      <c r="O31" s="305"/>
      <c r="P31" s="305"/>
      <c r="Q31" s="172"/>
    </row>
    <row r="32" spans="2:251" ht="27.6" customHeight="1">
      <c r="B32" s="172"/>
      <c r="C32" s="239"/>
      <c r="D32" s="47" t="s">
        <v>2</v>
      </c>
      <c r="E32" s="290"/>
      <c r="F32" s="121">
        <v>0</v>
      </c>
      <c r="G32" s="47" t="s">
        <v>39</v>
      </c>
      <c r="H32" s="117">
        <f>H20</f>
        <v>0</v>
      </c>
      <c r="I32" s="114"/>
      <c r="J32" s="133">
        <f>J20</f>
        <v>0</v>
      </c>
      <c r="K32" s="126"/>
      <c r="L32" s="114"/>
      <c r="M32" s="114"/>
      <c r="N32" s="120"/>
      <c r="O32" s="305"/>
      <c r="P32" s="305"/>
      <c r="Q32" s="172"/>
    </row>
    <row r="33" spans="2:53">
      <c r="D33" s="18"/>
      <c r="H33" s="17"/>
      <c r="I33" s="14"/>
      <c r="J33" s="16"/>
      <c r="K33" s="16"/>
      <c r="L33" s="16"/>
      <c r="M33" s="15"/>
      <c r="N33" s="15"/>
      <c r="O33" s="14"/>
      <c r="P33" s="12"/>
      <c r="Q33" s="13"/>
      <c r="R33" s="12"/>
    </row>
    <row r="34" spans="2:53" ht="31.5">
      <c r="B34" s="255" t="s">
        <v>41</v>
      </c>
      <c r="C34" s="255"/>
      <c r="D34" s="189" t="s">
        <v>8</v>
      </c>
      <c r="E34" s="189"/>
      <c r="F34" s="189"/>
      <c r="G34" s="189"/>
      <c r="H34" s="189"/>
      <c r="I34" s="189"/>
      <c r="J34" s="44" t="s">
        <v>42</v>
      </c>
      <c r="K34" s="189" t="s">
        <v>43</v>
      </c>
      <c r="L34" s="189"/>
      <c r="M34" s="252" t="s">
        <v>7</v>
      </c>
      <c r="N34" s="253"/>
      <c r="O34" s="253"/>
      <c r="P34" s="253"/>
      <c r="Q34" s="253"/>
    </row>
    <row r="35" spans="2:53" ht="26.25" customHeight="1">
      <c r="B35" s="256" t="s">
        <v>105</v>
      </c>
      <c r="C35" s="257"/>
      <c r="D35" s="256" t="s">
        <v>106</v>
      </c>
      <c r="E35" s="262"/>
      <c r="F35" s="262"/>
      <c r="G35" s="262"/>
      <c r="H35" s="262"/>
      <c r="I35" s="257"/>
      <c r="J35" s="260" t="s">
        <v>107</v>
      </c>
      <c r="K35" s="11" t="s">
        <v>3</v>
      </c>
      <c r="L35" s="127">
        <v>7500</v>
      </c>
      <c r="M35" s="254" t="s">
        <v>5</v>
      </c>
      <c r="N35" s="254"/>
      <c r="O35" s="254"/>
      <c r="P35" s="254"/>
      <c r="Q35" s="254"/>
    </row>
    <row r="36" spans="2:53" ht="28.5" customHeight="1">
      <c r="B36" s="258"/>
      <c r="C36" s="259"/>
      <c r="D36" s="258"/>
      <c r="E36" s="263"/>
      <c r="F36" s="263"/>
      <c r="G36" s="263"/>
      <c r="H36" s="263"/>
      <c r="I36" s="259"/>
      <c r="J36" s="260"/>
      <c r="K36" s="11" t="s">
        <v>2</v>
      </c>
      <c r="L36" s="41">
        <v>0</v>
      </c>
      <c r="M36" s="254"/>
      <c r="N36" s="254"/>
      <c r="O36" s="254"/>
      <c r="P36" s="254"/>
      <c r="Q36" s="254"/>
    </row>
    <row r="37" spans="2:53" ht="18.75" customHeight="1">
      <c r="B37" s="246"/>
      <c r="C37" s="243"/>
      <c r="D37" s="183" t="s">
        <v>6</v>
      </c>
      <c r="E37" s="184"/>
      <c r="F37" s="184"/>
      <c r="G37" s="184"/>
      <c r="H37" s="184"/>
      <c r="I37" s="185"/>
      <c r="J37" s="261"/>
      <c r="K37" s="11" t="s">
        <v>3</v>
      </c>
      <c r="L37" s="128"/>
      <c r="M37" s="240" t="s">
        <v>4</v>
      </c>
      <c r="N37" s="240"/>
      <c r="O37" s="240"/>
      <c r="P37" s="240"/>
      <c r="Q37" s="240"/>
    </row>
    <row r="38" spans="2:53" ht="14.25" customHeight="1">
      <c r="B38" s="244"/>
      <c r="C38" s="245"/>
      <c r="D38" s="186"/>
      <c r="E38" s="187"/>
      <c r="F38" s="187"/>
      <c r="G38" s="187"/>
      <c r="H38" s="187"/>
      <c r="I38" s="188"/>
      <c r="J38" s="261"/>
      <c r="K38" s="11" t="s">
        <v>2</v>
      </c>
      <c r="L38" s="41"/>
      <c r="M38" s="240"/>
      <c r="N38" s="240"/>
      <c r="O38" s="240"/>
      <c r="P38" s="240"/>
      <c r="Q38" s="240"/>
    </row>
    <row r="39" spans="2:53" ht="15.75">
      <c r="B39" s="246"/>
      <c r="C39" s="243"/>
      <c r="D39" s="183" t="s">
        <v>6</v>
      </c>
      <c r="E39" s="184"/>
      <c r="F39" s="184"/>
      <c r="G39" s="184"/>
      <c r="H39" s="184"/>
      <c r="I39" s="185"/>
      <c r="J39" s="261"/>
      <c r="K39" s="11" t="s">
        <v>3</v>
      </c>
      <c r="L39" s="41"/>
      <c r="M39" s="241"/>
      <c r="N39" s="241"/>
      <c r="O39" s="241"/>
      <c r="P39" s="241"/>
      <c r="Q39" s="241"/>
    </row>
    <row r="40" spans="2:53" ht="15.75">
      <c r="B40" s="244"/>
      <c r="C40" s="245"/>
      <c r="D40" s="186"/>
      <c r="E40" s="187"/>
      <c r="F40" s="187"/>
      <c r="G40" s="187"/>
      <c r="H40" s="187"/>
      <c r="I40" s="188"/>
      <c r="J40" s="261"/>
      <c r="K40" s="11" t="s">
        <v>2</v>
      </c>
      <c r="L40" s="41"/>
      <c r="M40" s="241"/>
      <c r="N40" s="241"/>
      <c r="O40" s="241"/>
      <c r="P40" s="241"/>
      <c r="Q40" s="241"/>
    </row>
    <row r="41" spans="2:53" ht="15" customHeight="1">
      <c r="B41" s="242" t="s">
        <v>1</v>
      </c>
      <c r="C41" s="247"/>
      <c r="D41" s="247"/>
      <c r="E41" s="247"/>
      <c r="F41" s="247"/>
      <c r="G41" s="247"/>
      <c r="H41" s="247"/>
      <c r="I41" s="247"/>
      <c r="J41" s="247"/>
      <c r="K41" s="247"/>
      <c r="L41" s="248"/>
      <c r="M41" s="240" t="s">
        <v>0</v>
      </c>
      <c r="N41" s="240"/>
      <c r="O41" s="240"/>
      <c r="P41" s="240"/>
      <c r="Q41" s="240"/>
    </row>
    <row r="42" spans="2:53" ht="29.25" customHeight="1">
      <c r="B42" s="249"/>
      <c r="C42" s="250"/>
      <c r="D42" s="250"/>
      <c r="E42" s="250"/>
      <c r="F42" s="250"/>
      <c r="G42" s="250"/>
      <c r="H42" s="250"/>
      <c r="I42" s="250"/>
      <c r="J42" s="250"/>
      <c r="K42" s="250"/>
      <c r="L42" s="251"/>
      <c r="M42" s="240"/>
      <c r="N42" s="240"/>
      <c r="O42" s="240"/>
      <c r="P42" s="240"/>
      <c r="Q42" s="240"/>
    </row>
    <row r="43" spans="2:53">
      <c r="B43" s="169" t="s">
        <v>49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</row>
    <row r="44" spans="2:53" ht="15.75"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5.75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</sheetData>
  <mergeCells count="109">
    <mergeCell ref="B41:L42"/>
    <mergeCell ref="M41:Q42"/>
    <mergeCell ref="B43:Q44"/>
    <mergeCell ref="B37:C38"/>
    <mergeCell ref="D37:I38"/>
    <mergeCell ref="J37:J38"/>
    <mergeCell ref="M37:Q38"/>
    <mergeCell ref="B39:C40"/>
    <mergeCell ref="D39:I40"/>
    <mergeCell ref="J39:J40"/>
    <mergeCell ref="M39:Q40"/>
    <mergeCell ref="B34:C34"/>
    <mergeCell ref="D34:I34"/>
    <mergeCell ref="K34:L34"/>
    <mergeCell ref="M34:Q34"/>
    <mergeCell ref="B35:C36"/>
    <mergeCell ref="D35:I36"/>
    <mergeCell ref="J35:J36"/>
    <mergeCell ref="M35:Q36"/>
    <mergeCell ref="P29:P30"/>
    <mergeCell ref="Q29:Q30"/>
    <mergeCell ref="B31:B32"/>
    <mergeCell ref="C31:C32"/>
    <mergeCell ref="E31:E32"/>
    <mergeCell ref="O31:O32"/>
    <mergeCell ref="P31:P32"/>
    <mergeCell ref="Q31:Q32"/>
    <mergeCell ref="Q25:Q26"/>
    <mergeCell ref="B27:B30"/>
    <mergeCell ref="C27:C28"/>
    <mergeCell ref="E27:E28"/>
    <mergeCell ref="O27:O28"/>
    <mergeCell ref="P27:P28"/>
    <mergeCell ref="Q27:Q28"/>
    <mergeCell ref="C29:C30"/>
    <mergeCell ref="E29:E30"/>
    <mergeCell ref="O29:O30"/>
    <mergeCell ref="B23:B26"/>
    <mergeCell ref="C23:C24"/>
    <mergeCell ref="E23:E24"/>
    <mergeCell ref="O23:O24"/>
    <mergeCell ref="P23:P24"/>
    <mergeCell ref="Q23:Q24"/>
    <mergeCell ref="C25:C26"/>
    <mergeCell ref="E25:E26"/>
    <mergeCell ref="O25:O26"/>
    <mergeCell ref="P25:P26"/>
    <mergeCell ref="U19:V19"/>
    <mergeCell ref="C21:C22"/>
    <mergeCell ref="E21:E22"/>
    <mergeCell ref="O21:O22"/>
    <mergeCell ref="P21:P22"/>
    <mergeCell ref="Q21:Q22"/>
    <mergeCell ref="B19:B22"/>
    <mergeCell ref="C19:C20"/>
    <mergeCell ref="E19:E20"/>
    <mergeCell ref="O19:O20"/>
    <mergeCell ref="P19:P20"/>
    <mergeCell ref="Q19:Q20"/>
    <mergeCell ref="B16:B18"/>
    <mergeCell ref="C16:C18"/>
    <mergeCell ref="D16:D18"/>
    <mergeCell ref="E16:E18"/>
    <mergeCell ref="F16:F18"/>
    <mergeCell ref="G16:G18"/>
    <mergeCell ref="U13:W13"/>
    <mergeCell ref="B14:C14"/>
    <mergeCell ref="D14:I14"/>
    <mergeCell ref="N14:P14"/>
    <mergeCell ref="U14:W14"/>
    <mergeCell ref="D15:I15"/>
    <mergeCell ref="N15:P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B11:C11"/>
    <mergeCell ref="D11:I11"/>
    <mergeCell ref="N11:P11"/>
    <mergeCell ref="B12:C12"/>
    <mergeCell ref="D12:I12"/>
    <mergeCell ref="N12:P12"/>
    <mergeCell ref="U12:W12"/>
    <mergeCell ref="C7:Q7"/>
    <mergeCell ref="D8:Q8"/>
    <mergeCell ref="D9:Q9"/>
    <mergeCell ref="B10:C10"/>
    <mergeCell ref="D10:I10"/>
    <mergeCell ref="J10:L15"/>
    <mergeCell ref="M10:Q10"/>
    <mergeCell ref="B13:C13"/>
    <mergeCell ref="D13:I13"/>
    <mergeCell ref="N13:P13"/>
    <mergeCell ref="B2:B5"/>
    <mergeCell ref="C2:M3"/>
    <mergeCell ref="N2:O2"/>
    <mergeCell ref="P2:Q5"/>
    <mergeCell ref="N3:O3"/>
    <mergeCell ref="C4:M5"/>
    <mergeCell ref="N4:O4"/>
    <mergeCell ref="N5:O5"/>
    <mergeCell ref="T10:X10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B10" sqref="B10"/>
    </sheetView>
  </sheetViews>
  <sheetFormatPr baseColWidth="10" defaultRowHeight="15.75"/>
  <cols>
    <col min="2" max="3" width="11.5703125" style="59"/>
    <col min="4" max="4" width="67.140625" style="59" customWidth="1"/>
    <col min="5" max="5" width="48.5703125" style="59" customWidth="1"/>
    <col min="6" max="6" width="11.5703125" style="59"/>
  </cols>
  <sheetData>
    <row r="1" spans="1:5">
      <c r="A1" s="209" t="s">
        <v>28</v>
      </c>
      <c r="B1" s="210"/>
      <c r="C1" s="210"/>
      <c r="D1" s="210"/>
      <c r="E1" s="211"/>
    </row>
    <row r="2" spans="1:5" ht="20.25">
      <c r="A2" s="45" t="s">
        <v>26</v>
      </c>
      <c r="B2" s="194" t="s">
        <v>25</v>
      </c>
      <c r="C2" s="194"/>
      <c r="D2" s="194"/>
      <c r="E2" s="49" t="s">
        <v>24</v>
      </c>
    </row>
    <row r="3" spans="1:5" ht="20.25">
      <c r="A3" s="37"/>
      <c r="B3" s="197"/>
      <c r="C3" s="198"/>
      <c r="D3" s="199"/>
      <c r="E3" s="51"/>
    </row>
    <row r="4" spans="1:5" ht="20.25">
      <c r="A4" s="34"/>
      <c r="B4" s="212"/>
      <c r="C4" s="213"/>
      <c r="D4" s="214"/>
      <c r="E4" s="53"/>
    </row>
    <row r="5" spans="1:5" ht="20.25">
      <c r="A5" s="33"/>
      <c r="B5" s="223"/>
      <c r="C5" s="224"/>
      <c r="D5" s="225"/>
      <c r="E5" s="55"/>
    </row>
    <row r="6" spans="1:5" ht="20.25">
      <c r="A6" s="31"/>
      <c r="B6" s="223"/>
      <c r="C6" s="224"/>
      <c r="D6" s="225"/>
      <c r="E6" s="58"/>
    </row>
  </sheetData>
  <mergeCells count="6">
    <mergeCell ref="B6:D6"/>
    <mergeCell ref="A1:E1"/>
    <mergeCell ref="B2:D2"/>
    <mergeCell ref="B3:D3"/>
    <mergeCell ref="B4:D4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ESTRATEGIA 3D - 111</vt:lpstr>
      <vt:lpstr>Hoja1</vt:lpstr>
      <vt:lpstr>EVENTOS -108</vt:lpstr>
      <vt:lpstr>Hoja1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dcterms:created xsi:type="dcterms:W3CDTF">2017-08-24T15:03:39Z</dcterms:created>
  <dcterms:modified xsi:type="dcterms:W3CDTF">2025-01-08T20:26:27Z</dcterms:modified>
</cp:coreProperties>
</file>