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60\Desktop\Instrumentos a diciembre 2024\Planes de acción para Contraloría Municipal\"/>
    </mc:Choice>
  </mc:AlternateContent>
  <bookViews>
    <workbookView xWindow="0" yWindow="0" windowWidth="21600" windowHeight="9030"/>
  </bookViews>
  <sheets>
    <sheet name="PROGRAMA 1702" sheetId="2" r:id="rId1"/>
    <sheet name="PROGRAMA 1704" sheetId="4" r:id="rId2"/>
    <sheet name="PROGRAMA 1707" sheetId="5" r:id="rId3"/>
    <sheet name="PROGRAMA 1708" sheetId="6" r:id="rId4"/>
    <sheet name="PROGRAMA 2402" sheetId="9"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6" l="1"/>
  <c r="Q30" i="2"/>
  <c r="P30" i="2"/>
  <c r="P46" i="2"/>
  <c r="P44" i="2"/>
  <c r="P42" i="2"/>
  <c r="O26" i="5"/>
  <c r="Q26" i="5"/>
  <c r="H48" i="9"/>
  <c r="I49" i="2" l="1"/>
  <c r="I48" i="2"/>
  <c r="H49" i="2"/>
  <c r="H48" i="2"/>
  <c r="O32" i="2"/>
  <c r="P32" i="2"/>
  <c r="Q32" i="2"/>
  <c r="J42" i="9" l="1"/>
  <c r="E36" i="5"/>
  <c r="H28" i="5"/>
  <c r="D43" i="5" l="1"/>
  <c r="K37" i="9" l="1"/>
  <c r="K36" i="9"/>
  <c r="O40" i="9"/>
  <c r="P40" i="9"/>
  <c r="Q40" i="9"/>
  <c r="H24" i="4"/>
  <c r="L53" i="9" l="1"/>
  <c r="L52" i="9"/>
  <c r="L32" i="5"/>
  <c r="L29" i="4"/>
  <c r="L28" i="4"/>
  <c r="L32" i="6"/>
  <c r="L33" i="5" l="1"/>
  <c r="L52" i="2"/>
  <c r="L53" i="2"/>
  <c r="J48" i="9" l="1"/>
  <c r="J49" i="9"/>
  <c r="I49" i="9"/>
  <c r="I48" i="9"/>
  <c r="H49" i="9"/>
  <c r="H28" i="6"/>
  <c r="H29" i="6" l="1"/>
  <c r="O48" i="2" l="1"/>
  <c r="O24" i="4"/>
  <c r="P22" i="4"/>
  <c r="O22" i="4"/>
  <c r="Q22" i="4"/>
  <c r="L33" i="6"/>
  <c r="O28" i="6"/>
  <c r="Q28" i="6" s="1"/>
  <c r="P46" i="9"/>
  <c r="O46" i="9"/>
  <c r="Q46" i="9" s="1"/>
  <c r="P44" i="9"/>
  <c r="O44" i="9"/>
  <c r="Q44" i="9" s="1"/>
  <c r="P42" i="9"/>
  <c r="O42" i="9"/>
  <c r="Q42" i="9" s="1"/>
  <c r="P38" i="9"/>
  <c r="O38" i="9"/>
  <c r="Q38" i="9" s="1"/>
  <c r="P36" i="9"/>
  <c r="O36" i="9"/>
  <c r="Q36" i="9" s="1"/>
  <c r="P34" i="9"/>
  <c r="O34" i="9"/>
  <c r="Q34" i="9" s="1"/>
  <c r="O30" i="9"/>
  <c r="P30" i="9"/>
  <c r="Q30" i="9" s="1"/>
  <c r="P32" i="9"/>
  <c r="O32" i="9"/>
  <c r="Q32" i="9" s="1"/>
  <c r="L48" i="9"/>
  <c r="P22" i="6"/>
  <c r="P24" i="6"/>
  <c r="P26" i="6"/>
  <c r="O22" i="6"/>
  <c r="Q22" i="6" s="1"/>
  <c r="O24" i="6"/>
  <c r="Q24" i="6" s="1"/>
  <c r="O26" i="6"/>
  <c r="Q26" i="6" s="1"/>
  <c r="O24" i="5"/>
  <c r="P24" i="5"/>
  <c r="Q24" i="5"/>
  <c r="O28" i="5"/>
  <c r="P26" i="5"/>
  <c r="P22" i="5"/>
  <c r="O22" i="5"/>
  <c r="Q22" i="5" s="1"/>
  <c r="O48" i="9" l="1"/>
  <c r="Q48" i="9" s="1"/>
  <c r="O28" i="2"/>
  <c r="O30" i="2"/>
  <c r="O34" i="2"/>
  <c r="O36" i="2"/>
  <c r="O38" i="2"/>
  <c r="O40" i="2"/>
  <c r="O42" i="2"/>
  <c r="O44" i="2"/>
  <c r="O46" i="2"/>
  <c r="P28" i="2"/>
  <c r="P34" i="2"/>
  <c r="P36" i="2"/>
  <c r="P38" i="2"/>
  <c r="P40" i="2"/>
  <c r="Q46" i="2" l="1"/>
  <c r="Q42" i="2"/>
  <c r="Q34" i="2"/>
  <c r="Q44" i="2"/>
  <c r="Q28" i="2"/>
  <c r="Q40" i="2"/>
  <c r="Q38" i="2"/>
  <c r="Q36" i="2"/>
  <c r="I29" i="6"/>
  <c r="I28" i="6"/>
  <c r="I29" i="5"/>
  <c r="I28" i="5"/>
  <c r="I25" i="4"/>
  <c r="I24" i="4"/>
  <c r="H29" i="5"/>
  <c r="H25" i="4"/>
  <c r="P28" i="6"/>
  <c r="P28" i="5" l="1"/>
  <c r="Q28" i="5" s="1"/>
  <c r="P24" i="4"/>
  <c r="Q24" i="4" s="1"/>
  <c r="P48" i="2"/>
  <c r="Q48" i="2" s="1"/>
  <c r="P48" i="9"/>
  <c r="O20" i="4" l="1"/>
  <c r="P20" i="6"/>
  <c r="O20" i="6"/>
  <c r="P20" i="5"/>
  <c r="O20" i="5"/>
  <c r="P20" i="4"/>
  <c r="Q20" i="5" l="1"/>
  <c r="Q20" i="4"/>
</calcChain>
</file>

<file path=xl/comments1.xml><?xml version="1.0" encoding="utf-8"?>
<comments xmlns="http://schemas.openxmlformats.org/spreadsheetml/2006/main">
  <authors>
    <author>equipo 60</author>
  </authors>
  <commentList>
    <comment ref="B25"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25"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25"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25"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2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7" authorId="0" shapeId="0">
      <text>
        <r>
          <rPr>
            <b/>
            <sz val="9"/>
            <color rgb="FF000000"/>
            <rFont val="Tahoma"/>
            <family val="2"/>
          </rPr>
          <t>equipo 60:</t>
        </r>
        <r>
          <rPr>
            <sz val="9"/>
            <color rgb="FF000000"/>
            <rFont val="Tahoma"/>
            <family val="2"/>
          </rPr>
          <t xml:space="preserve">
</t>
        </r>
        <r>
          <rPr>
            <sz val="10"/>
            <color rgb="FF000000"/>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rgb="FF000000"/>
            <rFont val="Tahoma"/>
            <family val="2"/>
          </rPr>
          <t>equipo 60:</t>
        </r>
        <r>
          <rPr>
            <sz val="9"/>
            <color rgb="FF000000"/>
            <rFont val="Tahoma"/>
            <family val="2"/>
          </rPr>
          <t xml:space="preserve">
</t>
        </r>
        <r>
          <rPr>
            <sz val="10"/>
            <color rgb="FF000000"/>
            <rFont val="Tahoma"/>
            <family val="2"/>
          </rPr>
          <t>Describa el parámetro o unidad de medida relacionada con la actividad, ejemplo: porcentaje, número, kilo, grados, hectáreas, etc.</t>
        </r>
        <r>
          <rPr>
            <sz val="9"/>
            <color rgb="FF000000"/>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7"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5.xml><?xml version="1.0" encoding="utf-8"?>
<comments xmlns="http://schemas.openxmlformats.org/spreadsheetml/2006/main">
  <authors>
    <author>equipo 60</author>
  </authors>
  <commentList>
    <comment ref="B27"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27" authorId="0" shapeId="0">
      <text>
        <r>
          <rPr>
            <b/>
            <sz val="9"/>
            <color rgb="FF000000"/>
            <rFont val="Tahoma"/>
            <family val="2"/>
          </rPr>
          <t>equipo 60:</t>
        </r>
        <r>
          <rPr>
            <sz val="9"/>
            <color rgb="FF000000"/>
            <rFont val="Tahoma"/>
            <family val="2"/>
          </rPr>
          <t xml:space="preserve">
</t>
        </r>
        <r>
          <rPr>
            <sz val="10"/>
            <color rgb="FF000000"/>
            <rFont val="Tahoma"/>
            <family val="2"/>
          </rPr>
          <t>Se deben relacionar las actividades para el cumplimiento de la meta de acuerdol al proyecto de inversión</t>
        </r>
      </text>
    </comment>
    <comment ref="E27"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27" authorId="0" shapeId="0">
      <text>
        <r>
          <rPr>
            <b/>
            <sz val="9"/>
            <color rgb="FF000000"/>
            <rFont val="Tahoma"/>
            <family val="2"/>
          </rPr>
          <t>equipo 60:</t>
        </r>
        <r>
          <rPr>
            <sz val="9"/>
            <color rgb="FF000000"/>
            <rFont val="Tahoma"/>
            <family val="2"/>
          </rPr>
          <t xml:space="preserve">
</t>
        </r>
        <r>
          <rPr>
            <sz val="10"/>
            <color rgb="FF000000"/>
            <rFont val="Tahoma"/>
            <family val="2"/>
          </rPr>
          <t>Describa el valor programado y ejecutado a nivel físico por cada una de las actividades</t>
        </r>
      </text>
    </comment>
    <comment ref="H27"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<sst xmlns="http://schemas.openxmlformats.org/spreadsheetml/2006/main" count="546" uniqueCount="178">
  <si>
    <t xml:space="preserve">FIRMA: </t>
  </si>
  <si>
    <t xml:space="preserve">OBSERVACIONES: </t>
  </si>
  <si>
    <t>E</t>
  </si>
  <si>
    <t>P</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</si>
  <si>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</si>
  <si>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</si>
  <si>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</si>
  <si>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</si>
  <si>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</si>
  <si>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</si>
  <si>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</si>
  <si>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</si>
  <si>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</si>
  <si>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</si>
  <si>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</si>
  <si>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</si>
  <si>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</si>
  <si>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</si>
  <si>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</si>
  <si>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</si>
  <si>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</si>
  <si>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</si>
  <si>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</si>
  <si>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</si>
  <si>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t>ACTIVIDADES</t>
  </si>
  <si>
    <t xml:space="preserve">FUENTES DE FINANCIACION                           </t>
  </si>
  <si>
    <t>METAS DE PRODUCTO</t>
  </si>
  <si>
    <t>COSTO TOTAL
(PESOS)</t>
  </si>
  <si>
    <t xml:space="preserve">SECRETARÍA / ENTIDAD:                                                           </t>
  </si>
  <si>
    <t xml:space="preserve">GRUPO: </t>
  </si>
  <si>
    <t xml:space="preserve">P </t>
  </si>
  <si>
    <t>O</t>
  </si>
  <si>
    <t>INDICADORES DE RESULTADO</t>
  </si>
  <si>
    <t>Unidad de Medida</t>
  </si>
  <si>
    <t xml:space="preserve">Medición </t>
  </si>
  <si>
    <t>CANTIDAD</t>
  </si>
  <si>
    <t>CODIGO PRESUPUESTAL:                                                       RUBROS:</t>
  </si>
  <si>
    <t>SECTOR: (17)  Agricultura y desarrollo rural</t>
  </si>
  <si>
    <t>Secretaría de Agricultura y Desarrollo Rural</t>
  </si>
  <si>
    <t>Número de productores rurales beneficiados</t>
  </si>
  <si>
    <t xml:space="preserve">Número </t>
  </si>
  <si>
    <t>LINEA ESTRATEGICA: Sostenibilidad para Todos</t>
  </si>
  <si>
    <t>LINEA ESTRATEGICA: Territorio para Todos</t>
  </si>
  <si>
    <t>PROGRAMA:  Productividad Rural para Todos</t>
  </si>
  <si>
    <t>PROGRAMA:  Territorio Rural en Cifras</t>
  </si>
  <si>
    <t>Número de informes generados</t>
  </si>
  <si>
    <t>PROGRAMA: Protección Agropecuaria para Todos</t>
  </si>
  <si>
    <t>Números de beneficiarios atendidos</t>
  </si>
  <si>
    <t>NOMBRE:  CRISTIAN DAVID ÁVILA MARÍN</t>
  </si>
  <si>
    <t>Usuarios atendidos con el servicio de extensión agropecuario</t>
  </si>
  <si>
    <t>PROGRAMA: Ruta Progreso</t>
  </si>
  <si>
    <t>Kilómetros de vías terciarias intervenidas</t>
  </si>
  <si>
    <t>Kilometros</t>
  </si>
  <si>
    <t>SECTOR: (17)  Agricultura y Desarrollo Rural</t>
  </si>
  <si>
    <t>Número de Proyectos
productivos
cofinanciados</t>
  </si>
  <si>
    <t>Número de Personas
capacitadas</t>
  </si>
  <si>
    <t>Número de Mercados
campesinos
realizados</t>
  </si>
  <si>
    <t>Número de Eventos
comerciales
apoyados</t>
  </si>
  <si>
    <t>Número de Asistencias
técnicas
realizadas</t>
  </si>
  <si>
    <t>Número de  Análisis generados</t>
  </si>
  <si>
    <t>Número de  Análisis y
diagnósticos
realizados</t>
  </si>
  <si>
    <t>Número de   Animales
atendidos</t>
  </si>
  <si>
    <t>Número de Productores atendidos con servicio de extensión agropecuaria</t>
  </si>
  <si>
    <t xml:space="preserve"> Apoyar la realización de eventos comerciales que visibilicen la producción agropecuaria y la agroindustria en la parte administrativa, organizacional, jurídica, financieros, contables y logistica de Ibagué.    </t>
  </si>
  <si>
    <t>Apoyar a los productores con activos productivos y acompañamiento profesional y tecnico y en lo relacionado con la parte administrativa, organizacional, jurídica, financieros ,contables y logistica de Ibagué.</t>
  </si>
  <si>
    <t xml:space="preserve">Realizar seguimiento y acompañamiento a los productores agricolas y pecuarios en todos los procesos y ademas la parte administrativa, organizacional, jurídica, financieros ,contables y logistica de Ibagué.
</t>
  </si>
  <si>
    <t>Brindar, capacitar y apoyar a los productores de ibague en Buenas Practicas Agricolas , BPM y BPP y con acompañamiento profesional y tecnico en todo lo relacionado en parte administrativa, organizacional, jurídica, financieros ,contables y logistica de Ibagué.</t>
  </si>
  <si>
    <t>Realizar asistencia tecnica,asesorías y acompañamiento profesional y técnico a los productores y al concejo municipal de desarrollo rural en temas agropecuarios, agroindustriales, administrativos, organizacionales, jurídicos, financieros y contables</t>
  </si>
  <si>
    <t>Implementación del programa de acompañamiento técnico para el análisis y diagnóstico sanitario, fitosanitario e inocuidad de la zona rural de Ibagué.
Subactividad 1.1: Contratación de personal para diagnostico agropecuario
Subactividad 1.2: Organización de logística de transporte para diagnostico
agropecuario</t>
  </si>
  <si>
    <t>Ejecutar el plan de suministros y compras de materiales, insumos, servicios de laboratorio y equipos para el análisis y diagnóstico sanitario, fitosanitario e inocuidad de la zona rural de Ibagué.                                                                                                           Subactividad 2.1: Compra de insumos,
materiales y herramientas para para diagnostico agropecuario,Subactividad 2.2:
Ejecución de actividades de diagnóstico agropecuario de laboratorio,Subactividad
2.3: Adquisición de equipo para desarrollar programas de diagnóstico
agropecuario.</t>
  </si>
  <si>
    <t>Desarrollo del programa de asistencia técnica para la ejecución de brigadas de salud animal para el control de parásitos en especies de interés agropecuario en la zona rural de Ibagué.
Subactividad 3.1: Contratación de personal para brigadas de salud animal.
Actividad 3.2: Organización de logística para transporte para brigadas de salud
animal.
Actividad 3.3: Organización de logística y publicidad para brigadas de salud
animal.</t>
  </si>
  <si>
    <t>Ejecutar el plan de compras y suministros de material médico, servicios, insumos y equipo para las brigadas de salud animal para el control de parásitos en especies de interés agropecuario en la zona rural de Ibagué.
Actividad 4.1: Adquisición de insumos, materiales y herramientas para brigadas
de salud animal.
Actividad 4.2: Consecución de equipo para desarrollar brigadas de salud animal.</t>
  </si>
  <si>
    <t>Realizar el seguimiento a los productores en el proceso de fortalecimiento e implementacion y acompañamiento profesional y tecnico en temas administrativa, organizacional, jurídica, financieros ,contables y logistica de Ibagué.</t>
  </si>
  <si>
    <t>Desarrollar la interventoría del proyecto, contratar la construcción y mantenimiento de la red vial terciaria, así como alquiler de maquinaria/equipos línea amarilla, combustible y elementos/repuestos para el mantenimiento de maquinaria amarilla, requeridos para la adecuada ejecución e intervención de recuperación y mejoramiento de la red vial terciaria.</t>
  </si>
  <si>
    <t>Contratar la construcción de placa huella en la red vial terciaria, así como alquiler de maquinaria/equipos línea amarilla, combustible y elementos/repuestos para el mantenimiento de maquinaria amarilla, requeridos para la adecuada ejecución de la obra.</t>
  </si>
  <si>
    <t>Brindar apoyo profesional y técnico, en la ejecución, seguimiento e interventoría a obras ejecutadas en la red vial terciaria.</t>
  </si>
  <si>
    <t>Contratar la construcción de puentes priorizados, en la red vial terciaria, así como alquiler de maquinaria/equipos línea amarilla, combustible y elementos/repuestos para el mantenimiento de maquinaria amarilla, requeridos para la adecuada ejecución de la obra.</t>
  </si>
  <si>
    <t>Implementar intervenciones en puentes veredales, mediante la adquisición de materiales de playa y/o río, elementos de ferretería, herramienta y equipos menores y/o livianos, para el desarrollo de procesos de auto construcción y mantenimiento.</t>
  </si>
  <si>
    <t>Contratar el mantenimiento de puentes en la red vial terciaria priorizados, así como alquiler de maquinaria/equipos, combustible y elementos/repuestos para el mantenimiento.</t>
  </si>
  <si>
    <t>Contratar el mantenimiento de caminos ancestrales, así como alquiler de maquinaria/equipos línea amarilla, combustible y elementos/repuestos para el mantenimiento de maquinaria amarilla, requeridos para la adecuada ejecución e intervención de obra vial.</t>
  </si>
  <si>
    <t>Kilómetros de Caminos ancestrales con mantenimiento</t>
  </si>
  <si>
    <t>Número de Puente construido en
vía terciaria existente</t>
  </si>
  <si>
    <t xml:space="preserve">Metros lineales  de Placa huella
construida </t>
  </si>
  <si>
    <t xml:space="preserve">Del 01 de junio hasta el 31 de Diciembre de 2024 </t>
  </si>
  <si>
    <t xml:space="preserve"> Del 01 de junio hasta el 31 de Diciembre de 2024 </t>
  </si>
  <si>
    <t>Apoyar en la realizacion de mercados campesinos y en la parte administrativa, organizacional, jurídica, financiera ,contables y logistica de los mismo.</t>
  </si>
  <si>
    <t xml:space="preserve"> Ayudar al desarrollo de ventos de comercializacion en la parte administrativa, organizacional, jurídica, financiera, contables y logistica de los mismo.</t>
  </si>
  <si>
    <t>Realizar seguimiento a los eventos de visibilizacion de la produccion agropecuaria en la parte administrativa, organizacional, jurídica, financiera ,contables y logistica de Ibagué</t>
  </si>
  <si>
    <t xml:space="preserve"> Realizar apoyo a productores con estrategias de fomento a la asociatividad con acompañamiento profesional y tecnico en la parte administrativa, organizacional, jurídica, financieros ,contables y logistica de Ibagué.</t>
  </si>
  <si>
    <t>NOMBRE  DEL PROYECTO POAI:  ACTUALIZACIÓN DE INFORMACIÓN, PARA EL ORDENAMIENTO SOCIAL Y PRODUCTIVO DEL TERRITORIO RURAL EN EL MUNICIPIO DE   
IBAGUÉ</t>
  </si>
  <si>
    <t>212320202007-2024730010008-01</t>
  </si>
  <si>
    <t>212320201000-2024730010008-01</t>
  </si>
  <si>
    <t>212320201000-2024730010008-02</t>
  </si>
  <si>
    <t>212320202009-2024730010008-01</t>
  </si>
  <si>
    <t>212320202008-2024730010008-01</t>
  </si>
  <si>
    <t>212330509054-2024730010008-01</t>
  </si>
  <si>
    <t>212320201003-2024730010008-01</t>
  </si>
  <si>
    <t>212320202009-2024730010009-01</t>
  </si>
  <si>
    <t>212320201000-2024730010007-01</t>
  </si>
  <si>
    <t>212320202009-2024730010007-01</t>
  </si>
  <si>
    <t>212320202009-2024730010010-01</t>
  </si>
  <si>
    <t>212320202007-2024730010010-01</t>
  </si>
  <si>
    <t>212320201003-2024730010114-17</t>
  </si>
  <si>
    <t>212320202005-2024730010114-17</t>
  </si>
  <si>
    <t>212320202009-2024730010114-01</t>
  </si>
  <si>
    <t>212320201004-2024730010114-17</t>
  </si>
  <si>
    <t>212320202007-2024730010114-17</t>
  </si>
  <si>
    <t>212320202008-2024730010114-01</t>
  </si>
  <si>
    <t>212320202008 -2024730010114 -17-</t>
  </si>
  <si>
    <t>SERVICIOS FINANCIEROS Y SERVICIOS CONEXOS, SERVICIOS INMOBILIARIOS Y SERVICIOS DE LEASING</t>
  </si>
  <si>
    <t>AGRICULTURA, SILVICULTURA Y PRODUCTOS DE LA PESCA</t>
  </si>
  <si>
    <t>SERVICIOS PARA LA COMUNIDAD, SOCIALES Y PERSONALES</t>
  </si>
  <si>
    <t>SERVICIOS PRESTADOS A LAS EMPRESAS Y SERVICIOS DE PRODUCCIÓN</t>
  </si>
  <si>
    <t>A ESTABLECIMIENTOS PÚBLICOS Y UNIDADES ADMINISTRATIVAS ESPECIALES</t>
  </si>
  <si>
    <t>OTROS BIENES TRANSPORTABLES (EXCEPTO PRODUCTOS METÁLICOS, MAQUINARIA Y EQUIPO)</t>
  </si>
  <si>
    <t>SERVICIOS DE LA CONSTRUCCIÓN</t>
  </si>
  <si>
    <t>PRODUCTOS METÁLICOS Y PAQUETES DE SOFTWARE</t>
  </si>
  <si>
    <t>OBSERVACIONES: Proyectos de infraestructura para la transformación y comercialización de productos agropecuarios MGA</t>
  </si>
  <si>
    <t>CODIGO BPPIM: 2024730010007 - 2020730010074</t>
  </si>
  <si>
    <t>Realizar Diagnóstico, priorización y costeo de intervención en red vial a mejora</t>
  </si>
  <si>
    <t>Implementar intervenciones lineales, mediante la adquisición de materiales 
de playa y/o río, elementos de ferretería, herramienta y equipos menores y/o 
livianos, para el desarrollo de procesos de auto construcción y mantenimiento, 
para mejorar la red vial terciaria</t>
  </si>
  <si>
    <t>CODIGO BPPIM: 2024730010010 - 2020730010073</t>
  </si>
  <si>
    <t>NOMBRE  DEL PROYECTO POAI: IMPLEMENTACIÓN DE SERVICIO DE EXTENSION PARA EL MUNICIPIO DE IBAGUE</t>
  </si>
  <si>
    <t xml:space="preserve">Objetivos: AUMENTAR COBERTURA EN EL SERVICIO DE EXTENSION AGROPECUARIO.                                    </t>
  </si>
  <si>
    <t xml:space="preserve">VER ANEXO </t>
  </si>
  <si>
    <t>Codigo: 2402041
Realizar labores de mejoramiento y/o mantenimiento de la red vial terciaria.</t>
  </si>
  <si>
    <t>Codigo: 2402042
Construir placa huella en vías terciarias.</t>
  </si>
  <si>
    <t>Codigo: 2402044
Construir puentes en la red vial terciaria existente.</t>
  </si>
  <si>
    <t xml:space="preserve">Codigo: 2402056
Realizar mantenimiento a caminos ancestrales
y mejorar sus especificaciones técnicas iniciales.
</t>
  </si>
  <si>
    <t xml:space="preserve">Numero de puentes de la red terciaria con mantenimiento </t>
  </si>
  <si>
    <t>Realizar la recoleccion, procedimientos y analisis de la informacion agropecuario y acompañamiento profesional y técnico en temas administrativos, organizacionales, jurídicos, financieros y contables</t>
  </si>
  <si>
    <t>Generar el analisis de la informacion para la planificacion rural del territorio del municipio de ibague y acomapañamiento tecnico y profesional en temas en temas administrativos, organizacionales, jurídicos, financieros y contables</t>
  </si>
  <si>
    <t>Codigo:1702035
Gestionar capacitaciones a productores sobre BPA, BPP, BPM y producción sostenible..</t>
  </si>
  <si>
    <t>CODIGO BPPIM: 2024730010008- 2020730010073</t>
  </si>
  <si>
    <t>CODIGO BPPIM:  2024730010009 -2020730010074- 2020730010075</t>
  </si>
  <si>
    <t xml:space="preserve">Objetivos:   ORIENTAR LAS INTERVENCIONES PARA MEJORAR EL ACCESO, USO Y APROVECHAMIENTO ADECUADO DE LAS TIERRAS 
RURALES </t>
  </si>
  <si>
    <t>VER ANEXO</t>
  </si>
  <si>
    <t>Realizar visitas de asistencia técnica: Brindar acompañamiento profesional  y técnico a los productores agropecuarios del municipio de Ibagué, para  proporcionar asesoramiento, capacitación y/o apoyo directo en temas 
agropecuarios, ambientales, agroindustriales, administrativos, jurídicos, financieros y contables</t>
  </si>
  <si>
    <t xml:space="preserve"> Realizar trabajo de campo: Realizar demostraciones de campo para los productores agropecuarios del municipio de Ibagué, donde se ejecuten de manera práctica, técnicas agrícolas y pecuarias innovadoras, así como demostraciones en el uso de maquinaria y equipos adecuados para aumentar la 
productividad.</t>
  </si>
  <si>
    <t>Elaborar recomendaciones y estrategias: Brindar asesoría, capacitación y  acompañamiento profesional y técnico para la creación y fortalecimiento de organizaciones o asociaciones de productores en temas agropecuarios, ambientales, agroindustriales, administrativos, organizacionales, jurídicos, 
financieros y contables. Establecer sistema de monitoreo y control para medir el avance de las actividades de extensión agropecu</t>
  </si>
  <si>
    <t>Realizar capacitaciones y sensibilizaciones: Organizar, promocionar y financiar encuentros, ferias agropecuarias, ruedas de negocios y eventos de socialización para los productores agropecuarios del municipio de Ibagué. Prestar 
servicio de transporte de carga para la logística requerida en los eventos grupal</t>
  </si>
  <si>
    <t>FECHA DE  SEGUIMIENTO:   A 31 DIC 2024</t>
  </si>
  <si>
    <t>FECHA DE  SEGUIMIENTO:   A 31 DICIEMBRE 2024</t>
  </si>
  <si>
    <t>FECHA DE  SEGUIMIENTO: 31 DICIEMBRE 2024</t>
  </si>
  <si>
    <t>Número de productores</t>
  </si>
  <si>
    <t>Productores beneficiados con estrategias de fomento a la asociatividad</t>
  </si>
  <si>
    <t>Codigo: 2402048
Realizar acciones de conservación periódica o rutinaria de puentes de la red vial terciaria con elfin de mantener las condiciones óptimas para el tránsito y el uso adecuado de la infraestructura de transporte.</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</si>
  <si>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</si>
  <si>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</si>
  <si>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</si>
  <si>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</si>
  <si>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</si>
  <si>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</si>
  <si>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AUMENTAR LOS NIVELES DE PRODUCTIVIDAD, COMPETITIVIDAD Y TRANSFORMACIÓN AGROPECUARIA</t>
    </r>
  </si>
  <si>
    <r>
      <t xml:space="preserve">NOMBRE  DEL PROYECTO POAI: </t>
    </r>
    <r>
      <rPr>
        <sz val="11"/>
        <rFont val="Arial"/>
        <family val="2"/>
      </rPr>
      <t>MEJORAMIENTO DE INCLUSIÓN PRODUCTIVA DE PEQUEÑOS PRODUCTORES RURALES EN EL MUNICIPIO DE IBAGUÉ.</t>
    </r>
  </si>
  <si>
    <r>
      <t xml:space="preserve">FISICO
</t>
    </r>
    <r>
      <rPr>
        <b/>
        <u/>
        <sz val="11"/>
        <rFont val="Arial"/>
        <family val="2"/>
      </rPr>
      <t xml:space="preserve">PROG  </t>
    </r>
    <r>
      <rPr>
        <b/>
        <sz val="11"/>
        <rFont val="Arial"/>
        <family val="2"/>
      </rPr>
      <t xml:space="preserve">
EJEC</t>
    </r>
  </si>
  <si>
    <r>
      <rPr>
        <b/>
        <sz val="11"/>
        <rFont val="Arial"/>
        <family val="2"/>
      </rPr>
      <t>FINANCIERO</t>
    </r>
    <r>
      <rPr>
        <b/>
        <u/>
        <sz val="11"/>
        <rFont val="Arial"/>
        <family val="2"/>
      </rPr>
      <t xml:space="preserve">
PROG  
OBLIGADO</t>
    </r>
  </si>
  <si>
    <r>
      <rPr>
        <b/>
        <sz val="11"/>
        <rFont val="Arial"/>
        <family val="2"/>
      </rPr>
      <t>Codigo:</t>
    </r>
    <r>
      <rPr>
        <sz val="11"/>
        <rFont val="Arial"/>
        <family val="2"/>
      </rPr>
      <t xml:space="preserve"> 1702007
Cofinanciar proyectos productivos dirigidos
al emprendimiento campesino, la mujer rural y los jóvenes rurales.</t>
    </r>
  </si>
  <si>
    <r>
      <rPr>
        <b/>
        <sz val="11"/>
        <rFont val="Arial"/>
        <family val="2"/>
      </rPr>
      <t xml:space="preserve">Codigo: </t>
    </r>
    <r>
      <rPr>
        <sz val="11"/>
        <rFont val="Arial"/>
        <family val="2"/>
      </rPr>
      <t xml:space="preserve">1702009
Financiar para la adquisición de activos productivos tales como infraestructura, maquinaria, equipos,  insumos, material vegetal, especies zootécnicas y/o acuícolas.  </t>
    </r>
  </si>
  <si>
    <r>
      <t xml:space="preserve">Codigo: 170203805
</t>
    </r>
    <r>
      <rPr>
        <sz val="11"/>
        <rFont val="Arial"/>
        <family val="2"/>
      </rPr>
      <t>Realizar circuitos cortos de comercialización de la producción agropecuaria de la zona rural de Ibagué.</t>
    </r>
  </si>
  <si>
    <r>
      <t xml:space="preserve">Codigo: 170203808
</t>
    </r>
    <r>
      <rPr>
        <sz val="11"/>
        <color theme="1"/>
        <rFont val="Arial"/>
        <family val="2"/>
      </rPr>
      <t>Apoyar la realización de eventos comerciales que visibilicen la producción agropecuaria y la agroindustria de la zona rural de Ibagué.</t>
    </r>
  </si>
  <si>
    <r>
      <t>Codigo: 1702040</t>
    </r>
    <r>
      <rPr>
        <sz val="11"/>
        <rFont val="Arial"/>
        <family val="2"/>
      </rPr>
      <t xml:space="preserve">
Realizar actividades encaminadas a fomentar la asociatividad entre los productores rurales e Ibagué.Adicionalmente, sensibilizar a los productores sobre los beneficios y responsabilidades que se derivan de los procesos asociativos y de participación para el desarrollo Nrural, por medio de la realización de eventos, talleres, asesorías, capacitaciones y/o mesas de trabajo, entre otros.</t>
    </r>
  </si>
  <si>
    <r>
      <t xml:space="preserve">Codigo:  </t>
    </r>
    <r>
      <rPr>
        <sz val="11"/>
        <rFont val="Arial"/>
        <family val="2"/>
      </rPr>
      <t>1702045
Prestar acompañamiento, asesoría y seguimiento técnico al Consejo Municipal de Desarrollo Rural –
CMDR.</t>
    </r>
  </si>
  <si>
    <r>
      <t xml:space="preserve">META DE RESULTADO  No.  </t>
    </r>
    <r>
      <rPr>
        <sz val="11"/>
        <rFont val="Arial"/>
        <family val="2"/>
      </rPr>
      <t>Incrementar el número de productores rurales beneficiados</t>
    </r>
  </si>
  <si>
    <r>
      <rPr>
        <b/>
        <sz val="11"/>
        <rFont val="Arial"/>
        <family val="2"/>
      </rPr>
      <t xml:space="preserve">Codigo: </t>
    </r>
    <r>
      <rPr>
        <sz val="11"/>
        <rFont val="Arial"/>
        <family val="2"/>
      </rPr>
      <t>1704023
Realizar análisis de datos para la generación de informes que sirvan a la planificación en materia de Ordenamiento productivo y social de la
propiedad</t>
    </r>
  </si>
  <si>
    <r>
      <t xml:space="preserve">META DE RESULTADO  No.  </t>
    </r>
    <r>
      <rPr>
        <sz val="11"/>
        <rFont val="Arial"/>
        <family val="2"/>
      </rPr>
      <t>Incrementar el número de informes generados</t>
    </r>
  </si>
  <si>
    <r>
      <rPr>
        <b/>
        <sz val="11"/>
        <rFont val="Arial"/>
        <family val="2"/>
      </rPr>
      <t xml:space="preserve">Objetivos: </t>
    </r>
    <r>
      <rPr>
        <sz val="11"/>
        <rFont val="Arial"/>
        <family val="2"/>
      </rPr>
      <t>Incrementar la productividad de las explotaciones agropecuarias en la zona rural del municipio de Ibagué.</t>
    </r>
  </si>
  <si>
    <r>
      <t xml:space="preserve">NOMBRE  DEL PROYECTO POAI: </t>
    </r>
    <r>
      <rPr>
        <sz val="11"/>
        <rFont val="Arial"/>
        <family val="2"/>
      </rPr>
      <t>MEJORAMIENTO DE LA SANIDAD AGROPECUARIA E INOCUIDAD ALIMENTARIA PARA EL MUNICIPIO DE IBAGUÉ</t>
    </r>
  </si>
  <si>
    <r>
      <rPr>
        <b/>
        <sz val="11"/>
        <rFont val="Arial"/>
        <family val="2"/>
      </rPr>
      <t xml:space="preserve">Codigo: </t>
    </r>
    <r>
      <rPr>
        <sz val="11"/>
        <rFont val="Arial"/>
        <family val="2"/>
      </rPr>
      <t>1707018
Realizar el diagnóstico fito y zoosanitario que
permita identificar el agente causal de la plaga y/o enfermedad.</t>
    </r>
  </si>
  <si>
    <r>
      <rPr>
        <b/>
        <sz val="11"/>
        <rFont val="Arial"/>
        <family val="2"/>
      </rPr>
      <t>Codigo:</t>
    </r>
    <r>
      <rPr>
        <sz val="11"/>
        <rFont val="Arial"/>
        <family val="2"/>
      </rPr>
      <t xml:space="preserve"> 1707043
Desarrollar brigadas enfocadas a promover y
proteger la salud de las especies animales por medio del control de parásitos internos y/o externos. Incluye aplicación de vermífugos,
entre otros.</t>
    </r>
  </si>
  <si>
    <r>
      <t xml:space="preserve">META DE RESULTADO  No.  </t>
    </r>
    <r>
      <rPr>
        <sz val="11"/>
        <rFont val="Arial"/>
        <family val="2"/>
      </rPr>
      <t>Incrementar el números de beneficiarios atendidos</t>
    </r>
  </si>
  <si>
    <r>
      <t xml:space="preserve">PROGRAMA: </t>
    </r>
    <r>
      <rPr>
        <sz val="11"/>
        <rFont val="Arial"/>
        <family val="2"/>
      </rPr>
      <t>Extensión Agropecuaria e Innovación: Ciencia, tecnología e innovación agropecuaria</t>
    </r>
  </si>
  <si>
    <r>
      <rPr>
        <b/>
        <sz val="11"/>
        <rFont val="Arial"/>
        <family val="2"/>
      </rPr>
      <t xml:space="preserve">Codigo: </t>
    </r>
    <r>
      <rPr>
        <sz val="11"/>
        <rFont val="Arial"/>
        <family val="2"/>
      </rPr>
      <t>1708041
Realizar acompañamiento integral orientado a
diagnosticar, recomendar, actualizar, formar, transferir, asistir, empoderar y generar capacidad en los productores agropecuarios para que estos incorporen en su actividad
productiva prácticas, productos tecnológicos,
tecnologías, conocimientos y comportamientos
que beneficien su desempeño y mejoren su
competitividad y sostenibilidad.</t>
    </r>
  </si>
  <si>
    <r>
      <t xml:space="preserve">META DE RESULTADO  No.  </t>
    </r>
    <r>
      <rPr>
        <sz val="11"/>
        <rFont val="Arial"/>
        <family val="2"/>
      </rPr>
      <t>Incrementar el número de usuarios atendidos con el servicio de extensión agropecuario</t>
    </r>
  </si>
  <si>
    <r>
      <t>Objetivos:</t>
    </r>
    <r>
      <rPr>
        <sz val="11"/>
        <rFont val="Arial"/>
        <family val="2"/>
      </rPr>
      <t xml:space="preserve"> Mejorar las condiciones de conectividad intermodal rural en el Municipio de Ibague</t>
    </r>
  </si>
  <si>
    <r>
      <rPr>
        <b/>
        <sz val="11"/>
        <rFont val="Arial"/>
        <family val="2"/>
      </rPr>
      <t>NOMBRE  DEL PROYECTO POAI</t>
    </r>
    <r>
      <rPr>
        <sz val="11"/>
        <rFont val="Arial"/>
        <family val="2"/>
      </rPr>
      <t>: Mantenimiento de la infraestructura, de la red vial terciaria del municipio de  Ibague</t>
    </r>
  </si>
  <si>
    <r>
      <t>CODIGO BPPIM:</t>
    </r>
    <r>
      <rPr>
        <sz val="11"/>
        <rFont val="Arial"/>
        <family val="2"/>
      </rPr>
      <t xml:space="preserve"> 2024730010114- 2020730010072</t>
    </r>
  </si>
  <si>
    <r>
      <t xml:space="preserve">META DE RESULTADO  No.  </t>
    </r>
    <r>
      <rPr>
        <sz val="11"/>
        <rFont val="Arial"/>
        <family val="2"/>
      </rPr>
      <t>Mantener los Kilómetros de vías terciarias intervenidas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</si>
</sst>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_-&quot;$&quot;\ * #,##0_-;\-&quot;$&quot;\ * #,##0_-;_-&quot;$&quot;\ * &quot;-&quot;??_-;_-@_-"/>
    <numFmt numFmtId="173" formatCode="#,##0.0;\-#,##0.0"/>
  </numFmts>
  <fonts count="15" x14ac:knownFonts="1">
    <font>
      <sz val="11"/>
      <color theme="1"/>
      <name val="Calibri"/>
      <family val="2"/>
      <scheme val="minor"/>
    </font>
    <font>
      <sz val="10"/>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b/>
      <sz val="9"/>
      <color rgb="FF000000"/>
      <name val="Tahoma"/>
      <family val="2"/>
    </font>
    <font>
      <sz val="9"/>
      <color rgb="FF000000"/>
      <name val="Tahoma"/>
      <family val="2"/>
    </font>
    <font>
      <sz val="10"/>
      <color rgb="FF000000"/>
      <name val="Tahoma"/>
      <family val="2"/>
    </font>
    <font>
      <sz val="11"/>
      <name val="Arial"/>
      <family val="2"/>
    </font>
    <font>
      <b/>
      <sz val="11"/>
      <name val="Arial"/>
      <family val="2"/>
    </font>
    <font>
      <sz val="11"/>
      <color theme="1"/>
      <name val="Arial"/>
      <family val="2"/>
    </font>
    <font>
      <b/>
      <u/>
      <sz val="11"/>
      <name val="Arial"/>
      <family val="2"/>
    </font>
    <font>
      <b/>
      <sz val="11"/>
      <color theme="1"/>
      <name val="Arial"/>
      <family val="2"/>
    </font>
    <font>
      <b/>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9">
    <xf numFmtId="0" fontId="0"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70" fontId="1"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cellStyleXfs>
  <cellXfs count="528">
    <xf numFmtId="0" fontId="0" fillId="0" borderId="0" xfId="0"/>
    <xf numFmtId="1" fontId="9" fillId="0" borderId="1" xfId="1" applyNumberFormat="1" applyFont="1" applyBorder="1" applyAlignment="1">
      <alignment horizontal="center" vertical="center" wrapText="1"/>
    </xf>
    <xf numFmtId="0" fontId="9" fillId="0" borderId="1" xfId="1" applyFont="1" applyBorder="1" applyAlignment="1">
      <alignment horizontal="center" vertical="center" wrapText="1"/>
    </xf>
    <xf numFmtId="0" fontId="9" fillId="0" borderId="0" xfId="1" applyFont="1" applyFill="1"/>
    <xf numFmtId="0" fontId="10" fillId="0" borderId="0" xfId="1" applyFont="1"/>
    <xf numFmtId="0" fontId="9" fillId="0" borderId="0" xfId="1" applyFont="1"/>
    <xf numFmtId="0" fontId="10" fillId="0" borderId="1" xfId="1" applyFont="1" applyFill="1" applyBorder="1" applyAlignment="1">
      <alignment vertical="center"/>
    </xf>
    <xf numFmtId="0" fontId="10" fillId="0" borderId="1" xfId="1" applyFont="1" applyFill="1" applyBorder="1" applyAlignment="1">
      <alignment vertical="center" wrapText="1"/>
    </xf>
    <xf numFmtId="0" fontId="10" fillId="0" borderId="0" xfId="1" applyFont="1" applyFill="1"/>
    <xf numFmtId="0" fontId="9" fillId="0" borderId="0" xfId="1" applyFont="1" applyFill="1" applyAlignment="1">
      <alignment vertical="center"/>
    </xf>
    <xf numFmtId="2" fontId="10" fillId="0" borderId="0" xfId="1" applyNumberFormat="1" applyFont="1" applyFill="1" applyAlignment="1">
      <alignment vertical="center"/>
    </xf>
    <xf numFmtId="2" fontId="10" fillId="0" borderId="1" xfId="1" applyNumberFormat="1" applyFont="1" applyFill="1" applyBorder="1" applyAlignment="1">
      <alignment horizontal="center" vertical="center"/>
    </xf>
    <xf numFmtId="2" fontId="10" fillId="0" borderId="1" xfId="5" applyNumberFormat="1" applyFont="1" applyFill="1" applyBorder="1" applyAlignment="1">
      <alignment horizontal="center" vertical="center"/>
    </xf>
    <xf numFmtId="2" fontId="10" fillId="0" borderId="0" xfId="1" applyNumberFormat="1" applyFont="1" applyFill="1" applyAlignment="1">
      <alignment horizontal="center" vertical="center" wrapText="1"/>
    </xf>
    <xf numFmtId="10" fontId="9" fillId="0" borderId="1" xfId="2" applyNumberFormat="1" applyFont="1" applyFill="1" applyBorder="1"/>
    <xf numFmtId="2" fontId="9" fillId="0" borderId="8" xfId="5" applyNumberFormat="1" applyFont="1" applyBorder="1"/>
    <xf numFmtId="2" fontId="10" fillId="0" borderId="0" xfId="1" applyNumberFormat="1" applyFont="1" applyAlignment="1">
      <alignment vertical="center"/>
    </xf>
    <xf numFmtId="2" fontId="10" fillId="0" borderId="0" xfId="1" applyNumberFormat="1" applyFont="1" applyAlignment="1">
      <alignment horizontal="center" vertical="center"/>
    </xf>
    <xf numFmtId="0" fontId="9" fillId="0" borderId="0" xfId="1" applyFont="1" applyAlignment="1">
      <alignment horizontal="center"/>
    </xf>
    <xf numFmtId="0" fontId="9" fillId="0" borderId="1" xfId="1" applyFont="1" applyBorder="1" applyAlignment="1">
      <alignment horizontal="center" vertical="center"/>
    </xf>
    <xf numFmtId="2" fontId="9" fillId="0" borderId="1" xfId="5" applyNumberFormat="1" applyFont="1" applyBorder="1" applyAlignment="1">
      <alignment horizontal="center" vertical="center" wrapText="1"/>
    </xf>
    <xf numFmtId="2" fontId="9" fillId="0" borderId="0" xfId="1" applyNumberFormat="1" applyFont="1" applyAlignment="1">
      <alignment vertical="center" wrapText="1"/>
    </xf>
    <xf numFmtId="165" fontId="9" fillId="0" borderId="0" xfId="3" applyFont="1" applyBorder="1" applyAlignment="1" applyProtection="1">
      <alignment vertical="center"/>
    </xf>
    <xf numFmtId="2" fontId="9" fillId="0" borderId="0" xfId="1" applyNumberFormat="1" applyFont="1"/>
    <xf numFmtId="165" fontId="9" fillId="0" borderId="0" xfId="3" applyFont="1" applyBorder="1"/>
    <xf numFmtId="164" fontId="9" fillId="0" borderId="0" xfId="1" applyNumberFormat="1" applyFont="1"/>
    <xf numFmtId="3" fontId="9" fillId="0" borderId="1" xfId="1" applyNumberFormat="1" applyFont="1" applyBorder="1" applyAlignment="1">
      <alignment horizontal="center" vertical="center"/>
    </xf>
    <xf numFmtId="0" fontId="10" fillId="0" borderId="13" xfId="1" applyFont="1" applyBorder="1" applyAlignment="1">
      <alignment vertical="center"/>
    </xf>
    <xf numFmtId="0" fontId="10" fillId="0" borderId="12" xfId="1" applyFont="1" applyBorder="1" applyAlignment="1">
      <alignment vertical="center"/>
    </xf>
    <xf numFmtId="2" fontId="9" fillId="0" borderId="1" xfId="5" applyNumberFormat="1" applyFont="1" applyFill="1" applyBorder="1" applyAlignment="1">
      <alignment horizontal="center" vertical="center"/>
    </xf>
    <xf numFmtId="2" fontId="9" fillId="0" borderId="0" xfId="1" applyNumberFormat="1" applyFont="1" applyAlignment="1">
      <alignment vertical="center"/>
    </xf>
    <xf numFmtId="2" fontId="9" fillId="0" borderId="0" xfId="1" applyNumberFormat="1" applyFont="1" applyAlignment="1">
      <alignment horizontal="left" vertical="center" wrapText="1"/>
    </xf>
    <xf numFmtId="0" fontId="9" fillId="0" borderId="0" xfId="1" applyFont="1" applyAlignment="1">
      <alignment wrapText="1"/>
    </xf>
    <xf numFmtId="0" fontId="9" fillId="0" borderId="13" xfId="1" applyFont="1" applyBorder="1" applyAlignment="1">
      <alignment vertical="center"/>
    </xf>
    <xf numFmtId="0" fontId="11" fillId="0" borderId="1" xfId="0" applyFont="1" applyBorder="1" applyAlignment="1">
      <alignment horizontal="left" vertical="center" wrapText="1"/>
    </xf>
    <xf numFmtId="0" fontId="10" fillId="0" borderId="12" xfId="1" applyFont="1" applyBorder="1" applyAlignment="1">
      <alignment horizontal="center" vertical="center"/>
    </xf>
    <xf numFmtId="0" fontId="10" fillId="0" borderId="1" xfId="1" applyFont="1" applyBorder="1" applyAlignment="1">
      <alignment horizontal="center" vertical="center"/>
    </xf>
    <xf numFmtId="172" fontId="10" fillId="0" borderId="1" xfId="6" applyNumberFormat="1" applyFont="1" applyFill="1" applyBorder="1" applyAlignment="1">
      <alignment horizontal="center" vertical="center"/>
    </xf>
    <xf numFmtId="0" fontId="10" fillId="0" borderId="0" xfId="1" applyFont="1" applyAlignment="1">
      <alignment horizontal="left" vertical="top" wrapText="1"/>
    </xf>
    <xf numFmtId="0" fontId="10" fillId="0" borderId="8" xfId="1" applyFont="1" applyBorder="1" applyAlignment="1">
      <alignment horizontal="left" vertical="top" wrapText="1"/>
    </xf>
    <xf numFmtId="2" fontId="9" fillId="0" borderId="13" xfId="1" applyNumberFormat="1" applyFont="1" applyBorder="1" applyAlignment="1">
      <alignment horizontal="left" vertical="center" wrapText="1"/>
    </xf>
    <xf numFmtId="2" fontId="9" fillId="0" borderId="12" xfId="5" applyNumberFormat="1" applyFont="1" applyBorder="1" applyAlignment="1">
      <alignment horizontal="left" vertical="center" wrapText="1"/>
    </xf>
    <xf numFmtId="2" fontId="9" fillId="0" borderId="11" xfId="5" applyNumberFormat="1" applyFont="1" applyBorder="1" applyAlignment="1">
      <alignment horizontal="left" vertical="center" wrapText="1"/>
    </xf>
    <xf numFmtId="0" fontId="9" fillId="0" borderId="0" xfId="1" applyFont="1" applyAlignment="1">
      <alignment vertical="center"/>
    </xf>
    <xf numFmtId="0" fontId="10" fillId="0" borderId="1" xfId="1" applyFont="1" applyBorder="1" applyAlignment="1">
      <alignment vertical="center"/>
    </xf>
    <xf numFmtId="0" fontId="9" fillId="0" borderId="0" xfId="1" applyFont="1" applyAlignment="1">
      <alignment horizontal="left" wrapText="1"/>
    </xf>
    <xf numFmtId="10" fontId="10" fillId="0" borderId="1" xfId="2" applyNumberFormat="1" applyFont="1" applyFill="1" applyBorder="1" applyAlignment="1">
      <alignment horizontal="center" vertical="center"/>
    </xf>
    <xf numFmtId="0" fontId="10" fillId="0" borderId="1" xfId="1" applyFont="1" applyBorder="1" applyAlignment="1">
      <alignment horizontal="center" vertical="center" wrapText="1"/>
    </xf>
    <xf numFmtId="0" fontId="9" fillId="2" borderId="0" xfId="1" applyFont="1" applyFill="1"/>
    <xf numFmtId="0" fontId="10" fillId="2" borderId="1" xfId="1" applyFont="1" applyFill="1" applyBorder="1" applyAlignment="1">
      <alignment horizontal="center" vertical="center"/>
    </xf>
    <xf numFmtId="1" fontId="9" fillId="2" borderId="1" xfId="1" applyNumberFormat="1" applyFont="1" applyFill="1" applyBorder="1" applyAlignment="1">
      <alignment horizontal="center" vertical="center" wrapText="1"/>
    </xf>
    <xf numFmtId="172" fontId="9" fillId="2" borderId="1" xfId="6" applyNumberFormat="1" applyFont="1" applyFill="1" applyBorder="1" applyAlignment="1" applyProtection="1">
      <alignment vertical="center"/>
    </xf>
    <xf numFmtId="172" fontId="10" fillId="2" borderId="1" xfId="6" applyNumberFormat="1" applyFont="1" applyFill="1" applyBorder="1" applyAlignment="1" applyProtection="1">
      <alignment vertical="center"/>
    </xf>
    <xf numFmtId="2" fontId="9" fillId="2" borderId="1" xfId="2" applyNumberFormat="1" applyFont="1" applyFill="1" applyBorder="1" applyAlignment="1" applyProtection="1">
      <alignment vertical="center"/>
    </xf>
    <xf numFmtId="2" fontId="9" fillId="2" borderId="1" xfId="1" applyNumberFormat="1" applyFont="1" applyFill="1" applyBorder="1" applyAlignment="1">
      <alignment vertical="center"/>
    </xf>
    <xf numFmtId="14" fontId="9" fillId="2" borderId="1" xfId="1" applyNumberFormat="1" applyFont="1" applyFill="1" applyBorder="1" applyAlignment="1">
      <alignment horizontal="center" vertical="center"/>
    </xf>
    <xf numFmtId="165" fontId="9" fillId="2" borderId="0" xfId="1" applyNumberFormat="1" applyFont="1" applyFill="1"/>
    <xf numFmtId="0" fontId="9" fillId="2" borderId="1" xfId="1" applyFont="1" applyFill="1" applyBorder="1" applyAlignment="1">
      <alignment horizontal="center" vertical="center" wrapText="1"/>
    </xf>
    <xf numFmtId="164" fontId="9" fillId="2" borderId="0" xfId="1" applyNumberFormat="1" applyFont="1" applyFill="1"/>
    <xf numFmtId="2" fontId="9" fillId="2" borderId="1" xfId="1" applyNumberFormat="1" applyFont="1" applyFill="1" applyBorder="1" applyAlignment="1">
      <alignment horizontal="center" vertical="center"/>
    </xf>
    <xf numFmtId="172" fontId="9" fillId="2" borderId="1" xfId="6" applyNumberFormat="1" applyFont="1" applyFill="1" applyBorder="1" applyAlignment="1">
      <alignment vertical="center"/>
    </xf>
    <xf numFmtId="171" fontId="10" fillId="2" borderId="1" xfId="7" applyNumberFormat="1" applyFont="1" applyFill="1" applyBorder="1" applyAlignment="1">
      <alignment vertical="center"/>
    </xf>
    <xf numFmtId="10" fontId="9" fillId="2" borderId="1" xfId="2" applyNumberFormat="1" applyFont="1" applyFill="1" applyBorder="1" applyAlignment="1">
      <alignment vertical="center"/>
    </xf>
    <xf numFmtId="172" fontId="9" fillId="2" borderId="1" xfId="6" applyNumberFormat="1" applyFont="1" applyFill="1" applyBorder="1" applyAlignment="1">
      <alignment horizontal="center" vertical="center"/>
    </xf>
    <xf numFmtId="0" fontId="10" fillId="2" borderId="1" xfId="1" applyFont="1" applyFill="1" applyBorder="1" applyAlignment="1">
      <alignment horizontal="center" vertical="center" wrapText="1"/>
    </xf>
    <xf numFmtId="172" fontId="9" fillId="2" borderId="1" xfId="2" applyNumberFormat="1" applyFont="1" applyFill="1" applyBorder="1" applyAlignment="1">
      <alignment vertical="center"/>
    </xf>
    <xf numFmtId="0" fontId="9" fillId="2" borderId="1"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4" xfId="1" applyFont="1" applyFill="1" applyBorder="1" applyAlignment="1">
      <alignment horizontal="center" vertical="center" wrapText="1"/>
    </xf>
    <xf numFmtId="172" fontId="9" fillId="2" borderId="14" xfId="6" applyNumberFormat="1" applyFont="1" applyFill="1" applyBorder="1" applyAlignment="1">
      <alignment vertical="center"/>
    </xf>
    <xf numFmtId="2" fontId="9" fillId="2" borderId="14" xfId="1" applyNumberFormat="1" applyFont="1" applyFill="1" applyBorder="1" applyAlignment="1">
      <alignment horizontal="center" vertical="center"/>
    </xf>
    <xf numFmtId="2" fontId="9" fillId="2" borderId="14" xfId="2" applyNumberFormat="1" applyFont="1" applyFill="1" applyBorder="1" applyAlignment="1" applyProtection="1">
      <alignment vertical="center"/>
    </xf>
    <xf numFmtId="2" fontId="9" fillId="2" borderId="14" xfId="1" applyNumberFormat="1" applyFont="1" applyFill="1" applyBorder="1" applyAlignment="1">
      <alignment vertical="center"/>
    </xf>
    <xf numFmtId="14" fontId="9" fillId="2" borderId="14" xfId="1" applyNumberFormat="1" applyFont="1" applyFill="1" applyBorder="1" applyAlignment="1">
      <alignment horizontal="center" vertical="center"/>
    </xf>
    <xf numFmtId="0" fontId="9" fillId="2" borderId="1" xfId="1" applyFont="1" applyFill="1" applyBorder="1"/>
    <xf numFmtId="0" fontId="10" fillId="2" borderId="10" xfId="1" applyFont="1" applyFill="1" applyBorder="1" applyAlignment="1">
      <alignment horizontal="center" vertical="center"/>
    </xf>
    <xf numFmtId="0" fontId="9" fillId="2" borderId="10" xfId="1" applyFont="1" applyFill="1" applyBorder="1" applyAlignment="1">
      <alignment horizontal="center" vertical="center" wrapText="1"/>
    </xf>
    <xf numFmtId="2" fontId="9" fillId="2" borderId="10" xfId="1" applyNumberFormat="1" applyFont="1" applyFill="1" applyBorder="1" applyAlignment="1">
      <alignment horizontal="center" vertical="center"/>
    </xf>
    <xf numFmtId="2" fontId="9" fillId="2" borderId="10" xfId="2" applyNumberFormat="1" applyFont="1" applyFill="1" applyBorder="1" applyAlignment="1" applyProtection="1">
      <alignment vertical="center"/>
    </xf>
    <xf numFmtId="10" fontId="9" fillId="2" borderId="10" xfId="2" applyNumberFormat="1" applyFont="1" applyFill="1" applyBorder="1" applyAlignment="1">
      <alignment vertical="center"/>
    </xf>
    <xf numFmtId="14" fontId="9" fillId="2" borderId="10" xfId="1" applyNumberFormat="1" applyFont="1" applyFill="1" applyBorder="1" applyAlignment="1">
      <alignment horizontal="center" vertical="center"/>
    </xf>
    <xf numFmtId="0" fontId="10" fillId="0" borderId="13" xfId="1" applyFont="1" applyFill="1" applyBorder="1" applyAlignment="1">
      <alignment horizontal="center" vertical="center"/>
    </xf>
    <xf numFmtId="0" fontId="9" fillId="0" borderId="1" xfId="1" applyFont="1" applyFill="1" applyBorder="1" applyAlignment="1">
      <alignment vertical="center" wrapText="1"/>
    </xf>
    <xf numFmtId="1" fontId="9" fillId="0" borderId="11" xfId="1" applyNumberFormat="1" applyFont="1" applyFill="1" applyBorder="1" applyAlignment="1">
      <alignment horizontal="center" vertical="center" wrapText="1"/>
    </xf>
    <xf numFmtId="0" fontId="10" fillId="0" borderId="1" xfId="1" applyFont="1" applyFill="1" applyBorder="1" applyAlignment="1">
      <alignment horizontal="center" vertical="center"/>
    </xf>
    <xf numFmtId="172" fontId="9" fillId="0" borderId="1" xfId="6" applyNumberFormat="1" applyFont="1" applyFill="1" applyBorder="1" applyAlignment="1">
      <alignment horizontal="center" vertical="center" wrapText="1"/>
    </xf>
    <xf numFmtId="171" fontId="9" fillId="0" borderId="1" xfId="7" applyNumberFormat="1" applyFont="1" applyFill="1" applyBorder="1" applyAlignment="1">
      <alignment horizontal="center" vertical="center"/>
    </xf>
    <xf numFmtId="171" fontId="9" fillId="0" borderId="1" xfId="7" applyNumberFormat="1" applyFont="1" applyFill="1" applyBorder="1" applyAlignment="1">
      <alignment vertical="center"/>
    </xf>
    <xf numFmtId="172" fontId="9" fillId="0" borderId="1" xfId="6" applyNumberFormat="1" applyFont="1" applyFill="1" applyBorder="1" applyAlignment="1">
      <alignment vertical="center"/>
    </xf>
    <xf numFmtId="14" fontId="9" fillId="0" borderId="1" xfId="1" applyNumberFormat="1" applyFont="1" applyBorder="1" applyAlignment="1">
      <alignment horizontal="center" vertical="center"/>
    </xf>
    <xf numFmtId="172" fontId="9" fillId="0" borderId="1" xfId="6" applyNumberFormat="1" applyFont="1" applyFill="1" applyBorder="1" applyAlignment="1" applyProtection="1">
      <alignment vertical="center"/>
    </xf>
    <xf numFmtId="172" fontId="9" fillId="0" borderId="1" xfId="6" applyNumberFormat="1" applyFont="1" applyFill="1" applyBorder="1" applyAlignment="1">
      <alignment horizontal="center" vertical="center"/>
    </xf>
    <xf numFmtId="0" fontId="9" fillId="0" borderId="9" xfId="1" applyFont="1" applyBorder="1"/>
    <xf numFmtId="172" fontId="9" fillId="0" borderId="0" xfId="6" applyNumberFormat="1" applyFont="1" applyFill="1" applyAlignment="1">
      <alignment horizontal="left" vertical="center"/>
    </xf>
    <xf numFmtId="172" fontId="9" fillId="0" borderId="0" xfId="6" applyNumberFormat="1" applyFont="1" applyFill="1"/>
    <xf numFmtId="2" fontId="9" fillId="0" borderId="0" xfId="1" applyNumberFormat="1" applyFont="1" applyAlignment="1">
      <alignment horizontal="center"/>
    </xf>
    <xf numFmtId="10" fontId="9" fillId="0" borderId="0" xfId="2" applyNumberFormat="1" applyFont="1" applyFill="1" applyBorder="1" applyProtection="1"/>
    <xf numFmtId="2" fontId="9" fillId="0" borderId="0" xfId="5" applyNumberFormat="1" applyFont="1"/>
    <xf numFmtId="39" fontId="9" fillId="0" borderId="0" xfId="1" applyNumberFormat="1" applyFont="1"/>
    <xf numFmtId="168" fontId="10" fillId="0" borderId="1" xfId="1" applyNumberFormat="1" applyFont="1" applyBorder="1" applyAlignment="1">
      <alignment horizontal="center" vertical="top" wrapText="1"/>
    </xf>
    <xf numFmtId="1" fontId="10" fillId="0" borderId="1" xfId="1" applyNumberFormat="1" applyFont="1" applyBorder="1" applyAlignment="1">
      <alignment horizontal="center" vertical="top"/>
    </xf>
    <xf numFmtId="0" fontId="10" fillId="0" borderId="9" xfId="1" applyFont="1" applyBorder="1" applyAlignment="1">
      <alignment horizontal="left" vertical="top"/>
    </xf>
    <xf numFmtId="0" fontId="10" fillId="0" borderId="0" xfId="1" applyFont="1" applyAlignment="1">
      <alignment horizontal="left" vertical="top"/>
    </xf>
    <xf numFmtId="172" fontId="10" fillId="0" borderId="0" xfId="6" applyNumberFormat="1" applyFont="1" applyFill="1" applyBorder="1" applyAlignment="1">
      <alignment horizontal="left" vertical="center"/>
    </xf>
    <xf numFmtId="172" fontId="10" fillId="0" borderId="0" xfId="6" applyNumberFormat="1" applyFont="1" applyFill="1" applyBorder="1" applyAlignment="1">
      <alignment horizontal="left" vertical="top"/>
    </xf>
    <xf numFmtId="0" fontId="10" fillId="0" borderId="6" xfId="1" applyFont="1" applyBorder="1" applyAlignment="1">
      <alignment horizontal="center" vertical="center"/>
    </xf>
    <xf numFmtId="0" fontId="10" fillId="0" borderId="6" xfId="1" applyFont="1" applyBorder="1" applyAlignment="1">
      <alignment horizontal="left" vertical="center"/>
    </xf>
    <xf numFmtId="168" fontId="10" fillId="0" borderId="5" xfId="1" applyNumberFormat="1" applyFont="1" applyBorder="1" applyAlignment="1">
      <alignment horizontal="left" vertical="top"/>
    </xf>
    <xf numFmtId="0" fontId="10" fillId="0" borderId="1" xfId="1" applyFont="1" applyBorder="1" applyAlignment="1">
      <alignment horizontal="left" vertical="top"/>
    </xf>
    <xf numFmtId="2" fontId="10" fillId="0" borderId="1" xfId="5" applyNumberFormat="1" applyFont="1" applyBorder="1" applyAlignment="1">
      <alignment horizontal="left" vertical="top"/>
    </xf>
    <xf numFmtId="172" fontId="10" fillId="0" borderId="0" xfId="1" applyNumberFormat="1" applyFont="1" applyAlignment="1">
      <alignment horizontal="left" vertical="top"/>
    </xf>
    <xf numFmtId="172" fontId="10" fillId="0" borderId="0" xfId="6" applyNumberFormat="1" applyFont="1" applyAlignment="1">
      <alignment horizontal="left" vertical="top"/>
    </xf>
    <xf numFmtId="172" fontId="9" fillId="0" borderId="0" xfId="6" applyNumberFormat="1" applyFont="1" applyFill="1" applyAlignment="1">
      <alignment vertical="center"/>
    </xf>
    <xf numFmtId="10" fontId="9" fillId="0" borderId="0" xfId="2" applyNumberFormat="1" applyFont="1" applyFill="1" applyBorder="1"/>
    <xf numFmtId="10" fontId="9" fillId="0" borderId="0" xfId="2" applyNumberFormat="1" applyFont="1" applyFill="1"/>
    <xf numFmtId="0" fontId="11" fillId="0" borderId="0" xfId="0" applyFont="1"/>
    <xf numFmtId="172" fontId="9" fillId="0" borderId="0" xfId="6" applyNumberFormat="1" applyFont="1"/>
    <xf numFmtId="10" fontId="9" fillId="0" borderId="0" xfId="2" applyNumberFormat="1" applyFont="1"/>
    <xf numFmtId="0" fontId="10" fillId="0" borderId="1" xfId="1" applyFont="1" applyBorder="1"/>
    <xf numFmtId="0" fontId="10" fillId="0" borderId="1" xfId="1" applyFont="1" applyBorder="1" applyAlignment="1">
      <alignment vertical="center" wrapText="1"/>
    </xf>
    <xf numFmtId="2" fontId="10" fillId="0" borderId="1" xfId="1" applyNumberFormat="1" applyFont="1" applyBorder="1" applyAlignment="1">
      <alignment horizontal="center" vertical="center"/>
    </xf>
    <xf numFmtId="2" fontId="10" fillId="0" borderId="0" xfId="1" applyNumberFormat="1" applyFont="1" applyAlignment="1">
      <alignment horizontal="center" vertical="center" wrapText="1"/>
    </xf>
    <xf numFmtId="10" fontId="9" fillId="0" borderId="1" xfId="2" applyNumberFormat="1" applyFont="1" applyBorder="1"/>
    <xf numFmtId="0" fontId="9" fillId="0" borderId="8" xfId="1" applyFont="1" applyBorder="1"/>
    <xf numFmtId="166" fontId="9" fillId="0" borderId="1" xfId="1" applyNumberFormat="1" applyFont="1" applyBorder="1" applyAlignment="1">
      <alignment horizontal="center" vertical="center" wrapText="1"/>
    </xf>
    <xf numFmtId="3" fontId="9" fillId="2" borderId="1" xfId="1" applyNumberFormat="1" applyFont="1" applyFill="1" applyBorder="1" applyAlignment="1">
      <alignment horizontal="center" vertical="center"/>
    </xf>
    <xf numFmtId="166" fontId="9" fillId="2" borderId="1" xfId="1" applyNumberFormat="1" applyFont="1" applyFill="1" applyBorder="1" applyAlignment="1">
      <alignment horizontal="center" vertical="center" wrapText="1"/>
    </xf>
    <xf numFmtId="169" fontId="9" fillId="2" borderId="1" xfId="3" applyNumberFormat="1" applyFont="1" applyFill="1" applyBorder="1" applyAlignment="1">
      <alignment horizontal="center" vertical="center"/>
    </xf>
    <xf numFmtId="172" fontId="10" fillId="0" borderId="12" xfId="6" applyNumberFormat="1" applyFont="1" applyBorder="1" applyAlignment="1">
      <alignment horizontal="center" vertical="center"/>
    </xf>
    <xf numFmtId="172" fontId="10" fillId="0" borderId="6" xfId="6" applyNumberFormat="1" applyFont="1" applyBorder="1" applyAlignment="1">
      <alignment horizontal="center" vertical="center"/>
    </xf>
    <xf numFmtId="2" fontId="9" fillId="0" borderId="12" xfId="1" applyNumberFormat="1" applyFont="1" applyBorder="1" applyAlignment="1">
      <alignment horizontal="left" vertical="center" wrapText="1"/>
    </xf>
    <xf numFmtId="2" fontId="9" fillId="0" borderId="11" xfId="1" applyNumberFormat="1" applyFont="1" applyBorder="1" applyAlignment="1">
      <alignment horizontal="left" vertical="center" wrapText="1"/>
    </xf>
    <xf numFmtId="172" fontId="10" fillId="2" borderId="1" xfId="6" applyNumberFormat="1" applyFont="1" applyFill="1" applyBorder="1" applyAlignment="1">
      <alignment horizontal="center" vertical="center"/>
    </xf>
    <xf numFmtId="10" fontId="10" fillId="2" borderId="1" xfId="2" applyNumberFormat="1" applyFont="1" applyFill="1" applyBorder="1" applyAlignment="1">
      <alignment horizontal="center" vertical="center"/>
    </xf>
    <xf numFmtId="1" fontId="10" fillId="0" borderId="1" xfId="1" applyNumberFormat="1" applyFont="1" applyBorder="1" applyAlignment="1">
      <alignment horizontal="center" vertical="center" wrapText="1"/>
    </xf>
    <xf numFmtId="172" fontId="10" fillId="0" borderId="1" xfId="6" applyNumberFormat="1" applyFont="1" applyBorder="1" applyAlignment="1" applyProtection="1">
      <alignment vertical="center"/>
    </xf>
    <xf numFmtId="2" fontId="9" fillId="0" borderId="1" xfId="1" applyNumberFormat="1" applyFont="1" applyBorder="1" applyAlignment="1">
      <alignment horizontal="center" vertical="center"/>
    </xf>
    <xf numFmtId="2" fontId="9" fillId="0" borderId="1" xfId="2" applyNumberFormat="1" applyFont="1" applyBorder="1" applyAlignment="1" applyProtection="1">
      <alignment vertical="center"/>
    </xf>
    <xf numFmtId="2" fontId="9" fillId="0" borderId="1" xfId="1" applyNumberFormat="1" applyFont="1" applyBorder="1" applyAlignment="1">
      <alignment vertical="center"/>
    </xf>
    <xf numFmtId="165" fontId="9" fillId="0" borderId="0" xfId="3" applyFont="1" applyFill="1" applyBorder="1" applyAlignment="1" applyProtection="1">
      <alignment vertical="center"/>
    </xf>
    <xf numFmtId="172" fontId="9" fillId="0" borderId="1" xfId="6" applyNumberFormat="1" applyFont="1" applyBorder="1" applyAlignment="1" applyProtection="1">
      <alignment vertical="center"/>
    </xf>
    <xf numFmtId="2" fontId="9" fillId="0" borderId="0" xfId="1" applyNumberFormat="1" applyFont="1" applyAlignment="1">
      <alignment horizontal="left" vertical="top" wrapText="1"/>
    </xf>
    <xf numFmtId="172" fontId="10" fillId="0" borderId="1" xfId="6" applyNumberFormat="1" applyFont="1" applyBorder="1" applyAlignment="1" applyProtection="1">
      <alignment horizontal="center" vertical="center"/>
    </xf>
    <xf numFmtId="172" fontId="9" fillId="0" borderId="1" xfId="6" applyNumberFormat="1" applyFont="1" applyBorder="1" applyAlignment="1">
      <alignment vertical="center"/>
    </xf>
    <xf numFmtId="14" fontId="9" fillId="0" borderId="10" xfId="1" applyNumberFormat="1" applyFont="1" applyBorder="1" applyAlignment="1">
      <alignment horizontal="center" vertical="center"/>
    </xf>
    <xf numFmtId="165" fontId="9" fillId="0" borderId="0" xfId="1" applyNumberFormat="1" applyFont="1"/>
    <xf numFmtId="172" fontId="9" fillId="0" borderId="1" xfId="6" applyNumberFormat="1" applyFont="1" applyBorder="1" applyAlignment="1" applyProtection="1">
      <alignment horizontal="center" vertical="center"/>
    </xf>
    <xf numFmtId="172" fontId="10" fillId="0" borderId="1" xfId="6" applyNumberFormat="1" applyFont="1" applyBorder="1" applyAlignment="1">
      <alignment horizontal="center" vertical="center" wrapText="1"/>
    </xf>
    <xf numFmtId="171" fontId="9" fillId="0" borderId="1" xfId="7" applyNumberFormat="1" applyFont="1" applyBorder="1" applyAlignment="1">
      <alignment vertical="center"/>
    </xf>
    <xf numFmtId="10" fontId="9" fillId="0" borderId="1" xfId="2" applyNumberFormat="1" applyFont="1" applyBorder="1" applyAlignment="1" applyProtection="1">
      <alignment vertical="center"/>
    </xf>
    <xf numFmtId="172" fontId="9" fillId="0" borderId="0" xfId="6" applyNumberFormat="1" applyFont="1" applyAlignment="1">
      <alignment horizontal="left" vertical="center"/>
    </xf>
    <xf numFmtId="10" fontId="9" fillId="0" borderId="0" xfId="2" applyNumberFormat="1" applyFont="1" applyBorder="1" applyProtection="1"/>
    <xf numFmtId="168" fontId="9" fillId="0" borderId="0" xfId="1" applyNumberFormat="1" applyFont="1"/>
    <xf numFmtId="39" fontId="9" fillId="0" borderId="8" xfId="1" applyNumberFormat="1" applyFont="1" applyBorder="1"/>
    <xf numFmtId="168" fontId="10" fillId="0" borderId="1" xfId="1" applyNumberFormat="1" applyFont="1" applyBorder="1" applyAlignment="1">
      <alignment vertical="top" wrapText="1"/>
    </xf>
    <xf numFmtId="0" fontId="10" fillId="0" borderId="1" xfId="1" applyFont="1" applyBorder="1" applyAlignment="1">
      <alignment horizontal="left" vertical="center"/>
    </xf>
    <xf numFmtId="173" fontId="10" fillId="0" borderId="1" xfId="1" applyNumberFormat="1" applyFont="1" applyBorder="1" applyAlignment="1">
      <alignment horizontal="center" vertical="top"/>
    </xf>
    <xf numFmtId="168" fontId="10" fillId="0" borderId="1" xfId="1" applyNumberFormat="1" applyFont="1" applyBorder="1" applyAlignment="1">
      <alignment horizontal="center" vertical="top"/>
    </xf>
    <xf numFmtId="172" fontId="9" fillId="0" borderId="0" xfId="1" applyNumberFormat="1" applyFont="1"/>
    <xf numFmtId="10" fontId="9" fillId="0" borderId="0" xfId="2" applyNumberFormat="1" applyFont="1" applyBorder="1"/>
    <xf numFmtId="44" fontId="9" fillId="0" borderId="0" xfId="6" applyFont="1" applyAlignment="1">
      <alignment horizontal="center"/>
    </xf>
    <xf numFmtId="9" fontId="9" fillId="0" borderId="0" xfId="5" applyFont="1"/>
    <xf numFmtId="0" fontId="10" fillId="0" borderId="1" xfId="1" applyFont="1" applyBorder="1" applyAlignment="1">
      <alignment wrapText="1"/>
    </xf>
    <xf numFmtId="0" fontId="9" fillId="0" borderId="1" xfId="1" applyFont="1" applyBorder="1" applyAlignment="1">
      <alignment vertical="center" wrapText="1"/>
    </xf>
    <xf numFmtId="44" fontId="10" fillId="0" borderId="0" xfId="6" applyFont="1" applyBorder="1" applyAlignment="1">
      <alignment horizontal="left" vertical="center" wrapText="1"/>
    </xf>
    <xf numFmtId="0" fontId="10" fillId="0" borderId="0" xfId="1" applyFont="1" applyAlignment="1">
      <alignment horizontal="left" vertical="center" wrapText="1"/>
    </xf>
    <xf numFmtId="0" fontId="10" fillId="0" borderId="8" xfId="1" applyFont="1" applyBorder="1" applyAlignment="1">
      <alignment horizontal="left" vertical="center" wrapText="1"/>
    </xf>
    <xf numFmtId="9" fontId="9" fillId="0" borderId="12" xfId="5" applyFont="1" applyBorder="1" applyAlignment="1">
      <alignment horizontal="left" vertical="center" wrapText="1"/>
    </xf>
    <xf numFmtId="9" fontId="9" fillId="0" borderId="11" xfId="5" applyFont="1" applyBorder="1" applyAlignment="1">
      <alignment horizontal="left" vertical="center" wrapText="1"/>
    </xf>
    <xf numFmtId="0" fontId="9" fillId="0" borderId="0" xfId="1" applyFont="1" applyAlignment="1">
      <alignment vertical="center" wrapText="1"/>
    </xf>
    <xf numFmtId="165" fontId="9" fillId="0" borderId="0" xfId="3" applyFont="1" applyBorder="1" applyAlignment="1">
      <alignment vertical="center"/>
    </xf>
    <xf numFmtId="164" fontId="9" fillId="0" borderId="0" xfId="1" applyNumberFormat="1" applyFont="1" applyAlignment="1">
      <alignment vertical="center"/>
    </xf>
    <xf numFmtId="44" fontId="10" fillId="2" borderId="1" xfId="6" applyFont="1" applyFill="1" applyBorder="1" applyAlignment="1">
      <alignment horizontal="center" vertical="center"/>
    </xf>
    <xf numFmtId="1" fontId="10" fillId="0" borderId="1" xfId="1" applyNumberFormat="1" applyFont="1" applyFill="1" applyBorder="1" applyAlignment="1">
      <alignment horizontal="center" vertical="center" wrapText="1"/>
    </xf>
    <xf numFmtId="2" fontId="9" fillId="0" borderId="1" xfId="2" applyNumberFormat="1" applyFont="1" applyFill="1" applyBorder="1" applyAlignment="1" applyProtection="1">
      <alignment vertical="center"/>
    </xf>
    <xf numFmtId="2" fontId="9" fillId="0" borderId="1" xfId="1" applyNumberFormat="1" applyFont="1" applyFill="1" applyBorder="1" applyAlignment="1">
      <alignment vertical="center"/>
    </xf>
    <xf numFmtId="14" fontId="9" fillId="0" borderId="1" xfId="1" applyNumberFormat="1" applyFont="1" applyFill="1" applyBorder="1" applyAlignment="1">
      <alignment horizontal="center" vertical="center"/>
    </xf>
    <xf numFmtId="0" fontId="9" fillId="0" borderId="0" xfId="1" applyFont="1" applyFill="1" applyAlignment="1">
      <alignment wrapText="1"/>
    </xf>
    <xf numFmtId="2" fontId="9" fillId="0" borderId="0" xfId="1" applyNumberFormat="1" applyFont="1" applyFill="1"/>
    <xf numFmtId="165" fontId="9" fillId="0" borderId="0" xfId="3" applyFont="1" applyFill="1" applyBorder="1"/>
    <xf numFmtId="164" fontId="9" fillId="0" borderId="0" xfId="1" applyNumberFormat="1" applyFont="1" applyFill="1"/>
    <xf numFmtId="44" fontId="9" fillId="0" borderId="1" xfId="6" applyFont="1" applyFill="1" applyBorder="1" applyAlignment="1" applyProtection="1">
      <alignment vertical="center"/>
    </xf>
    <xf numFmtId="2" fontId="9" fillId="0" borderId="0" xfId="1" applyNumberFormat="1" applyFont="1" applyFill="1" applyAlignment="1">
      <alignment horizontal="left" vertical="top" wrapText="1"/>
    </xf>
    <xf numFmtId="44" fontId="9" fillId="0" borderId="1" xfId="6" applyFont="1" applyFill="1" applyBorder="1" applyAlignment="1">
      <alignment horizontal="center" vertical="center"/>
    </xf>
    <xf numFmtId="165" fontId="9" fillId="0" borderId="0" xfId="1" applyNumberFormat="1" applyFont="1" applyFill="1"/>
    <xf numFmtId="1" fontId="9" fillId="0" borderId="1" xfId="1" applyNumberFormat="1" applyFont="1" applyFill="1" applyBorder="1" applyAlignment="1">
      <alignment horizontal="center" vertical="center" wrapText="1"/>
    </xf>
    <xf numFmtId="172" fontId="10" fillId="0" borderId="1" xfId="6" applyNumberFormat="1" applyFont="1" applyBorder="1" applyAlignment="1">
      <alignment horizontal="center" vertical="center"/>
    </xf>
    <xf numFmtId="0" fontId="10" fillId="0" borderId="13" xfId="1" applyFont="1" applyBorder="1" applyAlignment="1">
      <alignment horizontal="center" vertical="center"/>
    </xf>
    <xf numFmtId="44" fontId="9" fillId="0" borderId="1" xfId="6" applyFont="1" applyBorder="1" applyAlignment="1">
      <alignment horizontal="center" vertical="center"/>
    </xf>
    <xf numFmtId="44" fontId="10" fillId="0" borderId="1" xfId="1" applyNumberFormat="1" applyFont="1" applyBorder="1" applyAlignment="1">
      <alignment horizontal="center" vertical="center"/>
    </xf>
    <xf numFmtId="172" fontId="9" fillId="0" borderId="1" xfId="6" applyNumberFormat="1" applyFont="1" applyBorder="1" applyAlignment="1">
      <alignment vertical="center" wrapText="1"/>
    </xf>
    <xf numFmtId="39" fontId="9" fillId="0" borderId="1" xfId="1" applyNumberFormat="1" applyFont="1" applyBorder="1" applyAlignment="1">
      <alignment vertical="center"/>
    </xf>
    <xf numFmtId="44" fontId="10" fillId="0" borderId="1" xfId="6" applyFont="1" applyBorder="1" applyAlignment="1">
      <alignment horizontal="center" vertical="top" wrapText="1"/>
    </xf>
    <xf numFmtId="37" fontId="10" fillId="0" borderId="1" xfId="1" applyNumberFormat="1" applyFont="1" applyBorder="1" applyAlignment="1">
      <alignment horizontal="center" vertical="top"/>
    </xf>
    <xf numFmtId="0" fontId="9" fillId="0" borderId="1" xfId="1" applyFont="1" applyFill="1" applyBorder="1" applyAlignment="1">
      <alignment horizontal="center" vertical="center"/>
    </xf>
    <xf numFmtId="172" fontId="9" fillId="0" borderId="1" xfId="6" applyNumberFormat="1" applyFont="1" applyBorder="1" applyAlignment="1">
      <alignment horizontal="center" vertical="center"/>
    </xf>
    <xf numFmtId="172" fontId="9" fillId="0" borderId="0" xfId="6" applyNumberFormat="1" applyFont="1" applyAlignment="1">
      <alignment vertical="center"/>
    </xf>
    <xf numFmtId="0" fontId="10" fillId="0" borderId="0" xfId="1" applyFont="1" applyAlignment="1">
      <alignment vertical="center"/>
    </xf>
    <xf numFmtId="10" fontId="9" fillId="0" borderId="1" xfId="2" applyNumberFormat="1" applyFont="1" applyBorder="1" applyAlignment="1">
      <alignment vertical="center"/>
    </xf>
    <xf numFmtId="0" fontId="9" fillId="0" borderId="8" xfId="1" applyFont="1" applyBorder="1" applyAlignment="1">
      <alignment vertical="center"/>
    </xf>
    <xf numFmtId="0" fontId="9" fillId="0" borderId="0" xfId="1" applyFont="1" applyAlignment="1">
      <alignment horizontal="center" vertical="center"/>
    </xf>
    <xf numFmtId="0" fontId="9" fillId="0" borderId="1" xfId="1" applyFont="1" applyBorder="1" applyAlignment="1">
      <alignment wrapText="1"/>
    </xf>
    <xf numFmtId="0" fontId="10" fillId="0" borderId="1" xfId="1" applyFont="1" applyBorder="1" applyAlignment="1">
      <alignment horizontal="left" vertical="top" wrapText="1"/>
    </xf>
    <xf numFmtId="44" fontId="10" fillId="0" borderId="1" xfId="6" applyFont="1" applyBorder="1" applyAlignment="1" applyProtection="1">
      <alignment vertical="center"/>
    </xf>
    <xf numFmtId="2" fontId="9" fillId="0" borderId="10" xfId="1" applyNumberFormat="1" applyFont="1" applyBorder="1" applyAlignment="1">
      <alignment vertical="center"/>
    </xf>
    <xf numFmtId="39" fontId="9" fillId="0" borderId="10" xfId="1" applyNumberFormat="1" applyFont="1" applyBorder="1" applyAlignment="1">
      <alignment vertical="center"/>
    </xf>
    <xf numFmtId="172" fontId="9" fillId="0" borderId="14" xfId="6" applyNumberFormat="1" applyFont="1" applyBorder="1" applyAlignment="1">
      <alignment horizontal="left" vertical="center"/>
    </xf>
    <xf numFmtId="172" fontId="10" fillId="0" borderId="14" xfId="6" applyNumberFormat="1" applyFont="1" applyBorder="1" applyAlignment="1">
      <alignment horizontal="left" vertical="center"/>
    </xf>
    <xf numFmtId="172" fontId="9" fillId="0" borderId="1" xfId="6" applyNumberFormat="1" applyFont="1" applyBorder="1" applyAlignment="1">
      <alignment horizontal="center" vertical="center" wrapText="1"/>
    </xf>
    <xf numFmtId="1" fontId="10" fillId="0" borderId="1" xfId="6" applyNumberFormat="1" applyFont="1" applyBorder="1" applyAlignment="1">
      <alignment horizontal="center" vertical="center"/>
    </xf>
    <xf numFmtId="1" fontId="9" fillId="0" borderId="1" xfId="6" applyNumberFormat="1" applyFont="1" applyBorder="1" applyAlignment="1" applyProtection="1">
      <alignment horizontal="center" vertical="center"/>
    </xf>
    <xf numFmtId="172" fontId="9" fillId="0" borderId="0" xfId="6" applyNumberFormat="1" applyFont="1" applyFill="1" applyAlignment="1">
      <alignment horizontal="center" vertical="center"/>
    </xf>
    <xf numFmtId="0" fontId="9" fillId="0" borderId="1" xfId="1" applyFont="1" applyFill="1" applyBorder="1" applyAlignment="1">
      <alignment vertical="center"/>
    </xf>
    <xf numFmtId="0" fontId="9" fillId="0" borderId="1" xfId="1" applyFont="1" applyFill="1" applyBorder="1" applyAlignment="1">
      <alignment horizontal="center" vertical="center" wrapText="1"/>
    </xf>
    <xf numFmtId="0" fontId="9" fillId="0" borderId="8" xfId="1" applyFont="1" applyFill="1" applyBorder="1"/>
    <xf numFmtId="2" fontId="10" fillId="0" borderId="0" xfId="1" applyNumberFormat="1" applyFont="1" applyFill="1" applyAlignment="1">
      <alignment horizontal="center" vertical="center"/>
    </xf>
    <xf numFmtId="0" fontId="9" fillId="0" borderId="0" xfId="1" applyFont="1" applyFill="1" applyAlignment="1">
      <alignment horizontal="center"/>
    </xf>
    <xf numFmtId="166" fontId="9" fillId="0" borderId="1" xfId="1" applyNumberFormat="1" applyFont="1" applyFill="1" applyBorder="1" applyAlignment="1">
      <alignment horizontal="center" vertical="center" wrapText="1"/>
    </xf>
    <xf numFmtId="2" fontId="9" fillId="0" borderId="0" xfId="1" applyNumberFormat="1" applyFont="1" applyFill="1" applyAlignment="1">
      <alignment vertical="center" wrapText="1"/>
    </xf>
    <xf numFmtId="3" fontId="9" fillId="0" borderId="1" xfId="1" applyNumberFormat="1" applyFont="1" applyFill="1" applyBorder="1" applyAlignment="1">
      <alignment horizontal="center" vertical="center"/>
    </xf>
    <xf numFmtId="0" fontId="10" fillId="0" borderId="13" xfId="1" applyFont="1" applyFill="1" applyBorder="1" applyAlignment="1">
      <alignment vertical="center"/>
    </xf>
    <xf numFmtId="0" fontId="10" fillId="0" borderId="12" xfId="1" applyFont="1" applyFill="1" applyBorder="1" applyAlignment="1">
      <alignment vertical="center"/>
    </xf>
    <xf numFmtId="169" fontId="9" fillId="0" borderId="1" xfId="3" applyNumberFormat="1" applyFont="1" applyFill="1" applyBorder="1" applyAlignment="1">
      <alignment horizontal="center" vertical="center"/>
    </xf>
    <xf numFmtId="2" fontId="9" fillId="0" borderId="0" xfId="1" applyNumberFormat="1" applyFont="1" applyFill="1" applyAlignment="1">
      <alignment vertical="center"/>
    </xf>
    <xf numFmtId="2" fontId="9" fillId="0" borderId="0" xfId="1" applyNumberFormat="1" applyFont="1" applyFill="1" applyAlignment="1">
      <alignment horizontal="left" vertical="center" wrapText="1"/>
    </xf>
    <xf numFmtId="0" fontId="10" fillId="0" borderId="1" xfId="1" applyFont="1" applyFill="1" applyBorder="1" applyAlignment="1">
      <alignment horizontal="left" vertical="center"/>
    </xf>
    <xf numFmtId="0" fontId="11" fillId="0" borderId="1" xfId="0" applyFont="1" applyFill="1" applyBorder="1" applyAlignment="1">
      <alignment horizontal="left" vertical="center" wrapText="1"/>
    </xf>
    <xf numFmtId="172" fontId="10" fillId="0" borderId="0" xfId="6" applyNumberFormat="1" applyFont="1" applyFill="1" applyBorder="1" applyAlignment="1">
      <alignment horizontal="left" vertical="center" wrapText="1"/>
    </xf>
    <xf numFmtId="172" fontId="10" fillId="0" borderId="0" xfId="6" applyNumberFormat="1" applyFont="1" applyFill="1" applyBorder="1" applyAlignment="1">
      <alignment horizontal="left" vertical="top" wrapText="1"/>
    </xf>
    <xf numFmtId="0" fontId="10" fillId="0" borderId="8" xfId="1" applyFont="1" applyFill="1" applyBorder="1" applyAlignment="1">
      <alignment horizontal="left" vertical="top" wrapText="1"/>
    </xf>
    <xf numFmtId="2" fontId="9" fillId="0" borderId="13" xfId="1" applyNumberFormat="1" applyFont="1" applyFill="1" applyBorder="1" applyAlignment="1">
      <alignment horizontal="left" vertical="center" wrapText="1"/>
    </xf>
    <xf numFmtId="2" fontId="9" fillId="0" borderId="12" xfId="1" applyNumberFormat="1" applyFont="1" applyFill="1" applyBorder="1" applyAlignment="1">
      <alignment horizontal="left" vertical="center" wrapText="1"/>
    </xf>
    <xf numFmtId="2" fontId="9" fillId="0" borderId="11" xfId="1" applyNumberFormat="1" applyFont="1" applyFill="1" applyBorder="1" applyAlignment="1">
      <alignment horizontal="left" vertical="center" wrapText="1"/>
    </xf>
    <xf numFmtId="0" fontId="9" fillId="0" borderId="0" xfId="1" applyFont="1" applyFill="1" applyAlignment="1">
      <alignment horizontal="left" wrapText="1"/>
    </xf>
    <xf numFmtId="172" fontId="10" fillId="0" borderId="14" xfId="6" applyNumberFormat="1" applyFont="1" applyFill="1" applyBorder="1" applyAlignment="1">
      <alignment horizontal="center" vertical="center"/>
    </xf>
    <xf numFmtId="0" fontId="10" fillId="0" borderId="1" xfId="1" applyFont="1" applyFill="1" applyBorder="1" applyAlignment="1">
      <alignment horizontal="center" vertical="center" wrapText="1"/>
    </xf>
    <xf numFmtId="172" fontId="9" fillId="0" borderId="11" xfId="6" applyNumberFormat="1" applyFont="1" applyFill="1" applyBorder="1" applyAlignment="1" applyProtection="1">
      <alignment vertical="center"/>
    </xf>
    <xf numFmtId="172" fontId="9" fillId="0" borderId="1" xfId="6" applyNumberFormat="1" applyFont="1" applyFill="1" applyBorder="1"/>
    <xf numFmtId="172" fontId="11" fillId="0" borderId="1" xfId="6" applyNumberFormat="1" applyFont="1" applyFill="1" applyBorder="1" applyAlignment="1" applyProtection="1">
      <alignment vertical="center"/>
    </xf>
    <xf numFmtId="0" fontId="9" fillId="3" borderId="0" xfId="1" applyFont="1" applyFill="1"/>
    <xf numFmtId="172" fontId="9" fillId="0" borderId="1" xfId="6" applyNumberFormat="1" applyFont="1" applyFill="1" applyBorder="1" applyAlignment="1" applyProtection="1">
      <alignment horizontal="center" vertical="center"/>
    </xf>
    <xf numFmtId="172" fontId="9" fillId="0" borderId="1" xfId="2" applyNumberFormat="1" applyFont="1" applyFill="1" applyBorder="1" applyAlignment="1">
      <alignment vertical="center"/>
    </xf>
    <xf numFmtId="172" fontId="9" fillId="0" borderId="0" xfId="1" applyNumberFormat="1" applyFont="1" applyFill="1"/>
    <xf numFmtId="172" fontId="9" fillId="0" borderId="11" xfId="6" applyNumberFormat="1" applyFont="1" applyFill="1" applyBorder="1" applyAlignment="1">
      <alignment vertical="center"/>
    </xf>
    <xf numFmtId="0" fontId="9" fillId="0" borderId="9" xfId="1" applyFont="1" applyFill="1" applyBorder="1"/>
    <xf numFmtId="168" fontId="9" fillId="0" borderId="0" xfId="1" applyNumberFormat="1" applyFont="1" applyFill="1"/>
    <xf numFmtId="39" fontId="9" fillId="0" borderId="0" xfId="1" applyNumberFormat="1" applyFont="1" applyFill="1"/>
    <xf numFmtId="39" fontId="9" fillId="0" borderId="8" xfId="1" applyNumberFormat="1" applyFont="1" applyFill="1" applyBorder="1"/>
    <xf numFmtId="172" fontId="10" fillId="0" borderId="1" xfId="6" applyNumberFormat="1" applyFont="1" applyFill="1" applyBorder="1" applyAlignment="1">
      <alignment horizontal="center" vertical="center" wrapText="1"/>
    </xf>
    <xf numFmtId="172" fontId="10" fillId="0" borderId="1" xfId="6" applyNumberFormat="1" applyFont="1" applyFill="1" applyBorder="1" applyAlignment="1">
      <alignment horizontal="left" vertical="center"/>
    </xf>
    <xf numFmtId="37" fontId="10" fillId="0" borderId="1" xfId="1" applyNumberFormat="1" applyFont="1" applyFill="1" applyBorder="1" applyAlignment="1">
      <alignment horizontal="center" vertical="center"/>
    </xf>
    <xf numFmtId="0" fontId="11" fillId="0" borderId="0" xfId="0" applyFont="1" applyFill="1"/>
    <xf numFmtId="0" fontId="11" fillId="2" borderId="12"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0" xfId="1" applyFont="1" applyFill="1" applyBorder="1" applyAlignment="1">
      <alignment horizontal="left" vertical="center" wrapText="1"/>
    </xf>
    <xf numFmtId="0" fontId="9" fillId="2" borderId="14"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3" xfId="1" applyFont="1" applyFill="1" applyBorder="1" applyAlignment="1">
      <alignment horizontal="left" vertical="center"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left" vertical="top" wrapText="1"/>
    </xf>
    <xf numFmtId="0" fontId="11" fillId="2" borderId="1" xfId="1" applyFont="1" applyFill="1" applyBorder="1" applyAlignment="1">
      <alignment horizontal="left" vertical="center" wrapText="1"/>
    </xf>
    <xf numFmtId="0" fontId="9" fillId="2" borderId="1" xfId="1" applyFont="1" applyFill="1" applyBorder="1" applyAlignment="1">
      <alignment horizontal="center" vertical="center" wrapText="1"/>
    </xf>
    <xf numFmtId="0" fontId="11" fillId="0" borderId="3" xfId="1" applyFont="1" applyBorder="1" applyAlignment="1">
      <alignment horizontal="left"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9" fillId="0" borderId="1"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11" fillId="2" borderId="0" xfId="1" applyFont="1" applyFill="1" applyAlignment="1">
      <alignment horizontal="left" vertical="top" wrapText="1"/>
    </xf>
    <xf numFmtId="0" fontId="10" fillId="2" borderId="1" xfId="1" applyFont="1" applyFill="1" applyBorder="1" applyAlignment="1">
      <alignment horizontal="left" vertical="top" wrapText="1"/>
    </xf>
    <xf numFmtId="0" fontId="9" fillId="2" borderId="1" xfId="1" applyFont="1" applyFill="1" applyBorder="1" applyAlignment="1">
      <alignment horizontal="left" vertical="top"/>
    </xf>
    <xf numFmtId="0" fontId="9" fillId="2" borderId="14" xfId="1" applyFont="1" applyFill="1" applyBorder="1" applyAlignment="1">
      <alignment horizontal="left" vertical="top" wrapText="1"/>
    </xf>
    <xf numFmtId="0" fontId="9" fillId="2" borderId="10" xfId="1" applyFont="1" applyFill="1" applyBorder="1" applyAlignment="1">
      <alignment horizontal="left" vertical="top" wrapText="1"/>
    </xf>
    <xf numFmtId="0" fontId="10" fillId="2" borderId="14" xfId="1" applyFont="1" applyFill="1" applyBorder="1" applyAlignment="1">
      <alignment horizontal="left" vertical="center" wrapText="1"/>
    </xf>
    <xf numFmtId="0" fontId="10" fillId="2" borderId="10" xfId="1" applyFont="1" applyFill="1" applyBorder="1" applyAlignment="1">
      <alignment horizontal="left" vertical="center" wrapText="1"/>
    </xf>
    <xf numFmtId="0" fontId="10" fillId="2" borderId="14" xfId="1" applyFont="1" applyFill="1" applyBorder="1" applyAlignment="1">
      <alignment horizontal="left" vertical="top" wrapText="1"/>
    </xf>
    <xf numFmtId="0" fontId="10" fillId="2" borderId="10" xfId="1" applyFont="1" applyFill="1" applyBorder="1" applyAlignment="1">
      <alignment horizontal="left" vertical="top" wrapText="1"/>
    </xf>
    <xf numFmtId="167" fontId="10" fillId="0" borderId="1" xfId="1" applyNumberFormat="1" applyFont="1" applyBorder="1" applyAlignment="1">
      <alignment horizontal="left" vertical="top"/>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1" xfId="1" applyNumberFormat="1" applyFont="1" applyBorder="1" applyAlignment="1">
      <alignment horizontal="left" vertical="center"/>
    </xf>
    <xf numFmtId="2" fontId="10" fillId="0" borderId="1" xfId="1" applyNumberFormat="1" applyFont="1" applyBorder="1" applyAlignment="1">
      <alignment horizontal="left" vertical="center"/>
    </xf>
    <xf numFmtId="0" fontId="10" fillId="0" borderId="1" xfId="1" applyFont="1" applyBorder="1" applyAlignment="1">
      <alignment horizontal="left" vertical="top"/>
    </xf>
    <xf numFmtId="168" fontId="10" fillId="0" borderId="1" xfId="1" applyNumberFormat="1" applyFont="1" applyBorder="1" applyAlignment="1">
      <alignment horizontal="left" vertical="center"/>
    </xf>
    <xf numFmtId="0" fontId="10" fillId="0" borderId="1" xfId="1" applyFont="1" applyBorder="1" applyAlignment="1">
      <alignment horizontal="left" vertical="top" wrapText="1"/>
    </xf>
    <xf numFmtId="0" fontId="10" fillId="0" borderId="1" xfId="1" applyFont="1" applyBorder="1" applyAlignment="1">
      <alignment horizontal="center" vertical="center" wrapText="1"/>
    </xf>
    <xf numFmtId="168" fontId="10" fillId="0" borderId="1" xfId="1" applyNumberFormat="1" applyFont="1" applyBorder="1" applyAlignment="1">
      <alignment horizontal="center" vertical="top"/>
    </xf>
    <xf numFmtId="9" fontId="9" fillId="0" borderId="14" xfId="5" applyFont="1" applyFill="1" applyBorder="1" applyAlignment="1" applyProtection="1">
      <alignment horizontal="center" vertical="center" wrapText="1"/>
    </xf>
    <xf numFmtId="9" fontId="9" fillId="0" borderId="10" xfId="5" applyFont="1" applyFill="1" applyBorder="1" applyAlignment="1" applyProtection="1">
      <alignment horizontal="center" vertical="center" wrapText="1"/>
    </xf>
    <xf numFmtId="9" fontId="9" fillId="0" borderId="14" xfId="5" applyFont="1" applyFill="1" applyBorder="1" applyAlignment="1" applyProtection="1">
      <alignment horizontal="center" vertical="center"/>
    </xf>
    <xf numFmtId="9" fontId="9" fillId="0" borderId="10" xfId="5" applyFont="1" applyFill="1" applyBorder="1" applyAlignment="1" applyProtection="1">
      <alignment horizontal="center" vertical="center"/>
    </xf>
    <xf numFmtId="9" fontId="9" fillId="0" borderId="14" xfId="5" applyFont="1" applyFill="1" applyBorder="1" applyAlignment="1">
      <alignment horizontal="center" vertical="center"/>
    </xf>
    <xf numFmtId="9" fontId="9" fillId="0" borderId="10" xfId="5"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 xfId="1" applyFont="1" applyFill="1" applyBorder="1" applyAlignment="1">
      <alignment horizontal="left" vertical="top" wrapText="1"/>
    </xf>
    <xf numFmtId="0" fontId="9" fillId="0" borderId="1" xfId="1" applyFont="1" applyFill="1" applyBorder="1" applyAlignment="1">
      <alignment horizontal="center"/>
    </xf>
    <xf numFmtId="0" fontId="10" fillId="0" borderId="13" xfId="1" applyFont="1" applyFill="1" applyBorder="1" applyAlignment="1">
      <alignment horizontal="center" vertical="center"/>
    </xf>
    <xf numFmtId="9" fontId="9" fillId="2" borderId="1" xfId="5" applyFont="1" applyFill="1" applyBorder="1" applyAlignment="1" applyProtection="1">
      <alignment horizontal="center" vertical="center"/>
    </xf>
    <xf numFmtId="9" fontId="9" fillId="2" borderId="1" xfId="5" applyFont="1" applyFill="1" applyBorder="1" applyAlignment="1">
      <alignment horizontal="center" vertical="center"/>
    </xf>
    <xf numFmtId="9" fontId="9" fillId="2" borderId="14" xfId="5" applyFont="1" applyFill="1" applyBorder="1" applyAlignment="1" applyProtection="1">
      <alignment horizontal="center" vertical="center"/>
    </xf>
    <xf numFmtId="9" fontId="9" fillId="2" borderId="10" xfId="5" applyFont="1" applyFill="1" applyBorder="1" applyAlignment="1" applyProtection="1">
      <alignment horizontal="center" vertical="center"/>
    </xf>
    <xf numFmtId="9" fontId="9" fillId="2" borderId="14" xfId="5" applyFont="1" applyFill="1" applyBorder="1" applyAlignment="1">
      <alignment horizontal="center" vertical="center"/>
    </xf>
    <xf numFmtId="9" fontId="9" fillId="2" borderId="10" xfId="5" applyFont="1" applyFill="1" applyBorder="1" applyAlignment="1">
      <alignment horizontal="center" vertical="center"/>
    </xf>
    <xf numFmtId="0" fontId="13" fillId="2" borderId="1" xfId="1" applyFont="1" applyFill="1" applyBorder="1" applyAlignment="1">
      <alignment horizontal="left" vertical="center" wrapText="1"/>
    </xf>
    <xf numFmtId="0" fontId="11" fillId="2" borderId="1" xfId="1" applyFont="1" applyFill="1" applyBorder="1" applyAlignment="1">
      <alignment horizontal="left" vertical="center"/>
    </xf>
    <xf numFmtId="2" fontId="9" fillId="0" borderId="0" xfId="1" applyNumberFormat="1" applyFont="1" applyAlignment="1">
      <alignment horizontal="left" vertical="top" wrapText="1"/>
    </xf>
    <xf numFmtId="2" fontId="10" fillId="0" borderId="1" xfId="5" applyNumberFormat="1" applyFont="1" applyBorder="1" applyAlignment="1">
      <alignment horizontal="center" vertical="center" wrapText="1"/>
    </xf>
    <xf numFmtId="2" fontId="10" fillId="0" borderId="1" xfId="5" applyNumberFormat="1" applyFont="1" applyBorder="1" applyAlignment="1">
      <alignment horizontal="center" vertical="center"/>
    </xf>
    <xf numFmtId="0" fontId="10" fillId="0" borderId="1" xfId="1" applyFont="1" applyBorder="1" applyAlignment="1">
      <alignment horizontal="center" vertical="center"/>
    </xf>
    <xf numFmtId="172" fontId="10" fillId="0" borderId="1" xfId="6"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1" applyFont="1" applyBorder="1" applyAlignment="1">
      <alignment horizontal="center" vertical="center" wrapText="1"/>
    </xf>
    <xf numFmtId="2" fontId="10" fillId="0" borderId="0" xfId="1" applyNumberFormat="1" applyFont="1" applyFill="1" applyAlignment="1">
      <alignment horizontal="center" vertical="center" wrapText="1"/>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2" fontId="10" fillId="0" borderId="1" xfId="1" applyNumberFormat="1" applyFont="1" applyFill="1" applyBorder="1" applyAlignment="1">
      <alignment horizontal="center" vertical="center"/>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10" fontId="9" fillId="0" borderId="13" xfId="2" applyNumberFormat="1" applyFont="1" applyFill="1" applyBorder="1" applyAlignment="1">
      <alignment horizontal="center" vertical="center"/>
    </xf>
    <xf numFmtId="10" fontId="9" fillId="0" borderId="12" xfId="2" applyNumberFormat="1" applyFont="1" applyFill="1" applyBorder="1" applyAlignment="1">
      <alignment horizontal="center" vertical="center"/>
    </xf>
    <xf numFmtId="10" fontId="9" fillId="0" borderId="11" xfId="2" applyNumberFormat="1" applyFont="1" applyFill="1" applyBorder="1" applyAlignment="1">
      <alignment horizontal="center" vertical="center"/>
    </xf>
    <xf numFmtId="2" fontId="10" fillId="0" borderId="0" xfId="1" applyNumberFormat="1" applyFont="1" applyAlignment="1">
      <alignment horizontal="center" vertical="center"/>
    </xf>
    <xf numFmtId="0" fontId="9" fillId="0" borderId="0" xfId="1" applyFont="1" applyAlignment="1">
      <alignment horizontal="center"/>
    </xf>
    <xf numFmtId="0" fontId="10" fillId="0" borderId="6" xfId="1" applyFont="1" applyFill="1" applyBorder="1" applyAlignment="1">
      <alignment horizontal="left" vertical="center"/>
    </xf>
    <xf numFmtId="0" fontId="10" fillId="0" borderId="7" xfId="1" applyFont="1" applyBorder="1" applyAlignment="1">
      <alignment horizontal="left" vertical="center" wrapText="1"/>
    </xf>
    <xf numFmtId="0" fontId="10" fillId="0" borderId="6" xfId="1" applyFont="1" applyBorder="1" applyAlignment="1">
      <alignment horizontal="left" vertical="center" wrapText="1"/>
    </xf>
    <xf numFmtId="0" fontId="10" fillId="0" borderId="5" xfId="1" applyFont="1" applyBorder="1" applyAlignment="1">
      <alignment horizontal="left" vertical="center" wrapText="1"/>
    </xf>
    <xf numFmtId="0" fontId="10" fillId="0" borderId="9" xfId="1" applyFont="1" applyBorder="1" applyAlignment="1">
      <alignment horizontal="left" vertical="center" wrapText="1"/>
    </xf>
    <xf numFmtId="0" fontId="10" fillId="0" borderId="0" xfId="1" applyFont="1" applyAlignment="1">
      <alignment horizontal="left" vertical="center" wrapText="1"/>
    </xf>
    <xf numFmtId="0" fontId="10" fillId="0" borderId="8" xfId="1" applyFont="1" applyBorder="1" applyAlignment="1">
      <alignment horizontal="left" vertical="center" wrapText="1"/>
    </xf>
    <xf numFmtId="0" fontId="10" fillId="0" borderId="4" xfId="1" applyFont="1" applyBorder="1" applyAlignment="1">
      <alignment horizontal="left" vertical="center" wrapText="1"/>
    </xf>
    <xf numFmtId="0" fontId="10" fillId="0" borderId="3" xfId="1" applyFont="1" applyBorder="1" applyAlignment="1">
      <alignment horizontal="left" vertical="center" wrapText="1"/>
    </xf>
    <xf numFmtId="0" fontId="10" fillId="0" borderId="2" xfId="1" applyFont="1" applyBorder="1" applyAlignment="1">
      <alignment horizontal="left" vertical="center" wrapText="1"/>
    </xf>
    <xf numFmtId="2" fontId="10" fillId="0" borderId="13" xfId="1" applyNumberFormat="1" applyFont="1" applyFill="1" applyBorder="1" applyAlignment="1">
      <alignment horizontal="center" vertical="center" wrapText="1"/>
    </xf>
    <xf numFmtId="2" fontId="10" fillId="0" borderId="12" xfId="1" applyNumberFormat="1" applyFont="1" applyFill="1" applyBorder="1" applyAlignment="1">
      <alignment horizontal="center" vertical="center" wrapText="1"/>
    </xf>
    <xf numFmtId="2" fontId="10" fillId="0" borderId="11" xfId="1" applyNumberFormat="1" applyFont="1" applyFill="1" applyBorder="1" applyAlignment="1">
      <alignment horizontal="center" vertical="center" wrapText="1"/>
    </xf>
    <xf numFmtId="2" fontId="9" fillId="0" borderId="13" xfId="1" applyNumberFormat="1" applyFont="1" applyBorder="1" applyAlignment="1">
      <alignment horizontal="center" vertical="center" wrapText="1"/>
    </xf>
    <xf numFmtId="2" fontId="9" fillId="0" borderId="12" xfId="1" applyNumberFormat="1" applyFont="1" applyBorder="1" applyAlignment="1">
      <alignment horizontal="center" vertical="center" wrapText="1"/>
    </xf>
    <xf numFmtId="2" fontId="9" fillId="0" borderId="11" xfId="1" applyNumberFormat="1" applyFont="1" applyBorder="1" applyAlignment="1">
      <alignment horizontal="center" vertical="center" wrapText="1"/>
    </xf>
    <xf numFmtId="0" fontId="10" fillId="0" borderId="13"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Fill="1" applyBorder="1" applyAlignment="1">
      <alignment horizontal="left" vertical="center"/>
    </xf>
    <xf numFmtId="2" fontId="9" fillId="0" borderId="0" xfId="1" applyNumberFormat="1" applyFont="1" applyAlignment="1">
      <alignment horizontal="left" vertical="center" wrapText="1"/>
    </xf>
    <xf numFmtId="0" fontId="9" fillId="0" borderId="12" xfId="1" applyFont="1" applyBorder="1" applyAlignment="1">
      <alignment horizontal="center" vertical="center"/>
    </xf>
    <xf numFmtId="0" fontId="9" fillId="0" borderId="11" xfId="1" applyFont="1" applyBorder="1" applyAlignment="1">
      <alignment horizontal="center" vertical="center"/>
    </xf>
    <xf numFmtId="2" fontId="9" fillId="0" borderId="13" xfId="1" applyNumberFormat="1" applyFont="1" applyBorder="1" applyAlignment="1">
      <alignment horizontal="left" vertical="center" wrapText="1"/>
    </xf>
    <xf numFmtId="2" fontId="9" fillId="0" borderId="12" xfId="1" applyNumberFormat="1" applyFont="1" applyBorder="1" applyAlignment="1">
      <alignment horizontal="left" vertical="center" wrapText="1"/>
    </xf>
    <xf numFmtId="2" fontId="9" fillId="0" borderId="11" xfId="1" applyNumberFormat="1" applyFont="1" applyBorder="1" applyAlignment="1">
      <alignment horizontal="left"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0" fontId="9" fillId="0" borderId="7"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2" fontId="9" fillId="0" borderId="7" xfId="5" applyNumberFormat="1" applyFont="1" applyBorder="1" applyAlignment="1">
      <alignment horizontal="center"/>
    </xf>
    <xf numFmtId="2" fontId="9" fillId="0" borderId="5" xfId="5" applyNumberFormat="1" applyFont="1" applyBorder="1" applyAlignment="1">
      <alignment horizontal="center"/>
    </xf>
    <xf numFmtId="2" fontId="9" fillId="0" borderId="9" xfId="5" applyNumberFormat="1" applyFont="1" applyBorder="1" applyAlignment="1">
      <alignment horizontal="center"/>
    </xf>
    <xf numFmtId="2" fontId="9" fillId="0" borderId="8" xfId="5" applyNumberFormat="1" applyFont="1" applyBorder="1" applyAlignment="1">
      <alignment horizontal="center"/>
    </xf>
    <xf numFmtId="2" fontId="9" fillId="0" borderId="4" xfId="5" applyNumberFormat="1" applyFont="1" applyBorder="1" applyAlignment="1">
      <alignment horizontal="center"/>
    </xf>
    <xf numFmtId="2" fontId="9" fillId="0" borderId="2" xfId="5" applyNumberFormat="1" applyFont="1" applyBorder="1" applyAlignment="1">
      <alignment horizontal="center"/>
    </xf>
    <xf numFmtId="0" fontId="9" fillId="0" borderId="1" xfId="1" applyFont="1" applyBorder="1" applyAlignment="1">
      <alignment horizontal="center"/>
    </xf>
    <xf numFmtId="0" fontId="10" fillId="0" borderId="13"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center" vertical="center"/>
    </xf>
    <xf numFmtId="0" fontId="10" fillId="0" borderId="11" xfId="1" applyFont="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0" xfId="1" applyFont="1" applyBorder="1" applyAlignment="1">
      <alignment horizontal="center" vertical="center" wrapText="1"/>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9" fillId="0" borderId="7" xfId="1" applyFont="1" applyBorder="1" applyAlignment="1">
      <alignment horizontal="center"/>
    </xf>
    <xf numFmtId="0" fontId="9" fillId="0" borderId="5" xfId="1" applyFont="1" applyBorder="1" applyAlignment="1">
      <alignment horizontal="center"/>
    </xf>
    <xf numFmtId="0" fontId="9" fillId="0" borderId="9" xfId="1" applyFont="1" applyBorder="1" applyAlignment="1">
      <alignment horizontal="center"/>
    </xf>
    <xf numFmtId="0" fontId="9" fillId="0" borderId="8" xfId="1" applyFont="1" applyBorder="1" applyAlignment="1">
      <alignment horizontal="center"/>
    </xf>
    <xf numFmtId="0" fontId="9" fillId="0" borderId="4" xfId="1" applyFont="1" applyBorder="1" applyAlignment="1">
      <alignment horizontal="center"/>
    </xf>
    <xf numFmtId="0" fontId="9" fillId="0" borderId="2" xfId="1" applyFont="1" applyBorder="1" applyAlignment="1">
      <alignment horizontal="center"/>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10" fillId="0" borderId="6" xfId="1" applyFont="1" applyBorder="1" applyAlignment="1">
      <alignment horizontal="left"/>
    </xf>
    <xf numFmtId="0" fontId="9" fillId="0" borderId="7" xfId="1" applyFont="1" applyBorder="1" applyAlignment="1">
      <alignment horizontal="center" vertical="center" wrapText="1"/>
    </xf>
    <xf numFmtId="0" fontId="9" fillId="0" borderId="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8" xfId="1" applyFont="1" applyBorder="1" applyAlignment="1">
      <alignment horizontal="center"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2" fontId="10"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10" fontId="9" fillId="0" borderId="13" xfId="2" applyNumberFormat="1" applyFont="1" applyBorder="1" applyAlignment="1">
      <alignment horizontal="center" vertical="center"/>
    </xf>
    <xf numFmtId="10" fontId="9" fillId="0" borderId="12" xfId="2" applyNumberFormat="1" applyFont="1" applyBorder="1" applyAlignment="1">
      <alignment horizontal="center" vertical="center"/>
    </xf>
    <xf numFmtId="10" fontId="9" fillId="0" borderId="11" xfId="2" applyNumberFormat="1" applyFont="1" applyBorder="1" applyAlignment="1">
      <alignment horizontal="center" vertical="center"/>
    </xf>
    <xf numFmtId="172" fontId="10" fillId="0" borderId="1" xfId="6" applyNumberFormat="1" applyFont="1" applyBorder="1" applyAlignment="1">
      <alignment horizontal="center" vertical="center" wrapText="1"/>
    </xf>
    <xf numFmtId="0" fontId="10" fillId="0" borderId="1" xfId="1" applyFont="1" applyBorder="1" applyAlignment="1">
      <alignment horizontal="center"/>
    </xf>
    <xf numFmtId="0" fontId="9" fillId="0" borderId="1" xfId="1" applyFont="1" applyBorder="1" applyAlignment="1">
      <alignment horizontal="center" vertical="center"/>
    </xf>
    <xf numFmtId="9" fontId="9" fillId="0" borderId="1" xfId="5" applyFont="1" applyBorder="1" applyAlignment="1" applyProtection="1">
      <alignment horizontal="center" vertical="center"/>
    </xf>
    <xf numFmtId="9" fontId="9" fillId="0" borderId="1" xfId="5" applyFont="1" applyBorder="1" applyAlignment="1">
      <alignment horizontal="center" vertical="center"/>
    </xf>
    <xf numFmtId="0" fontId="11" fillId="0" borderId="12" xfId="1" applyFont="1" applyBorder="1" applyAlignment="1">
      <alignment horizontal="left" vertical="center" wrapText="1"/>
    </xf>
    <xf numFmtId="0" fontId="10" fillId="0" borderId="13" xfId="1" applyFont="1" applyBorder="1" applyAlignment="1">
      <alignment horizontal="center" vertical="center"/>
    </xf>
    <xf numFmtId="167" fontId="10" fillId="0" borderId="1" xfId="1" applyNumberFormat="1" applyFont="1" applyBorder="1" applyAlignment="1">
      <alignment horizontal="left" vertical="center"/>
    </xf>
    <xf numFmtId="0" fontId="9" fillId="0" borderId="7" xfId="1" applyFont="1" applyBorder="1" applyAlignment="1">
      <alignment horizontal="left" vertical="top" wrapText="1"/>
    </xf>
    <xf numFmtId="0" fontId="10" fillId="0" borderId="1" xfId="1" applyFont="1" applyBorder="1" applyAlignment="1">
      <alignment horizontal="left" vertical="center"/>
    </xf>
    <xf numFmtId="0" fontId="10" fillId="0" borderId="6" xfId="1" applyFont="1" applyBorder="1" applyAlignment="1">
      <alignment horizontal="left" vertical="center"/>
    </xf>
    <xf numFmtId="0" fontId="14" fillId="0" borderId="11" xfId="1" applyFont="1" applyBorder="1" applyAlignment="1">
      <alignment horizontal="left" vertical="center" wrapText="1"/>
    </xf>
    <xf numFmtId="10" fontId="9" fillId="0" borderId="13" xfId="2" applyNumberFormat="1" applyFont="1" applyBorder="1" applyAlignment="1">
      <alignment horizontal="center"/>
    </xf>
    <xf numFmtId="10" fontId="9" fillId="0" borderId="12" xfId="2" applyNumberFormat="1" applyFont="1" applyBorder="1" applyAlignment="1">
      <alignment horizontal="center"/>
    </xf>
    <xf numFmtId="10" fontId="9" fillId="0" borderId="11" xfId="2" applyNumberFormat="1" applyFont="1" applyBorder="1" applyAlignment="1">
      <alignment horizontal="center"/>
    </xf>
    <xf numFmtId="9" fontId="10" fillId="0" borderId="1" xfId="5" applyFont="1" applyBorder="1" applyAlignment="1">
      <alignment horizontal="center" vertical="center" wrapText="1"/>
    </xf>
    <xf numFmtId="2" fontId="9" fillId="0" borderId="0" xfId="1" applyNumberFormat="1" applyFont="1" applyFill="1" applyAlignment="1">
      <alignment horizontal="left" vertical="top" wrapText="1"/>
    </xf>
    <xf numFmtId="0" fontId="9" fillId="0" borderId="14"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 xfId="1" applyFont="1" applyFill="1" applyBorder="1" applyAlignment="1">
      <alignment horizontal="left" vertical="center"/>
    </xf>
    <xf numFmtId="0" fontId="9" fillId="0" borderId="3" xfId="1" applyFont="1" applyFill="1" applyBorder="1" applyAlignment="1">
      <alignment horizontal="left" vertical="center" wrapText="1"/>
    </xf>
    <xf numFmtId="9" fontId="9" fillId="0" borderId="1" xfId="5" applyFont="1" applyFill="1" applyBorder="1" applyAlignment="1" applyProtection="1">
      <alignment horizontal="center" vertical="center"/>
    </xf>
    <xf numFmtId="9" fontId="9" fillId="0" borderId="1" xfId="5" applyFont="1" applyFill="1" applyBorder="1" applyAlignment="1">
      <alignment horizontal="center" vertical="center"/>
    </xf>
    <xf numFmtId="0" fontId="9" fillId="0" borderId="15" xfId="1" applyFont="1" applyFill="1" applyBorder="1" applyAlignment="1">
      <alignment horizontal="center" vertical="center" wrapText="1"/>
    </xf>
    <xf numFmtId="0" fontId="9" fillId="0" borderId="1" xfId="1" applyFont="1" applyBorder="1" applyAlignment="1">
      <alignment horizontal="left" vertical="top"/>
    </xf>
    <xf numFmtId="0" fontId="9" fillId="0" borderId="12" xfId="1" applyFont="1" applyBorder="1" applyAlignment="1">
      <alignment horizontal="left" vertical="center" wrapText="1"/>
    </xf>
    <xf numFmtId="9" fontId="9" fillId="0" borderId="14" xfId="5" applyFont="1" applyBorder="1" applyAlignment="1">
      <alignment horizontal="center" vertical="center"/>
    </xf>
    <xf numFmtId="9" fontId="9" fillId="0" borderId="10" xfId="5" applyFont="1" applyBorder="1" applyAlignment="1">
      <alignment horizontal="center" vertical="center"/>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44" fontId="10" fillId="0" borderId="1" xfId="6" applyFont="1" applyBorder="1" applyAlignment="1">
      <alignment horizontal="center" vertical="center" wrapText="1"/>
    </xf>
    <xf numFmtId="0" fontId="10" fillId="0" borderId="12" xfId="1" applyFont="1" applyBorder="1" applyAlignment="1">
      <alignment horizontal="left" vertical="center"/>
    </xf>
    <xf numFmtId="0" fontId="10" fillId="0" borderId="1" xfId="1" applyFont="1" applyBorder="1" applyAlignment="1">
      <alignment horizontal="left" vertical="center" wrapText="1"/>
    </xf>
    <xf numFmtId="0" fontId="9" fillId="0" borderId="10" xfId="1" applyFont="1" applyBorder="1" applyAlignment="1">
      <alignment horizontal="center" vertical="center" wrapText="1"/>
    </xf>
    <xf numFmtId="0" fontId="9" fillId="0" borderId="3" xfId="1" applyFont="1" applyBorder="1" applyAlignment="1">
      <alignment horizontal="left" vertical="top" wrapText="1"/>
    </xf>
    <xf numFmtId="0" fontId="9" fillId="0" borderId="12" xfId="1" applyFont="1" applyBorder="1" applyAlignment="1">
      <alignment horizontal="left" vertical="top" wrapText="1"/>
    </xf>
    <xf numFmtId="0" fontId="9" fillId="0" borderId="3" xfId="1" applyFont="1" applyBorder="1" applyAlignment="1">
      <alignment horizontal="left" vertical="center" wrapText="1"/>
    </xf>
    <xf numFmtId="0" fontId="9" fillId="0" borderId="7" xfId="1" applyFont="1" applyBorder="1" applyAlignment="1">
      <alignment horizontal="left" vertical="center" wrapText="1"/>
    </xf>
    <xf numFmtId="0" fontId="9" fillId="0" borderId="6" xfId="1" applyFont="1" applyBorder="1" applyAlignment="1">
      <alignment horizontal="left" vertical="center" wrapText="1"/>
    </xf>
    <xf numFmtId="0" fontId="9" fillId="0" borderId="5" xfId="1" applyFont="1" applyBorder="1" applyAlignment="1">
      <alignment horizontal="left" vertical="center" wrapText="1"/>
    </xf>
    <xf numFmtId="0" fontId="9" fillId="0" borderId="4" xfId="1" applyFont="1" applyBorder="1" applyAlignment="1">
      <alignment horizontal="left" vertical="center" wrapText="1"/>
    </xf>
    <xf numFmtId="0" fontId="9" fillId="0" borderId="2" xfId="1" applyFont="1" applyBorder="1" applyAlignment="1">
      <alignment horizontal="left" vertical="center" wrapText="1"/>
    </xf>
    <xf numFmtId="168" fontId="10" fillId="0" borderId="1" xfId="1" applyNumberFormat="1" applyFont="1" applyBorder="1" applyAlignment="1">
      <alignment horizontal="center" vertical="center"/>
    </xf>
    <xf numFmtId="0" fontId="10" fillId="0" borderId="12"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2" xfId="1" applyFont="1" applyFill="1" applyBorder="1" applyAlignment="1">
      <alignment horizontal="center" vertical="center"/>
    </xf>
    <xf numFmtId="0" fontId="10" fillId="0" borderId="13" xfId="1" applyFont="1" applyFill="1" applyBorder="1" applyAlignment="1">
      <alignment horizontal="left"/>
    </xf>
    <xf numFmtId="0" fontId="10" fillId="0" borderId="12" xfId="1" applyFont="1" applyFill="1" applyBorder="1" applyAlignment="1">
      <alignment horizontal="left"/>
    </xf>
    <xf numFmtId="0" fontId="10" fillId="0" borderId="11" xfId="1" applyFont="1" applyFill="1" applyBorder="1" applyAlignment="1">
      <alignment horizontal="left"/>
    </xf>
    <xf numFmtId="0" fontId="9" fillId="0" borderId="7" xfId="1" applyFont="1" applyFill="1" applyBorder="1" applyAlignment="1">
      <alignment horizontal="center"/>
    </xf>
    <xf numFmtId="0" fontId="9" fillId="0" borderId="5" xfId="1" applyFont="1" applyFill="1" applyBorder="1" applyAlignment="1">
      <alignment horizontal="center"/>
    </xf>
    <xf numFmtId="0" fontId="9" fillId="0" borderId="9" xfId="1" applyFont="1" applyFill="1" applyBorder="1" applyAlignment="1">
      <alignment horizontal="center"/>
    </xf>
    <xf numFmtId="0" fontId="9" fillId="0" borderId="8" xfId="1" applyFont="1" applyFill="1" applyBorder="1" applyAlignment="1">
      <alignment horizontal="center"/>
    </xf>
    <xf numFmtId="0" fontId="9" fillId="0" borderId="4" xfId="1" applyFont="1" applyFill="1" applyBorder="1" applyAlignment="1">
      <alignment horizontal="center"/>
    </xf>
    <xf numFmtId="0" fontId="9" fillId="0" borderId="2" xfId="1" applyFont="1" applyFill="1" applyBorder="1" applyAlignment="1">
      <alignment horizontal="center"/>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2" fontId="9" fillId="0" borderId="13" xfId="1" applyNumberFormat="1" applyFont="1" applyFill="1" applyBorder="1" applyAlignment="1">
      <alignment horizontal="left" vertical="center" wrapText="1"/>
    </xf>
    <xf numFmtId="2" fontId="9" fillId="0" borderId="12" xfId="1" applyNumberFormat="1" applyFont="1" applyFill="1" applyBorder="1" applyAlignment="1">
      <alignment horizontal="left" vertical="center" wrapText="1"/>
    </xf>
    <xf numFmtId="2" fontId="9" fillId="0" borderId="11" xfId="1" applyNumberFormat="1" applyFont="1" applyFill="1" applyBorder="1" applyAlignment="1">
      <alignment horizontal="left" vertical="center" wrapText="1"/>
    </xf>
    <xf numFmtId="0" fontId="9" fillId="0" borderId="0" xfId="1" applyFont="1" applyFill="1" applyAlignment="1">
      <alignment horizontal="center"/>
    </xf>
    <xf numFmtId="172" fontId="10" fillId="0" borderId="14" xfId="6" applyNumberFormat="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xf>
    <xf numFmtId="0" fontId="9" fillId="0" borderId="13" xfId="1" applyFont="1" applyFill="1" applyBorder="1" applyAlignment="1">
      <alignment horizontal="left" vertical="center"/>
    </xf>
    <xf numFmtId="0" fontId="9" fillId="0" borderId="11" xfId="1" applyFont="1" applyFill="1" applyBorder="1" applyAlignment="1">
      <alignment horizontal="left" vertical="center"/>
    </xf>
    <xf numFmtId="0" fontId="9" fillId="0" borderId="13" xfId="1" applyFont="1" applyFill="1" applyBorder="1" applyAlignment="1">
      <alignment horizontal="left" vertical="center" wrapText="1"/>
    </xf>
    <xf numFmtId="0" fontId="9" fillId="0" borderId="11" xfId="1" applyFont="1" applyFill="1" applyBorder="1" applyAlignment="1">
      <alignment horizontal="left" vertical="center" wrapText="1"/>
    </xf>
    <xf numFmtId="0" fontId="9" fillId="0" borderId="12" xfId="1" applyFont="1" applyFill="1" applyBorder="1" applyAlignment="1">
      <alignment horizontal="center" vertical="center" wrapText="1"/>
    </xf>
    <xf numFmtId="0" fontId="9" fillId="0" borderId="11" xfId="1" applyFont="1" applyFill="1" applyBorder="1" applyAlignment="1">
      <alignment horizontal="center" vertical="center" wrapText="1"/>
    </xf>
    <xf numFmtId="10" fontId="9" fillId="0" borderId="13" xfId="2" applyNumberFormat="1" applyFont="1" applyFill="1" applyBorder="1" applyAlignment="1">
      <alignment horizontal="center"/>
    </xf>
    <xf numFmtId="10" fontId="9" fillId="0" borderId="12" xfId="2" applyNumberFormat="1" applyFont="1" applyFill="1" applyBorder="1" applyAlignment="1">
      <alignment horizontal="center"/>
    </xf>
    <xf numFmtId="10" fontId="9" fillId="0" borderId="11" xfId="2" applyNumberFormat="1" applyFont="1" applyFill="1" applyBorder="1" applyAlignment="1">
      <alignment horizontal="center"/>
    </xf>
    <xf numFmtId="2" fontId="10" fillId="0" borderId="0" xfId="1" applyNumberFormat="1" applyFont="1" applyFill="1" applyAlignment="1">
      <alignment horizontal="center" vertical="center"/>
    </xf>
    <xf numFmtId="0" fontId="10" fillId="0" borderId="9" xfId="1" applyFont="1" applyFill="1" applyBorder="1" applyAlignment="1">
      <alignment horizontal="center" vertical="center" wrapText="1"/>
    </xf>
    <xf numFmtId="0" fontId="10" fillId="0" borderId="0" xfId="1" applyFont="1" applyFill="1" applyAlignment="1">
      <alignment horizontal="center" vertical="center" wrapText="1"/>
    </xf>
    <xf numFmtId="0" fontId="10" fillId="0" borderId="8" xfId="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2" fontId="9" fillId="0" borderId="11" xfId="1" applyNumberFormat="1" applyFont="1" applyFill="1" applyBorder="1" applyAlignment="1">
      <alignment horizontal="center" vertical="center" wrapText="1"/>
    </xf>
    <xf numFmtId="2" fontId="9" fillId="0" borderId="0" xfId="1" applyNumberFormat="1" applyFont="1" applyFill="1" applyAlignment="1">
      <alignment horizontal="left" vertical="center" wrapText="1"/>
    </xf>
    <xf numFmtId="0" fontId="10" fillId="0" borderId="11" xfId="1" applyFont="1" applyFill="1" applyBorder="1" applyAlignment="1">
      <alignment horizontal="center" vertical="center"/>
    </xf>
    <xf numFmtId="2" fontId="9" fillId="0" borderId="1" xfId="5" applyNumberFormat="1" applyFont="1" applyFill="1" applyBorder="1" applyAlignment="1">
      <alignment horizontal="center" vertical="center"/>
    </xf>
    <xf numFmtId="0" fontId="9" fillId="0" borderId="10" xfId="1" applyFont="1" applyFill="1" applyBorder="1" applyAlignment="1">
      <alignment horizontal="center" vertical="center" wrapText="1"/>
    </xf>
    <xf numFmtId="0" fontId="10" fillId="0" borderId="7"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5" xfId="1" applyFont="1" applyFill="1" applyBorder="1" applyAlignment="1">
      <alignment horizontal="left" vertical="top" wrapText="1"/>
    </xf>
    <xf numFmtId="0" fontId="10" fillId="0" borderId="4" xfId="1" applyFont="1" applyFill="1" applyBorder="1" applyAlignment="1">
      <alignment horizontal="left" vertical="top" wrapText="1"/>
    </xf>
    <xf numFmtId="0" fontId="10" fillId="0" borderId="3" xfId="1" applyFont="1" applyFill="1" applyBorder="1" applyAlignment="1">
      <alignment horizontal="left" vertical="top" wrapText="1"/>
    </xf>
    <xf numFmtId="0" fontId="10" fillId="0" borderId="2" xfId="1" applyFont="1" applyFill="1" applyBorder="1" applyAlignment="1">
      <alignment horizontal="left" vertical="top" wrapText="1"/>
    </xf>
    <xf numFmtId="167" fontId="10" fillId="0" borderId="1" xfId="1" applyNumberFormat="1" applyFont="1" applyFill="1" applyBorder="1" applyAlignment="1">
      <alignment horizontal="left" vertical="top"/>
    </xf>
    <xf numFmtId="168" fontId="10" fillId="0" borderId="1" xfId="1" applyNumberFormat="1" applyFont="1" applyFill="1" applyBorder="1" applyAlignment="1">
      <alignment horizontal="left" vertical="center"/>
    </xf>
    <xf numFmtId="168" fontId="10" fillId="0" borderId="1" xfId="1" applyNumberFormat="1" applyFont="1" applyFill="1" applyBorder="1" applyAlignment="1">
      <alignment horizontal="center" vertical="top"/>
    </xf>
    <xf numFmtId="2" fontId="10" fillId="0" borderId="11" xfId="1" applyNumberFormat="1" applyFont="1" applyFill="1" applyBorder="1" applyAlignment="1">
      <alignment horizontal="left" vertical="center"/>
    </xf>
    <xf numFmtId="2" fontId="10" fillId="0" borderId="1" xfId="1" applyNumberFormat="1" applyFont="1" applyFill="1" applyBorder="1" applyAlignment="1">
      <alignment horizontal="left" vertical="center"/>
    </xf>
    <xf numFmtId="0" fontId="9" fillId="0" borderId="7"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1" xfId="1" applyFont="1" applyFill="1" applyBorder="1" applyAlignment="1">
      <alignment horizontal="left" vertical="top"/>
    </xf>
  </cellXfs>
  <cellStyles count="9">
    <cellStyle name="Millares" xfId="7" builtinId="3"/>
    <cellStyle name="Millares 2" xfId="4"/>
    <cellStyle name="Moneda" xfId="6" builtinId="4"/>
    <cellStyle name="Moneda 2" xfId="3"/>
    <cellStyle name="Normal" xfId="0" builtinId="0"/>
    <cellStyle name="Normal 2" xfId="1"/>
    <cellStyle name="Normal 8 2" xfId="8"/>
    <cellStyle name="Porcentaje" xfId="5" builtinId="5"/>
    <cellStyle name="Porcentaje 2" xfId="2"/>
  </cellStyles>
  <dxfs count="0"/>
  <tableStyles count="0" defaultTableStyle="TableStyleMedium2" defaultPivotStyle="PivotStyleLight16"/>
  <colors>
    <mruColors>
      <color rgb="FFFF0066"/>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178592</xdr:colOff>
      <xdr:row>0</xdr:row>
      <xdr:rowOff>285748</xdr:rowOff>
    </xdr:from>
    <xdr:to>
      <xdr:col>2</xdr:col>
      <xdr:colOff>2007493</xdr:colOff>
      <xdr:row>4</xdr:row>
      <xdr:rowOff>312004</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631030" y="285748"/>
          <a:ext cx="4793557" cy="1312131"/>
        </a:xfrm>
        <a:prstGeom prst="rect">
          <a:avLst/>
        </a:prstGeom>
        <a:noFill/>
        <a:ln>
          <a:noFill/>
        </a:ln>
      </xdr:spPr>
    </xdr:pic>
    <xdr:clientData/>
  </xdr:twoCellAnchor>
  <xdr:twoCellAnchor editAs="oneCell">
    <xdr:from>
      <xdr:col>14</xdr:col>
      <xdr:colOff>256441</xdr:colOff>
      <xdr:row>51</xdr:row>
      <xdr:rowOff>146540</xdr:rowOff>
    </xdr:from>
    <xdr:to>
      <xdr:col>15</xdr:col>
      <xdr:colOff>393820</xdr:colOff>
      <xdr:row>52</xdr:row>
      <xdr:rowOff>284659</xdr:rowOff>
    </xdr:to>
    <xdr:pic>
      <xdr:nvPicPr>
        <xdr:cNvPr id="5" name="Imagen 4">
          <a:extLst>
            <a:ext uri="{FF2B5EF4-FFF2-40B4-BE49-F238E27FC236}">
              <a16:creationId xmlns:a16="http://schemas.microsoft.com/office/drawing/2014/main" id="{AA6F43FE-3BC6-EFE7-7778-29CED346C76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993340" y="21019112"/>
          <a:ext cx="1263895" cy="458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26E6A3C6-469C-4FA3-B449-161520934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154782</xdr:colOff>
      <xdr:row>1</xdr:row>
      <xdr:rowOff>63500</xdr:rowOff>
    </xdr:from>
    <xdr:to>
      <xdr:col>2</xdr:col>
      <xdr:colOff>1839799</xdr:colOff>
      <xdr:row>4</xdr:row>
      <xdr:rowOff>365125</xdr:rowOff>
    </xdr:to>
    <xdr:pic>
      <xdr:nvPicPr>
        <xdr:cNvPr id="3" name="3 Imagen" descr="Membretes_2024_2-01">
          <a:extLst>
            <a:ext uri="{FF2B5EF4-FFF2-40B4-BE49-F238E27FC236}">
              <a16:creationId xmlns:a16="http://schemas.microsoft.com/office/drawing/2014/main" id="{AAE054B7-3F82-4605-AEA1-A16D4FBB4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607220" y="349250"/>
          <a:ext cx="5518829" cy="1682750"/>
        </a:xfrm>
        <a:prstGeom prst="rect">
          <a:avLst/>
        </a:prstGeom>
        <a:noFill/>
        <a:ln>
          <a:noFill/>
        </a:ln>
      </xdr:spPr>
    </xdr:pic>
    <xdr:clientData/>
  </xdr:twoCellAnchor>
  <xdr:twoCellAnchor editAs="oneCell">
    <xdr:from>
      <xdr:col>12</xdr:col>
      <xdr:colOff>685800</xdr:colOff>
      <xdr:row>29</xdr:row>
      <xdr:rowOff>28575</xdr:rowOff>
    </xdr:from>
    <xdr:to>
      <xdr:col>13</xdr:col>
      <xdr:colOff>1044241</xdr:colOff>
      <xdr:row>30</xdr:row>
      <xdr:rowOff>333375</xdr:rowOff>
    </xdr:to>
    <xdr:pic>
      <xdr:nvPicPr>
        <xdr:cNvPr id="4" name="Imagen 3">
          <a:extLst>
            <a:ext uri="{FF2B5EF4-FFF2-40B4-BE49-F238E27FC236}">
              <a16:creationId xmlns:a16="http://schemas.microsoft.com/office/drawing/2014/main" id="{A491E959-0BCF-B3E1-8657-FE794799FCA3}"/>
            </a:ext>
          </a:extLst>
        </xdr:cNvPr>
        <xdr:cNvPicPr>
          <a:picLocks noChangeAspect="1"/>
        </xdr:cNvPicPr>
      </xdr:nvPicPr>
      <xdr:blipFill>
        <a:blip xmlns:r="http://schemas.openxmlformats.org/officeDocument/2006/relationships" r:embed="rId3"/>
        <a:stretch>
          <a:fillRect/>
        </a:stretch>
      </xdr:blipFill>
      <xdr:spPr>
        <a:xfrm>
          <a:off x="19954875" y="11496675"/>
          <a:ext cx="1349041"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69BF86D2-BCB1-4657-A3A4-8EB831BCE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226219</xdr:colOff>
      <xdr:row>0</xdr:row>
      <xdr:rowOff>230187</xdr:rowOff>
    </xdr:from>
    <xdr:to>
      <xdr:col>2</xdr:col>
      <xdr:colOff>2000250</xdr:colOff>
      <xdr:row>4</xdr:row>
      <xdr:rowOff>214312</xdr:rowOff>
    </xdr:to>
    <xdr:pic>
      <xdr:nvPicPr>
        <xdr:cNvPr id="3" name="3 Imagen" descr="Membretes_2024_2-01">
          <a:extLst>
            <a:ext uri="{FF2B5EF4-FFF2-40B4-BE49-F238E27FC236}">
              <a16:creationId xmlns:a16="http://schemas.microsoft.com/office/drawing/2014/main" id="{9D7EF5A7-6839-4430-A378-EC5B0BEF416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678657" y="230187"/>
          <a:ext cx="4607718" cy="1651000"/>
        </a:xfrm>
        <a:prstGeom prst="rect">
          <a:avLst/>
        </a:prstGeom>
        <a:noFill/>
        <a:ln>
          <a:noFill/>
        </a:ln>
      </xdr:spPr>
    </xdr:pic>
    <xdr:clientData/>
  </xdr:twoCellAnchor>
  <xdr:twoCellAnchor editAs="oneCell">
    <xdr:from>
      <xdr:col>12</xdr:col>
      <xdr:colOff>561475</xdr:colOff>
      <xdr:row>33</xdr:row>
      <xdr:rowOff>50131</xdr:rowOff>
    </xdr:from>
    <xdr:to>
      <xdr:col>13</xdr:col>
      <xdr:colOff>651713</xdr:colOff>
      <xdr:row>34</xdr:row>
      <xdr:rowOff>254722</xdr:rowOff>
    </xdr:to>
    <xdr:pic>
      <xdr:nvPicPr>
        <xdr:cNvPr id="5" name="Imagen 4">
          <a:extLst>
            <a:ext uri="{FF2B5EF4-FFF2-40B4-BE49-F238E27FC236}">
              <a16:creationId xmlns:a16="http://schemas.microsoft.com/office/drawing/2014/main" id="{263F994B-7D06-E6EA-D730-06798B5FA6AC}"/>
            </a:ext>
          </a:extLst>
        </xdr:cNvPr>
        <xdr:cNvPicPr>
          <a:picLocks noChangeAspect="1"/>
        </xdr:cNvPicPr>
      </xdr:nvPicPr>
      <xdr:blipFill>
        <a:blip xmlns:r="http://schemas.openxmlformats.org/officeDocument/2006/relationships" r:embed="rId3"/>
        <a:stretch>
          <a:fillRect/>
        </a:stretch>
      </xdr:blipFill>
      <xdr:spPr>
        <a:xfrm>
          <a:off x="17826791" y="14247394"/>
          <a:ext cx="1082842" cy="3950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156769F3-1AC8-400C-95E4-C3C0157C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2580947</xdr:colOff>
      <xdr:row>4</xdr:row>
      <xdr:rowOff>412750</xdr:rowOff>
    </xdr:to>
    <xdr:pic>
      <xdr:nvPicPr>
        <xdr:cNvPr id="3" name="3 Imagen" descr="Membretes_2024_2-01">
          <a:extLst>
            <a:ext uri="{FF2B5EF4-FFF2-40B4-BE49-F238E27FC236}">
              <a16:creationId xmlns:a16="http://schemas.microsoft.com/office/drawing/2014/main" id="{4F96345C-B900-43F0-A06D-45AF8FFBBE0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23592" cy="1682750"/>
        </a:xfrm>
        <a:prstGeom prst="rect">
          <a:avLst/>
        </a:prstGeom>
        <a:noFill/>
        <a:ln>
          <a:noFill/>
        </a:ln>
      </xdr:spPr>
    </xdr:pic>
    <xdr:clientData/>
  </xdr:twoCellAnchor>
  <xdr:twoCellAnchor editAs="oneCell">
    <xdr:from>
      <xdr:col>12</xdr:col>
      <xdr:colOff>505407</xdr:colOff>
      <xdr:row>33</xdr:row>
      <xdr:rowOff>77755</xdr:rowOff>
    </xdr:from>
    <xdr:to>
      <xdr:col>13</xdr:col>
      <xdr:colOff>599211</xdr:colOff>
      <xdr:row>34</xdr:row>
      <xdr:rowOff>279641</xdr:rowOff>
    </xdr:to>
    <xdr:pic>
      <xdr:nvPicPr>
        <xdr:cNvPr id="4" name="Imagen 3">
          <a:extLst>
            <a:ext uri="{FF2B5EF4-FFF2-40B4-BE49-F238E27FC236}">
              <a16:creationId xmlns:a16="http://schemas.microsoft.com/office/drawing/2014/main" id="{B163E177-A624-BCFC-B9A6-D4EA7B52D5CC}"/>
            </a:ext>
          </a:extLst>
        </xdr:cNvPr>
        <xdr:cNvPicPr>
          <a:picLocks noChangeAspect="1"/>
        </xdr:cNvPicPr>
      </xdr:nvPicPr>
      <xdr:blipFill>
        <a:blip xmlns:r="http://schemas.openxmlformats.org/officeDocument/2006/relationships" r:embed="rId3"/>
        <a:stretch>
          <a:fillRect/>
        </a:stretch>
      </xdr:blipFill>
      <xdr:spPr>
        <a:xfrm>
          <a:off x="17815637" y="12936505"/>
          <a:ext cx="1085182" cy="3962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5BAA6D1D-49F3-400C-93B2-B215EC9BE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53043"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440533</xdr:colOff>
      <xdr:row>1</xdr:row>
      <xdr:rowOff>39688</xdr:rowOff>
    </xdr:from>
    <xdr:to>
      <xdr:col>2</xdr:col>
      <xdr:colOff>3006371</xdr:colOff>
      <xdr:row>4</xdr:row>
      <xdr:rowOff>341313</xdr:rowOff>
    </xdr:to>
    <xdr:pic>
      <xdr:nvPicPr>
        <xdr:cNvPr id="3" name="3 Imagen" descr="Membretes_2024_2-01">
          <a:extLst>
            <a:ext uri="{FF2B5EF4-FFF2-40B4-BE49-F238E27FC236}">
              <a16:creationId xmlns:a16="http://schemas.microsoft.com/office/drawing/2014/main" id="{6B026BD0-176F-4F93-8DE8-7EDB7752FBEA}"/>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440533" y="325438"/>
          <a:ext cx="5518588" cy="1682750"/>
        </a:xfrm>
        <a:prstGeom prst="rect">
          <a:avLst/>
        </a:prstGeom>
        <a:noFill/>
        <a:ln>
          <a:noFill/>
        </a:ln>
      </xdr:spPr>
    </xdr:pic>
    <xdr:clientData/>
  </xdr:twoCellAnchor>
  <xdr:twoCellAnchor editAs="oneCell">
    <xdr:from>
      <xdr:col>12</xdr:col>
      <xdr:colOff>396875</xdr:colOff>
      <xdr:row>53</xdr:row>
      <xdr:rowOff>63500</xdr:rowOff>
    </xdr:from>
    <xdr:to>
      <xdr:col>13</xdr:col>
      <xdr:colOff>291432</xdr:colOff>
      <xdr:row>54</xdr:row>
      <xdr:rowOff>269274</xdr:rowOff>
    </xdr:to>
    <xdr:pic>
      <xdr:nvPicPr>
        <xdr:cNvPr id="4" name="Imagen 3">
          <a:extLst>
            <a:ext uri="{FF2B5EF4-FFF2-40B4-BE49-F238E27FC236}">
              <a16:creationId xmlns:a16="http://schemas.microsoft.com/office/drawing/2014/main" id="{4175A5EA-F384-D275-E234-81A558044FC8}"/>
            </a:ext>
          </a:extLst>
        </xdr:cNvPr>
        <xdr:cNvPicPr>
          <a:picLocks noChangeAspect="1"/>
        </xdr:cNvPicPr>
      </xdr:nvPicPr>
      <xdr:blipFill>
        <a:blip xmlns:r="http://schemas.openxmlformats.org/officeDocument/2006/relationships" r:embed="rId3"/>
        <a:stretch>
          <a:fillRect/>
        </a:stretch>
      </xdr:blipFill>
      <xdr:spPr>
        <a:xfrm>
          <a:off x="17494250" y="17438688"/>
          <a:ext cx="1085182" cy="3962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BA105"/>
  <sheetViews>
    <sheetView tabSelected="1" zoomScale="80" zoomScaleNormal="80" workbookViewId="0">
      <selection activeCell="F48" sqref="F48:F49"/>
    </sheetView>
  </sheetViews>
  <sheetFormatPr baseColWidth="10" defaultColWidth="12.42578125" defaultRowHeight="25.5" customHeight="1" x14ac:dyDescent="0.2"/>
  <cols>
    <col min="1" max="1" width="6.7109375" style="3" customWidth="1"/>
    <col min="2" max="2" width="44.42578125" style="5" customWidth="1"/>
    <col min="3" max="3" width="53.140625" style="5" customWidth="1"/>
    <col min="4" max="4" width="16.5703125" style="5" customWidth="1"/>
    <col min="5" max="5" width="17" style="5" customWidth="1"/>
    <col min="6" max="6" width="13.28515625" style="5" bestFit="1" customWidth="1"/>
    <col min="7" max="7" width="15.28515625" style="5" customWidth="1"/>
    <col min="8" max="8" width="22" style="112" bestFit="1" customWidth="1"/>
    <col min="9" max="9" width="22.28515625" style="94" customWidth="1"/>
    <col min="10" max="10" width="24.7109375" style="18" customWidth="1"/>
    <col min="11" max="11" width="19.42578125" style="5" customWidth="1"/>
    <col min="12" max="12" width="19" style="5" customWidth="1"/>
    <col min="13" max="13" width="14.85546875" style="114" customWidth="1"/>
    <col min="14" max="14" width="22.85546875" style="114" customWidth="1"/>
    <col min="15" max="17" width="16.85546875" style="97" customWidth="1"/>
    <col min="18" max="18" width="16.42578125" style="5" customWidth="1"/>
    <col min="19" max="19" width="12.42578125" style="5"/>
    <col min="20" max="20" width="14.42578125" style="5" customWidth="1"/>
    <col min="21" max="21" width="18.42578125" style="5" customWidth="1"/>
    <col min="22" max="22" width="33.85546875" style="5" customWidth="1"/>
    <col min="23" max="23" width="12.42578125" style="5" hidden="1" customWidth="1"/>
    <col min="24" max="24" width="24.28515625" style="5" customWidth="1"/>
    <col min="25" max="25" width="22.42578125" style="5" customWidth="1"/>
    <col min="26" max="27" width="12.42578125" style="5"/>
    <col min="28" max="28" width="16.85546875" style="5" customWidth="1"/>
    <col min="29" max="29" width="12.42578125" style="5"/>
    <col min="30" max="30" width="30.140625" style="5" customWidth="1"/>
    <col min="31" max="31" width="15.42578125" style="5" customWidth="1"/>
    <col min="32" max="32" width="15.85546875" style="5" customWidth="1"/>
    <col min="33" max="33" width="24.42578125" style="5" customWidth="1"/>
    <col min="34" max="34" width="17.140625" style="5" customWidth="1"/>
    <col min="35" max="16384" width="12.42578125" style="5"/>
  </cols>
  <sheetData>
    <row r="2" spans="2:28" ht="25.5" customHeight="1" x14ac:dyDescent="0.25">
      <c r="B2" s="376"/>
      <c r="C2" s="376"/>
      <c r="D2" s="361" t="s">
        <v>147</v>
      </c>
      <c r="E2" s="362"/>
      <c r="F2" s="362"/>
      <c r="G2" s="362"/>
      <c r="H2" s="362"/>
      <c r="I2" s="362"/>
      <c r="J2" s="362"/>
      <c r="K2" s="363"/>
      <c r="L2" s="367" t="s">
        <v>148</v>
      </c>
      <c r="M2" s="368"/>
      <c r="N2" s="368"/>
      <c r="O2" s="369"/>
      <c r="P2" s="370"/>
      <c r="Q2" s="371"/>
      <c r="R2" s="4"/>
    </row>
    <row r="3" spans="2:28" ht="25.5" customHeight="1" x14ac:dyDescent="0.25">
      <c r="B3" s="376"/>
      <c r="C3" s="376"/>
      <c r="D3" s="364"/>
      <c r="E3" s="365"/>
      <c r="F3" s="365"/>
      <c r="G3" s="365"/>
      <c r="H3" s="365"/>
      <c r="I3" s="365"/>
      <c r="J3" s="365"/>
      <c r="K3" s="366"/>
      <c r="L3" s="367" t="s">
        <v>149</v>
      </c>
      <c r="M3" s="368"/>
      <c r="N3" s="368"/>
      <c r="O3" s="369"/>
      <c r="P3" s="372"/>
      <c r="Q3" s="373"/>
      <c r="R3" s="4"/>
    </row>
    <row r="4" spans="2:28" ht="25.5" customHeight="1" x14ac:dyDescent="0.25">
      <c r="B4" s="376"/>
      <c r="C4" s="376"/>
      <c r="D4" s="361" t="s">
        <v>150</v>
      </c>
      <c r="E4" s="362"/>
      <c r="F4" s="362"/>
      <c r="G4" s="362"/>
      <c r="H4" s="362"/>
      <c r="I4" s="362"/>
      <c r="J4" s="362"/>
      <c r="K4" s="363"/>
      <c r="L4" s="367" t="s">
        <v>151</v>
      </c>
      <c r="M4" s="368"/>
      <c r="N4" s="368"/>
      <c r="O4" s="369"/>
      <c r="P4" s="372"/>
      <c r="Q4" s="373"/>
      <c r="R4" s="4"/>
    </row>
    <row r="5" spans="2:28" ht="25.5" customHeight="1" x14ac:dyDescent="0.25">
      <c r="B5" s="376"/>
      <c r="C5" s="376"/>
      <c r="D5" s="364"/>
      <c r="E5" s="365"/>
      <c r="F5" s="365"/>
      <c r="G5" s="365"/>
      <c r="H5" s="365"/>
      <c r="I5" s="365"/>
      <c r="J5" s="365"/>
      <c r="K5" s="366"/>
      <c r="L5" s="367" t="s">
        <v>152</v>
      </c>
      <c r="M5" s="368"/>
      <c r="N5" s="368"/>
      <c r="O5" s="369"/>
      <c r="P5" s="374"/>
      <c r="Q5" s="375"/>
      <c r="R5" s="4"/>
    </row>
    <row r="6" spans="2:28" ht="25.5" customHeight="1" x14ac:dyDescent="0.25">
      <c r="C6" s="331"/>
      <c r="D6" s="331"/>
      <c r="E6" s="331"/>
      <c r="F6" s="331"/>
      <c r="G6" s="331"/>
      <c r="H6" s="331"/>
      <c r="I6" s="331"/>
      <c r="J6" s="331"/>
      <c r="K6" s="331"/>
      <c r="L6" s="331"/>
      <c r="M6" s="331"/>
      <c r="N6" s="331"/>
      <c r="O6" s="331"/>
      <c r="P6" s="331"/>
      <c r="Q6" s="331"/>
      <c r="R6" s="4"/>
    </row>
    <row r="7" spans="2:28" s="3" customFormat="1" ht="41.25" customHeight="1" x14ac:dyDescent="0.25">
      <c r="B7" s="6" t="s">
        <v>28</v>
      </c>
      <c r="C7" s="7" t="s">
        <v>38</v>
      </c>
      <c r="D7" s="348" t="s">
        <v>29</v>
      </c>
      <c r="E7" s="352"/>
      <c r="F7" s="352"/>
      <c r="G7" s="352"/>
      <c r="H7" s="352"/>
      <c r="I7" s="352"/>
      <c r="J7" s="352"/>
      <c r="K7" s="352"/>
      <c r="L7" s="352"/>
      <c r="M7" s="352"/>
      <c r="N7" s="352"/>
      <c r="O7" s="352"/>
      <c r="P7" s="352"/>
      <c r="Q7" s="349"/>
      <c r="R7" s="8"/>
    </row>
    <row r="8" spans="2:28" s="9" customFormat="1" ht="47.25" customHeight="1" x14ac:dyDescent="0.25">
      <c r="B8" s="6" t="s">
        <v>23</v>
      </c>
      <c r="C8" s="7" t="s">
        <v>83</v>
      </c>
      <c r="D8" s="332" t="s">
        <v>141</v>
      </c>
      <c r="E8" s="332"/>
      <c r="F8" s="332"/>
      <c r="G8" s="332"/>
      <c r="H8" s="332"/>
      <c r="I8" s="332"/>
      <c r="J8" s="332"/>
      <c r="K8" s="332"/>
      <c r="L8" s="332"/>
      <c r="M8" s="332"/>
      <c r="N8" s="332"/>
      <c r="O8" s="332"/>
      <c r="P8" s="332"/>
      <c r="Q8" s="332"/>
    </row>
    <row r="9" spans="2:28" s="3" customFormat="1" ht="25.5" customHeight="1" x14ac:dyDescent="0.2">
      <c r="B9" s="348" t="s">
        <v>41</v>
      </c>
      <c r="C9" s="349"/>
      <c r="D9" s="322"/>
      <c r="E9" s="322"/>
      <c r="F9" s="322"/>
      <c r="G9" s="322"/>
      <c r="H9" s="322"/>
      <c r="I9" s="323"/>
      <c r="J9" s="333" t="s">
        <v>153</v>
      </c>
      <c r="K9" s="334"/>
      <c r="L9" s="335"/>
      <c r="M9" s="342" t="s">
        <v>22</v>
      </c>
      <c r="N9" s="343"/>
      <c r="O9" s="343"/>
      <c r="P9" s="343"/>
      <c r="Q9" s="344"/>
      <c r="R9" s="10"/>
      <c r="T9" s="321"/>
      <c r="U9" s="321"/>
      <c r="V9" s="321"/>
      <c r="W9" s="321"/>
      <c r="X9" s="321"/>
    </row>
    <row r="10" spans="2:28" s="3" customFormat="1" ht="25.5" customHeight="1" x14ac:dyDescent="0.2">
      <c r="B10" s="348" t="s">
        <v>53</v>
      </c>
      <c r="C10" s="349"/>
      <c r="D10" s="322"/>
      <c r="E10" s="322"/>
      <c r="F10" s="322"/>
      <c r="G10" s="322"/>
      <c r="H10" s="322"/>
      <c r="I10" s="323"/>
      <c r="J10" s="336"/>
      <c r="K10" s="337"/>
      <c r="L10" s="338"/>
      <c r="M10" s="11" t="s">
        <v>21</v>
      </c>
      <c r="N10" s="324" t="s">
        <v>20</v>
      </c>
      <c r="O10" s="324"/>
      <c r="P10" s="324"/>
      <c r="Q10" s="12" t="s">
        <v>19</v>
      </c>
      <c r="R10" s="10"/>
      <c r="T10" s="13"/>
      <c r="U10" s="13"/>
      <c r="V10" s="13"/>
      <c r="W10" s="13"/>
      <c r="X10" s="13"/>
    </row>
    <row r="11" spans="2:28" ht="25.5" customHeight="1" x14ac:dyDescent="0.2">
      <c r="B11" s="350" t="s">
        <v>43</v>
      </c>
      <c r="C11" s="351"/>
      <c r="D11" s="325"/>
      <c r="E11" s="325"/>
      <c r="F11" s="325"/>
      <c r="G11" s="325"/>
      <c r="H11" s="325"/>
      <c r="I11" s="326"/>
      <c r="J11" s="336"/>
      <c r="K11" s="337"/>
      <c r="L11" s="338"/>
      <c r="M11" s="14"/>
      <c r="N11" s="327" t="s">
        <v>124</v>
      </c>
      <c r="O11" s="328"/>
      <c r="P11" s="329"/>
      <c r="Q11" s="15"/>
      <c r="R11" s="16"/>
      <c r="T11" s="17"/>
      <c r="U11" s="330"/>
      <c r="V11" s="330"/>
      <c r="W11" s="330"/>
      <c r="X11" s="17"/>
      <c r="Z11" s="18"/>
      <c r="AA11" s="18"/>
    </row>
    <row r="12" spans="2:28" ht="25.5" customHeight="1" x14ac:dyDescent="0.2">
      <c r="B12" s="359" t="s">
        <v>154</v>
      </c>
      <c r="C12" s="360"/>
      <c r="D12" s="325"/>
      <c r="E12" s="325"/>
      <c r="F12" s="325"/>
      <c r="G12" s="325"/>
      <c r="H12" s="325"/>
      <c r="I12" s="326"/>
      <c r="J12" s="336"/>
      <c r="K12" s="337"/>
      <c r="L12" s="338"/>
      <c r="M12" s="19"/>
      <c r="N12" s="345"/>
      <c r="O12" s="346"/>
      <c r="P12" s="347"/>
      <c r="Q12" s="20"/>
      <c r="R12" s="16"/>
      <c r="T12" s="21"/>
      <c r="U12" s="353"/>
      <c r="V12" s="353"/>
      <c r="W12" s="353"/>
      <c r="X12" s="22"/>
      <c r="Z12" s="23"/>
      <c r="AA12" s="24"/>
      <c r="AB12" s="25"/>
    </row>
    <row r="13" spans="2:28" ht="25.5" customHeight="1" x14ac:dyDescent="0.2">
      <c r="B13" s="377" t="s">
        <v>133</v>
      </c>
      <c r="C13" s="378"/>
      <c r="D13" s="354"/>
      <c r="E13" s="354"/>
      <c r="F13" s="354"/>
      <c r="G13" s="354"/>
      <c r="H13" s="354"/>
      <c r="I13" s="355"/>
      <c r="J13" s="336"/>
      <c r="K13" s="337"/>
      <c r="L13" s="338"/>
      <c r="M13" s="26"/>
      <c r="N13" s="356"/>
      <c r="O13" s="357"/>
      <c r="P13" s="358"/>
      <c r="Q13" s="20"/>
      <c r="R13" s="16"/>
      <c r="T13" s="21"/>
      <c r="U13" s="353"/>
      <c r="V13" s="353"/>
      <c r="W13" s="353"/>
      <c r="X13" s="22"/>
      <c r="Z13" s="23"/>
      <c r="AA13" s="24"/>
      <c r="AB13" s="25"/>
    </row>
    <row r="14" spans="2:28" ht="25.5" customHeight="1" x14ac:dyDescent="0.2">
      <c r="B14" s="27" t="s">
        <v>36</v>
      </c>
      <c r="C14" s="28"/>
      <c r="D14" s="379"/>
      <c r="E14" s="379"/>
      <c r="F14" s="379"/>
      <c r="G14" s="379"/>
      <c r="H14" s="379"/>
      <c r="I14" s="380"/>
      <c r="J14" s="339"/>
      <c r="K14" s="340"/>
      <c r="L14" s="341"/>
      <c r="M14" s="19"/>
      <c r="N14" s="356"/>
      <c r="O14" s="357"/>
      <c r="P14" s="358"/>
      <c r="Q14" s="29"/>
      <c r="R14" s="16"/>
      <c r="T14" s="30"/>
      <c r="U14" s="353"/>
      <c r="V14" s="353"/>
      <c r="W14" s="31"/>
      <c r="X14" s="22"/>
      <c r="Y14" s="32"/>
      <c r="Z14" s="23"/>
      <c r="AA14" s="24"/>
      <c r="AB14" s="25"/>
    </row>
    <row r="15" spans="2:28" ht="25.5" customHeight="1" x14ac:dyDescent="0.2">
      <c r="B15" s="33" t="s">
        <v>90</v>
      </c>
      <c r="C15" s="34" t="s">
        <v>109</v>
      </c>
      <c r="D15" s="35"/>
      <c r="E15" s="36"/>
      <c r="F15" s="36"/>
      <c r="G15" s="36"/>
      <c r="H15" s="37"/>
      <c r="I15" s="37"/>
      <c r="J15" s="38"/>
      <c r="K15" s="38"/>
      <c r="L15" s="39"/>
      <c r="M15" s="19"/>
      <c r="N15" s="40"/>
      <c r="O15" s="41"/>
      <c r="P15" s="42"/>
      <c r="Q15" s="29"/>
      <c r="R15" s="16"/>
      <c r="T15" s="30"/>
      <c r="U15" s="31"/>
      <c r="V15" s="31"/>
      <c r="W15" s="31"/>
      <c r="X15" s="22"/>
      <c r="Y15" s="32"/>
      <c r="Z15" s="23"/>
      <c r="AA15" s="24"/>
      <c r="AB15" s="25"/>
    </row>
    <row r="16" spans="2:28" ht="25.5" customHeight="1" x14ac:dyDescent="0.2">
      <c r="B16" s="33" t="s">
        <v>91</v>
      </c>
      <c r="C16" s="34" t="s">
        <v>110</v>
      </c>
      <c r="D16" s="35"/>
      <c r="E16" s="36"/>
      <c r="F16" s="36"/>
      <c r="G16" s="36"/>
      <c r="H16" s="37"/>
      <c r="I16" s="37"/>
      <c r="J16" s="38"/>
      <c r="K16" s="38"/>
      <c r="L16" s="39"/>
      <c r="M16" s="19"/>
      <c r="N16" s="40"/>
      <c r="O16" s="41"/>
      <c r="P16" s="42"/>
      <c r="Q16" s="29"/>
      <c r="R16" s="16"/>
      <c r="T16" s="30"/>
      <c r="U16" s="31"/>
      <c r="V16" s="31"/>
      <c r="W16" s="31"/>
      <c r="X16" s="22"/>
      <c r="Y16" s="32"/>
      <c r="Z16" s="23"/>
      <c r="AA16" s="24"/>
      <c r="AB16" s="25"/>
    </row>
    <row r="17" spans="2:28" ht="25.5" customHeight="1" x14ac:dyDescent="0.2">
      <c r="B17" s="33" t="s">
        <v>92</v>
      </c>
      <c r="C17" s="34" t="s">
        <v>110</v>
      </c>
      <c r="D17" s="35"/>
      <c r="E17" s="36"/>
      <c r="F17" s="36"/>
      <c r="G17" s="36"/>
      <c r="H17" s="37"/>
      <c r="I17" s="37"/>
      <c r="J17" s="38"/>
      <c r="K17" s="38"/>
      <c r="L17" s="39"/>
      <c r="M17" s="19"/>
      <c r="N17" s="40"/>
      <c r="O17" s="41"/>
      <c r="P17" s="42"/>
      <c r="Q17" s="29"/>
      <c r="R17" s="16"/>
      <c r="T17" s="30"/>
      <c r="U17" s="31"/>
      <c r="V17" s="31"/>
      <c r="W17" s="31"/>
      <c r="X17" s="22"/>
      <c r="Y17" s="32"/>
      <c r="Z17" s="23"/>
      <c r="AA17" s="24"/>
      <c r="AB17" s="25"/>
    </row>
    <row r="18" spans="2:28" ht="25.5" customHeight="1" x14ac:dyDescent="0.2">
      <c r="B18" s="43" t="s">
        <v>93</v>
      </c>
      <c r="C18" s="34" t="s">
        <v>111</v>
      </c>
      <c r="D18" s="35"/>
      <c r="E18" s="36"/>
      <c r="F18" s="36"/>
      <c r="G18" s="36"/>
      <c r="H18" s="37"/>
      <c r="I18" s="37"/>
      <c r="J18" s="38"/>
      <c r="K18" s="38"/>
      <c r="L18" s="39"/>
      <c r="M18" s="19"/>
      <c r="N18" s="40"/>
      <c r="O18" s="41"/>
      <c r="P18" s="42"/>
      <c r="Q18" s="29"/>
      <c r="R18" s="16"/>
      <c r="T18" s="30"/>
      <c r="U18" s="31"/>
      <c r="V18" s="31"/>
      <c r="W18" s="31"/>
      <c r="X18" s="22"/>
      <c r="Y18" s="32"/>
      <c r="Z18" s="23"/>
      <c r="AA18" s="24"/>
      <c r="AB18" s="25"/>
    </row>
    <row r="19" spans="2:28" ht="25.5" customHeight="1" x14ac:dyDescent="0.2">
      <c r="B19" s="33" t="s">
        <v>94</v>
      </c>
      <c r="C19" s="34" t="s">
        <v>112</v>
      </c>
      <c r="D19" s="35"/>
      <c r="E19" s="36"/>
      <c r="F19" s="36"/>
      <c r="G19" s="36"/>
      <c r="H19" s="37"/>
      <c r="I19" s="37"/>
      <c r="J19" s="38"/>
      <c r="K19" s="38"/>
      <c r="L19" s="39"/>
      <c r="M19" s="19"/>
      <c r="N19" s="40"/>
      <c r="O19" s="41"/>
      <c r="P19" s="42"/>
      <c r="Q19" s="29"/>
      <c r="R19" s="16"/>
      <c r="T19" s="30"/>
      <c r="U19" s="31"/>
      <c r="V19" s="31"/>
      <c r="W19" s="31"/>
      <c r="X19" s="22"/>
      <c r="Y19" s="32"/>
      <c r="Z19" s="23"/>
      <c r="AA19" s="24"/>
      <c r="AB19" s="25"/>
    </row>
    <row r="20" spans="2:28" ht="25.5" customHeight="1" x14ac:dyDescent="0.2">
      <c r="B20" s="33" t="s">
        <v>95</v>
      </c>
      <c r="C20" s="34" t="s">
        <v>113</v>
      </c>
      <c r="D20" s="35"/>
      <c r="E20" s="36"/>
      <c r="F20" s="36"/>
      <c r="G20" s="36"/>
      <c r="H20" s="37"/>
      <c r="I20" s="37"/>
      <c r="J20" s="38"/>
      <c r="K20" s="38"/>
      <c r="L20" s="39"/>
      <c r="M20" s="19"/>
      <c r="N20" s="40"/>
      <c r="O20" s="41"/>
      <c r="P20" s="42"/>
      <c r="Q20" s="29"/>
      <c r="R20" s="16"/>
      <c r="T20" s="30"/>
      <c r="U20" s="31"/>
      <c r="V20" s="31"/>
      <c r="W20" s="31"/>
      <c r="X20" s="22"/>
      <c r="Y20" s="32"/>
      <c r="Z20" s="23"/>
      <c r="AA20" s="24"/>
      <c r="AB20" s="25"/>
    </row>
    <row r="21" spans="2:28" ht="25.5" customHeight="1" x14ac:dyDescent="0.2">
      <c r="B21" s="33" t="s">
        <v>96</v>
      </c>
      <c r="C21" s="34" t="s">
        <v>114</v>
      </c>
      <c r="D21" s="35"/>
      <c r="E21" s="36"/>
      <c r="F21" s="36"/>
      <c r="G21" s="36"/>
      <c r="H21" s="37"/>
      <c r="I21" s="37"/>
      <c r="J21" s="38"/>
      <c r="K21" s="38"/>
      <c r="L21" s="39"/>
      <c r="M21" s="19"/>
      <c r="N21" s="40"/>
      <c r="O21" s="41"/>
      <c r="P21" s="42"/>
      <c r="Q21" s="29"/>
      <c r="R21" s="16"/>
      <c r="T21" s="30"/>
      <c r="U21" s="31"/>
      <c r="V21" s="31"/>
      <c r="W21" s="31"/>
      <c r="X21" s="22"/>
      <c r="Y21" s="32"/>
      <c r="Z21" s="23"/>
      <c r="AA21" s="24"/>
      <c r="AB21" s="25"/>
    </row>
    <row r="22" spans="2:28" ht="25.5" customHeight="1" x14ac:dyDescent="0.2">
      <c r="B22" s="33" t="s">
        <v>93</v>
      </c>
      <c r="C22" s="34" t="s">
        <v>111</v>
      </c>
      <c r="D22" s="35"/>
      <c r="E22" s="36"/>
      <c r="F22" s="36"/>
      <c r="G22" s="36"/>
      <c r="H22" s="37"/>
      <c r="I22" s="37"/>
      <c r="J22" s="38"/>
      <c r="K22" s="38"/>
      <c r="L22" s="39"/>
      <c r="M22" s="19"/>
      <c r="N22" s="40"/>
      <c r="O22" s="41"/>
      <c r="P22" s="42"/>
      <c r="Q22" s="29"/>
      <c r="R22" s="16"/>
      <c r="T22" s="30"/>
      <c r="U22" s="31"/>
      <c r="V22" s="31"/>
      <c r="W22" s="31"/>
      <c r="X22" s="22"/>
      <c r="Y22" s="32"/>
      <c r="Z22" s="23"/>
      <c r="AA22" s="24"/>
      <c r="AB22" s="25"/>
    </row>
    <row r="23" spans="2:28" ht="25.5" customHeight="1" x14ac:dyDescent="0.2">
      <c r="B23" s="33" t="s">
        <v>93</v>
      </c>
      <c r="C23" s="34" t="s">
        <v>111</v>
      </c>
      <c r="D23" s="35"/>
      <c r="E23" s="36"/>
      <c r="F23" s="36"/>
      <c r="G23" s="36"/>
      <c r="H23" s="37"/>
      <c r="I23" s="37"/>
      <c r="J23" s="38"/>
      <c r="K23" s="38"/>
      <c r="L23" s="39"/>
      <c r="M23" s="19"/>
      <c r="N23" s="40"/>
      <c r="O23" s="41"/>
      <c r="P23" s="42"/>
      <c r="Q23" s="29"/>
      <c r="R23" s="16"/>
      <c r="T23" s="30"/>
      <c r="U23" s="31"/>
      <c r="V23" s="31"/>
      <c r="W23" s="31"/>
      <c r="X23" s="22"/>
      <c r="Y23" s="32"/>
      <c r="Z23" s="23"/>
      <c r="AA23" s="24"/>
      <c r="AB23" s="25"/>
    </row>
    <row r="24" spans="2:28" ht="25.5" customHeight="1" x14ac:dyDescent="0.2">
      <c r="B24" s="44"/>
      <c r="C24" s="44"/>
      <c r="D24" s="35"/>
      <c r="E24" s="36"/>
      <c r="F24" s="36"/>
      <c r="G24" s="36"/>
      <c r="H24" s="37"/>
      <c r="I24" s="37"/>
      <c r="J24" s="38"/>
      <c r="K24" s="38"/>
      <c r="L24" s="39"/>
      <c r="M24" s="19"/>
      <c r="N24" s="40"/>
      <c r="O24" s="41"/>
      <c r="P24" s="42"/>
      <c r="Q24" s="29"/>
      <c r="R24" s="16"/>
      <c r="T24" s="30"/>
      <c r="U24" s="31"/>
      <c r="V24" s="31"/>
      <c r="W24" s="31"/>
      <c r="X24" s="22"/>
      <c r="Y24" s="32"/>
      <c r="Z24" s="23"/>
      <c r="AA24" s="24"/>
      <c r="AB24" s="25"/>
    </row>
    <row r="25" spans="2:28" ht="25.5" customHeight="1" x14ac:dyDescent="0.2">
      <c r="B25" s="381" t="s">
        <v>26</v>
      </c>
      <c r="C25" s="312" t="s">
        <v>24</v>
      </c>
      <c r="D25" s="289" t="s">
        <v>155</v>
      </c>
      <c r="E25" s="289" t="s">
        <v>18</v>
      </c>
      <c r="F25" s="289" t="s">
        <v>35</v>
      </c>
      <c r="G25" s="314" t="s">
        <v>156</v>
      </c>
      <c r="H25" s="313" t="s">
        <v>27</v>
      </c>
      <c r="I25" s="315" t="s">
        <v>25</v>
      </c>
      <c r="J25" s="316"/>
      <c r="K25" s="316"/>
      <c r="L25" s="317"/>
      <c r="M25" s="289" t="s">
        <v>17</v>
      </c>
      <c r="N25" s="289"/>
      <c r="O25" s="311" t="s">
        <v>16</v>
      </c>
      <c r="P25" s="311"/>
      <c r="Q25" s="311"/>
      <c r="T25" s="45"/>
      <c r="U25" s="309"/>
      <c r="V25" s="309"/>
      <c r="X25" s="22"/>
      <c r="Z25" s="23"/>
      <c r="AA25" s="24"/>
      <c r="AB25" s="25"/>
    </row>
    <row r="26" spans="2:28" ht="25.5" customHeight="1" x14ac:dyDescent="0.2">
      <c r="B26" s="382"/>
      <c r="C26" s="312"/>
      <c r="D26" s="289"/>
      <c r="E26" s="289"/>
      <c r="F26" s="289"/>
      <c r="G26" s="289"/>
      <c r="H26" s="313"/>
      <c r="I26" s="318"/>
      <c r="J26" s="319"/>
      <c r="K26" s="319"/>
      <c r="L26" s="320"/>
      <c r="M26" s="289"/>
      <c r="N26" s="289"/>
      <c r="O26" s="310" t="s">
        <v>15</v>
      </c>
      <c r="P26" s="310" t="s">
        <v>14</v>
      </c>
      <c r="Q26" s="311" t="s">
        <v>13</v>
      </c>
      <c r="T26" s="32"/>
      <c r="U26" s="309"/>
      <c r="V26" s="309"/>
      <c r="X26" s="24"/>
      <c r="Z26" s="23"/>
      <c r="AA26" s="24"/>
      <c r="AB26" s="25"/>
    </row>
    <row r="27" spans="2:28" ht="25.5" customHeight="1" x14ac:dyDescent="0.2">
      <c r="B27" s="383"/>
      <c r="C27" s="312"/>
      <c r="D27" s="289"/>
      <c r="E27" s="289"/>
      <c r="F27" s="289"/>
      <c r="G27" s="289"/>
      <c r="H27" s="313"/>
      <c r="I27" s="37" t="s">
        <v>12</v>
      </c>
      <c r="J27" s="36" t="s">
        <v>11</v>
      </c>
      <c r="K27" s="36" t="s">
        <v>10</v>
      </c>
      <c r="L27" s="46" t="s">
        <v>9</v>
      </c>
      <c r="M27" s="36" t="s">
        <v>8</v>
      </c>
      <c r="N27" s="47" t="s">
        <v>7</v>
      </c>
      <c r="O27" s="310"/>
      <c r="P27" s="310"/>
      <c r="Q27" s="311"/>
      <c r="T27" s="32"/>
      <c r="U27" s="309"/>
      <c r="V27" s="309"/>
      <c r="X27" s="24"/>
      <c r="Z27" s="23"/>
      <c r="AA27" s="24"/>
      <c r="AB27" s="25"/>
    </row>
    <row r="28" spans="2:28" s="48" customFormat="1" ht="35.25" customHeight="1" x14ac:dyDescent="0.2">
      <c r="B28" s="298" t="s">
        <v>157</v>
      </c>
      <c r="C28" s="252" t="s">
        <v>64</v>
      </c>
      <c r="D28" s="49" t="s">
        <v>3</v>
      </c>
      <c r="E28" s="255" t="s">
        <v>54</v>
      </c>
      <c r="F28" s="50">
        <v>1</v>
      </c>
      <c r="G28" s="49" t="s">
        <v>3</v>
      </c>
      <c r="H28" s="51">
        <v>150000000</v>
      </c>
      <c r="I28" s="51">
        <v>150000000</v>
      </c>
      <c r="J28" s="52"/>
      <c r="K28" s="53"/>
      <c r="L28" s="54"/>
      <c r="M28" s="55">
        <v>45292</v>
      </c>
      <c r="N28" s="55">
        <v>45657</v>
      </c>
      <c r="O28" s="301">
        <f t="shared" ref="O28" si="0">+F29/F28</f>
        <v>1</v>
      </c>
      <c r="P28" s="301">
        <f t="shared" ref="P28" si="1">+H29/H28</f>
        <v>1</v>
      </c>
      <c r="Q28" s="302">
        <f t="shared" ref="Q28" si="2">+(O28*O28)/P28</f>
        <v>1</v>
      </c>
      <c r="X28" s="56"/>
    </row>
    <row r="29" spans="2:28" s="48" customFormat="1" ht="35.25" customHeight="1" x14ac:dyDescent="0.2">
      <c r="B29" s="270"/>
      <c r="C29" s="252"/>
      <c r="D29" s="49" t="s">
        <v>2</v>
      </c>
      <c r="E29" s="297"/>
      <c r="F29" s="57">
        <v>1</v>
      </c>
      <c r="G29" s="49" t="s">
        <v>31</v>
      </c>
      <c r="H29" s="51">
        <v>150000000</v>
      </c>
      <c r="I29" s="51">
        <v>150000000</v>
      </c>
      <c r="J29" s="51"/>
      <c r="K29" s="53"/>
      <c r="L29" s="54"/>
      <c r="M29" s="55">
        <v>45292</v>
      </c>
      <c r="N29" s="55">
        <v>45657</v>
      </c>
      <c r="O29" s="301"/>
      <c r="P29" s="301"/>
      <c r="Q29" s="302"/>
      <c r="AB29" s="58"/>
    </row>
    <row r="30" spans="2:28" s="48" customFormat="1" ht="42" customHeight="1" x14ac:dyDescent="0.2">
      <c r="B30" s="270"/>
      <c r="C30" s="253" t="s">
        <v>72</v>
      </c>
      <c r="D30" s="49" t="s">
        <v>3</v>
      </c>
      <c r="E30" s="255" t="s">
        <v>54</v>
      </c>
      <c r="F30" s="50">
        <v>1</v>
      </c>
      <c r="G30" s="49" t="s">
        <v>3</v>
      </c>
      <c r="H30" s="51">
        <v>30000000</v>
      </c>
      <c r="I30" s="51">
        <v>30000000</v>
      </c>
      <c r="J30" s="59"/>
      <c r="K30" s="53"/>
      <c r="L30" s="54"/>
      <c r="M30" s="55">
        <v>45292</v>
      </c>
      <c r="N30" s="55">
        <v>45657</v>
      </c>
      <c r="O30" s="301">
        <f t="shared" ref="O30" si="3">+F31/F30</f>
        <v>1</v>
      </c>
      <c r="P30" s="301">
        <f>+H31/H30</f>
        <v>0.66666666666666663</v>
      </c>
      <c r="Q30" s="302">
        <f>+(O30*O30)/P30</f>
        <v>1.5</v>
      </c>
    </row>
    <row r="31" spans="2:28" s="48" customFormat="1" ht="42" customHeight="1" x14ac:dyDescent="0.2">
      <c r="B31" s="270"/>
      <c r="C31" s="254"/>
      <c r="D31" s="49" t="s">
        <v>2</v>
      </c>
      <c r="E31" s="297"/>
      <c r="F31" s="50">
        <v>1</v>
      </c>
      <c r="G31" s="49" t="s">
        <v>31</v>
      </c>
      <c r="H31" s="51">
        <v>20000000</v>
      </c>
      <c r="I31" s="51">
        <v>20000000</v>
      </c>
      <c r="J31" s="59"/>
      <c r="K31" s="53"/>
      <c r="L31" s="54"/>
      <c r="M31" s="55">
        <v>45292</v>
      </c>
      <c r="N31" s="55">
        <v>45657</v>
      </c>
      <c r="O31" s="301"/>
      <c r="P31" s="301"/>
      <c r="Q31" s="302"/>
    </row>
    <row r="32" spans="2:28" s="48" customFormat="1" ht="55.5" customHeight="1" x14ac:dyDescent="0.2">
      <c r="B32" s="271" t="s">
        <v>158</v>
      </c>
      <c r="C32" s="253" t="s">
        <v>65</v>
      </c>
      <c r="D32" s="49" t="s">
        <v>3</v>
      </c>
      <c r="E32" s="255" t="s">
        <v>144</v>
      </c>
      <c r="F32" s="57">
        <v>220</v>
      </c>
      <c r="G32" s="49" t="s">
        <v>3</v>
      </c>
      <c r="H32" s="60">
        <v>25400000</v>
      </c>
      <c r="I32" s="60">
        <v>25400000</v>
      </c>
      <c r="J32" s="59"/>
      <c r="K32" s="53"/>
      <c r="L32" s="61"/>
      <c r="M32" s="55">
        <v>45292</v>
      </c>
      <c r="N32" s="55">
        <v>45657</v>
      </c>
      <c r="O32" s="303">
        <f>+F33/F32</f>
        <v>1</v>
      </c>
      <c r="P32" s="303">
        <f>+H33/H32</f>
        <v>1</v>
      </c>
      <c r="Q32" s="305">
        <f t="shared" ref="Q32" si="4">+(O32*O32)/P32</f>
        <v>1</v>
      </c>
    </row>
    <row r="33" spans="2:17" s="48" customFormat="1" ht="55.5" customHeight="1" x14ac:dyDescent="0.2">
      <c r="B33" s="272"/>
      <c r="C33" s="254"/>
      <c r="D33" s="49" t="s">
        <v>2</v>
      </c>
      <c r="E33" s="256"/>
      <c r="F33" s="57">
        <v>220</v>
      </c>
      <c r="G33" s="49" t="s">
        <v>31</v>
      </c>
      <c r="H33" s="60">
        <v>25400000</v>
      </c>
      <c r="I33" s="60">
        <v>25400000</v>
      </c>
      <c r="J33" s="59"/>
      <c r="K33" s="53"/>
      <c r="L33" s="54"/>
      <c r="M33" s="55">
        <v>45292</v>
      </c>
      <c r="N33" s="55">
        <v>45657</v>
      </c>
      <c r="O33" s="304"/>
      <c r="P33" s="304"/>
      <c r="Q33" s="306"/>
    </row>
    <row r="34" spans="2:17" s="48" customFormat="1" ht="25.5" customHeight="1" x14ac:dyDescent="0.2">
      <c r="B34" s="271" t="s">
        <v>132</v>
      </c>
      <c r="C34" s="268" t="s">
        <v>66</v>
      </c>
      <c r="D34" s="49" t="s">
        <v>3</v>
      </c>
      <c r="E34" s="255" t="s">
        <v>55</v>
      </c>
      <c r="F34" s="57">
        <v>150</v>
      </c>
      <c r="G34" s="49" t="s">
        <v>3</v>
      </c>
      <c r="H34" s="60">
        <v>31234000</v>
      </c>
      <c r="I34" s="60">
        <v>31234000</v>
      </c>
      <c r="J34" s="59"/>
      <c r="K34" s="53"/>
      <c r="L34" s="62"/>
      <c r="M34" s="55">
        <v>45292</v>
      </c>
      <c r="N34" s="55">
        <v>45657</v>
      </c>
      <c r="O34" s="301">
        <f>+F35/F34</f>
        <v>1</v>
      </c>
      <c r="P34" s="301">
        <f>+H35/H34</f>
        <v>1</v>
      </c>
      <c r="Q34" s="302">
        <f t="shared" ref="Q34" si="5">+(O34*O34)/P34</f>
        <v>1</v>
      </c>
    </row>
    <row r="35" spans="2:17" s="48" customFormat="1" ht="39" customHeight="1" x14ac:dyDescent="0.2">
      <c r="B35" s="272"/>
      <c r="C35" s="260"/>
      <c r="D35" s="49" t="s">
        <v>2</v>
      </c>
      <c r="E35" s="297"/>
      <c r="F35" s="57">
        <v>150</v>
      </c>
      <c r="G35" s="49" t="s">
        <v>31</v>
      </c>
      <c r="H35" s="60">
        <v>31234000</v>
      </c>
      <c r="I35" s="60">
        <v>31234000</v>
      </c>
      <c r="J35" s="59"/>
      <c r="K35" s="53"/>
      <c r="L35" s="54"/>
      <c r="M35" s="55">
        <v>45292</v>
      </c>
      <c r="N35" s="55">
        <v>45657</v>
      </c>
      <c r="O35" s="301"/>
      <c r="P35" s="301"/>
      <c r="Q35" s="302"/>
    </row>
    <row r="36" spans="2:17" s="48" customFormat="1" ht="46.5" customHeight="1" x14ac:dyDescent="0.2">
      <c r="B36" s="269" t="s">
        <v>159</v>
      </c>
      <c r="C36" s="257" t="s">
        <v>85</v>
      </c>
      <c r="D36" s="49" t="s">
        <v>3</v>
      </c>
      <c r="E36" s="259" t="s">
        <v>56</v>
      </c>
      <c r="F36" s="57">
        <v>20</v>
      </c>
      <c r="G36" s="49" t="s">
        <v>3</v>
      </c>
      <c r="H36" s="60">
        <v>231651391.66666669</v>
      </c>
      <c r="I36" s="60">
        <v>231651391.66666669</v>
      </c>
      <c r="J36" s="63"/>
      <c r="K36" s="53"/>
      <c r="L36" s="62"/>
      <c r="M36" s="55">
        <v>45292</v>
      </c>
      <c r="N36" s="55">
        <v>45657</v>
      </c>
      <c r="O36" s="301">
        <f>+F37/F36</f>
        <v>1</v>
      </c>
      <c r="P36" s="301">
        <f>+H37/H36</f>
        <v>0.43560163085573228</v>
      </c>
      <c r="Q36" s="302">
        <f>+(O36*O36)/P36</f>
        <v>2.2956755190184124</v>
      </c>
    </row>
    <row r="37" spans="2:17" s="48" customFormat="1" ht="42" customHeight="1" x14ac:dyDescent="0.2">
      <c r="B37" s="270"/>
      <c r="C37" s="258"/>
      <c r="D37" s="49" t="s">
        <v>2</v>
      </c>
      <c r="E37" s="259"/>
      <c r="F37" s="57">
        <v>20</v>
      </c>
      <c r="G37" s="49" t="s">
        <v>31</v>
      </c>
      <c r="H37" s="60">
        <v>100907724</v>
      </c>
      <c r="I37" s="60">
        <v>100907724</v>
      </c>
      <c r="J37" s="63"/>
      <c r="K37" s="53"/>
      <c r="L37" s="54"/>
      <c r="M37" s="55">
        <v>45292</v>
      </c>
      <c r="N37" s="55">
        <v>45657</v>
      </c>
      <c r="O37" s="301"/>
      <c r="P37" s="301"/>
      <c r="Q37" s="302"/>
    </row>
    <row r="38" spans="2:17" s="48" customFormat="1" ht="25.5" customHeight="1" x14ac:dyDescent="0.2">
      <c r="B38" s="270"/>
      <c r="C38" s="257" t="s">
        <v>86</v>
      </c>
      <c r="D38" s="49" t="s">
        <v>3</v>
      </c>
      <c r="E38" s="259" t="s">
        <v>56</v>
      </c>
      <c r="F38" s="57">
        <v>20</v>
      </c>
      <c r="G38" s="49" t="s">
        <v>3</v>
      </c>
      <c r="H38" s="60">
        <v>575763721.66666663</v>
      </c>
      <c r="I38" s="60">
        <v>575763721.66666663</v>
      </c>
      <c r="J38" s="63"/>
      <c r="K38" s="53"/>
      <c r="L38" s="54"/>
      <c r="M38" s="55">
        <v>45292</v>
      </c>
      <c r="N38" s="55">
        <v>45657</v>
      </c>
      <c r="O38" s="301">
        <f>+F39/F38</f>
        <v>1</v>
      </c>
      <c r="P38" s="301">
        <f>+H39/H38</f>
        <v>0.84023341831890863</v>
      </c>
      <c r="Q38" s="302">
        <f>+(O38*O38)/P38</f>
        <v>1.1901454741002129</v>
      </c>
    </row>
    <row r="39" spans="2:17" s="48" customFormat="1" ht="57.75" customHeight="1" x14ac:dyDescent="0.2">
      <c r="B39" s="270"/>
      <c r="C39" s="258"/>
      <c r="D39" s="49" t="s">
        <v>2</v>
      </c>
      <c r="E39" s="259"/>
      <c r="F39" s="57">
        <v>20</v>
      </c>
      <c r="G39" s="49" t="s">
        <v>31</v>
      </c>
      <c r="H39" s="60">
        <v>483775920</v>
      </c>
      <c r="I39" s="60">
        <v>483775920</v>
      </c>
      <c r="J39" s="59"/>
      <c r="K39" s="53"/>
      <c r="L39" s="54"/>
      <c r="M39" s="55">
        <v>45292</v>
      </c>
      <c r="N39" s="55">
        <v>45657</v>
      </c>
      <c r="O39" s="301"/>
      <c r="P39" s="301"/>
      <c r="Q39" s="302"/>
    </row>
    <row r="40" spans="2:17" s="48" customFormat="1" ht="25.5" customHeight="1" x14ac:dyDescent="0.2">
      <c r="B40" s="307" t="s">
        <v>160</v>
      </c>
      <c r="C40" s="268" t="s">
        <v>63</v>
      </c>
      <c r="D40" s="49" t="s">
        <v>3</v>
      </c>
      <c r="E40" s="259" t="s">
        <v>57</v>
      </c>
      <c r="F40" s="64">
        <v>1</v>
      </c>
      <c r="G40" s="49" t="s">
        <v>3</v>
      </c>
      <c r="H40" s="60">
        <v>687643721.66666663</v>
      </c>
      <c r="I40" s="60">
        <v>687643721.66666663</v>
      </c>
      <c r="J40" s="52"/>
      <c r="K40" s="51"/>
      <c r="L40" s="65"/>
      <c r="M40" s="55">
        <v>45292</v>
      </c>
      <c r="N40" s="55">
        <v>45657</v>
      </c>
      <c r="O40" s="301">
        <f>+F41/F40</f>
        <v>1</v>
      </c>
      <c r="P40" s="301">
        <f>+H41/H40</f>
        <v>0.89971009769489818</v>
      </c>
      <c r="Q40" s="302">
        <f t="shared" ref="Q40" si="6">+(O40*O40)/P40</f>
        <v>1.1114691305144284</v>
      </c>
    </row>
    <row r="41" spans="2:17" s="48" customFormat="1" ht="58.5" customHeight="1" x14ac:dyDescent="0.2">
      <c r="B41" s="308"/>
      <c r="C41" s="260"/>
      <c r="D41" s="49" t="s">
        <v>2</v>
      </c>
      <c r="E41" s="259"/>
      <c r="F41" s="64">
        <v>1</v>
      </c>
      <c r="G41" s="49" t="s">
        <v>31</v>
      </c>
      <c r="H41" s="60">
        <v>618680000</v>
      </c>
      <c r="I41" s="60">
        <v>618680000</v>
      </c>
      <c r="J41" s="51"/>
      <c r="K41" s="53"/>
      <c r="L41" s="60"/>
      <c r="M41" s="55">
        <v>45292</v>
      </c>
      <c r="N41" s="55">
        <v>45657</v>
      </c>
      <c r="O41" s="301"/>
      <c r="P41" s="301"/>
      <c r="Q41" s="302"/>
    </row>
    <row r="42" spans="2:17" s="48" customFormat="1" ht="25.5" customHeight="1" x14ac:dyDescent="0.2">
      <c r="B42" s="308"/>
      <c r="C42" s="257" t="s">
        <v>87</v>
      </c>
      <c r="D42" s="49" t="s">
        <v>3</v>
      </c>
      <c r="E42" s="259" t="s">
        <v>57</v>
      </c>
      <c r="F42" s="64">
        <v>1</v>
      </c>
      <c r="G42" s="66" t="s">
        <v>3</v>
      </c>
      <c r="H42" s="60">
        <v>1462263721.6666665</v>
      </c>
      <c r="I42" s="60">
        <v>1462263721.6666665</v>
      </c>
      <c r="J42" s="63"/>
      <c r="K42" s="53"/>
      <c r="L42" s="54"/>
      <c r="M42" s="55">
        <v>45292</v>
      </c>
      <c r="N42" s="55">
        <v>45657</v>
      </c>
      <c r="O42" s="301">
        <f>+F43/F42</f>
        <v>1</v>
      </c>
      <c r="P42" s="301">
        <f>+H43/H42</f>
        <v>0.94257963155171087</v>
      </c>
      <c r="Q42" s="302">
        <f t="shared" ref="Q42" si="7">+(O42*O42)/P42</f>
        <v>1.0609183208783766</v>
      </c>
    </row>
    <row r="43" spans="2:17" s="48" customFormat="1" ht="59.25" customHeight="1" x14ac:dyDescent="0.2">
      <c r="B43" s="308"/>
      <c r="C43" s="258"/>
      <c r="D43" s="67" t="s">
        <v>2</v>
      </c>
      <c r="E43" s="259"/>
      <c r="F43" s="68">
        <v>1</v>
      </c>
      <c r="G43" s="67" t="s">
        <v>31</v>
      </c>
      <c r="H43" s="69">
        <v>1378300000</v>
      </c>
      <c r="I43" s="69">
        <v>1378300000</v>
      </c>
      <c r="J43" s="70"/>
      <c r="K43" s="71"/>
      <c r="L43" s="72"/>
      <c r="M43" s="73">
        <v>45292</v>
      </c>
      <c r="N43" s="73">
        <v>45657</v>
      </c>
      <c r="O43" s="301"/>
      <c r="P43" s="301"/>
      <c r="Q43" s="302"/>
    </row>
    <row r="44" spans="2:17" s="74" customFormat="1" ht="42" customHeight="1" x14ac:dyDescent="0.2">
      <c r="B44" s="275" t="s">
        <v>161</v>
      </c>
      <c r="C44" s="261" t="s">
        <v>88</v>
      </c>
      <c r="D44" s="49" t="s">
        <v>3</v>
      </c>
      <c r="E44" s="262" t="s">
        <v>145</v>
      </c>
      <c r="F44" s="57">
        <v>150</v>
      </c>
      <c r="G44" s="49" t="s">
        <v>3</v>
      </c>
      <c r="H44" s="60">
        <v>25500000</v>
      </c>
      <c r="I44" s="60">
        <v>25500000</v>
      </c>
      <c r="J44" s="59"/>
      <c r="K44" s="53"/>
      <c r="L44" s="62"/>
      <c r="M44" s="55">
        <v>45292</v>
      </c>
      <c r="N44" s="55">
        <v>45657</v>
      </c>
      <c r="O44" s="301">
        <f>+F45/F44</f>
        <v>1</v>
      </c>
      <c r="P44" s="301">
        <f>+H45/H44</f>
        <v>1</v>
      </c>
      <c r="Q44" s="302">
        <f t="shared" ref="Q44" si="8">+(O44*O44)/P44</f>
        <v>1</v>
      </c>
    </row>
    <row r="45" spans="2:17" s="74" customFormat="1" ht="84" customHeight="1" x14ac:dyDescent="0.2">
      <c r="B45" s="276"/>
      <c r="C45" s="261"/>
      <c r="D45" s="49" t="s">
        <v>2</v>
      </c>
      <c r="E45" s="262"/>
      <c r="F45" s="57">
        <v>150</v>
      </c>
      <c r="G45" s="49" t="s">
        <v>31</v>
      </c>
      <c r="H45" s="60">
        <v>25500000</v>
      </c>
      <c r="I45" s="60">
        <v>25500000</v>
      </c>
      <c r="J45" s="59"/>
      <c r="K45" s="53"/>
      <c r="L45" s="54"/>
      <c r="M45" s="55">
        <v>45292</v>
      </c>
      <c r="N45" s="55">
        <v>45657</v>
      </c>
      <c r="O45" s="301"/>
      <c r="P45" s="301"/>
      <c r="Q45" s="302"/>
    </row>
    <row r="46" spans="2:17" s="48" customFormat="1" ht="44.25" customHeight="1" x14ac:dyDescent="0.2">
      <c r="B46" s="273" t="s">
        <v>162</v>
      </c>
      <c r="C46" s="268" t="s">
        <v>67</v>
      </c>
      <c r="D46" s="75" t="s">
        <v>3</v>
      </c>
      <c r="E46" s="255" t="s">
        <v>58</v>
      </c>
      <c r="F46" s="76">
        <v>3</v>
      </c>
      <c r="G46" s="75" t="s">
        <v>3</v>
      </c>
      <c r="H46" s="51">
        <v>17400000</v>
      </c>
      <c r="I46" s="51">
        <v>17400000</v>
      </c>
      <c r="J46" s="77"/>
      <c r="K46" s="78"/>
      <c r="L46" s="79"/>
      <c r="M46" s="80">
        <v>45292</v>
      </c>
      <c r="N46" s="80">
        <v>45657</v>
      </c>
      <c r="O46" s="301">
        <f>+F47/F46</f>
        <v>1</v>
      </c>
      <c r="P46" s="301">
        <f>+H47/H46</f>
        <v>1</v>
      </c>
      <c r="Q46" s="302">
        <f t="shared" ref="Q46" si="9">+(O46*O46)/P46</f>
        <v>1</v>
      </c>
    </row>
    <row r="47" spans="2:17" s="48" customFormat="1" ht="63" customHeight="1" x14ac:dyDescent="0.2">
      <c r="B47" s="274"/>
      <c r="C47" s="260"/>
      <c r="D47" s="49" t="s">
        <v>2</v>
      </c>
      <c r="E47" s="297"/>
      <c r="F47" s="57">
        <v>3</v>
      </c>
      <c r="G47" s="49" t="s">
        <v>31</v>
      </c>
      <c r="H47" s="51">
        <v>17400000</v>
      </c>
      <c r="I47" s="51">
        <v>17400000</v>
      </c>
      <c r="J47" s="59"/>
      <c r="K47" s="53"/>
      <c r="L47" s="54"/>
      <c r="M47" s="55">
        <v>45292</v>
      </c>
      <c r="N47" s="55">
        <v>45657</v>
      </c>
      <c r="O47" s="301"/>
      <c r="P47" s="301"/>
      <c r="Q47" s="302"/>
    </row>
    <row r="48" spans="2:17" ht="25.5" customHeight="1" x14ac:dyDescent="0.2">
      <c r="B48" s="299"/>
      <c r="C48" s="300" t="s">
        <v>6</v>
      </c>
      <c r="D48" s="81" t="s">
        <v>3</v>
      </c>
      <c r="E48" s="82"/>
      <c r="F48" s="83"/>
      <c r="G48" s="84" t="s">
        <v>3</v>
      </c>
      <c r="H48" s="85">
        <f>+H28+H30+H32+H34+H36+H38+H40+H42+H44+H46</f>
        <v>3236856556.6666665</v>
      </c>
      <c r="I48" s="85">
        <f>+I28+I30+I32+I34+I36+I38+I40+I42+I44+I46</f>
        <v>3236856556.6666665</v>
      </c>
      <c r="J48" s="86"/>
      <c r="K48" s="87"/>
      <c r="L48" s="88"/>
      <c r="M48" s="89">
        <v>45292</v>
      </c>
      <c r="N48" s="89">
        <v>45657</v>
      </c>
      <c r="O48" s="291" t="e">
        <f>+F49/F48</f>
        <v>#DIV/0!</v>
      </c>
      <c r="P48" s="293">
        <f>+H49/H48</f>
        <v>0.88085387600128306</v>
      </c>
      <c r="Q48" s="295" t="e">
        <f t="shared" ref="Q48" si="10">+(O48*O48)/P48</f>
        <v>#DIV/0!</v>
      </c>
    </row>
    <row r="49" spans="2:18" ht="25.5" customHeight="1" x14ac:dyDescent="0.2">
      <c r="B49" s="299"/>
      <c r="C49" s="300"/>
      <c r="D49" s="81" t="s">
        <v>2</v>
      </c>
      <c r="E49" s="82"/>
      <c r="F49" s="83"/>
      <c r="G49" s="84" t="s">
        <v>31</v>
      </c>
      <c r="H49" s="90">
        <f>+H29+H31+H33+H35+H37+H39+H41+H43+H45+H47</f>
        <v>2851197644</v>
      </c>
      <c r="I49" s="88">
        <f>+I29+I31+I33+I35+I37+I39+I41+I43+I45+I47</f>
        <v>2851197644</v>
      </c>
      <c r="J49" s="91"/>
      <c r="K49" s="90"/>
      <c r="L49" s="87"/>
      <c r="M49" s="89">
        <v>45292</v>
      </c>
      <c r="N49" s="89">
        <v>45657</v>
      </c>
      <c r="O49" s="292"/>
      <c r="P49" s="294"/>
      <c r="Q49" s="296"/>
    </row>
    <row r="50" spans="2:18" ht="25.5" customHeight="1" x14ac:dyDescent="0.2">
      <c r="D50" s="92"/>
      <c r="H50" s="93"/>
      <c r="J50" s="95"/>
      <c r="K50" s="23"/>
      <c r="L50" s="23"/>
      <c r="M50" s="96"/>
      <c r="N50" s="96"/>
      <c r="Q50" s="15"/>
      <c r="R50" s="98"/>
    </row>
    <row r="51" spans="2:18" ht="25.5" customHeight="1" x14ac:dyDescent="0.2">
      <c r="B51" s="287" t="s">
        <v>32</v>
      </c>
      <c r="C51" s="287"/>
      <c r="D51" s="290" t="s">
        <v>5</v>
      </c>
      <c r="E51" s="290"/>
      <c r="F51" s="290"/>
      <c r="G51" s="290"/>
      <c r="H51" s="290"/>
      <c r="I51" s="290"/>
      <c r="J51" s="99" t="s">
        <v>33</v>
      </c>
      <c r="K51" s="290" t="s">
        <v>34</v>
      </c>
      <c r="L51" s="290"/>
      <c r="M51" s="284" t="s">
        <v>4</v>
      </c>
      <c r="N51" s="285"/>
      <c r="O51" s="285"/>
      <c r="P51" s="285"/>
      <c r="Q51" s="285"/>
    </row>
    <row r="52" spans="2:18" ht="25.5" customHeight="1" x14ac:dyDescent="0.2">
      <c r="B52" s="265" t="s">
        <v>39</v>
      </c>
      <c r="C52" s="288"/>
      <c r="D52" s="278" t="s">
        <v>163</v>
      </c>
      <c r="E52" s="279"/>
      <c r="F52" s="279"/>
      <c r="G52" s="279"/>
      <c r="H52" s="279"/>
      <c r="I52" s="280"/>
      <c r="J52" s="289" t="s">
        <v>40</v>
      </c>
      <c r="K52" s="36" t="s">
        <v>3</v>
      </c>
      <c r="L52" s="100">
        <f>F48</f>
        <v>0</v>
      </c>
      <c r="M52" s="286" t="s">
        <v>48</v>
      </c>
      <c r="N52" s="286"/>
      <c r="O52" s="286"/>
      <c r="P52" s="286"/>
      <c r="Q52" s="286"/>
    </row>
    <row r="53" spans="2:18" ht="25.5" customHeight="1" x14ac:dyDescent="0.2">
      <c r="B53" s="288"/>
      <c r="C53" s="288"/>
      <c r="D53" s="281"/>
      <c r="E53" s="282"/>
      <c r="F53" s="282"/>
      <c r="G53" s="282"/>
      <c r="H53" s="282"/>
      <c r="I53" s="283"/>
      <c r="J53" s="289"/>
      <c r="K53" s="36" t="s">
        <v>2</v>
      </c>
      <c r="L53" s="100">
        <f>F49</f>
        <v>0</v>
      </c>
      <c r="M53" s="286"/>
      <c r="N53" s="286"/>
      <c r="O53" s="286"/>
      <c r="P53" s="286"/>
      <c r="Q53" s="286"/>
    </row>
    <row r="54" spans="2:18" ht="25.5" customHeight="1" x14ac:dyDescent="0.2">
      <c r="B54" s="101"/>
      <c r="C54" s="102"/>
      <c r="D54" s="102"/>
      <c r="E54" s="102"/>
      <c r="F54" s="102"/>
      <c r="G54" s="102"/>
      <c r="H54" s="103"/>
      <c r="I54" s="104"/>
      <c r="J54" s="105"/>
      <c r="K54" s="106"/>
      <c r="L54" s="107"/>
      <c r="M54" s="108"/>
      <c r="N54" s="108"/>
      <c r="O54" s="109"/>
      <c r="P54" s="109"/>
      <c r="Q54" s="109"/>
    </row>
    <row r="55" spans="2:18" ht="25.5" customHeight="1" x14ac:dyDescent="0.2">
      <c r="B55" s="101"/>
      <c r="C55" s="102"/>
      <c r="D55" s="102"/>
      <c r="E55" s="102"/>
      <c r="F55" s="102"/>
      <c r="G55" s="102"/>
      <c r="H55" s="103"/>
      <c r="I55" s="104"/>
      <c r="J55" s="105"/>
      <c r="K55" s="106"/>
      <c r="L55" s="107"/>
      <c r="M55" s="108"/>
      <c r="N55" s="108"/>
      <c r="O55" s="109"/>
      <c r="P55" s="109"/>
      <c r="Q55" s="109"/>
    </row>
    <row r="56" spans="2:18" ht="25.5" customHeight="1" x14ac:dyDescent="0.2">
      <c r="B56" s="101"/>
      <c r="C56" s="102"/>
      <c r="D56" s="102"/>
      <c r="E56" s="102"/>
      <c r="F56" s="102"/>
      <c r="G56" s="102"/>
      <c r="H56" s="103"/>
      <c r="I56" s="104"/>
      <c r="J56" s="105"/>
      <c r="K56" s="106"/>
      <c r="L56" s="107"/>
      <c r="M56" s="108"/>
      <c r="N56" s="108"/>
      <c r="O56" s="109"/>
      <c r="P56" s="109"/>
      <c r="Q56" s="109"/>
    </row>
    <row r="57" spans="2:18" ht="25.5" customHeight="1" x14ac:dyDescent="0.2">
      <c r="B57" s="101"/>
      <c r="C57" s="102"/>
      <c r="D57" s="110"/>
      <c r="E57" s="110"/>
      <c r="F57" s="102"/>
      <c r="G57" s="102"/>
      <c r="H57" s="103"/>
      <c r="I57" s="104"/>
      <c r="J57" s="105"/>
      <c r="K57" s="106"/>
      <c r="L57" s="107"/>
      <c r="M57" s="108"/>
      <c r="N57" s="108"/>
      <c r="O57" s="109"/>
      <c r="P57" s="109"/>
      <c r="Q57" s="109"/>
    </row>
    <row r="58" spans="2:18" ht="25.5" customHeight="1" x14ac:dyDescent="0.2">
      <c r="B58" s="101"/>
      <c r="C58" s="102"/>
      <c r="D58" s="102"/>
      <c r="E58" s="111"/>
      <c r="F58" s="102"/>
      <c r="G58" s="102"/>
      <c r="H58" s="103"/>
      <c r="I58" s="104"/>
      <c r="J58" s="105"/>
      <c r="K58" s="106"/>
      <c r="L58" s="107"/>
      <c r="M58" s="108"/>
      <c r="N58" s="108"/>
      <c r="O58" s="109"/>
      <c r="P58" s="109"/>
      <c r="Q58" s="109"/>
    </row>
    <row r="59" spans="2:18" ht="25.5" customHeight="1" x14ac:dyDescent="0.2">
      <c r="B59" s="101"/>
      <c r="C59" s="102"/>
      <c r="D59" s="102"/>
      <c r="E59" s="102"/>
      <c r="F59" s="102"/>
      <c r="G59" s="102"/>
      <c r="H59" s="103"/>
      <c r="I59" s="104"/>
      <c r="J59" s="105"/>
      <c r="K59" s="106"/>
      <c r="L59" s="107"/>
      <c r="M59" s="108"/>
      <c r="N59" s="108"/>
      <c r="O59" s="109"/>
      <c r="P59" s="109"/>
      <c r="Q59" s="109"/>
    </row>
    <row r="60" spans="2:18" ht="25.5" customHeight="1" x14ac:dyDescent="0.2">
      <c r="B60" s="101"/>
      <c r="C60" s="102"/>
      <c r="D60" s="102"/>
      <c r="E60" s="102"/>
      <c r="F60" s="102"/>
      <c r="G60" s="102"/>
      <c r="H60" s="103"/>
      <c r="I60" s="104"/>
      <c r="J60" s="105"/>
      <c r="K60" s="106"/>
      <c r="L60" s="107"/>
      <c r="M60" s="108"/>
      <c r="N60" s="108"/>
      <c r="O60" s="109"/>
      <c r="P60" s="109"/>
      <c r="Q60" s="109"/>
    </row>
    <row r="61" spans="2:18" ht="25.5" customHeight="1" x14ac:dyDescent="0.2">
      <c r="B61" s="101"/>
      <c r="C61" s="102"/>
      <c r="D61" s="102"/>
      <c r="E61" s="102"/>
      <c r="F61" s="102"/>
      <c r="G61" s="102"/>
      <c r="H61" s="103"/>
      <c r="I61" s="104"/>
      <c r="J61" s="105"/>
      <c r="K61" s="106"/>
      <c r="L61" s="107"/>
      <c r="M61" s="108"/>
      <c r="N61" s="108"/>
      <c r="O61" s="109"/>
      <c r="P61" s="109"/>
      <c r="Q61" s="109"/>
    </row>
    <row r="62" spans="2:18" ht="25.5" customHeight="1" x14ac:dyDescent="0.2">
      <c r="B62" s="101"/>
      <c r="C62" s="102"/>
      <c r="D62" s="102"/>
      <c r="E62" s="102"/>
      <c r="F62" s="102"/>
      <c r="G62" s="102"/>
      <c r="H62" s="103"/>
      <c r="I62" s="104"/>
      <c r="J62" s="105"/>
      <c r="K62" s="106"/>
      <c r="L62" s="107"/>
      <c r="M62" s="108"/>
      <c r="N62" s="108"/>
      <c r="O62" s="109"/>
      <c r="P62" s="109"/>
      <c r="Q62" s="109"/>
    </row>
    <row r="63" spans="2:18" ht="25.5" customHeight="1" x14ac:dyDescent="0.2">
      <c r="B63" s="101"/>
      <c r="C63" s="102"/>
      <c r="D63" s="102"/>
      <c r="E63" s="102"/>
      <c r="F63" s="102"/>
      <c r="G63" s="102"/>
      <c r="H63" s="103"/>
      <c r="I63" s="104"/>
      <c r="J63" s="105"/>
      <c r="K63" s="106"/>
      <c r="L63" s="107"/>
      <c r="M63" s="108"/>
      <c r="N63" s="108"/>
      <c r="O63" s="109"/>
      <c r="P63" s="109"/>
      <c r="Q63" s="109"/>
    </row>
    <row r="64" spans="2:18" ht="25.5" customHeight="1" x14ac:dyDescent="0.2">
      <c r="B64" s="101"/>
      <c r="C64" s="102"/>
      <c r="D64" s="102"/>
      <c r="E64" s="102"/>
      <c r="F64" s="102"/>
      <c r="G64" s="102"/>
      <c r="H64" s="103"/>
      <c r="I64" s="104"/>
      <c r="J64" s="105"/>
      <c r="K64" s="106"/>
      <c r="L64" s="107"/>
      <c r="M64" s="108"/>
      <c r="N64" s="108"/>
      <c r="O64" s="109"/>
      <c r="P64" s="109"/>
      <c r="Q64" s="109"/>
    </row>
    <row r="65" spans="2:53" ht="25.5" customHeight="1" x14ac:dyDescent="0.2">
      <c r="B65" s="101"/>
      <c r="C65" s="102"/>
      <c r="D65" s="102"/>
      <c r="E65" s="102"/>
      <c r="F65" s="102"/>
      <c r="G65" s="102"/>
      <c r="H65" s="103"/>
      <c r="I65" s="104"/>
      <c r="J65" s="105"/>
      <c r="K65" s="106"/>
      <c r="L65" s="107"/>
      <c r="M65" s="108"/>
      <c r="N65" s="108"/>
      <c r="O65" s="109"/>
      <c r="P65" s="109"/>
      <c r="Q65" s="109"/>
    </row>
    <row r="66" spans="2:53" ht="25.5" customHeight="1" x14ac:dyDescent="0.2">
      <c r="B66" s="101"/>
      <c r="C66" s="102"/>
      <c r="D66" s="102"/>
      <c r="E66" s="102"/>
      <c r="F66" s="102"/>
      <c r="G66" s="102"/>
      <c r="H66" s="103"/>
      <c r="I66" s="104"/>
      <c r="J66" s="105"/>
      <c r="K66" s="106"/>
      <c r="L66" s="107"/>
      <c r="M66" s="108"/>
      <c r="N66" s="108"/>
      <c r="O66" s="109"/>
      <c r="P66" s="109"/>
      <c r="Q66" s="109"/>
    </row>
    <row r="67" spans="2:53" ht="25.5" customHeight="1" x14ac:dyDescent="0.2">
      <c r="B67" s="101"/>
      <c r="C67" s="102"/>
      <c r="D67" s="102"/>
      <c r="E67" s="102"/>
      <c r="F67" s="102"/>
      <c r="G67" s="102"/>
      <c r="H67" s="103"/>
      <c r="I67" s="104"/>
      <c r="J67" s="105"/>
      <c r="K67" s="106"/>
      <c r="L67" s="107"/>
      <c r="M67" s="108"/>
      <c r="N67" s="108"/>
      <c r="O67" s="109"/>
      <c r="P67" s="109"/>
      <c r="Q67" s="109"/>
    </row>
    <row r="68" spans="2:53" ht="25.5" customHeight="1" x14ac:dyDescent="0.2">
      <c r="B68" s="101"/>
      <c r="C68" s="102"/>
      <c r="D68" s="102"/>
      <c r="E68" s="102"/>
      <c r="F68" s="102"/>
      <c r="G68" s="102"/>
      <c r="H68" s="103"/>
      <c r="I68" s="104"/>
      <c r="J68" s="105"/>
      <c r="K68" s="106"/>
      <c r="L68" s="107"/>
      <c r="M68" s="108"/>
      <c r="N68" s="108"/>
      <c r="O68" s="109"/>
      <c r="P68" s="109"/>
      <c r="Q68" s="109"/>
    </row>
    <row r="69" spans="2:53" ht="25.5" customHeight="1" x14ac:dyDescent="0.2">
      <c r="B69" s="101"/>
      <c r="C69" s="102"/>
      <c r="D69" s="102"/>
      <c r="E69" s="102"/>
      <c r="F69" s="102"/>
      <c r="G69" s="102"/>
      <c r="H69" s="103"/>
      <c r="I69" s="104"/>
      <c r="J69" s="105"/>
      <c r="K69" s="106"/>
      <c r="L69" s="107"/>
      <c r="M69" s="108"/>
      <c r="N69" s="108"/>
      <c r="O69" s="109"/>
      <c r="P69" s="109"/>
      <c r="Q69" s="109"/>
    </row>
    <row r="70" spans="2:53" ht="25.5" customHeight="1" x14ac:dyDescent="0.2">
      <c r="B70" s="278" t="s">
        <v>1</v>
      </c>
      <c r="C70" s="279"/>
      <c r="D70" s="279"/>
      <c r="E70" s="279"/>
      <c r="F70" s="279"/>
      <c r="G70" s="279"/>
      <c r="H70" s="279"/>
      <c r="I70" s="279"/>
      <c r="J70" s="279"/>
      <c r="K70" s="279"/>
      <c r="L70" s="280"/>
      <c r="M70" s="277" t="s">
        <v>0</v>
      </c>
      <c r="N70" s="277"/>
      <c r="O70" s="277"/>
      <c r="P70" s="277"/>
      <c r="Q70" s="277"/>
    </row>
    <row r="71" spans="2:53" ht="25.5" customHeight="1" x14ac:dyDescent="0.2">
      <c r="B71" s="281"/>
      <c r="C71" s="282"/>
      <c r="D71" s="282"/>
      <c r="E71" s="282"/>
      <c r="F71" s="282"/>
      <c r="G71" s="282"/>
      <c r="H71" s="282"/>
      <c r="I71" s="282"/>
      <c r="J71" s="282"/>
      <c r="K71" s="282"/>
      <c r="L71" s="283"/>
      <c r="M71" s="277"/>
      <c r="N71" s="277"/>
      <c r="O71" s="277"/>
      <c r="P71" s="277"/>
      <c r="Q71" s="277"/>
    </row>
    <row r="72" spans="2:53" ht="25.5" customHeight="1" x14ac:dyDescent="0.2">
      <c r="M72" s="113"/>
      <c r="N72" s="113"/>
    </row>
    <row r="73" spans="2:53" ht="25.5" customHeight="1" x14ac:dyDescent="0.2">
      <c r="R73" s="115"/>
      <c r="S73" s="115"/>
      <c r="T73" s="115"/>
      <c r="U73" s="115"/>
      <c r="V73" s="115"/>
      <c r="W73" s="115"/>
      <c r="X73" s="115"/>
      <c r="Y73" s="115"/>
      <c r="Z73" s="115"/>
      <c r="AA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row>
    <row r="74" spans="2:53" ht="25.5" customHeight="1" x14ac:dyDescent="0.2">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5"/>
      <c r="AZ74" s="115"/>
      <c r="BA74" s="115"/>
    </row>
    <row r="75" spans="2:53" ht="25.5" customHeight="1" x14ac:dyDescent="0.2">
      <c r="R75" s="115"/>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row>
    <row r="76" spans="2:53" ht="25.5" customHeight="1" x14ac:dyDescent="0.2">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row>
    <row r="77" spans="2:53" ht="25.5" customHeight="1" x14ac:dyDescent="0.2">
      <c r="R77" s="115"/>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row>
    <row r="78" spans="2:53" ht="25.5" customHeight="1" x14ac:dyDescent="0.2">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row>
    <row r="79" spans="2:53" ht="25.5" customHeight="1" x14ac:dyDescent="0.2">
      <c r="R79" s="115"/>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row>
    <row r="80" spans="2:53" ht="25.5" customHeight="1" x14ac:dyDescent="0.2">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row>
    <row r="81" spans="18:53" ht="25.5" customHeight="1" x14ac:dyDescent="0.2">
      <c r="R81" s="115"/>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row>
    <row r="82" spans="18:53" ht="25.5" customHeight="1" x14ac:dyDescent="0.2">
      <c r="R82" s="115"/>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row>
    <row r="83" spans="18:53" ht="25.5" customHeight="1" x14ac:dyDescent="0.2">
      <c r="R83" s="115"/>
      <c r="S83" s="115"/>
      <c r="T83" s="11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row>
    <row r="84" spans="18:53" ht="25.5" customHeight="1" x14ac:dyDescent="0.2">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c r="AQ84" s="115"/>
      <c r="AR84" s="115"/>
      <c r="AS84" s="115"/>
      <c r="AT84" s="115"/>
      <c r="AU84" s="115"/>
      <c r="AV84" s="115"/>
      <c r="AW84" s="115"/>
      <c r="AX84" s="115"/>
      <c r="AY84" s="115"/>
      <c r="AZ84" s="115"/>
      <c r="BA84" s="115"/>
    </row>
    <row r="85" spans="18:53" ht="25.5" customHeight="1" x14ac:dyDescent="0.2">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5"/>
      <c r="AY85" s="115"/>
      <c r="AZ85" s="115"/>
      <c r="BA85" s="115"/>
    </row>
    <row r="86" spans="18:53" ht="25.5" customHeight="1" x14ac:dyDescent="0.2">
      <c r="R86" s="115"/>
      <c r="S86" s="115"/>
      <c r="T86" s="115"/>
      <c r="U86" s="115"/>
      <c r="V86" s="115"/>
      <c r="W86" s="115"/>
      <c r="X86" s="115"/>
      <c r="Y86" s="115"/>
      <c r="Z86" s="115"/>
      <c r="AA86" s="115"/>
      <c r="AB86" s="115"/>
      <c r="AC86" s="115"/>
      <c r="AD86" s="115"/>
      <c r="AE86" s="115"/>
      <c r="AF86" s="115"/>
      <c r="AG86" s="115"/>
      <c r="AH86" s="115"/>
      <c r="AI86" s="115"/>
      <c r="AJ86" s="115"/>
      <c r="AK86" s="115"/>
      <c r="AL86" s="115"/>
      <c r="AM86" s="115"/>
      <c r="AN86" s="115"/>
      <c r="AO86" s="115"/>
      <c r="AP86" s="115"/>
      <c r="AQ86" s="115"/>
      <c r="AR86" s="115"/>
      <c r="AS86" s="115"/>
      <c r="AT86" s="115"/>
      <c r="AU86" s="115"/>
      <c r="AV86" s="115"/>
      <c r="AW86" s="115"/>
      <c r="AX86" s="115"/>
      <c r="AY86" s="115"/>
      <c r="AZ86" s="115"/>
      <c r="BA86" s="115"/>
    </row>
    <row r="87" spans="18:53" ht="25.5" customHeight="1" x14ac:dyDescent="0.2">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row>
    <row r="88" spans="18:53" ht="25.5" customHeight="1" x14ac:dyDescent="0.2">
      <c r="R88" s="115"/>
      <c r="S88" s="115"/>
      <c r="T88" s="115"/>
      <c r="U88" s="115"/>
      <c r="V88" s="115"/>
      <c r="W88" s="115"/>
      <c r="X88" s="115"/>
      <c r="Y88" s="115"/>
      <c r="Z88" s="115"/>
      <c r="AA88" s="115"/>
      <c r="AB88" s="115"/>
      <c r="AC88" s="115"/>
      <c r="AD88" s="115"/>
      <c r="AE88" s="115"/>
      <c r="AF88" s="115"/>
      <c r="AG88" s="115"/>
      <c r="AH88" s="115"/>
      <c r="AI88" s="115"/>
      <c r="AJ88" s="115"/>
      <c r="AK88" s="115"/>
      <c r="AL88" s="115"/>
      <c r="AM88" s="115"/>
      <c r="AN88" s="115"/>
      <c r="AO88" s="115"/>
      <c r="AP88" s="115"/>
      <c r="AQ88" s="115"/>
      <c r="AR88" s="115"/>
      <c r="AS88" s="115"/>
      <c r="AT88" s="115"/>
      <c r="AU88" s="115"/>
      <c r="AV88" s="115"/>
      <c r="AW88" s="115"/>
      <c r="AX88" s="115"/>
      <c r="AY88" s="115"/>
      <c r="AZ88" s="115"/>
      <c r="BA88" s="115"/>
    </row>
    <row r="89" spans="18:53" ht="25.5" customHeight="1" x14ac:dyDescent="0.2">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115"/>
      <c r="AQ89" s="115"/>
      <c r="AR89" s="115"/>
      <c r="AS89" s="115"/>
      <c r="AT89" s="115"/>
      <c r="AU89" s="115"/>
      <c r="AV89" s="115"/>
      <c r="AW89" s="115"/>
      <c r="AX89" s="115"/>
      <c r="AY89" s="115"/>
      <c r="AZ89" s="115"/>
      <c r="BA89" s="115"/>
    </row>
    <row r="90" spans="18:53" ht="25.5" customHeight="1" x14ac:dyDescent="0.2">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c r="AP90" s="115"/>
      <c r="AQ90" s="115"/>
      <c r="AR90" s="115"/>
      <c r="AS90" s="115"/>
      <c r="AT90" s="115"/>
      <c r="AU90" s="115"/>
      <c r="AV90" s="115"/>
      <c r="AW90" s="115"/>
      <c r="AX90" s="115"/>
      <c r="AY90" s="115"/>
      <c r="AZ90" s="115"/>
      <c r="BA90" s="115"/>
    </row>
    <row r="91" spans="18:53" ht="25.5" customHeight="1" x14ac:dyDescent="0.2">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c r="AP91" s="115"/>
      <c r="AQ91" s="115"/>
      <c r="AR91" s="115"/>
      <c r="AS91" s="115"/>
      <c r="AT91" s="115"/>
      <c r="AU91" s="115"/>
      <c r="AV91" s="115"/>
      <c r="AW91" s="115"/>
      <c r="AX91" s="115"/>
      <c r="AY91" s="115"/>
      <c r="AZ91" s="115"/>
      <c r="BA91" s="115"/>
    </row>
    <row r="92" spans="18:53" ht="25.5" customHeight="1" x14ac:dyDescent="0.2">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row>
    <row r="93" spans="18:53" ht="25.5" customHeight="1" x14ac:dyDescent="0.2">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row>
    <row r="94" spans="18:53" ht="25.5" customHeight="1" x14ac:dyDescent="0.2">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row>
    <row r="95" spans="18:53" ht="25.5" customHeight="1" x14ac:dyDescent="0.2">
      <c r="R95" s="115"/>
      <c r="S95" s="115"/>
      <c r="T95" s="115"/>
      <c r="U95" s="115"/>
      <c r="V95" s="115"/>
      <c r="W95" s="115"/>
      <c r="X95" s="115"/>
      <c r="Y95" s="115"/>
      <c r="Z95" s="115"/>
      <c r="AA95" s="1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row>
    <row r="96" spans="18:53" ht="25.5" customHeight="1" x14ac:dyDescent="0.2">
      <c r="R96" s="115"/>
      <c r="S96" s="115"/>
      <c r="T96" s="115"/>
      <c r="U96" s="115"/>
      <c r="V96" s="115"/>
      <c r="W96" s="115"/>
      <c r="X96" s="115"/>
      <c r="Y96" s="115"/>
      <c r="Z96" s="115"/>
      <c r="AA96" s="115"/>
      <c r="AB96" s="115"/>
      <c r="AC96" s="115"/>
      <c r="AD96" s="115"/>
      <c r="AE96" s="115"/>
      <c r="AF96" s="115"/>
      <c r="AG96" s="115"/>
      <c r="AH96" s="115"/>
      <c r="AI96" s="115"/>
      <c r="AJ96" s="115"/>
      <c r="AK96" s="115"/>
      <c r="AL96" s="115"/>
      <c r="AM96" s="115"/>
      <c r="AN96" s="115"/>
      <c r="AO96" s="115"/>
      <c r="AP96" s="115"/>
      <c r="AQ96" s="115"/>
      <c r="AR96" s="115"/>
      <c r="AS96" s="115"/>
      <c r="AT96" s="115"/>
      <c r="AU96" s="115"/>
      <c r="AV96" s="115"/>
      <c r="AW96" s="115"/>
      <c r="AX96" s="115"/>
      <c r="AY96" s="115"/>
      <c r="AZ96" s="115"/>
      <c r="BA96" s="115"/>
    </row>
    <row r="97" spans="18:53" ht="25.5" customHeight="1" x14ac:dyDescent="0.2">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115"/>
      <c r="AW97" s="115"/>
      <c r="AX97" s="115"/>
      <c r="AY97" s="115"/>
      <c r="AZ97" s="115"/>
      <c r="BA97" s="115"/>
    </row>
    <row r="98" spans="18:53" ht="25.5" customHeight="1" x14ac:dyDescent="0.2">
      <c r="R98" s="115"/>
      <c r="S98" s="115"/>
      <c r="T98" s="115"/>
      <c r="U98" s="115"/>
      <c r="V98" s="115"/>
      <c r="W98" s="115"/>
      <c r="X98" s="115"/>
      <c r="Y98" s="115"/>
      <c r="Z98" s="115"/>
      <c r="AA98" s="115"/>
      <c r="AB98" s="115"/>
      <c r="AC98" s="115"/>
      <c r="AD98" s="115"/>
      <c r="AE98" s="115"/>
      <c r="AF98" s="115"/>
      <c r="AG98" s="115"/>
      <c r="AH98" s="115"/>
      <c r="AI98" s="115"/>
      <c r="AJ98" s="115"/>
      <c r="AK98" s="115"/>
      <c r="AL98" s="115"/>
      <c r="AM98" s="115"/>
      <c r="AN98" s="115"/>
      <c r="AO98" s="115"/>
      <c r="AP98" s="115"/>
      <c r="AQ98" s="115"/>
      <c r="AR98" s="115"/>
      <c r="AS98" s="115"/>
      <c r="AT98" s="115"/>
      <c r="AU98" s="115"/>
      <c r="AV98" s="115"/>
      <c r="AW98" s="115"/>
      <c r="AX98" s="115"/>
      <c r="AY98" s="115"/>
      <c r="AZ98" s="115"/>
      <c r="BA98" s="115"/>
    </row>
    <row r="99" spans="18:53" ht="25.5" customHeight="1" x14ac:dyDescent="0.2">
      <c r="R99" s="115"/>
      <c r="S99" s="115"/>
      <c r="T99" s="115"/>
      <c r="U99" s="115"/>
      <c r="V99" s="115"/>
      <c r="W99" s="115"/>
      <c r="X99" s="115"/>
      <c r="Y99" s="115"/>
      <c r="Z99" s="115"/>
      <c r="AA99" s="115"/>
      <c r="AB99" s="115"/>
      <c r="AC99" s="115"/>
      <c r="AD99" s="115"/>
      <c r="AE99" s="115"/>
      <c r="AF99" s="115"/>
      <c r="AG99" s="115"/>
      <c r="AH99" s="115"/>
      <c r="AI99" s="115"/>
      <c r="AJ99" s="115"/>
      <c r="AK99" s="115"/>
      <c r="AL99" s="115"/>
      <c r="AM99" s="115"/>
      <c r="AN99" s="115"/>
      <c r="AO99" s="115"/>
      <c r="AP99" s="115"/>
      <c r="AQ99" s="115"/>
      <c r="AR99" s="115"/>
      <c r="AS99" s="115"/>
      <c r="AT99" s="115"/>
      <c r="AU99" s="115"/>
      <c r="AV99" s="115"/>
      <c r="AW99" s="115"/>
      <c r="AX99" s="115"/>
      <c r="AY99" s="115"/>
      <c r="AZ99" s="115"/>
      <c r="BA99" s="115"/>
    </row>
    <row r="100" spans="18:53" ht="25.5" customHeight="1" x14ac:dyDescent="0.2">
      <c r="R100" s="115"/>
      <c r="S100" s="115"/>
      <c r="T100" s="115"/>
      <c r="U100" s="115"/>
      <c r="V100" s="115"/>
      <c r="W100" s="115"/>
      <c r="X100" s="115"/>
      <c r="Y100" s="115"/>
      <c r="Z100" s="115"/>
      <c r="AA100" s="115"/>
      <c r="AB100" s="115"/>
      <c r="AC100" s="115"/>
      <c r="AD100" s="115"/>
      <c r="AE100" s="115"/>
      <c r="AF100" s="115"/>
      <c r="AG100" s="115"/>
      <c r="AH100" s="115"/>
      <c r="AI100" s="115"/>
      <c r="AJ100" s="115"/>
      <c r="AK100" s="115"/>
      <c r="AL100" s="115"/>
      <c r="AM100" s="115"/>
      <c r="AN100" s="115"/>
      <c r="AO100" s="115"/>
      <c r="AP100" s="115"/>
      <c r="AQ100" s="115"/>
      <c r="AR100" s="115"/>
      <c r="AS100" s="115"/>
      <c r="AT100" s="115"/>
      <c r="AU100" s="115"/>
      <c r="AV100" s="115"/>
      <c r="AW100" s="115"/>
      <c r="AX100" s="115"/>
      <c r="AY100" s="115"/>
      <c r="AZ100" s="115"/>
      <c r="BA100" s="115"/>
    </row>
    <row r="101" spans="18:53" ht="25.5" customHeight="1" x14ac:dyDescent="0.2">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5"/>
      <c r="AN101" s="115"/>
      <c r="AO101" s="115"/>
      <c r="AP101" s="115"/>
      <c r="AQ101" s="115"/>
      <c r="AR101" s="115"/>
      <c r="AS101" s="115"/>
      <c r="AT101" s="115"/>
      <c r="AU101" s="115"/>
      <c r="AV101" s="115"/>
      <c r="AW101" s="115"/>
      <c r="AX101" s="115"/>
      <c r="AY101" s="115"/>
      <c r="AZ101" s="115"/>
      <c r="BA101" s="115"/>
    </row>
    <row r="102" spans="18:53" ht="25.5" customHeight="1" x14ac:dyDescent="0.2">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15"/>
      <c r="AO102" s="115"/>
      <c r="AP102" s="115"/>
      <c r="AQ102" s="115"/>
      <c r="AR102" s="115"/>
      <c r="AS102" s="115"/>
      <c r="AT102" s="115"/>
      <c r="AU102" s="115"/>
      <c r="AV102" s="115"/>
      <c r="AW102" s="115"/>
      <c r="AX102" s="115"/>
      <c r="AY102" s="115"/>
      <c r="AZ102" s="115"/>
      <c r="BA102" s="115"/>
    </row>
    <row r="103" spans="18:53" ht="25.5" customHeight="1" x14ac:dyDescent="0.2">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c r="AQ103" s="115"/>
      <c r="AR103" s="115"/>
      <c r="AS103" s="115"/>
      <c r="AT103" s="115"/>
      <c r="AU103" s="115"/>
      <c r="AV103" s="115"/>
      <c r="AW103" s="115"/>
      <c r="AX103" s="115"/>
      <c r="AY103" s="115"/>
      <c r="AZ103" s="115"/>
      <c r="BA103" s="115"/>
    </row>
    <row r="104" spans="18:53" ht="25.5" customHeight="1" x14ac:dyDescent="0.2">
      <c r="R104" s="115"/>
      <c r="S104" s="115"/>
      <c r="T104" s="115"/>
      <c r="U104" s="115"/>
      <c r="V104" s="115"/>
      <c r="W104" s="115"/>
      <c r="X104" s="115"/>
      <c r="Y104" s="115"/>
      <c r="Z104" s="115"/>
      <c r="AA104" s="115"/>
      <c r="AB104" s="115"/>
      <c r="AC104" s="115"/>
      <c r="AD104" s="115"/>
      <c r="AE104" s="115"/>
      <c r="AF104" s="115"/>
      <c r="AG104" s="115"/>
      <c r="AH104" s="115"/>
      <c r="AI104" s="115"/>
      <c r="AJ104" s="115"/>
      <c r="AK104" s="115"/>
      <c r="AL104" s="115"/>
      <c r="AM104" s="115"/>
      <c r="AN104" s="115"/>
      <c r="AO104" s="115"/>
      <c r="AP104" s="115"/>
      <c r="AQ104" s="115"/>
      <c r="AR104" s="115"/>
      <c r="AS104" s="115"/>
      <c r="AT104" s="115"/>
      <c r="AU104" s="115"/>
      <c r="AV104" s="115"/>
      <c r="AW104" s="115"/>
      <c r="AX104" s="115"/>
      <c r="AY104" s="115"/>
      <c r="AZ104" s="115"/>
      <c r="BA104" s="115"/>
    </row>
    <row r="105" spans="18:53" ht="25.5" customHeight="1" x14ac:dyDescent="0.2">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5"/>
      <c r="AN105" s="115"/>
      <c r="AO105" s="115"/>
      <c r="AP105" s="115"/>
      <c r="AQ105" s="115"/>
      <c r="AR105" s="115"/>
      <c r="AS105" s="115"/>
      <c r="AT105" s="115"/>
      <c r="AU105" s="115"/>
      <c r="AV105" s="115"/>
      <c r="AW105" s="115"/>
      <c r="AX105" s="115"/>
      <c r="AY105" s="115"/>
      <c r="AZ105" s="115"/>
      <c r="BA105" s="115"/>
    </row>
  </sheetData>
  <mergeCells count="122">
    <mergeCell ref="D14:I14"/>
    <mergeCell ref="M25:N26"/>
    <mergeCell ref="O25:Q25"/>
    <mergeCell ref="B25:B27"/>
    <mergeCell ref="C46:C47"/>
    <mergeCell ref="O46:O47"/>
    <mergeCell ref="P46:P47"/>
    <mergeCell ref="Q46:Q47"/>
    <mergeCell ref="E46:E47"/>
    <mergeCell ref="C44:C45"/>
    <mergeCell ref="O44:O45"/>
    <mergeCell ref="P44:P45"/>
    <mergeCell ref="Q44:Q45"/>
    <mergeCell ref="O40:O41"/>
    <mergeCell ref="P40:P41"/>
    <mergeCell ref="Q40:Q41"/>
    <mergeCell ref="O42:O43"/>
    <mergeCell ref="P42:P43"/>
    <mergeCell ref="Q42:Q43"/>
    <mergeCell ref="C42:C43"/>
    <mergeCell ref="C36:C37"/>
    <mergeCell ref="O36:O37"/>
    <mergeCell ref="P36:P37"/>
    <mergeCell ref="Q36:Q37"/>
    <mergeCell ref="D2:K3"/>
    <mergeCell ref="L2:O2"/>
    <mergeCell ref="P2:Q5"/>
    <mergeCell ref="L3:O3"/>
    <mergeCell ref="D4:K5"/>
    <mergeCell ref="L4:O4"/>
    <mergeCell ref="L5:O5"/>
    <mergeCell ref="B2:C5"/>
    <mergeCell ref="B13:C13"/>
    <mergeCell ref="T9:X9"/>
    <mergeCell ref="D10:I10"/>
    <mergeCell ref="N10:P10"/>
    <mergeCell ref="D11:I11"/>
    <mergeCell ref="N11:P11"/>
    <mergeCell ref="U11:W11"/>
    <mergeCell ref="C6:Q6"/>
    <mergeCell ref="D8:Q8"/>
    <mergeCell ref="D9:I9"/>
    <mergeCell ref="J9:L14"/>
    <mergeCell ref="M9:Q9"/>
    <mergeCell ref="D12:I12"/>
    <mergeCell ref="N12:P12"/>
    <mergeCell ref="B9:C9"/>
    <mergeCell ref="B10:C10"/>
    <mergeCell ref="B11:C11"/>
    <mergeCell ref="D7:Q7"/>
    <mergeCell ref="U12:W12"/>
    <mergeCell ref="D13:I13"/>
    <mergeCell ref="N13:P13"/>
    <mergeCell ref="U13:W13"/>
    <mergeCell ref="N14:P14"/>
    <mergeCell ref="U14:V14"/>
    <mergeCell ref="B12:C12"/>
    <mergeCell ref="O28:O29"/>
    <mergeCell ref="P28:P29"/>
    <mergeCell ref="Q28:Q29"/>
    <mergeCell ref="E28:E29"/>
    <mergeCell ref="O38:O39"/>
    <mergeCell ref="P38:P39"/>
    <mergeCell ref="Q38:Q39"/>
    <mergeCell ref="B40:B43"/>
    <mergeCell ref="U25:V25"/>
    <mergeCell ref="O26:O27"/>
    <mergeCell ref="P26:P27"/>
    <mergeCell ref="Q26:Q27"/>
    <mergeCell ref="U26:V26"/>
    <mergeCell ref="U27:V27"/>
    <mergeCell ref="C25:C27"/>
    <mergeCell ref="D25:D27"/>
    <mergeCell ref="E25:E27"/>
    <mergeCell ref="F25:F27"/>
    <mergeCell ref="H25:H27"/>
    <mergeCell ref="G25:G27"/>
    <mergeCell ref="I25:L26"/>
    <mergeCell ref="E42:E43"/>
    <mergeCell ref="O48:O49"/>
    <mergeCell ref="P48:P49"/>
    <mergeCell ref="Q48:Q49"/>
    <mergeCell ref="E32:E33"/>
    <mergeCell ref="E34:E35"/>
    <mergeCell ref="E36:E37"/>
    <mergeCell ref="E38:E39"/>
    <mergeCell ref="E40:E41"/>
    <mergeCell ref="B28:B31"/>
    <mergeCell ref="B48:B49"/>
    <mergeCell ref="C48:C49"/>
    <mergeCell ref="O30:O31"/>
    <mergeCell ref="P30:P31"/>
    <mergeCell ref="Q30:Q31"/>
    <mergeCell ref="C32:C33"/>
    <mergeCell ref="O32:O33"/>
    <mergeCell ref="P32:P33"/>
    <mergeCell ref="Q32:Q33"/>
    <mergeCell ref="C34:C35"/>
    <mergeCell ref="O34:O35"/>
    <mergeCell ref="P34:P35"/>
    <mergeCell ref="Q34:Q35"/>
    <mergeCell ref="E30:E31"/>
    <mergeCell ref="C28:C29"/>
    <mergeCell ref="M70:Q71"/>
    <mergeCell ref="B70:L71"/>
    <mergeCell ref="M51:Q51"/>
    <mergeCell ref="M52:Q53"/>
    <mergeCell ref="B51:C51"/>
    <mergeCell ref="B52:C53"/>
    <mergeCell ref="J52:J53"/>
    <mergeCell ref="K51:L51"/>
    <mergeCell ref="D52:I53"/>
    <mergeCell ref="D51:I51"/>
    <mergeCell ref="E44:E45"/>
    <mergeCell ref="C38:C39"/>
    <mergeCell ref="C30:C31"/>
    <mergeCell ref="C40:C41"/>
    <mergeCell ref="B36:B39"/>
    <mergeCell ref="B32:B33"/>
    <mergeCell ref="B34:B35"/>
    <mergeCell ref="B46:B47"/>
    <mergeCell ref="B44:B4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A65"/>
  <sheetViews>
    <sheetView zoomScale="80" zoomScaleNormal="80" workbookViewId="0">
      <selection activeCell="B12" sqref="B12:C12"/>
    </sheetView>
  </sheetViews>
  <sheetFormatPr baseColWidth="10" defaultColWidth="12.42578125" defaultRowHeight="14.25" x14ac:dyDescent="0.2"/>
  <cols>
    <col min="1" max="1" width="6.7109375" style="5" customWidth="1"/>
    <col min="2" max="2" width="57.42578125" style="5" customWidth="1"/>
    <col min="3" max="3" width="47.28515625" style="5" customWidth="1"/>
    <col min="4" max="4" width="16.85546875" style="5" customWidth="1"/>
    <col min="5" max="5" width="28.28515625" style="5" customWidth="1"/>
    <col min="6" max="6" width="16.7109375" style="5" customWidth="1"/>
    <col min="7" max="7" width="18" style="5" customWidth="1"/>
    <col min="8" max="8" width="21.7109375" style="116" customWidth="1"/>
    <col min="9" max="9" width="24.42578125" style="116" bestFit="1" customWidth="1"/>
    <col min="10" max="10" width="20.85546875" style="5" customWidth="1"/>
    <col min="11" max="11" width="14.85546875" style="5" customWidth="1"/>
    <col min="12" max="12" width="15.85546875" style="5" customWidth="1"/>
    <col min="13" max="13" width="14.85546875" style="117" customWidth="1"/>
    <col min="14" max="14" width="21.140625" style="117" customWidth="1"/>
    <col min="15" max="17" width="16.85546875" style="5" customWidth="1"/>
    <col min="18" max="18" width="16.42578125" style="5" customWidth="1"/>
    <col min="19" max="19" width="12.42578125" style="5"/>
    <col min="20" max="20" width="14.42578125" style="5" customWidth="1"/>
    <col min="21" max="21" width="18.42578125" style="5" customWidth="1"/>
    <col min="22" max="22" width="33.85546875" style="5" customWidth="1"/>
    <col min="23" max="23" width="12.42578125" style="5" hidden="1" customWidth="1"/>
    <col min="24" max="24" width="24.28515625" style="5" customWidth="1"/>
    <col min="25" max="25" width="22.42578125" style="5" customWidth="1"/>
    <col min="26" max="27" width="12.42578125" style="5"/>
    <col min="28" max="28" width="16.85546875" style="5" customWidth="1"/>
    <col min="29" max="29" width="12.42578125" style="5"/>
    <col min="30" max="30" width="30.140625" style="5" customWidth="1"/>
    <col min="31" max="31" width="15.42578125" style="5" customWidth="1"/>
    <col min="32" max="32" width="15.85546875" style="5" customWidth="1"/>
    <col min="33" max="33" width="24.42578125" style="5" customWidth="1"/>
    <col min="34" max="34" width="17.140625" style="5" customWidth="1"/>
    <col min="35" max="16384" width="12.42578125" style="5"/>
  </cols>
  <sheetData>
    <row r="1" spans="2:28" ht="22.5" customHeight="1" x14ac:dyDescent="0.2"/>
    <row r="2" spans="2:28" ht="37.5" customHeight="1" x14ac:dyDescent="0.25">
      <c r="B2" s="376"/>
      <c r="C2" s="376"/>
      <c r="D2" s="361" t="s">
        <v>147</v>
      </c>
      <c r="E2" s="362"/>
      <c r="F2" s="362"/>
      <c r="G2" s="362"/>
      <c r="H2" s="362"/>
      <c r="I2" s="362"/>
      <c r="J2" s="362"/>
      <c r="K2" s="363"/>
      <c r="L2" s="384" t="s">
        <v>148</v>
      </c>
      <c r="M2" s="385"/>
      <c r="N2" s="385"/>
      <c r="O2" s="386"/>
      <c r="P2" s="387"/>
      <c r="Q2" s="388"/>
      <c r="R2" s="4"/>
    </row>
    <row r="3" spans="2:28" ht="37.5" customHeight="1" x14ac:dyDescent="0.25">
      <c r="B3" s="376"/>
      <c r="C3" s="376"/>
      <c r="D3" s="364"/>
      <c r="E3" s="365"/>
      <c r="F3" s="365"/>
      <c r="G3" s="365"/>
      <c r="H3" s="365"/>
      <c r="I3" s="365"/>
      <c r="J3" s="365"/>
      <c r="K3" s="366"/>
      <c r="L3" s="384" t="s">
        <v>149</v>
      </c>
      <c r="M3" s="385"/>
      <c r="N3" s="385"/>
      <c r="O3" s="386"/>
      <c r="P3" s="389"/>
      <c r="Q3" s="390"/>
      <c r="R3" s="4"/>
    </row>
    <row r="4" spans="2:28" ht="33.75" customHeight="1" x14ac:dyDescent="0.25">
      <c r="B4" s="376"/>
      <c r="C4" s="376"/>
      <c r="D4" s="361" t="s">
        <v>150</v>
      </c>
      <c r="E4" s="362"/>
      <c r="F4" s="362"/>
      <c r="G4" s="362"/>
      <c r="H4" s="362"/>
      <c r="I4" s="362"/>
      <c r="J4" s="362"/>
      <c r="K4" s="363"/>
      <c r="L4" s="384" t="s">
        <v>151</v>
      </c>
      <c r="M4" s="385"/>
      <c r="N4" s="385"/>
      <c r="O4" s="386"/>
      <c r="P4" s="389"/>
      <c r="Q4" s="390"/>
      <c r="R4" s="4"/>
    </row>
    <row r="5" spans="2:28" ht="38.25" customHeight="1" x14ac:dyDescent="0.25">
      <c r="B5" s="376"/>
      <c r="C5" s="376"/>
      <c r="D5" s="364"/>
      <c r="E5" s="365"/>
      <c r="F5" s="365"/>
      <c r="G5" s="365"/>
      <c r="H5" s="365"/>
      <c r="I5" s="365"/>
      <c r="J5" s="365"/>
      <c r="K5" s="366"/>
      <c r="L5" s="384" t="s">
        <v>152</v>
      </c>
      <c r="M5" s="385"/>
      <c r="N5" s="385"/>
      <c r="O5" s="386"/>
      <c r="P5" s="391"/>
      <c r="Q5" s="392"/>
      <c r="R5" s="4"/>
    </row>
    <row r="6" spans="2:28" ht="23.25" customHeight="1" x14ac:dyDescent="0.25">
      <c r="C6" s="331"/>
      <c r="D6" s="331"/>
      <c r="E6" s="331"/>
      <c r="F6" s="331"/>
      <c r="G6" s="331"/>
      <c r="H6" s="331"/>
      <c r="I6" s="331"/>
      <c r="J6" s="331"/>
      <c r="K6" s="331"/>
      <c r="L6" s="331"/>
      <c r="M6" s="331"/>
      <c r="N6" s="331"/>
      <c r="O6" s="331"/>
      <c r="P6" s="331"/>
      <c r="Q6" s="331"/>
      <c r="R6" s="4"/>
    </row>
    <row r="7" spans="2:28" ht="42.75" customHeight="1" x14ac:dyDescent="0.25">
      <c r="B7" s="118" t="s">
        <v>28</v>
      </c>
      <c r="C7" s="119" t="s">
        <v>38</v>
      </c>
      <c r="D7" s="367" t="s">
        <v>29</v>
      </c>
      <c r="E7" s="368"/>
      <c r="F7" s="368"/>
      <c r="G7" s="368"/>
      <c r="H7" s="368"/>
      <c r="I7" s="368"/>
      <c r="J7" s="368"/>
      <c r="K7" s="368"/>
      <c r="L7" s="368"/>
      <c r="M7" s="368"/>
      <c r="N7" s="368"/>
      <c r="O7" s="368"/>
      <c r="P7" s="368"/>
      <c r="Q7" s="369"/>
      <c r="R7" s="4"/>
    </row>
    <row r="8" spans="2:28" ht="36" customHeight="1" x14ac:dyDescent="0.25">
      <c r="B8" s="118" t="s">
        <v>23</v>
      </c>
      <c r="C8" s="119" t="s">
        <v>83</v>
      </c>
      <c r="D8" s="395" t="s">
        <v>142</v>
      </c>
      <c r="E8" s="395"/>
      <c r="F8" s="395"/>
      <c r="G8" s="395"/>
      <c r="H8" s="395"/>
      <c r="I8" s="395"/>
      <c r="J8" s="395"/>
      <c r="K8" s="395"/>
      <c r="L8" s="395"/>
      <c r="M8" s="395"/>
      <c r="N8" s="395"/>
      <c r="O8" s="395"/>
      <c r="P8" s="395"/>
      <c r="Q8" s="395"/>
    </row>
    <row r="9" spans="2:28" ht="36" customHeight="1" x14ac:dyDescent="0.2">
      <c r="B9" s="393" t="s">
        <v>41</v>
      </c>
      <c r="C9" s="394"/>
      <c r="D9" s="354"/>
      <c r="E9" s="354"/>
      <c r="F9" s="354"/>
      <c r="G9" s="354"/>
      <c r="H9" s="354"/>
      <c r="I9" s="355"/>
      <c r="J9" s="396" t="s">
        <v>135</v>
      </c>
      <c r="K9" s="397"/>
      <c r="L9" s="398"/>
      <c r="M9" s="405" t="s">
        <v>22</v>
      </c>
      <c r="N9" s="406"/>
      <c r="O9" s="406"/>
      <c r="P9" s="406"/>
      <c r="Q9" s="407"/>
      <c r="R9" s="16"/>
      <c r="T9" s="408"/>
      <c r="U9" s="408"/>
      <c r="V9" s="408"/>
      <c r="W9" s="408"/>
      <c r="X9" s="408"/>
    </row>
    <row r="10" spans="2:28" ht="36" customHeight="1" x14ac:dyDescent="0.2">
      <c r="B10" s="393" t="s">
        <v>37</v>
      </c>
      <c r="C10" s="394"/>
      <c r="D10" s="354"/>
      <c r="E10" s="354"/>
      <c r="F10" s="354"/>
      <c r="G10" s="354"/>
      <c r="H10" s="354"/>
      <c r="I10" s="355"/>
      <c r="J10" s="399"/>
      <c r="K10" s="400"/>
      <c r="L10" s="401"/>
      <c r="M10" s="120" t="s">
        <v>21</v>
      </c>
      <c r="N10" s="409" t="s">
        <v>20</v>
      </c>
      <c r="O10" s="409"/>
      <c r="P10" s="409"/>
      <c r="Q10" s="120" t="s">
        <v>19</v>
      </c>
      <c r="R10" s="16"/>
      <c r="T10" s="121"/>
      <c r="U10" s="121"/>
      <c r="V10" s="121"/>
      <c r="W10" s="121"/>
      <c r="X10" s="121"/>
    </row>
    <row r="11" spans="2:28" ht="51" customHeight="1" x14ac:dyDescent="0.2">
      <c r="B11" s="350" t="s">
        <v>44</v>
      </c>
      <c r="C11" s="351"/>
      <c r="D11" s="325"/>
      <c r="E11" s="325"/>
      <c r="F11" s="325"/>
      <c r="G11" s="325"/>
      <c r="H11" s="325"/>
      <c r="I11" s="326"/>
      <c r="J11" s="399"/>
      <c r="K11" s="400"/>
      <c r="L11" s="401"/>
      <c r="M11" s="122"/>
      <c r="N11" s="410" t="s">
        <v>136</v>
      </c>
      <c r="O11" s="411"/>
      <c r="P11" s="412"/>
      <c r="Q11" s="123"/>
      <c r="R11" s="16"/>
      <c r="T11" s="17"/>
      <c r="U11" s="330"/>
      <c r="V11" s="330"/>
      <c r="W11" s="330"/>
      <c r="X11" s="17"/>
      <c r="Z11" s="18"/>
      <c r="AA11" s="18"/>
    </row>
    <row r="12" spans="2:28" ht="74.25" customHeight="1" x14ac:dyDescent="0.2">
      <c r="B12" s="359" t="s">
        <v>89</v>
      </c>
      <c r="C12" s="360"/>
      <c r="D12" s="325"/>
      <c r="E12" s="325"/>
      <c r="F12" s="325"/>
      <c r="G12" s="325"/>
      <c r="H12" s="325"/>
      <c r="I12" s="326"/>
      <c r="J12" s="399"/>
      <c r="K12" s="400"/>
      <c r="L12" s="401"/>
      <c r="M12" s="19"/>
      <c r="N12" s="345"/>
      <c r="O12" s="346"/>
      <c r="P12" s="347"/>
      <c r="Q12" s="124"/>
      <c r="R12" s="16"/>
      <c r="T12" s="21"/>
      <c r="U12" s="353"/>
      <c r="V12" s="353"/>
      <c r="W12" s="353"/>
      <c r="X12" s="22"/>
      <c r="Z12" s="23"/>
      <c r="AA12" s="24"/>
      <c r="AB12" s="25"/>
    </row>
    <row r="13" spans="2:28" ht="45.75" customHeight="1" x14ac:dyDescent="0.2">
      <c r="B13" s="393" t="s">
        <v>134</v>
      </c>
      <c r="C13" s="394"/>
      <c r="D13" s="354"/>
      <c r="E13" s="354"/>
      <c r="F13" s="354"/>
      <c r="G13" s="354"/>
      <c r="H13" s="354"/>
      <c r="I13" s="355"/>
      <c r="J13" s="399"/>
      <c r="K13" s="400"/>
      <c r="L13" s="401"/>
      <c r="M13" s="125"/>
      <c r="N13" s="356"/>
      <c r="O13" s="357"/>
      <c r="P13" s="358"/>
      <c r="Q13" s="126"/>
      <c r="R13" s="16"/>
      <c r="T13" s="21"/>
      <c r="U13" s="353"/>
      <c r="V13" s="353"/>
      <c r="W13" s="353"/>
      <c r="X13" s="22"/>
      <c r="Z13" s="23"/>
      <c r="AA13" s="24"/>
      <c r="AB13" s="25"/>
    </row>
    <row r="14" spans="2:28" ht="28.5" customHeight="1" x14ac:dyDescent="0.2">
      <c r="B14" s="27" t="s">
        <v>36</v>
      </c>
      <c r="C14" s="28"/>
      <c r="D14" s="379"/>
      <c r="E14" s="379"/>
      <c r="F14" s="379"/>
      <c r="G14" s="379"/>
      <c r="H14" s="379"/>
      <c r="I14" s="380"/>
      <c r="J14" s="402"/>
      <c r="K14" s="403"/>
      <c r="L14" s="404"/>
      <c r="M14" s="66"/>
      <c r="N14" s="356"/>
      <c r="O14" s="357"/>
      <c r="P14" s="358"/>
      <c r="Q14" s="127"/>
      <c r="R14" s="16"/>
      <c r="T14" s="30"/>
      <c r="U14" s="353"/>
      <c r="V14" s="353"/>
      <c r="W14" s="31"/>
      <c r="X14" s="22"/>
      <c r="Y14" s="32"/>
      <c r="Z14" s="23"/>
      <c r="AA14" s="24"/>
      <c r="AB14" s="25"/>
    </row>
    <row r="15" spans="2:28" ht="28.5" customHeight="1" x14ac:dyDescent="0.2">
      <c r="B15" s="44" t="s">
        <v>97</v>
      </c>
      <c r="C15" s="44" t="s">
        <v>111</v>
      </c>
      <c r="D15" s="35"/>
      <c r="E15" s="35"/>
      <c r="F15" s="35"/>
      <c r="G15" s="35"/>
      <c r="H15" s="128"/>
      <c r="I15" s="129"/>
      <c r="J15" s="38"/>
      <c r="K15" s="38"/>
      <c r="L15" s="39"/>
      <c r="M15" s="66"/>
      <c r="N15" s="40"/>
      <c r="O15" s="130"/>
      <c r="P15" s="131"/>
      <c r="Q15" s="127"/>
      <c r="R15" s="16"/>
      <c r="T15" s="30"/>
      <c r="U15" s="31"/>
      <c r="V15" s="31"/>
      <c r="W15" s="31"/>
      <c r="X15" s="22"/>
      <c r="Y15" s="32"/>
      <c r="Z15" s="23"/>
      <c r="AA15" s="24"/>
      <c r="AB15" s="25"/>
    </row>
    <row r="16" spans="2:28" ht="28.5" customHeight="1" x14ac:dyDescent="0.2">
      <c r="B16" s="44"/>
      <c r="C16" s="44"/>
      <c r="D16" s="35"/>
      <c r="E16" s="35"/>
      <c r="F16" s="35"/>
      <c r="G16" s="35"/>
      <c r="H16" s="128"/>
      <c r="I16" s="129"/>
      <c r="J16" s="38"/>
      <c r="K16" s="38"/>
      <c r="L16" s="39"/>
      <c r="M16" s="66"/>
      <c r="N16" s="40"/>
      <c r="O16" s="130"/>
      <c r="P16" s="131"/>
      <c r="Q16" s="127"/>
      <c r="R16" s="16"/>
      <c r="T16" s="30"/>
      <c r="U16" s="31"/>
      <c r="V16" s="31"/>
      <c r="W16" s="31"/>
      <c r="X16" s="22"/>
      <c r="Y16" s="32"/>
      <c r="Z16" s="23"/>
      <c r="AA16" s="24"/>
      <c r="AB16" s="25"/>
    </row>
    <row r="17" spans="2:28" ht="28.5" customHeight="1" x14ac:dyDescent="0.25">
      <c r="B17" s="381" t="s">
        <v>26</v>
      </c>
      <c r="C17" s="312" t="s">
        <v>24</v>
      </c>
      <c r="D17" s="289" t="s">
        <v>155</v>
      </c>
      <c r="E17" s="289" t="s">
        <v>18</v>
      </c>
      <c r="F17" s="289" t="s">
        <v>35</v>
      </c>
      <c r="G17" s="314" t="s">
        <v>156</v>
      </c>
      <c r="H17" s="413" t="s">
        <v>27</v>
      </c>
      <c r="I17" s="315" t="s">
        <v>25</v>
      </c>
      <c r="J17" s="316"/>
      <c r="K17" s="316"/>
      <c r="L17" s="317"/>
      <c r="M17" s="289" t="s">
        <v>17</v>
      </c>
      <c r="N17" s="289"/>
      <c r="O17" s="414" t="s">
        <v>16</v>
      </c>
      <c r="P17" s="414"/>
      <c r="Q17" s="414"/>
      <c r="T17" s="45"/>
      <c r="U17" s="309"/>
      <c r="V17" s="309"/>
      <c r="X17" s="22"/>
      <c r="Z17" s="23"/>
      <c r="AA17" s="24"/>
      <c r="AB17" s="25"/>
    </row>
    <row r="18" spans="2:28" x14ac:dyDescent="0.2">
      <c r="B18" s="382"/>
      <c r="C18" s="312"/>
      <c r="D18" s="289"/>
      <c r="E18" s="289"/>
      <c r="F18" s="289"/>
      <c r="G18" s="289"/>
      <c r="H18" s="413"/>
      <c r="I18" s="318"/>
      <c r="J18" s="319"/>
      <c r="K18" s="319"/>
      <c r="L18" s="320"/>
      <c r="M18" s="289"/>
      <c r="N18" s="289"/>
      <c r="O18" s="289" t="s">
        <v>15</v>
      </c>
      <c r="P18" s="289" t="s">
        <v>14</v>
      </c>
      <c r="Q18" s="312" t="s">
        <v>13</v>
      </c>
      <c r="T18" s="32"/>
      <c r="U18" s="309"/>
      <c r="V18" s="309"/>
      <c r="X18" s="24"/>
      <c r="Z18" s="23"/>
      <c r="AA18" s="24"/>
      <c r="AB18" s="25"/>
    </row>
    <row r="19" spans="2:28" ht="15" x14ac:dyDescent="0.2">
      <c r="B19" s="383"/>
      <c r="C19" s="312"/>
      <c r="D19" s="289"/>
      <c r="E19" s="289"/>
      <c r="F19" s="289"/>
      <c r="G19" s="289"/>
      <c r="H19" s="413"/>
      <c r="I19" s="132" t="s">
        <v>12</v>
      </c>
      <c r="J19" s="49" t="s">
        <v>11</v>
      </c>
      <c r="K19" s="49" t="s">
        <v>10</v>
      </c>
      <c r="L19" s="133" t="s">
        <v>9</v>
      </c>
      <c r="M19" s="36" t="s">
        <v>8</v>
      </c>
      <c r="N19" s="47" t="s">
        <v>7</v>
      </c>
      <c r="O19" s="289"/>
      <c r="P19" s="289"/>
      <c r="Q19" s="312"/>
      <c r="T19" s="32"/>
      <c r="U19" s="309"/>
      <c r="V19" s="309"/>
      <c r="X19" s="24"/>
      <c r="Z19" s="23"/>
      <c r="AA19" s="24"/>
      <c r="AB19" s="25"/>
    </row>
    <row r="20" spans="2:28" ht="51.75" customHeight="1" x14ac:dyDescent="0.2">
      <c r="B20" s="264" t="s">
        <v>164</v>
      </c>
      <c r="C20" s="263" t="s">
        <v>130</v>
      </c>
      <c r="D20" s="36" t="s">
        <v>30</v>
      </c>
      <c r="E20" s="264" t="s">
        <v>59</v>
      </c>
      <c r="F20" s="134">
        <v>2</v>
      </c>
      <c r="G20" s="36" t="s">
        <v>30</v>
      </c>
      <c r="H20" s="135">
        <v>189538333</v>
      </c>
      <c r="I20" s="135">
        <v>189538333</v>
      </c>
      <c r="J20" s="136"/>
      <c r="K20" s="137"/>
      <c r="L20" s="138"/>
      <c r="M20" s="89">
        <v>45292</v>
      </c>
      <c r="N20" s="89">
        <v>45657</v>
      </c>
      <c r="O20" s="416">
        <f>+F21/F20</f>
        <v>1</v>
      </c>
      <c r="P20" s="416">
        <f>+H21/H20</f>
        <v>1</v>
      </c>
      <c r="Q20" s="417">
        <f>+(O20*O20)/P20</f>
        <v>1</v>
      </c>
      <c r="T20" s="32"/>
      <c r="U20" s="309"/>
      <c r="V20" s="309"/>
      <c r="X20" s="139"/>
      <c r="Z20" s="23"/>
      <c r="AA20" s="24"/>
      <c r="AB20" s="25"/>
    </row>
    <row r="21" spans="2:28" ht="51.75" customHeight="1" x14ac:dyDescent="0.2">
      <c r="B21" s="415"/>
      <c r="C21" s="263"/>
      <c r="D21" s="36" t="s">
        <v>2</v>
      </c>
      <c r="E21" s="264"/>
      <c r="F21" s="134">
        <v>2</v>
      </c>
      <c r="G21" s="36" t="s">
        <v>31</v>
      </c>
      <c r="H21" s="140">
        <v>189538333</v>
      </c>
      <c r="I21" s="140">
        <v>189538333</v>
      </c>
      <c r="J21" s="138"/>
      <c r="K21" s="137"/>
      <c r="L21" s="138"/>
      <c r="M21" s="89">
        <v>45292</v>
      </c>
      <c r="N21" s="89">
        <v>45657</v>
      </c>
      <c r="O21" s="416"/>
      <c r="P21" s="416"/>
      <c r="Q21" s="417"/>
      <c r="T21" s="32"/>
      <c r="U21" s="141"/>
      <c r="V21" s="141"/>
      <c r="X21" s="139"/>
      <c r="Z21" s="23"/>
      <c r="AA21" s="24"/>
      <c r="AB21" s="25"/>
    </row>
    <row r="22" spans="2:28" ht="30.95" customHeight="1" x14ac:dyDescent="0.2">
      <c r="B22" s="415"/>
      <c r="C22" s="263" t="s">
        <v>131</v>
      </c>
      <c r="D22" s="36" t="s">
        <v>3</v>
      </c>
      <c r="E22" s="264" t="s">
        <v>59</v>
      </c>
      <c r="F22" s="50">
        <v>1</v>
      </c>
      <c r="G22" s="19" t="s">
        <v>3</v>
      </c>
      <c r="H22" s="142">
        <v>136630000</v>
      </c>
      <c r="I22" s="142">
        <v>38730000</v>
      </c>
      <c r="J22" s="143"/>
      <c r="K22" s="140"/>
      <c r="L22" s="138"/>
      <c r="M22" s="144">
        <v>45292</v>
      </c>
      <c r="N22" s="144">
        <v>45657</v>
      </c>
      <c r="O22" s="416">
        <f>+F23/F22</f>
        <v>1</v>
      </c>
      <c r="P22" s="416">
        <f>+H23/H22</f>
        <v>0.98609383005196516</v>
      </c>
      <c r="Q22" s="417">
        <f>+(O22*O22)/P22</f>
        <v>1.0141022786313367</v>
      </c>
      <c r="X22" s="145"/>
      <c r="Z22" s="23"/>
      <c r="AA22" s="24"/>
      <c r="AB22" s="25"/>
    </row>
    <row r="23" spans="2:28" ht="66" customHeight="1" x14ac:dyDescent="0.2">
      <c r="B23" s="415"/>
      <c r="C23" s="418"/>
      <c r="D23" s="36" t="s">
        <v>2</v>
      </c>
      <c r="E23" s="264"/>
      <c r="F23" s="2">
        <v>1</v>
      </c>
      <c r="G23" s="36" t="s">
        <v>31</v>
      </c>
      <c r="H23" s="146">
        <v>134730000</v>
      </c>
      <c r="I23" s="146">
        <v>38730000</v>
      </c>
      <c r="J23" s="138"/>
      <c r="K23" s="137"/>
      <c r="L23" s="138"/>
      <c r="M23" s="89">
        <v>45292</v>
      </c>
      <c r="N23" s="89">
        <v>45657</v>
      </c>
      <c r="O23" s="416"/>
      <c r="P23" s="416"/>
      <c r="Q23" s="417"/>
      <c r="X23" s="145"/>
      <c r="Z23" s="23"/>
      <c r="AA23" s="24"/>
      <c r="AB23" s="25"/>
    </row>
    <row r="24" spans="2:28" ht="15" x14ac:dyDescent="0.2">
      <c r="B24" s="376"/>
      <c r="C24" s="419" t="s">
        <v>6</v>
      </c>
      <c r="D24" s="36" t="s">
        <v>3</v>
      </c>
      <c r="E24" s="1"/>
      <c r="F24" s="1"/>
      <c r="G24" s="36" t="s">
        <v>3</v>
      </c>
      <c r="H24" s="147">
        <f>H20+H22</f>
        <v>326168333</v>
      </c>
      <c r="I24" s="147">
        <f>+I20+I22</f>
        <v>228268333</v>
      </c>
      <c r="J24" s="148"/>
      <c r="K24" s="148"/>
      <c r="L24" s="138"/>
      <c r="M24" s="144">
        <v>45292</v>
      </c>
      <c r="N24" s="144">
        <v>45657</v>
      </c>
      <c r="O24" s="416" t="e">
        <f>+F25/F24</f>
        <v>#DIV/0!</v>
      </c>
      <c r="P24" s="416">
        <f>+H25/H24</f>
        <v>0.99417478704163476</v>
      </c>
      <c r="Q24" s="417" t="e">
        <f>+(O24*O24)/P24</f>
        <v>#DIV/0!</v>
      </c>
    </row>
    <row r="25" spans="2:28" ht="15" x14ac:dyDescent="0.2">
      <c r="B25" s="376"/>
      <c r="C25" s="419"/>
      <c r="D25" s="36" t="s">
        <v>2</v>
      </c>
      <c r="E25" s="1"/>
      <c r="F25" s="1"/>
      <c r="G25" s="36" t="s">
        <v>31</v>
      </c>
      <c r="H25" s="140">
        <f>+H21+H23</f>
        <v>324268333</v>
      </c>
      <c r="I25" s="143">
        <f>+I21+I23</f>
        <v>228268333</v>
      </c>
      <c r="J25" s="138"/>
      <c r="K25" s="149"/>
      <c r="L25" s="138"/>
      <c r="M25" s="89">
        <v>45292</v>
      </c>
      <c r="N25" s="89">
        <v>45657</v>
      </c>
      <c r="O25" s="416"/>
      <c r="P25" s="416"/>
      <c r="Q25" s="417"/>
    </row>
    <row r="26" spans="2:28" x14ac:dyDescent="0.2">
      <c r="D26" s="92"/>
      <c r="H26" s="150"/>
      <c r="J26" s="23"/>
      <c r="K26" s="23"/>
      <c r="L26" s="23"/>
      <c r="M26" s="151"/>
      <c r="N26" s="151"/>
      <c r="O26" s="152"/>
      <c r="P26" s="98"/>
      <c r="Q26" s="153"/>
      <c r="R26" s="98"/>
    </row>
    <row r="27" spans="2:28" ht="15" x14ac:dyDescent="0.2">
      <c r="B27" s="287" t="s">
        <v>32</v>
      </c>
      <c r="C27" s="287"/>
      <c r="D27" s="290" t="s">
        <v>5</v>
      </c>
      <c r="E27" s="290"/>
      <c r="F27" s="290"/>
      <c r="G27" s="290"/>
      <c r="H27" s="290"/>
      <c r="I27" s="290"/>
      <c r="J27" s="154" t="s">
        <v>33</v>
      </c>
      <c r="K27" s="290" t="s">
        <v>34</v>
      </c>
      <c r="L27" s="290"/>
      <c r="M27" s="284" t="s">
        <v>4</v>
      </c>
      <c r="N27" s="285"/>
      <c r="O27" s="285"/>
      <c r="P27" s="285"/>
      <c r="Q27" s="285"/>
    </row>
    <row r="28" spans="2:28" ht="26.25" customHeight="1" x14ac:dyDescent="0.2">
      <c r="B28" s="421" t="s">
        <v>45</v>
      </c>
      <c r="C28" s="280"/>
      <c r="D28" s="333" t="s">
        <v>165</v>
      </c>
      <c r="E28" s="334"/>
      <c r="F28" s="334"/>
      <c r="G28" s="334"/>
      <c r="H28" s="334"/>
      <c r="I28" s="335"/>
      <c r="J28" s="289" t="s">
        <v>40</v>
      </c>
      <c r="K28" s="155" t="s">
        <v>3</v>
      </c>
      <c r="L28" s="156">
        <f>+F20+F22</f>
        <v>3</v>
      </c>
      <c r="M28" s="422" t="s">
        <v>48</v>
      </c>
      <c r="N28" s="422"/>
      <c r="O28" s="422"/>
      <c r="P28" s="422"/>
      <c r="Q28" s="422"/>
    </row>
    <row r="29" spans="2:28" ht="18" customHeight="1" x14ac:dyDescent="0.2">
      <c r="B29" s="281"/>
      <c r="C29" s="283"/>
      <c r="D29" s="339"/>
      <c r="E29" s="340"/>
      <c r="F29" s="340"/>
      <c r="G29" s="340"/>
      <c r="H29" s="340"/>
      <c r="I29" s="341"/>
      <c r="J29" s="289"/>
      <c r="K29" s="155" t="s">
        <v>2</v>
      </c>
      <c r="L29" s="157">
        <f>+F21+F23</f>
        <v>3</v>
      </c>
      <c r="M29" s="422"/>
      <c r="N29" s="422"/>
      <c r="O29" s="422"/>
      <c r="P29" s="422"/>
      <c r="Q29" s="422"/>
    </row>
    <row r="30" spans="2:28" ht="15" customHeight="1" x14ac:dyDescent="0.2">
      <c r="B30" s="278" t="s">
        <v>1</v>
      </c>
      <c r="C30" s="279"/>
      <c r="D30" s="279"/>
      <c r="E30" s="279"/>
      <c r="F30" s="279"/>
      <c r="G30" s="279"/>
      <c r="H30" s="279"/>
      <c r="I30" s="279"/>
      <c r="J30" s="279"/>
      <c r="K30" s="279"/>
      <c r="L30" s="280"/>
      <c r="M30" s="420" t="s">
        <v>0</v>
      </c>
      <c r="N30" s="420"/>
      <c r="O30" s="420"/>
      <c r="P30" s="420"/>
      <c r="Q30" s="420"/>
    </row>
    <row r="31" spans="2:28" ht="29.25" customHeight="1" x14ac:dyDescent="0.2">
      <c r="B31" s="281"/>
      <c r="C31" s="282"/>
      <c r="D31" s="282"/>
      <c r="E31" s="282"/>
      <c r="F31" s="282"/>
      <c r="G31" s="282"/>
      <c r="H31" s="282"/>
      <c r="I31" s="282"/>
      <c r="J31" s="282"/>
      <c r="K31" s="282"/>
      <c r="L31" s="283"/>
      <c r="M31" s="420"/>
      <c r="N31" s="420"/>
      <c r="O31" s="420"/>
      <c r="P31" s="420"/>
      <c r="Q31" s="420"/>
    </row>
    <row r="32" spans="2:28" x14ac:dyDescent="0.2">
      <c r="E32" s="158"/>
      <c r="M32" s="159"/>
      <c r="N32" s="159"/>
    </row>
    <row r="33" spans="3:53" x14ac:dyDescent="0.2">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row>
    <row r="34" spans="3:53" x14ac:dyDescent="0.2">
      <c r="C34" s="158"/>
      <c r="D34" s="158"/>
      <c r="F34" s="158"/>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row>
    <row r="35" spans="3:53" x14ac:dyDescent="0.2">
      <c r="F35" s="158"/>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row>
    <row r="36" spans="3:53" x14ac:dyDescent="0.2">
      <c r="G36" s="158"/>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c r="BA36" s="115"/>
    </row>
    <row r="37" spans="3:53" x14ac:dyDescent="0.2">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row>
    <row r="38" spans="3:53" x14ac:dyDescent="0.2">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row>
    <row r="39" spans="3:53" x14ac:dyDescent="0.2">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row>
    <row r="40" spans="3:53" x14ac:dyDescent="0.2">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row>
    <row r="41" spans="3:53" x14ac:dyDescent="0.2">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row>
    <row r="42" spans="3:53" x14ac:dyDescent="0.2">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row>
    <row r="43" spans="3:53" x14ac:dyDescent="0.2">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row>
    <row r="44" spans="3:53" x14ac:dyDescent="0.2">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row>
    <row r="45" spans="3:53" x14ac:dyDescent="0.2">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row>
    <row r="46" spans="3:53" x14ac:dyDescent="0.2">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row>
    <row r="47" spans="3:53" x14ac:dyDescent="0.2">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row>
    <row r="48" spans="3:53" x14ac:dyDescent="0.2">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row>
    <row r="49" spans="18:53" x14ac:dyDescent="0.2">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row>
    <row r="50" spans="18:53" x14ac:dyDescent="0.2">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row>
    <row r="51" spans="18:53" x14ac:dyDescent="0.2">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row>
    <row r="52" spans="18:53" x14ac:dyDescent="0.2">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row>
    <row r="53" spans="18:53" x14ac:dyDescent="0.2">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row>
    <row r="54" spans="18:53" x14ac:dyDescent="0.2">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row>
    <row r="55" spans="18:53" x14ac:dyDescent="0.2">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row>
    <row r="56" spans="18:53" x14ac:dyDescent="0.2">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row>
    <row r="57" spans="18:53" x14ac:dyDescent="0.2">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row>
    <row r="58" spans="18:53" x14ac:dyDescent="0.2">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row>
    <row r="59" spans="18:53" x14ac:dyDescent="0.2">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row>
    <row r="60" spans="18:53" x14ac:dyDescent="0.2">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row>
    <row r="61" spans="18:53" x14ac:dyDescent="0.2">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row>
    <row r="62" spans="18:53" x14ac:dyDescent="0.2">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row>
    <row r="63" spans="18:53" x14ac:dyDescent="0.2">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row>
    <row r="64" spans="18:53" x14ac:dyDescent="0.2">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row>
    <row r="65" spans="18:53" x14ac:dyDescent="0.2">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row>
  </sheetData>
  <mergeCells count="77">
    <mergeCell ref="B30:L31"/>
    <mergeCell ref="M30:Q31"/>
    <mergeCell ref="B27:C27"/>
    <mergeCell ref="D27:I27"/>
    <mergeCell ref="K27:L27"/>
    <mergeCell ref="M27:Q27"/>
    <mergeCell ref="B28:C29"/>
    <mergeCell ref="D28:I29"/>
    <mergeCell ref="J28:J29"/>
    <mergeCell ref="M28:Q29"/>
    <mergeCell ref="Q24:Q25"/>
    <mergeCell ref="B24:B25"/>
    <mergeCell ref="C24:C25"/>
    <mergeCell ref="O24:O25"/>
    <mergeCell ref="P24:P25"/>
    <mergeCell ref="U20:V20"/>
    <mergeCell ref="C22:C23"/>
    <mergeCell ref="O22:O23"/>
    <mergeCell ref="P22:P23"/>
    <mergeCell ref="Q22:Q23"/>
    <mergeCell ref="B20:B23"/>
    <mergeCell ref="C20:C21"/>
    <mergeCell ref="O20:O21"/>
    <mergeCell ref="P20:P21"/>
    <mergeCell ref="Q20:Q21"/>
    <mergeCell ref="E20:E21"/>
    <mergeCell ref="E22:E23"/>
    <mergeCell ref="U14:V14"/>
    <mergeCell ref="H17:H19"/>
    <mergeCell ref="I17:L18"/>
    <mergeCell ref="M17:N18"/>
    <mergeCell ref="O17:Q17"/>
    <mergeCell ref="U17:V17"/>
    <mergeCell ref="O18:O19"/>
    <mergeCell ref="P18:P19"/>
    <mergeCell ref="Q18:Q19"/>
    <mergeCell ref="U18:V18"/>
    <mergeCell ref="U19:V19"/>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D14:I14"/>
    <mergeCell ref="U12:W12"/>
    <mergeCell ref="B13:C13"/>
    <mergeCell ref="D13:I13"/>
    <mergeCell ref="N13:P13"/>
    <mergeCell ref="U13:W13"/>
    <mergeCell ref="B2:C5"/>
    <mergeCell ref="D2:K3"/>
    <mergeCell ref="L2:O2"/>
    <mergeCell ref="P2:Q5"/>
    <mergeCell ref="L3:O3"/>
    <mergeCell ref="D4:K5"/>
    <mergeCell ref="L4:O4"/>
    <mergeCell ref="L5:O5"/>
    <mergeCell ref="G17:G19"/>
    <mergeCell ref="N14:P14"/>
    <mergeCell ref="B17:B19"/>
    <mergeCell ref="C17:C19"/>
    <mergeCell ref="D17:D19"/>
    <mergeCell ref="E17:E19"/>
    <mergeCell ref="F17:F1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A69"/>
  <sheetViews>
    <sheetView zoomScale="80" zoomScaleNormal="80" workbookViewId="0">
      <selection activeCell="C24" sqref="C24:C25"/>
    </sheetView>
  </sheetViews>
  <sheetFormatPr baseColWidth="10" defaultColWidth="12.42578125" defaultRowHeight="14.25" x14ac:dyDescent="0.2"/>
  <cols>
    <col min="1" max="1" width="6.7109375" style="5" customWidth="1"/>
    <col min="2" max="2" width="42.42578125" style="5" customWidth="1"/>
    <col min="3" max="3" width="48.7109375" style="5" customWidth="1"/>
    <col min="4" max="4" width="16.85546875" style="5" customWidth="1"/>
    <col min="5" max="5" width="22.85546875" style="5" customWidth="1"/>
    <col min="6" max="6" width="16.7109375" style="5" customWidth="1"/>
    <col min="7" max="7" width="18" style="5" customWidth="1"/>
    <col min="8" max="8" width="22.85546875" style="116" customWidth="1"/>
    <col min="9" max="9" width="19" style="5" customWidth="1"/>
    <col min="10" max="10" width="22.42578125" style="160" customWidth="1"/>
    <col min="11" max="11" width="13.42578125" style="5" customWidth="1"/>
    <col min="12" max="12" width="15.85546875" style="5" customWidth="1"/>
    <col min="13" max="13" width="14.85546875" style="117" customWidth="1"/>
    <col min="14" max="14" width="21.140625" style="117" customWidth="1"/>
    <col min="15" max="16" width="16.85546875" style="161" customWidth="1"/>
    <col min="17" max="17" width="16.85546875" style="5" customWidth="1"/>
    <col min="18" max="18" width="16.42578125" style="5" customWidth="1"/>
    <col min="19" max="19" width="12.42578125" style="5"/>
    <col min="20" max="20" width="14.42578125" style="5" customWidth="1"/>
    <col min="21" max="21" width="18.42578125" style="5" customWidth="1"/>
    <col min="22" max="22" width="33.85546875" style="5" customWidth="1"/>
    <col min="23" max="23" width="12.42578125" style="5" hidden="1" customWidth="1"/>
    <col min="24" max="24" width="24.28515625" style="5" customWidth="1"/>
    <col min="25" max="25" width="22.42578125" style="5" customWidth="1"/>
    <col min="26" max="27" width="12.42578125" style="5"/>
    <col min="28" max="28" width="16.85546875" style="5" customWidth="1"/>
    <col min="29" max="29" width="12.42578125" style="5"/>
    <col min="30" max="30" width="30.140625" style="5" customWidth="1"/>
    <col min="31" max="31" width="15.42578125" style="5" customWidth="1"/>
    <col min="32" max="32" width="15.85546875" style="5" customWidth="1"/>
    <col min="33" max="33" width="24.42578125" style="5" customWidth="1"/>
    <col min="34" max="34" width="17.140625" style="5" customWidth="1"/>
    <col min="35" max="16384" width="12.42578125" style="5"/>
  </cols>
  <sheetData>
    <row r="1" spans="2:28" ht="22.5" customHeight="1" x14ac:dyDescent="0.2"/>
    <row r="2" spans="2:28" ht="37.5" customHeight="1" x14ac:dyDescent="0.25">
      <c r="B2" s="376"/>
      <c r="C2" s="376"/>
      <c r="D2" s="361" t="s">
        <v>147</v>
      </c>
      <c r="E2" s="362"/>
      <c r="F2" s="362"/>
      <c r="G2" s="362"/>
      <c r="H2" s="362"/>
      <c r="I2" s="362"/>
      <c r="J2" s="362"/>
      <c r="K2" s="363"/>
      <c r="L2" s="384" t="s">
        <v>148</v>
      </c>
      <c r="M2" s="385"/>
      <c r="N2" s="385"/>
      <c r="O2" s="386"/>
      <c r="P2" s="387"/>
      <c r="Q2" s="388"/>
      <c r="R2" s="4"/>
    </row>
    <row r="3" spans="2:28" ht="37.5" customHeight="1" x14ac:dyDescent="0.25">
      <c r="B3" s="376"/>
      <c r="C3" s="376"/>
      <c r="D3" s="364"/>
      <c r="E3" s="365"/>
      <c r="F3" s="365"/>
      <c r="G3" s="365"/>
      <c r="H3" s="365"/>
      <c r="I3" s="365"/>
      <c r="J3" s="365"/>
      <c r="K3" s="366"/>
      <c r="L3" s="384" t="s">
        <v>149</v>
      </c>
      <c r="M3" s="385"/>
      <c r="N3" s="385"/>
      <c r="O3" s="386"/>
      <c r="P3" s="389"/>
      <c r="Q3" s="390"/>
      <c r="R3" s="4"/>
    </row>
    <row r="4" spans="2:28" ht="33.75" customHeight="1" x14ac:dyDescent="0.25">
      <c r="B4" s="376"/>
      <c r="C4" s="376"/>
      <c r="D4" s="361" t="s">
        <v>150</v>
      </c>
      <c r="E4" s="362"/>
      <c r="F4" s="362"/>
      <c r="G4" s="362"/>
      <c r="H4" s="362"/>
      <c r="I4" s="362"/>
      <c r="J4" s="362"/>
      <c r="K4" s="363"/>
      <c r="L4" s="384" t="s">
        <v>151</v>
      </c>
      <c r="M4" s="385"/>
      <c r="N4" s="385"/>
      <c r="O4" s="386"/>
      <c r="P4" s="389"/>
      <c r="Q4" s="390"/>
      <c r="R4" s="4"/>
    </row>
    <row r="5" spans="2:28" ht="38.25" customHeight="1" x14ac:dyDescent="0.25">
      <c r="B5" s="376"/>
      <c r="C5" s="376"/>
      <c r="D5" s="364"/>
      <c r="E5" s="365"/>
      <c r="F5" s="365"/>
      <c r="G5" s="365"/>
      <c r="H5" s="365"/>
      <c r="I5" s="365"/>
      <c r="J5" s="365"/>
      <c r="K5" s="366"/>
      <c r="L5" s="384" t="s">
        <v>152</v>
      </c>
      <c r="M5" s="385"/>
      <c r="N5" s="385"/>
      <c r="O5" s="386"/>
      <c r="P5" s="391"/>
      <c r="Q5" s="392"/>
      <c r="R5" s="4"/>
    </row>
    <row r="6" spans="2:28" ht="23.25" customHeight="1" x14ac:dyDescent="0.25">
      <c r="C6" s="331"/>
      <c r="D6" s="331"/>
      <c r="E6" s="331"/>
      <c r="F6" s="331"/>
      <c r="G6" s="331"/>
      <c r="H6" s="331"/>
      <c r="I6" s="331"/>
      <c r="J6" s="331"/>
      <c r="K6" s="331"/>
      <c r="L6" s="331"/>
      <c r="M6" s="331"/>
      <c r="N6" s="331"/>
      <c r="O6" s="331"/>
      <c r="P6" s="331"/>
      <c r="Q6" s="331"/>
      <c r="R6" s="4"/>
    </row>
    <row r="7" spans="2:28" ht="38.25" customHeight="1" x14ac:dyDescent="0.25">
      <c r="B7" s="118" t="s">
        <v>28</v>
      </c>
      <c r="C7" s="162" t="s">
        <v>38</v>
      </c>
      <c r="D7" s="367" t="s">
        <v>29</v>
      </c>
      <c r="E7" s="368"/>
      <c r="F7" s="368"/>
      <c r="G7" s="368"/>
      <c r="H7" s="368"/>
      <c r="I7" s="368"/>
      <c r="J7" s="368"/>
      <c r="K7" s="368"/>
      <c r="L7" s="368"/>
      <c r="M7" s="368"/>
      <c r="N7" s="368"/>
      <c r="O7" s="368"/>
      <c r="P7" s="368"/>
      <c r="Q7" s="369"/>
      <c r="R7" s="4"/>
    </row>
    <row r="8" spans="2:28" ht="30" x14ac:dyDescent="0.25">
      <c r="B8" s="118" t="s">
        <v>23</v>
      </c>
      <c r="C8" s="162" t="s">
        <v>83</v>
      </c>
      <c r="D8" s="423" t="s">
        <v>141</v>
      </c>
      <c r="E8" s="423"/>
      <c r="F8" s="423"/>
      <c r="G8" s="423"/>
      <c r="H8" s="423"/>
      <c r="I8" s="423"/>
      <c r="J8" s="423"/>
      <c r="K8" s="423"/>
      <c r="L8" s="423"/>
      <c r="M8" s="423"/>
      <c r="N8" s="423"/>
      <c r="O8" s="423"/>
      <c r="P8" s="423"/>
      <c r="Q8" s="423"/>
    </row>
    <row r="9" spans="2:28" ht="23.25" customHeight="1" x14ac:dyDescent="0.2">
      <c r="B9" s="393" t="s">
        <v>41</v>
      </c>
      <c r="C9" s="394"/>
      <c r="D9" s="354"/>
      <c r="E9" s="354"/>
      <c r="F9" s="354"/>
      <c r="G9" s="354"/>
      <c r="H9" s="354"/>
      <c r="I9" s="355"/>
      <c r="J9" s="396" t="s">
        <v>166</v>
      </c>
      <c r="K9" s="397"/>
      <c r="L9" s="398"/>
      <c r="M9" s="405" t="s">
        <v>22</v>
      </c>
      <c r="N9" s="406"/>
      <c r="O9" s="406"/>
      <c r="P9" s="406"/>
      <c r="Q9" s="407"/>
      <c r="R9" s="16"/>
      <c r="T9" s="408"/>
      <c r="U9" s="408"/>
      <c r="V9" s="408"/>
      <c r="W9" s="408"/>
      <c r="X9" s="408"/>
    </row>
    <row r="10" spans="2:28" ht="21.75" customHeight="1" x14ac:dyDescent="0.2">
      <c r="B10" s="393" t="s">
        <v>37</v>
      </c>
      <c r="C10" s="394"/>
      <c r="D10" s="354"/>
      <c r="E10" s="354"/>
      <c r="F10" s="354"/>
      <c r="G10" s="354"/>
      <c r="H10" s="354"/>
      <c r="I10" s="355"/>
      <c r="J10" s="399"/>
      <c r="K10" s="400"/>
      <c r="L10" s="401"/>
      <c r="M10" s="120" t="s">
        <v>21</v>
      </c>
      <c r="N10" s="409" t="s">
        <v>20</v>
      </c>
      <c r="O10" s="409"/>
      <c r="P10" s="409"/>
      <c r="Q10" s="120" t="s">
        <v>19</v>
      </c>
      <c r="R10" s="16"/>
      <c r="T10" s="121"/>
      <c r="U10" s="121"/>
      <c r="V10" s="121"/>
      <c r="W10" s="121"/>
      <c r="X10" s="121"/>
    </row>
    <row r="11" spans="2:28" ht="21" customHeight="1" x14ac:dyDescent="0.2">
      <c r="B11" s="350" t="s">
        <v>46</v>
      </c>
      <c r="C11" s="351"/>
      <c r="D11" s="325"/>
      <c r="E11" s="325"/>
      <c r="F11" s="325"/>
      <c r="G11" s="325"/>
      <c r="H11" s="325"/>
      <c r="I11" s="326"/>
      <c r="J11" s="399"/>
      <c r="K11" s="400"/>
      <c r="L11" s="401"/>
      <c r="M11" s="122"/>
      <c r="N11" s="425" t="s">
        <v>136</v>
      </c>
      <c r="O11" s="426"/>
      <c r="P11" s="427"/>
      <c r="Q11" s="123"/>
      <c r="R11" s="16"/>
      <c r="T11" s="17"/>
      <c r="U11" s="330"/>
      <c r="V11" s="330"/>
      <c r="W11" s="330"/>
      <c r="X11" s="17"/>
      <c r="Z11" s="18"/>
      <c r="AA11" s="18"/>
    </row>
    <row r="12" spans="2:28" ht="42" customHeight="1" x14ac:dyDescent="0.2">
      <c r="B12" s="350" t="s">
        <v>167</v>
      </c>
      <c r="C12" s="424"/>
      <c r="D12" s="325"/>
      <c r="E12" s="325"/>
      <c r="F12" s="325"/>
      <c r="G12" s="325"/>
      <c r="H12" s="325"/>
      <c r="I12" s="326"/>
      <c r="J12" s="399"/>
      <c r="K12" s="400"/>
      <c r="L12" s="401"/>
      <c r="M12" s="19"/>
      <c r="N12" s="345"/>
      <c r="O12" s="346"/>
      <c r="P12" s="347"/>
      <c r="Q12" s="124"/>
      <c r="R12" s="16"/>
      <c r="T12" s="21"/>
      <c r="U12" s="353"/>
      <c r="V12" s="353"/>
      <c r="W12" s="353"/>
      <c r="X12" s="22"/>
      <c r="Z12" s="23"/>
      <c r="AA12" s="24"/>
      <c r="AB12" s="25"/>
    </row>
    <row r="13" spans="2:28" ht="33" customHeight="1" x14ac:dyDescent="0.2">
      <c r="B13" s="393" t="s">
        <v>118</v>
      </c>
      <c r="C13" s="394"/>
      <c r="D13" s="354"/>
      <c r="E13" s="354"/>
      <c r="F13" s="354"/>
      <c r="G13" s="354"/>
      <c r="H13" s="354"/>
      <c r="I13" s="355"/>
      <c r="J13" s="399"/>
      <c r="K13" s="400"/>
      <c r="L13" s="401"/>
      <c r="M13" s="125"/>
      <c r="N13" s="356"/>
      <c r="O13" s="357"/>
      <c r="P13" s="358"/>
      <c r="Q13" s="126"/>
      <c r="R13" s="16"/>
      <c r="T13" s="21"/>
      <c r="U13" s="353"/>
      <c r="V13" s="353"/>
      <c r="W13" s="353"/>
      <c r="X13" s="22"/>
      <c r="Z13" s="23"/>
      <c r="AA13" s="24"/>
      <c r="AB13" s="25"/>
    </row>
    <row r="14" spans="2:28" ht="28.5" customHeight="1" x14ac:dyDescent="0.2">
      <c r="B14" s="27" t="s">
        <v>36</v>
      </c>
      <c r="C14" s="28"/>
      <c r="D14" s="379"/>
      <c r="E14" s="379"/>
      <c r="F14" s="379"/>
      <c r="G14" s="379"/>
      <c r="H14" s="379"/>
      <c r="I14" s="380"/>
      <c r="J14" s="402"/>
      <c r="K14" s="403"/>
      <c r="L14" s="404"/>
      <c r="M14" s="66"/>
      <c r="N14" s="356"/>
      <c r="O14" s="357"/>
      <c r="P14" s="358"/>
      <c r="Q14" s="127"/>
      <c r="R14" s="16"/>
      <c r="T14" s="30"/>
      <c r="U14" s="353"/>
      <c r="V14" s="353"/>
      <c r="W14" s="31"/>
      <c r="X14" s="22"/>
      <c r="Y14" s="32"/>
      <c r="Z14" s="23"/>
      <c r="AA14" s="24"/>
      <c r="AB14" s="25"/>
    </row>
    <row r="15" spans="2:28" s="43" customFormat="1" ht="50.25" customHeight="1" x14ac:dyDescent="0.25">
      <c r="B15" s="44" t="s">
        <v>98</v>
      </c>
      <c r="C15" s="163" t="s">
        <v>110</v>
      </c>
      <c r="D15" s="35"/>
      <c r="E15" s="35"/>
      <c r="F15" s="35"/>
      <c r="G15" s="35"/>
      <c r="H15" s="128"/>
      <c r="I15" s="105"/>
      <c r="J15" s="164"/>
      <c r="K15" s="165"/>
      <c r="L15" s="166"/>
      <c r="M15" s="66"/>
      <c r="N15" s="40"/>
      <c r="O15" s="167"/>
      <c r="P15" s="168"/>
      <c r="Q15" s="127"/>
      <c r="R15" s="16"/>
      <c r="T15" s="30"/>
      <c r="U15" s="31"/>
      <c r="V15" s="31"/>
      <c r="W15" s="31"/>
      <c r="X15" s="22"/>
      <c r="Y15" s="169"/>
      <c r="Z15" s="30"/>
      <c r="AA15" s="170"/>
      <c r="AB15" s="171"/>
    </row>
    <row r="16" spans="2:28" s="43" customFormat="1" ht="41.25" customHeight="1" x14ac:dyDescent="0.25">
      <c r="B16" s="44" t="s">
        <v>99</v>
      </c>
      <c r="C16" s="163" t="s">
        <v>111</v>
      </c>
      <c r="D16" s="35"/>
      <c r="E16" s="35"/>
      <c r="F16" s="35"/>
      <c r="G16" s="35"/>
      <c r="H16" s="128"/>
      <c r="I16" s="105"/>
      <c r="J16" s="164"/>
      <c r="K16" s="165"/>
      <c r="L16" s="166"/>
      <c r="M16" s="66"/>
      <c r="N16" s="40"/>
      <c r="O16" s="167"/>
      <c r="P16" s="168"/>
      <c r="Q16" s="127"/>
      <c r="R16" s="16"/>
      <c r="T16" s="30"/>
      <c r="U16" s="31"/>
      <c r="V16" s="31"/>
      <c r="W16" s="31"/>
      <c r="X16" s="22"/>
      <c r="Y16" s="169"/>
      <c r="Z16" s="30"/>
      <c r="AA16" s="170"/>
      <c r="AB16" s="171"/>
    </row>
    <row r="17" spans="2:28" ht="15" x14ac:dyDescent="0.25">
      <c r="B17" s="381" t="s">
        <v>26</v>
      </c>
      <c r="C17" s="312" t="s">
        <v>24</v>
      </c>
      <c r="D17" s="289" t="s">
        <v>155</v>
      </c>
      <c r="E17" s="289" t="s">
        <v>18</v>
      </c>
      <c r="F17" s="289" t="s">
        <v>35</v>
      </c>
      <c r="G17" s="314" t="s">
        <v>156</v>
      </c>
      <c r="H17" s="413" t="s">
        <v>27</v>
      </c>
      <c r="I17" s="315" t="s">
        <v>25</v>
      </c>
      <c r="J17" s="316"/>
      <c r="K17" s="316"/>
      <c r="L17" s="317"/>
      <c r="M17" s="289" t="s">
        <v>17</v>
      </c>
      <c r="N17" s="289"/>
      <c r="O17" s="414" t="s">
        <v>16</v>
      </c>
      <c r="P17" s="414"/>
      <c r="Q17" s="414"/>
      <c r="T17" s="45"/>
      <c r="U17" s="309"/>
      <c r="V17" s="309"/>
      <c r="X17" s="22"/>
      <c r="Z17" s="23"/>
      <c r="AA17" s="24"/>
      <c r="AB17" s="25"/>
    </row>
    <row r="18" spans="2:28" ht="33.75" customHeight="1" x14ac:dyDescent="0.2">
      <c r="B18" s="382"/>
      <c r="C18" s="312"/>
      <c r="D18" s="289"/>
      <c r="E18" s="289"/>
      <c r="F18" s="289"/>
      <c r="G18" s="289"/>
      <c r="H18" s="413"/>
      <c r="I18" s="318"/>
      <c r="J18" s="319"/>
      <c r="K18" s="319"/>
      <c r="L18" s="320"/>
      <c r="M18" s="289"/>
      <c r="N18" s="289"/>
      <c r="O18" s="428" t="s">
        <v>15</v>
      </c>
      <c r="P18" s="428" t="s">
        <v>14</v>
      </c>
      <c r="Q18" s="312" t="s">
        <v>13</v>
      </c>
      <c r="T18" s="32"/>
      <c r="U18" s="309"/>
      <c r="V18" s="309"/>
      <c r="X18" s="24"/>
      <c r="Z18" s="23"/>
      <c r="AA18" s="24"/>
      <c r="AB18" s="25"/>
    </row>
    <row r="19" spans="2:28" ht="15" x14ac:dyDescent="0.2">
      <c r="B19" s="383"/>
      <c r="C19" s="312"/>
      <c r="D19" s="289"/>
      <c r="E19" s="289"/>
      <c r="F19" s="289"/>
      <c r="G19" s="289"/>
      <c r="H19" s="413"/>
      <c r="I19" s="49" t="s">
        <v>12</v>
      </c>
      <c r="J19" s="172" t="s">
        <v>11</v>
      </c>
      <c r="K19" s="49" t="s">
        <v>10</v>
      </c>
      <c r="L19" s="133" t="s">
        <v>9</v>
      </c>
      <c r="M19" s="36" t="s">
        <v>8</v>
      </c>
      <c r="N19" s="47" t="s">
        <v>7</v>
      </c>
      <c r="O19" s="428"/>
      <c r="P19" s="428"/>
      <c r="Q19" s="312"/>
      <c r="T19" s="32"/>
      <c r="U19" s="309"/>
      <c r="V19" s="309"/>
      <c r="X19" s="24"/>
      <c r="Z19" s="23"/>
      <c r="AA19" s="24"/>
      <c r="AB19" s="25"/>
    </row>
    <row r="20" spans="2:28" s="3" customFormat="1" ht="75.75" customHeight="1" x14ac:dyDescent="0.2">
      <c r="B20" s="432" t="s">
        <v>168</v>
      </c>
      <c r="C20" s="434" t="s">
        <v>68</v>
      </c>
      <c r="D20" s="84" t="s">
        <v>30</v>
      </c>
      <c r="E20" s="267" t="s">
        <v>60</v>
      </c>
      <c r="F20" s="185">
        <v>80</v>
      </c>
      <c r="G20" s="194" t="s">
        <v>30</v>
      </c>
      <c r="H20" s="90">
        <v>48133333</v>
      </c>
      <c r="I20" s="90">
        <v>48133333</v>
      </c>
      <c r="J20" s="90"/>
      <c r="K20" s="174"/>
      <c r="L20" s="175"/>
      <c r="M20" s="176">
        <v>45292</v>
      </c>
      <c r="N20" s="176">
        <v>45657</v>
      </c>
      <c r="O20" s="435">
        <f>+F21/F20</f>
        <v>1</v>
      </c>
      <c r="P20" s="435">
        <f>+H21/H20</f>
        <v>1</v>
      </c>
      <c r="Q20" s="436">
        <f>+(O20*O20)/P20</f>
        <v>1</v>
      </c>
      <c r="T20" s="177"/>
      <c r="U20" s="429"/>
      <c r="V20" s="429"/>
      <c r="X20" s="139"/>
      <c r="Z20" s="178"/>
      <c r="AA20" s="179"/>
      <c r="AB20" s="180"/>
    </row>
    <row r="21" spans="2:28" s="3" customFormat="1" ht="75.75" customHeight="1" x14ac:dyDescent="0.2">
      <c r="B21" s="433"/>
      <c r="C21" s="434"/>
      <c r="D21" s="84" t="s">
        <v>2</v>
      </c>
      <c r="E21" s="437"/>
      <c r="F21" s="185">
        <v>80</v>
      </c>
      <c r="G21" s="194" t="s">
        <v>31</v>
      </c>
      <c r="H21" s="90">
        <v>48133333</v>
      </c>
      <c r="I21" s="90">
        <v>48133333</v>
      </c>
      <c r="J21" s="181"/>
      <c r="K21" s="174"/>
      <c r="L21" s="175"/>
      <c r="M21" s="176">
        <v>45292</v>
      </c>
      <c r="N21" s="176">
        <v>45657</v>
      </c>
      <c r="O21" s="435"/>
      <c r="P21" s="435"/>
      <c r="Q21" s="436"/>
      <c r="T21" s="177"/>
      <c r="U21" s="182"/>
      <c r="V21" s="182"/>
      <c r="X21" s="139"/>
      <c r="Z21" s="178"/>
      <c r="AA21" s="179"/>
      <c r="AB21" s="180"/>
    </row>
    <row r="22" spans="2:28" s="3" customFormat="1" ht="95.25" customHeight="1" x14ac:dyDescent="0.2">
      <c r="B22" s="433"/>
      <c r="C22" s="430" t="s">
        <v>69</v>
      </c>
      <c r="D22" s="84" t="s">
        <v>30</v>
      </c>
      <c r="E22" s="267" t="s">
        <v>60</v>
      </c>
      <c r="F22" s="185">
        <v>40</v>
      </c>
      <c r="G22" s="194" t="s">
        <v>3</v>
      </c>
      <c r="H22" s="90">
        <v>22906666</v>
      </c>
      <c r="I22" s="90">
        <v>22906666</v>
      </c>
      <c r="J22" s="183"/>
      <c r="K22" s="174"/>
      <c r="L22" s="175"/>
      <c r="M22" s="176">
        <v>45292</v>
      </c>
      <c r="N22" s="176">
        <v>45657</v>
      </c>
      <c r="O22" s="435">
        <f>+F23/F22</f>
        <v>1</v>
      </c>
      <c r="P22" s="435">
        <f>+H23/H22</f>
        <v>1</v>
      </c>
      <c r="Q22" s="436">
        <f>+(O22*O22)/P22</f>
        <v>1</v>
      </c>
      <c r="T22" s="177"/>
      <c r="U22" s="182"/>
      <c r="V22" s="182"/>
      <c r="X22" s="139"/>
      <c r="Z22" s="178"/>
      <c r="AA22" s="179"/>
      <c r="AB22" s="180"/>
    </row>
    <row r="23" spans="2:28" s="3" customFormat="1" ht="95.25" customHeight="1" x14ac:dyDescent="0.2">
      <c r="B23" s="433"/>
      <c r="C23" s="431"/>
      <c r="D23" s="84" t="s">
        <v>2</v>
      </c>
      <c r="E23" s="437"/>
      <c r="F23" s="185">
        <v>40</v>
      </c>
      <c r="G23" s="194" t="s">
        <v>31</v>
      </c>
      <c r="H23" s="90">
        <v>22906666</v>
      </c>
      <c r="I23" s="90">
        <v>22906666</v>
      </c>
      <c r="J23" s="183"/>
      <c r="K23" s="174"/>
      <c r="L23" s="175"/>
      <c r="M23" s="176">
        <v>45292</v>
      </c>
      <c r="N23" s="176">
        <v>45657</v>
      </c>
      <c r="O23" s="435"/>
      <c r="P23" s="435"/>
      <c r="Q23" s="436"/>
      <c r="X23" s="184"/>
      <c r="Z23" s="178"/>
      <c r="AA23" s="179"/>
      <c r="AB23" s="180"/>
    </row>
    <row r="24" spans="2:28" ht="107.25" customHeight="1" x14ac:dyDescent="0.2">
      <c r="B24" s="265" t="s">
        <v>169</v>
      </c>
      <c r="C24" s="439" t="s">
        <v>70</v>
      </c>
      <c r="D24" s="36" t="s">
        <v>3</v>
      </c>
      <c r="E24" s="442" t="s">
        <v>61</v>
      </c>
      <c r="F24" s="185">
        <v>100</v>
      </c>
      <c r="G24" s="19" t="s">
        <v>3</v>
      </c>
      <c r="H24" s="90">
        <v>80631726</v>
      </c>
      <c r="I24" s="90">
        <v>80631726</v>
      </c>
      <c r="J24" s="183"/>
      <c r="K24" s="140"/>
      <c r="L24" s="138"/>
      <c r="M24" s="89">
        <v>45292</v>
      </c>
      <c r="N24" s="89">
        <v>45657</v>
      </c>
      <c r="O24" s="416">
        <f>+F25/F24</f>
        <v>1</v>
      </c>
      <c r="P24" s="416">
        <f>+H25/H24</f>
        <v>1.1815662485012413</v>
      </c>
      <c r="Q24" s="417">
        <f>+(O24*O24)/P24</f>
        <v>0.84633426290607983</v>
      </c>
      <c r="X24" s="145"/>
    </row>
    <row r="25" spans="2:28" ht="107.25" customHeight="1" x14ac:dyDescent="0.2">
      <c r="B25" s="438"/>
      <c r="C25" s="439"/>
      <c r="D25" s="36" t="s">
        <v>2</v>
      </c>
      <c r="E25" s="443"/>
      <c r="F25" s="185">
        <v>100</v>
      </c>
      <c r="G25" s="195" t="s">
        <v>31</v>
      </c>
      <c r="H25" s="91">
        <v>95271726</v>
      </c>
      <c r="I25" s="91">
        <v>95271726</v>
      </c>
      <c r="J25" s="183"/>
      <c r="K25" s="137"/>
      <c r="L25" s="138"/>
      <c r="M25" s="89">
        <v>45292</v>
      </c>
      <c r="N25" s="89">
        <v>45657</v>
      </c>
      <c r="O25" s="416"/>
      <c r="P25" s="416"/>
      <c r="Q25" s="417"/>
      <c r="AB25" s="25"/>
    </row>
    <row r="26" spans="2:28" ht="93" customHeight="1" x14ac:dyDescent="0.2">
      <c r="B26" s="438"/>
      <c r="C26" s="439" t="s">
        <v>71</v>
      </c>
      <c r="D26" s="187" t="s">
        <v>3</v>
      </c>
      <c r="E26" s="442" t="s">
        <v>61</v>
      </c>
      <c r="F26" s="83">
        <v>50</v>
      </c>
      <c r="G26" s="19" t="s">
        <v>3</v>
      </c>
      <c r="H26" s="90">
        <v>124810000</v>
      </c>
      <c r="I26" s="90">
        <v>124810000</v>
      </c>
      <c r="J26" s="183"/>
      <c r="K26" s="137"/>
      <c r="L26" s="138"/>
      <c r="M26" s="89">
        <v>45292</v>
      </c>
      <c r="N26" s="89">
        <v>45657</v>
      </c>
      <c r="O26" s="440">
        <f>+F27/F26</f>
        <v>1</v>
      </c>
      <c r="P26" s="416">
        <f>+H27/H26</f>
        <v>0.87573111128915948</v>
      </c>
      <c r="Q26" s="417">
        <f>+(O26*O26)/P26</f>
        <v>1.1419030192131747</v>
      </c>
    </row>
    <row r="27" spans="2:28" ht="93" customHeight="1" x14ac:dyDescent="0.2">
      <c r="B27" s="438"/>
      <c r="C27" s="439"/>
      <c r="D27" s="187" t="s">
        <v>2</v>
      </c>
      <c r="E27" s="443"/>
      <c r="F27" s="83">
        <v>50</v>
      </c>
      <c r="G27" s="19" t="s">
        <v>31</v>
      </c>
      <c r="H27" s="140">
        <v>109300000</v>
      </c>
      <c r="I27" s="140">
        <v>109300000</v>
      </c>
      <c r="J27" s="188"/>
      <c r="K27" s="137"/>
      <c r="L27" s="138"/>
      <c r="M27" s="89">
        <v>45292</v>
      </c>
      <c r="N27" s="89">
        <v>45657</v>
      </c>
      <c r="O27" s="441"/>
      <c r="P27" s="416"/>
      <c r="Q27" s="417"/>
    </row>
    <row r="28" spans="2:28" ht="15" x14ac:dyDescent="0.2">
      <c r="B28" s="376"/>
      <c r="C28" s="419" t="s">
        <v>6</v>
      </c>
      <c r="D28" s="36" t="s">
        <v>3</v>
      </c>
      <c r="E28" s="163"/>
      <c r="F28" s="1"/>
      <c r="G28" s="189" t="s">
        <v>3</v>
      </c>
      <c r="H28" s="190">
        <f>+H20+H22+H24+H26</f>
        <v>276481725</v>
      </c>
      <c r="I28" s="190">
        <f>+I20+I22+I24+I26</f>
        <v>276481725</v>
      </c>
      <c r="J28" s="188"/>
      <c r="K28" s="138"/>
      <c r="L28" s="138"/>
      <c r="M28" s="138"/>
      <c r="N28" s="191"/>
      <c r="O28" s="417" t="e">
        <f>+F29/F28</f>
        <v>#DIV/0!</v>
      </c>
      <c r="P28" s="417">
        <f>+H29/H28</f>
        <v>0.99685331824372836</v>
      </c>
      <c r="Q28" s="417" t="e">
        <f>+(O28*O28)/P28</f>
        <v>#DIV/0!</v>
      </c>
    </row>
    <row r="29" spans="2:28" ht="15" x14ac:dyDescent="0.2">
      <c r="B29" s="376"/>
      <c r="C29" s="419"/>
      <c r="D29" s="36" t="s">
        <v>2</v>
      </c>
      <c r="E29" s="163"/>
      <c r="F29" s="1"/>
      <c r="G29" s="186" t="s">
        <v>31</v>
      </c>
      <c r="H29" s="140">
        <f>H21+H23+H25+H27</f>
        <v>275611725</v>
      </c>
      <c r="I29" s="143">
        <f>I21+I23+I25+I27</f>
        <v>275611725</v>
      </c>
      <c r="J29" s="188"/>
      <c r="K29" s="149"/>
      <c r="L29" s="138"/>
      <c r="M29" s="138"/>
      <c r="N29" s="191"/>
      <c r="O29" s="417"/>
      <c r="P29" s="417"/>
      <c r="Q29" s="417"/>
    </row>
    <row r="30" spans="2:28" x14ac:dyDescent="0.2">
      <c r="D30" s="92"/>
      <c r="H30" s="150"/>
      <c r="I30" s="152"/>
      <c r="K30" s="23"/>
      <c r="L30" s="23"/>
      <c r="M30" s="151"/>
      <c r="N30" s="151"/>
      <c r="Q30" s="153"/>
      <c r="R30" s="98"/>
    </row>
    <row r="31" spans="2:28" ht="15" x14ac:dyDescent="0.2">
      <c r="B31" s="287" t="s">
        <v>32</v>
      </c>
      <c r="C31" s="287"/>
      <c r="D31" s="290" t="s">
        <v>5</v>
      </c>
      <c r="E31" s="290"/>
      <c r="F31" s="290"/>
      <c r="G31" s="290"/>
      <c r="H31" s="290"/>
      <c r="I31" s="290"/>
      <c r="J31" s="192" t="s">
        <v>33</v>
      </c>
      <c r="K31" s="290" t="s">
        <v>34</v>
      </c>
      <c r="L31" s="290"/>
      <c r="M31" s="284" t="s">
        <v>4</v>
      </c>
      <c r="N31" s="285"/>
      <c r="O31" s="285"/>
      <c r="P31" s="285"/>
      <c r="Q31" s="285"/>
    </row>
    <row r="32" spans="2:28" ht="26.25" customHeight="1" x14ac:dyDescent="0.2">
      <c r="B32" s="421" t="s">
        <v>47</v>
      </c>
      <c r="C32" s="280"/>
      <c r="D32" s="278" t="s">
        <v>170</v>
      </c>
      <c r="E32" s="279"/>
      <c r="F32" s="279"/>
      <c r="G32" s="279"/>
      <c r="H32" s="279"/>
      <c r="I32" s="280"/>
      <c r="J32" s="444" t="s">
        <v>40</v>
      </c>
      <c r="K32" s="155" t="s">
        <v>3</v>
      </c>
      <c r="L32" s="193">
        <f>F28</f>
        <v>0</v>
      </c>
      <c r="M32" s="422" t="s">
        <v>48</v>
      </c>
      <c r="N32" s="422"/>
      <c r="O32" s="422"/>
      <c r="P32" s="422"/>
      <c r="Q32" s="422"/>
    </row>
    <row r="33" spans="2:53" ht="18" customHeight="1" x14ac:dyDescent="0.2">
      <c r="B33" s="281"/>
      <c r="C33" s="283"/>
      <c r="D33" s="281"/>
      <c r="E33" s="282"/>
      <c r="F33" s="282"/>
      <c r="G33" s="282"/>
      <c r="H33" s="282"/>
      <c r="I33" s="283"/>
      <c r="J33" s="444"/>
      <c r="K33" s="155" t="s">
        <v>2</v>
      </c>
      <c r="L33" s="193">
        <f>F29</f>
        <v>0</v>
      </c>
      <c r="M33" s="422"/>
      <c r="N33" s="422"/>
      <c r="O33" s="422"/>
      <c r="P33" s="422"/>
      <c r="Q33" s="422"/>
    </row>
    <row r="34" spans="2:53" ht="15" customHeight="1" x14ac:dyDescent="0.2">
      <c r="B34" s="278" t="s">
        <v>1</v>
      </c>
      <c r="C34" s="279"/>
      <c r="D34" s="279"/>
      <c r="E34" s="279"/>
      <c r="F34" s="279"/>
      <c r="G34" s="279"/>
      <c r="H34" s="279"/>
      <c r="I34" s="279"/>
      <c r="J34" s="279"/>
      <c r="K34" s="279"/>
      <c r="L34" s="280"/>
      <c r="M34" s="277" t="s">
        <v>0</v>
      </c>
      <c r="N34" s="277"/>
      <c r="O34" s="277"/>
      <c r="P34" s="277"/>
      <c r="Q34" s="277"/>
    </row>
    <row r="35" spans="2:53" ht="29.25" customHeight="1" x14ac:dyDescent="0.2">
      <c r="B35" s="281"/>
      <c r="C35" s="282"/>
      <c r="D35" s="282"/>
      <c r="E35" s="282"/>
      <c r="F35" s="282"/>
      <c r="G35" s="282"/>
      <c r="H35" s="282"/>
      <c r="I35" s="282"/>
      <c r="J35" s="282"/>
      <c r="K35" s="282"/>
      <c r="L35" s="283"/>
      <c r="M35" s="277"/>
      <c r="N35" s="277"/>
      <c r="O35" s="277"/>
      <c r="P35" s="277"/>
      <c r="Q35" s="277"/>
    </row>
    <row r="36" spans="2:53" x14ac:dyDescent="0.2">
      <c r="E36" s="158">
        <f>H28+'PROGRAMA 1704'!H24</f>
        <v>602650058</v>
      </c>
      <c r="M36" s="159"/>
      <c r="N36" s="159"/>
    </row>
    <row r="37" spans="2:53" x14ac:dyDescent="0.2">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row>
    <row r="38" spans="2:53" x14ac:dyDescent="0.2">
      <c r="C38" s="158"/>
      <c r="D38" s="158"/>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row>
    <row r="39" spans="2:53" x14ac:dyDescent="0.2">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row>
    <row r="40" spans="2:53" x14ac:dyDescent="0.2">
      <c r="D40" s="116"/>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row>
    <row r="41" spans="2:53" x14ac:dyDescent="0.2">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row>
    <row r="42" spans="2:53" x14ac:dyDescent="0.2">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row>
    <row r="43" spans="2:53" x14ac:dyDescent="0.2">
      <c r="D43" s="158">
        <f>D38-D40</f>
        <v>0</v>
      </c>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row>
    <row r="44" spans="2:53" x14ac:dyDescent="0.2">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row>
    <row r="45" spans="2:53" x14ac:dyDescent="0.2">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row>
    <row r="46" spans="2:53" x14ac:dyDescent="0.2">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row>
    <row r="47" spans="2:53" x14ac:dyDescent="0.2">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row>
    <row r="48" spans="2:53" x14ac:dyDescent="0.2">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row>
    <row r="49" spans="18:53" x14ac:dyDescent="0.2">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row>
    <row r="50" spans="18:53" x14ac:dyDescent="0.2">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row>
    <row r="51" spans="18:53" x14ac:dyDescent="0.2">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row>
    <row r="52" spans="18:53" x14ac:dyDescent="0.2">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row>
    <row r="53" spans="18:53" x14ac:dyDescent="0.2">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row>
    <row r="54" spans="18:53" x14ac:dyDescent="0.2">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row>
    <row r="55" spans="18:53" x14ac:dyDescent="0.2">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row>
    <row r="56" spans="18:53" x14ac:dyDescent="0.2">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row>
    <row r="57" spans="18:53" x14ac:dyDescent="0.2">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row>
    <row r="58" spans="18:53" x14ac:dyDescent="0.2">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row>
    <row r="59" spans="18:53" x14ac:dyDescent="0.2">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row>
    <row r="60" spans="18:53" x14ac:dyDescent="0.2">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row>
    <row r="61" spans="18:53" x14ac:dyDescent="0.2">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row>
    <row r="62" spans="18:53" x14ac:dyDescent="0.2">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row>
    <row r="63" spans="18:53" x14ac:dyDescent="0.2">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row>
    <row r="64" spans="18:53" x14ac:dyDescent="0.2">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row>
    <row r="65" spans="18:53" x14ac:dyDescent="0.2">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row>
    <row r="66" spans="18:53" x14ac:dyDescent="0.2">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row>
    <row r="67" spans="18:53" x14ac:dyDescent="0.2">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row>
    <row r="68" spans="18:53" x14ac:dyDescent="0.2">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row>
    <row r="69" spans="18:53" x14ac:dyDescent="0.2">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row>
  </sheetData>
  <mergeCells count="88">
    <mergeCell ref="B34:L35"/>
    <mergeCell ref="M34:Q35"/>
    <mergeCell ref="B31:C31"/>
    <mergeCell ref="D31:I31"/>
    <mergeCell ref="K31:L31"/>
    <mergeCell ref="M31:Q31"/>
    <mergeCell ref="B32:C33"/>
    <mergeCell ref="D32:I33"/>
    <mergeCell ref="J32:J33"/>
    <mergeCell ref="M32:Q33"/>
    <mergeCell ref="Q28:Q29"/>
    <mergeCell ref="Q26:Q27"/>
    <mergeCell ref="B24:B27"/>
    <mergeCell ref="C24:C25"/>
    <mergeCell ref="O24:O25"/>
    <mergeCell ref="P24:P25"/>
    <mergeCell ref="Q24:Q25"/>
    <mergeCell ref="C26:C27"/>
    <mergeCell ref="O26:O27"/>
    <mergeCell ref="P26:P27"/>
    <mergeCell ref="B28:B29"/>
    <mergeCell ref="C28:C29"/>
    <mergeCell ref="O28:O29"/>
    <mergeCell ref="P28:P29"/>
    <mergeCell ref="E24:E25"/>
    <mergeCell ref="E26:E27"/>
    <mergeCell ref="U20:V20"/>
    <mergeCell ref="C22:C23"/>
    <mergeCell ref="B20:B23"/>
    <mergeCell ref="C20:C21"/>
    <mergeCell ref="O20:O21"/>
    <mergeCell ref="P20:P21"/>
    <mergeCell ref="Q20:Q21"/>
    <mergeCell ref="E20:E21"/>
    <mergeCell ref="E22:E23"/>
    <mergeCell ref="O22:O23"/>
    <mergeCell ref="P22:P23"/>
    <mergeCell ref="Q22:Q23"/>
    <mergeCell ref="U14:V14"/>
    <mergeCell ref="H17:H19"/>
    <mergeCell ref="I17:L18"/>
    <mergeCell ref="M17:N18"/>
    <mergeCell ref="O17:Q17"/>
    <mergeCell ref="U17:V17"/>
    <mergeCell ref="O18:O19"/>
    <mergeCell ref="P18:P19"/>
    <mergeCell ref="Q18:Q19"/>
    <mergeCell ref="U18:V18"/>
    <mergeCell ref="U19:V19"/>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D14:I14"/>
    <mergeCell ref="U12:W12"/>
    <mergeCell ref="B13:C13"/>
    <mergeCell ref="D13:I13"/>
    <mergeCell ref="N13:P13"/>
    <mergeCell ref="U13:W13"/>
    <mergeCell ref="B2:C5"/>
    <mergeCell ref="D2:K3"/>
    <mergeCell ref="L2:O2"/>
    <mergeCell ref="P2:Q5"/>
    <mergeCell ref="L3:O3"/>
    <mergeCell ref="D4:K5"/>
    <mergeCell ref="L4:O4"/>
    <mergeCell ref="L5:O5"/>
    <mergeCell ref="G17:G19"/>
    <mergeCell ref="N14:P14"/>
    <mergeCell ref="B17:B19"/>
    <mergeCell ref="C17:C19"/>
    <mergeCell ref="D17:D19"/>
    <mergeCell ref="E17:E19"/>
    <mergeCell ref="F17:F1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BA69"/>
  <sheetViews>
    <sheetView zoomScale="80" zoomScaleNormal="80" workbookViewId="0">
      <selection activeCell="C22" sqref="C22:C23"/>
    </sheetView>
  </sheetViews>
  <sheetFormatPr baseColWidth="10" defaultColWidth="12.42578125" defaultRowHeight="14.25" x14ac:dyDescent="0.2"/>
  <cols>
    <col min="1" max="1" width="5.42578125" style="5" customWidth="1"/>
    <col min="2" max="2" width="55.85546875" style="5" customWidth="1"/>
    <col min="3" max="3" width="51" style="5" customWidth="1"/>
    <col min="4" max="4" width="13.28515625" style="5" customWidth="1"/>
    <col min="5" max="5" width="23.28515625" style="5" customWidth="1"/>
    <col min="6" max="6" width="12.28515625" style="5" bestFit="1" customWidth="1"/>
    <col min="7" max="7" width="15.42578125" style="5" bestFit="1" customWidth="1"/>
    <col min="8" max="8" width="18" style="196" customWidth="1"/>
    <col min="9" max="9" width="13.85546875" style="196" bestFit="1" customWidth="1"/>
    <col min="10" max="10" width="20.85546875" style="5" customWidth="1"/>
    <col min="11" max="11" width="12.42578125" style="5" customWidth="1"/>
    <col min="12" max="12" width="22.42578125" style="5" customWidth="1"/>
    <col min="13" max="13" width="14.85546875" style="117" customWidth="1"/>
    <col min="14" max="14" width="21.140625" style="117" customWidth="1"/>
    <col min="15" max="17" width="16.85546875" style="5" customWidth="1"/>
    <col min="18" max="18" width="16.42578125" style="5" customWidth="1"/>
    <col min="19" max="19" width="12.42578125" style="5"/>
    <col min="20" max="20" width="14.42578125" style="5" customWidth="1"/>
    <col min="21" max="21" width="18.42578125" style="5" customWidth="1"/>
    <col min="22" max="22" width="33.85546875" style="5" customWidth="1"/>
    <col min="23" max="23" width="12.42578125" style="5" hidden="1" customWidth="1"/>
    <col min="24" max="24" width="24.28515625" style="5" customWidth="1"/>
    <col min="25" max="25" width="22.42578125" style="5" customWidth="1"/>
    <col min="26" max="27" width="12.42578125" style="5"/>
    <col min="28" max="28" width="16.85546875" style="5" customWidth="1"/>
    <col min="29" max="29" width="12.42578125" style="5"/>
    <col min="30" max="30" width="30.140625" style="5" customWidth="1"/>
    <col min="31" max="31" width="15.42578125" style="5" customWidth="1"/>
    <col min="32" max="32" width="15.85546875" style="5" customWidth="1"/>
    <col min="33" max="33" width="24.42578125" style="5" customWidth="1"/>
    <col min="34" max="34" width="17.140625" style="5" customWidth="1"/>
    <col min="35" max="16384" width="12.42578125" style="5"/>
  </cols>
  <sheetData>
    <row r="1" spans="2:28" ht="22.5" customHeight="1" x14ac:dyDescent="0.2"/>
    <row r="2" spans="2:28" ht="37.5" customHeight="1" x14ac:dyDescent="0.25">
      <c r="B2" s="376"/>
      <c r="C2" s="376"/>
      <c r="D2" s="361" t="s">
        <v>147</v>
      </c>
      <c r="E2" s="362"/>
      <c r="F2" s="362"/>
      <c r="G2" s="362"/>
      <c r="H2" s="362"/>
      <c r="I2" s="362"/>
      <c r="J2" s="362"/>
      <c r="K2" s="363"/>
      <c r="L2" s="384" t="s">
        <v>148</v>
      </c>
      <c r="M2" s="385"/>
      <c r="N2" s="385"/>
      <c r="O2" s="386"/>
      <c r="P2" s="387"/>
      <c r="Q2" s="388"/>
      <c r="R2" s="4"/>
    </row>
    <row r="3" spans="2:28" ht="37.5" customHeight="1" x14ac:dyDescent="0.25">
      <c r="B3" s="376"/>
      <c r="C3" s="376"/>
      <c r="D3" s="364"/>
      <c r="E3" s="365"/>
      <c r="F3" s="365"/>
      <c r="G3" s="365"/>
      <c r="H3" s="365"/>
      <c r="I3" s="365"/>
      <c r="J3" s="365"/>
      <c r="K3" s="366"/>
      <c r="L3" s="384" t="s">
        <v>149</v>
      </c>
      <c r="M3" s="385"/>
      <c r="N3" s="385"/>
      <c r="O3" s="386"/>
      <c r="P3" s="389"/>
      <c r="Q3" s="390"/>
      <c r="R3" s="4"/>
    </row>
    <row r="4" spans="2:28" ht="33.75" customHeight="1" x14ac:dyDescent="0.25">
      <c r="B4" s="376"/>
      <c r="C4" s="376"/>
      <c r="D4" s="361" t="s">
        <v>150</v>
      </c>
      <c r="E4" s="362"/>
      <c r="F4" s="362"/>
      <c r="G4" s="362"/>
      <c r="H4" s="362"/>
      <c r="I4" s="362"/>
      <c r="J4" s="362"/>
      <c r="K4" s="363"/>
      <c r="L4" s="384" t="s">
        <v>151</v>
      </c>
      <c r="M4" s="385"/>
      <c r="N4" s="385"/>
      <c r="O4" s="386"/>
      <c r="P4" s="389"/>
      <c r="Q4" s="390"/>
      <c r="R4" s="4"/>
    </row>
    <row r="5" spans="2:28" ht="38.25" customHeight="1" x14ac:dyDescent="0.25">
      <c r="B5" s="376"/>
      <c r="C5" s="376"/>
      <c r="D5" s="364"/>
      <c r="E5" s="365"/>
      <c r="F5" s="365"/>
      <c r="G5" s="365"/>
      <c r="H5" s="365"/>
      <c r="I5" s="365"/>
      <c r="J5" s="365"/>
      <c r="K5" s="366"/>
      <c r="L5" s="384" t="s">
        <v>152</v>
      </c>
      <c r="M5" s="385"/>
      <c r="N5" s="385"/>
      <c r="O5" s="386"/>
      <c r="P5" s="391"/>
      <c r="Q5" s="392"/>
      <c r="R5" s="4"/>
    </row>
    <row r="6" spans="2:28" ht="23.25" customHeight="1" x14ac:dyDescent="0.25">
      <c r="C6" s="331"/>
      <c r="D6" s="331"/>
      <c r="E6" s="331"/>
      <c r="F6" s="331"/>
      <c r="G6" s="331"/>
      <c r="H6" s="331"/>
      <c r="I6" s="331"/>
      <c r="J6" s="331"/>
      <c r="K6" s="331"/>
      <c r="L6" s="331"/>
      <c r="M6" s="331"/>
      <c r="N6" s="331"/>
      <c r="O6" s="331"/>
      <c r="P6" s="331"/>
      <c r="Q6" s="331"/>
      <c r="R6" s="4"/>
    </row>
    <row r="7" spans="2:28" s="43" customFormat="1" ht="31.5" customHeight="1" x14ac:dyDescent="0.25">
      <c r="B7" s="44" t="s">
        <v>28</v>
      </c>
      <c r="C7" s="119" t="s">
        <v>38</v>
      </c>
      <c r="D7" s="393" t="s">
        <v>29</v>
      </c>
      <c r="E7" s="445"/>
      <c r="F7" s="445"/>
      <c r="G7" s="445"/>
      <c r="H7" s="445"/>
      <c r="I7" s="445"/>
      <c r="J7" s="445"/>
      <c r="K7" s="445"/>
      <c r="L7" s="445"/>
      <c r="M7" s="445"/>
      <c r="N7" s="445"/>
      <c r="O7" s="445"/>
      <c r="P7" s="445"/>
      <c r="Q7" s="394"/>
      <c r="R7" s="197"/>
    </row>
    <row r="8" spans="2:28" s="43" customFormat="1" ht="36" customHeight="1" x14ac:dyDescent="0.25">
      <c r="B8" s="44" t="s">
        <v>23</v>
      </c>
      <c r="C8" s="44" t="s">
        <v>84</v>
      </c>
      <c r="D8" s="423" t="s">
        <v>141</v>
      </c>
      <c r="E8" s="423"/>
      <c r="F8" s="423"/>
      <c r="G8" s="423"/>
      <c r="H8" s="423"/>
      <c r="I8" s="423"/>
      <c r="J8" s="423"/>
      <c r="K8" s="423"/>
      <c r="L8" s="423"/>
      <c r="M8" s="423"/>
      <c r="N8" s="423"/>
      <c r="O8" s="423"/>
      <c r="P8" s="423"/>
      <c r="Q8" s="423"/>
    </row>
    <row r="9" spans="2:28" s="43" customFormat="1" ht="36" customHeight="1" x14ac:dyDescent="0.25">
      <c r="B9" s="393" t="s">
        <v>41</v>
      </c>
      <c r="C9" s="394"/>
      <c r="D9" s="354"/>
      <c r="E9" s="354"/>
      <c r="F9" s="354"/>
      <c r="G9" s="354"/>
      <c r="H9" s="354"/>
      <c r="I9" s="354"/>
      <c r="J9" s="446" t="s">
        <v>123</v>
      </c>
      <c r="K9" s="446"/>
      <c r="L9" s="446"/>
      <c r="M9" s="405" t="s">
        <v>22</v>
      </c>
      <c r="N9" s="406"/>
      <c r="O9" s="406"/>
      <c r="P9" s="406"/>
      <c r="Q9" s="407"/>
      <c r="R9" s="16"/>
      <c r="T9" s="408"/>
      <c r="U9" s="408"/>
      <c r="V9" s="408"/>
      <c r="W9" s="408"/>
      <c r="X9" s="408"/>
    </row>
    <row r="10" spans="2:28" s="43" customFormat="1" ht="36" customHeight="1" x14ac:dyDescent="0.25">
      <c r="B10" s="393" t="s">
        <v>37</v>
      </c>
      <c r="C10" s="394"/>
      <c r="D10" s="354"/>
      <c r="E10" s="354"/>
      <c r="F10" s="354"/>
      <c r="G10" s="354"/>
      <c r="H10" s="354"/>
      <c r="I10" s="354"/>
      <c r="J10" s="446"/>
      <c r="K10" s="446"/>
      <c r="L10" s="446"/>
      <c r="M10" s="120" t="s">
        <v>21</v>
      </c>
      <c r="N10" s="409" t="s">
        <v>20</v>
      </c>
      <c r="O10" s="409"/>
      <c r="P10" s="409"/>
      <c r="Q10" s="120" t="s">
        <v>19</v>
      </c>
      <c r="R10" s="16"/>
      <c r="T10" s="121"/>
      <c r="U10" s="121"/>
      <c r="V10" s="121"/>
      <c r="W10" s="121"/>
      <c r="X10" s="121"/>
    </row>
    <row r="11" spans="2:28" s="43" customFormat="1" ht="28.5" customHeight="1" x14ac:dyDescent="0.25">
      <c r="B11" s="350" t="s">
        <v>171</v>
      </c>
      <c r="C11" s="351"/>
      <c r="D11" s="325"/>
      <c r="E11" s="325"/>
      <c r="F11" s="325"/>
      <c r="G11" s="325"/>
      <c r="H11" s="325"/>
      <c r="I11" s="325"/>
      <c r="J11" s="446"/>
      <c r="K11" s="446"/>
      <c r="L11" s="446"/>
      <c r="M11" s="198"/>
      <c r="N11" s="410" t="s">
        <v>136</v>
      </c>
      <c r="O11" s="411"/>
      <c r="P11" s="412"/>
      <c r="Q11" s="199"/>
      <c r="R11" s="16"/>
      <c r="T11" s="17"/>
      <c r="U11" s="330"/>
      <c r="V11" s="330"/>
      <c r="W11" s="330"/>
      <c r="X11" s="17"/>
      <c r="Z11" s="200"/>
      <c r="AA11" s="200"/>
    </row>
    <row r="12" spans="2:28" s="43" customFormat="1" ht="29.25" customHeight="1" x14ac:dyDescent="0.25">
      <c r="B12" s="350" t="s">
        <v>122</v>
      </c>
      <c r="C12" s="351"/>
      <c r="D12" s="325"/>
      <c r="E12" s="325"/>
      <c r="F12" s="325"/>
      <c r="G12" s="325"/>
      <c r="H12" s="325"/>
      <c r="I12" s="325"/>
      <c r="J12" s="446"/>
      <c r="K12" s="446"/>
      <c r="L12" s="446"/>
      <c r="M12" s="19"/>
      <c r="N12" s="345"/>
      <c r="O12" s="346"/>
      <c r="P12" s="347"/>
      <c r="Q12" s="124"/>
      <c r="R12" s="16"/>
      <c r="T12" s="21"/>
      <c r="U12" s="353"/>
      <c r="V12" s="353"/>
      <c r="W12" s="353"/>
      <c r="X12" s="22"/>
      <c r="Z12" s="30"/>
      <c r="AA12" s="170"/>
      <c r="AB12" s="171"/>
    </row>
    <row r="13" spans="2:28" s="43" customFormat="1" ht="38.25" customHeight="1" x14ac:dyDescent="0.25">
      <c r="B13" s="393" t="s">
        <v>121</v>
      </c>
      <c r="C13" s="394"/>
      <c r="D13" s="354"/>
      <c r="E13" s="354"/>
      <c r="F13" s="354"/>
      <c r="G13" s="354"/>
      <c r="H13" s="354"/>
      <c r="I13" s="354"/>
      <c r="J13" s="446"/>
      <c r="K13" s="446"/>
      <c r="L13" s="446"/>
      <c r="M13" s="125"/>
      <c r="N13" s="356"/>
      <c r="O13" s="357"/>
      <c r="P13" s="358"/>
      <c r="Q13" s="126"/>
      <c r="R13" s="16"/>
      <c r="T13" s="21"/>
      <c r="U13" s="353"/>
      <c r="V13" s="353"/>
      <c r="W13" s="353"/>
      <c r="X13" s="22"/>
      <c r="Z13" s="30"/>
      <c r="AA13" s="170"/>
      <c r="AB13" s="171"/>
    </row>
    <row r="14" spans="2:28" ht="28.5" customHeight="1" x14ac:dyDescent="0.2">
      <c r="B14" s="27" t="s">
        <v>36</v>
      </c>
      <c r="C14" s="28"/>
      <c r="D14" s="379"/>
      <c r="E14" s="379"/>
      <c r="F14" s="379"/>
      <c r="G14" s="379"/>
      <c r="H14" s="379"/>
      <c r="I14" s="379"/>
      <c r="J14" s="446"/>
      <c r="K14" s="446"/>
      <c r="L14" s="446"/>
      <c r="M14" s="66"/>
      <c r="N14" s="356"/>
      <c r="O14" s="357"/>
      <c r="P14" s="358"/>
      <c r="Q14" s="127"/>
      <c r="R14" s="16"/>
      <c r="T14" s="30"/>
      <c r="U14" s="353"/>
      <c r="V14" s="353"/>
      <c r="W14" s="31"/>
      <c r="X14" s="22"/>
      <c r="Y14" s="32"/>
      <c r="Z14" s="23"/>
      <c r="AA14" s="24"/>
      <c r="AB14" s="25"/>
    </row>
    <row r="15" spans="2:28" ht="38.25" customHeight="1" x14ac:dyDescent="0.2">
      <c r="B15" s="44" t="s">
        <v>100</v>
      </c>
      <c r="C15" s="201" t="s">
        <v>111</v>
      </c>
      <c r="D15" s="35"/>
      <c r="E15" s="35"/>
      <c r="F15" s="35"/>
      <c r="G15" s="35"/>
      <c r="H15" s="128"/>
      <c r="I15" s="129"/>
      <c r="J15" s="202"/>
      <c r="K15" s="202"/>
      <c r="L15" s="202"/>
      <c r="M15" s="66"/>
      <c r="N15" s="40"/>
      <c r="O15" s="130"/>
      <c r="P15" s="131"/>
      <c r="Q15" s="127"/>
      <c r="R15" s="16"/>
      <c r="T15" s="30"/>
      <c r="U15" s="31"/>
      <c r="V15" s="31"/>
      <c r="W15" s="31"/>
      <c r="X15" s="22"/>
      <c r="Y15" s="32"/>
      <c r="Z15" s="23"/>
      <c r="AA15" s="24"/>
      <c r="AB15" s="25"/>
    </row>
    <row r="16" spans="2:28" ht="57" customHeight="1" x14ac:dyDescent="0.2">
      <c r="B16" s="44" t="s">
        <v>101</v>
      </c>
      <c r="C16" s="163" t="s">
        <v>109</v>
      </c>
      <c r="D16" s="35"/>
      <c r="E16" s="35"/>
      <c r="F16" s="35"/>
      <c r="G16" s="35"/>
      <c r="H16" s="128"/>
      <c r="I16" s="129"/>
      <c r="J16" s="202"/>
      <c r="K16" s="202"/>
      <c r="L16" s="202"/>
      <c r="M16" s="66"/>
      <c r="N16" s="40"/>
      <c r="O16" s="130"/>
      <c r="P16" s="131"/>
      <c r="Q16" s="127"/>
      <c r="R16" s="16"/>
      <c r="T16" s="30"/>
      <c r="U16" s="31"/>
      <c r="V16" s="31"/>
      <c r="W16" s="31"/>
      <c r="X16" s="22"/>
      <c r="Y16" s="32"/>
      <c r="Z16" s="23"/>
      <c r="AA16" s="24"/>
      <c r="AB16" s="25"/>
    </row>
    <row r="17" spans="2:28" ht="28.5" customHeight="1" x14ac:dyDescent="0.25">
      <c r="B17" s="381" t="s">
        <v>26</v>
      </c>
      <c r="C17" s="312" t="s">
        <v>24</v>
      </c>
      <c r="D17" s="289" t="s">
        <v>155</v>
      </c>
      <c r="E17" s="289" t="s">
        <v>18</v>
      </c>
      <c r="F17" s="289" t="s">
        <v>35</v>
      </c>
      <c r="G17" s="314" t="s">
        <v>156</v>
      </c>
      <c r="H17" s="413" t="s">
        <v>27</v>
      </c>
      <c r="I17" s="315" t="s">
        <v>25</v>
      </c>
      <c r="J17" s="316"/>
      <c r="K17" s="316"/>
      <c r="L17" s="317"/>
      <c r="M17" s="289" t="s">
        <v>17</v>
      </c>
      <c r="N17" s="289"/>
      <c r="O17" s="414" t="s">
        <v>16</v>
      </c>
      <c r="P17" s="414"/>
      <c r="Q17" s="414"/>
      <c r="T17" s="45"/>
      <c r="U17" s="309"/>
      <c r="V17" s="309"/>
      <c r="X17" s="22"/>
      <c r="Z17" s="23"/>
      <c r="AA17" s="24"/>
      <c r="AB17" s="25"/>
    </row>
    <row r="18" spans="2:28" ht="33.75" customHeight="1" x14ac:dyDescent="0.2">
      <c r="B18" s="382"/>
      <c r="C18" s="312"/>
      <c r="D18" s="289"/>
      <c r="E18" s="289"/>
      <c r="F18" s="289"/>
      <c r="G18" s="289"/>
      <c r="H18" s="413"/>
      <c r="I18" s="318"/>
      <c r="J18" s="319"/>
      <c r="K18" s="319"/>
      <c r="L18" s="320"/>
      <c r="M18" s="289"/>
      <c r="N18" s="289"/>
      <c r="O18" s="289" t="s">
        <v>15</v>
      </c>
      <c r="P18" s="289" t="s">
        <v>14</v>
      </c>
      <c r="Q18" s="312" t="s">
        <v>13</v>
      </c>
      <c r="T18" s="32"/>
      <c r="U18" s="309"/>
      <c r="V18" s="309"/>
      <c r="X18" s="24"/>
      <c r="Z18" s="23"/>
      <c r="AA18" s="24"/>
      <c r="AB18" s="25"/>
    </row>
    <row r="19" spans="2:28" ht="16.5" customHeight="1" x14ac:dyDescent="0.2">
      <c r="B19" s="383"/>
      <c r="C19" s="312"/>
      <c r="D19" s="289"/>
      <c r="E19" s="289"/>
      <c r="F19" s="289"/>
      <c r="G19" s="289"/>
      <c r="H19" s="413"/>
      <c r="I19" s="132" t="s">
        <v>12</v>
      </c>
      <c r="J19" s="49" t="s">
        <v>11</v>
      </c>
      <c r="K19" s="49" t="s">
        <v>10</v>
      </c>
      <c r="L19" s="133" t="s">
        <v>9</v>
      </c>
      <c r="M19" s="36" t="s">
        <v>8</v>
      </c>
      <c r="N19" s="47" t="s">
        <v>7</v>
      </c>
      <c r="O19" s="289"/>
      <c r="P19" s="289"/>
      <c r="Q19" s="312"/>
      <c r="T19" s="32"/>
      <c r="U19" s="309"/>
      <c r="V19" s="309"/>
      <c r="X19" s="24"/>
      <c r="Z19" s="23"/>
      <c r="AA19" s="24"/>
      <c r="AB19" s="25"/>
    </row>
    <row r="20" spans="2:28" ht="61.5" customHeight="1" x14ac:dyDescent="0.2">
      <c r="B20" s="442" t="s">
        <v>172</v>
      </c>
      <c r="C20" s="450" t="s">
        <v>137</v>
      </c>
      <c r="D20" s="36" t="s">
        <v>30</v>
      </c>
      <c r="E20" s="264" t="s">
        <v>62</v>
      </c>
      <c r="F20" s="134">
        <v>100</v>
      </c>
      <c r="G20" s="36" t="s">
        <v>30</v>
      </c>
      <c r="H20" s="140">
        <v>237350387.66666669</v>
      </c>
      <c r="I20" s="140"/>
      <c r="J20" s="203"/>
      <c r="K20" s="137"/>
      <c r="L20" s="138"/>
      <c r="M20" s="89"/>
      <c r="N20" s="89"/>
      <c r="O20" s="416">
        <f>+F21/F20</f>
        <v>1</v>
      </c>
      <c r="P20" s="416">
        <f>+H21/H20</f>
        <v>0.67169330358919721</v>
      </c>
      <c r="Q20" s="417">
        <f>+(O20*O20)/P20</f>
        <v>1.4887747051466704</v>
      </c>
      <c r="T20" s="32"/>
      <c r="U20" s="309"/>
      <c r="V20" s="309"/>
      <c r="X20" s="139"/>
      <c r="Z20" s="23"/>
      <c r="AA20" s="24"/>
      <c r="AB20" s="25"/>
    </row>
    <row r="21" spans="2:28" ht="61.5" customHeight="1" x14ac:dyDescent="0.2">
      <c r="B21" s="443"/>
      <c r="C21" s="450"/>
      <c r="D21" s="36" t="s">
        <v>2</v>
      </c>
      <c r="E21" s="264"/>
      <c r="F21" s="134">
        <v>100</v>
      </c>
      <c r="G21" s="36" t="s">
        <v>31</v>
      </c>
      <c r="H21" s="140">
        <v>159426666</v>
      </c>
      <c r="I21" s="140"/>
      <c r="J21" s="136"/>
      <c r="K21" s="137"/>
      <c r="L21" s="138"/>
      <c r="M21" s="89"/>
      <c r="N21" s="89"/>
      <c r="O21" s="416"/>
      <c r="P21" s="416"/>
      <c r="Q21" s="417"/>
      <c r="T21" s="32"/>
      <c r="U21" s="141"/>
      <c r="V21" s="141"/>
      <c r="X21" s="139"/>
      <c r="Z21" s="23"/>
      <c r="AA21" s="24"/>
      <c r="AB21" s="25"/>
    </row>
    <row r="22" spans="2:28" ht="63.75" customHeight="1" x14ac:dyDescent="0.2">
      <c r="B22" s="443"/>
      <c r="C22" s="448" t="s">
        <v>138</v>
      </c>
      <c r="D22" s="36" t="s">
        <v>3</v>
      </c>
      <c r="E22" s="264" t="s">
        <v>62</v>
      </c>
      <c r="F22" s="134">
        <v>50</v>
      </c>
      <c r="G22" s="36" t="s">
        <v>3</v>
      </c>
      <c r="H22" s="90">
        <v>155410387.66666669</v>
      </c>
      <c r="I22" s="90"/>
      <c r="J22" s="138"/>
      <c r="K22" s="137"/>
      <c r="L22" s="138"/>
      <c r="M22" s="144"/>
      <c r="N22" s="144"/>
      <c r="O22" s="416">
        <f t="shared" ref="O22" si="0">+F23/F22</f>
        <v>1</v>
      </c>
      <c r="P22" s="416">
        <f t="shared" ref="P22" si="1">+H23/H22</f>
        <v>0.54020412831134579</v>
      </c>
      <c r="Q22" s="417">
        <f t="shared" ref="Q22" si="2">+(O22*O22)/P22</f>
        <v>1.8511520878708494</v>
      </c>
      <c r="X22" s="145"/>
      <c r="Z22" s="23"/>
      <c r="AA22" s="24"/>
      <c r="AB22" s="25"/>
    </row>
    <row r="23" spans="2:28" ht="63.75" customHeight="1" x14ac:dyDescent="0.2">
      <c r="B23" s="443"/>
      <c r="C23" s="449"/>
      <c r="D23" s="36" t="s">
        <v>2</v>
      </c>
      <c r="E23" s="264"/>
      <c r="F23" s="134">
        <v>50</v>
      </c>
      <c r="G23" s="36" t="s">
        <v>31</v>
      </c>
      <c r="H23" s="51">
        <v>83953333</v>
      </c>
      <c r="I23" s="90"/>
      <c r="J23" s="138"/>
      <c r="K23" s="137"/>
      <c r="L23" s="138"/>
      <c r="M23" s="204"/>
      <c r="N23" s="205"/>
      <c r="O23" s="416"/>
      <c r="P23" s="416"/>
      <c r="Q23" s="417"/>
      <c r="X23" s="145"/>
      <c r="Z23" s="23"/>
      <c r="AA23" s="24"/>
      <c r="AB23" s="25"/>
    </row>
    <row r="24" spans="2:28" ht="74.25" customHeight="1" x14ac:dyDescent="0.2">
      <c r="B24" s="443"/>
      <c r="C24" s="439" t="s">
        <v>139</v>
      </c>
      <c r="D24" s="36" t="s">
        <v>3</v>
      </c>
      <c r="E24" s="264" t="s">
        <v>62</v>
      </c>
      <c r="F24" s="134">
        <v>30</v>
      </c>
      <c r="G24" s="36" t="s">
        <v>3</v>
      </c>
      <c r="H24" s="63">
        <v>56510000</v>
      </c>
      <c r="I24" s="63"/>
      <c r="J24" s="136"/>
      <c r="K24" s="137"/>
      <c r="L24" s="138"/>
      <c r="M24" s="144"/>
      <c r="N24" s="144"/>
      <c r="O24" s="416">
        <f t="shared" ref="O24" si="3">+F25/F24</f>
        <v>1</v>
      </c>
      <c r="P24" s="416">
        <f t="shared" ref="P24" si="4">+H25/H24</f>
        <v>1</v>
      </c>
      <c r="Q24" s="417">
        <f t="shared" ref="Q24" si="5">+(O24*O24)/P24</f>
        <v>1</v>
      </c>
      <c r="X24" s="145"/>
    </row>
    <row r="25" spans="2:28" ht="74.25" customHeight="1" x14ac:dyDescent="0.2">
      <c r="B25" s="443"/>
      <c r="C25" s="439"/>
      <c r="D25" s="36" t="s">
        <v>2</v>
      </c>
      <c r="E25" s="264"/>
      <c r="F25" s="134">
        <v>30</v>
      </c>
      <c r="G25" s="36" t="s">
        <v>31</v>
      </c>
      <c r="H25" s="195">
        <v>56510000</v>
      </c>
      <c r="I25" s="195"/>
      <c r="J25" s="138"/>
      <c r="K25" s="137"/>
      <c r="L25" s="138"/>
      <c r="M25" s="138"/>
      <c r="N25" s="191"/>
      <c r="O25" s="416"/>
      <c r="P25" s="416"/>
      <c r="Q25" s="417"/>
      <c r="AB25" s="25"/>
    </row>
    <row r="26" spans="2:28" ht="57.75" customHeight="1" x14ac:dyDescent="0.2">
      <c r="B26" s="443"/>
      <c r="C26" s="439" t="s">
        <v>140</v>
      </c>
      <c r="D26" s="36" t="s">
        <v>3</v>
      </c>
      <c r="E26" s="264" t="s">
        <v>62</v>
      </c>
      <c r="F26" s="134">
        <v>20</v>
      </c>
      <c r="G26" s="36" t="s">
        <v>3</v>
      </c>
      <c r="H26" s="206">
        <v>40372799</v>
      </c>
      <c r="I26" s="206"/>
      <c r="J26" s="138"/>
      <c r="K26" s="137"/>
      <c r="L26" s="138"/>
      <c r="M26" s="144"/>
      <c r="N26" s="144"/>
      <c r="O26" s="416">
        <f t="shared" ref="O26" si="6">+F27/F26</f>
        <v>1</v>
      </c>
      <c r="P26" s="416">
        <f t="shared" ref="P26:P28" si="7">+H27/H26</f>
        <v>1</v>
      </c>
      <c r="Q26" s="417">
        <f t="shared" ref="Q26" si="8">+(O26*O26)/P26</f>
        <v>1</v>
      </c>
    </row>
    <row r="27" spans="2:28" ht="57.75" customHeight="1" x14ac:dyDescent="0.2">
      <c r="B27" s="447"/>
      <c r="C27" s="439"/>
      <c r="D27" s="36" t="s">
        <v>2</v>
      </c>
      <c r="E27" s="264"/>
      <c r="F27" s="134">
        <v>20</v>
      </c>
      <c r="G27" s="36" t="s">
        <v>31</v>
      </c>
      <c r="H27" s="206">
        <v>40372799</v>
      </c>
      <c r="I27" s="207"/>
      <c r="J27" s="138"/>
      <c r="K27" s="137"/>
      <c r="L27" s="138"/>
      <c r="M27" s="138"/>
      <c r="N27" s="191"/>
      <c r="O27" s="416"/>
      <c r="P27" s="416"/>
      <c r="Q27" s="417"/>
    </row>
    <row r="28" spans="2:28" ht="30.75" customHeight="1" x14ac:dyDescent="0.2">
      <c r="B28" s="376"/>
      <c r="C28" s="419" t="s">
        <v>6</v>
      </c>
      <c r="D28" s="36" t="s">
        <v>3</v>
      </c>
      <c r="E28" s="163"/>
      <c r="F28" s="1"/>
      <c r="G28" s="36" t="s">
        <v>3</v>
      </c>
      <c r="H28" s="85">
        <f>+H20+H22+H24+H26</f>
        <v>489643574.33333337</v>
      </c>
      <c r="I28" s="208">
        <f>+I20+I22+I24+I26</f>
        <v>0</v>
      </c>
      <c r="J28" s="138"/>
      <c r="K28" s="138"/>
      <c r="L28" s="138"/>
      <c r="M28" s="138"/>
      <c r="N28" s="191"/>
      <c r="O28" s="416" t="e">
        <f>+F29/F28</f>
        <v>#DIV/0!</v>
      </c>
      <c r="P28" s="416">
        <f t="shared" si="7"/>
        <v>0.69491935733718047</v>
      </c>
      <c r="Q28" s="417" t="e">
        <f>+(O28*O28)/P28</f>
        <v>#DIV/0!</v>
      </c>
    </row>
    <row r="29" spans="2:28" ht="25.5" customHeight="1" x14ac:dyDescent="0.2">
      <c r="B29" s="376"/>
      <c r="C29" s="419"/>
      <c r="D29" s="36" t="s">
        <v>2</v>
      </c>
      <c r="E29" s="163"/>
      <c r="F29" s="1"/>
      <c r="G29" s="36" t="s">
        <v>31</v>
      </c>
      <c r="H29" s="140">
        <f>+H21+H23+H25+H27</f>
        <v>340262798</v>
      </c>
      <c r="I29" s="143">
        <f>I21+I23+I25+I27</f>
        <v>0</v>
      </c>
      <c r="J29" s="138"/>
      <c r="K29" s="149"/>
      <c r="L29" s="138"/>
      <c r="M29" s="138"/>
      <c r="N29" s="191"/>
      <c r="O29" s="416"/>
      <c r="P29" s="416"/>
      <c r="Q29" s="417"/>
    </row>
    <row r="30" spans="2:28" ht="22.5" customHeight="1" x14ac:dyDescent="0.2">
      <c r="D30" s="92"/>
      <c r="H30" s="150"/>
      <c r="J30" s="23"/>
      <c r="K30" s="23"/>
      <c r="L30" s="23"/>
      <c r="M30" s="151"/>
      <c r="N30" s="151"/>
      <c r="O30" s="152"/>
      <c r="P30" s="98"/>
      <c r="Q30" s="153"/>
      <c r="R30" s="98"/>
    </row>
    <row r="31" spans="2:28" ht="15" x14ac:dyDescent="0.2">
      <c r="B31" s="287" t="s">
        <v>32</v>
      </c>
      <c r="C31" s="287"/>
      <c r="D31" s="290" t="s">
        <v>5</v>
      </c>
      <c r="E31" s="290"/>
      <c r="F31" s="290"/>
      <c r="G31" s="290"/>
      <c r="H31" s="290"/>
      <c r="I31" s="290"/>
      <c r="J31" s="154" t="s">
        <v>33</v>
      </c>
      <c r="K31" s="456" t="s">
        <v>34</v>
      </c>
      <c r="L31" s="456"/>
      <c r="M31" s="284" t="s">
        <v>4</v>
      </c>
      <c r="N31" s="285"/>
      <c r="O31" s="285"/>
      <c r="P31" s="285"/>
      <c r="Q31" s="285"/>
    </row>
    <row r="32" spans="2:28" ht="26.25" customHeight="1" x14ac:dyDescent="0.2">
      <c r="B32" s="451" t="s">
        <v>49</v>
      </c>
      <c r="C32" s="335"/>
      <c r="D32" s="333" t="s">
        <v>173</v>
      </c>
      <c r="E32" s="334"/>
      <c r="F32" s="334"/>
      <c r="G32" s="334"/>
      <c r="H32" s="334"/>
      <c r="I32" s="335"/>
      <c r="J32" s="289" t="s">
        <v>40</v>
      </c>
      <c r="K32" s="155" t="s">
        <v>3</v>
      </c>
      <c r="L32" s="209">
        <f>F28</f>
        <v>0</v>
      </c>
      <c r="M32" s="422" t="s">
        <v>48</v>
      </c>
      <c r="N32" s="422"/>
      <c r="O32" s="422"/>
      <c r="P32" s="422"/>
      <c r="Q32" s="422"/>
    </row>
    <row r="33" spans="2:53" ht="18" customHeight="1" x14ac:dyDescent="0.2">
      <c r="B33" s="339"/>
      <c r="C33" s="341"/>
      <c r="D33" s="339"/>
      <c r="E33" s="340"/>
      <c r="F33" s="340"/>
      <c r="G33" s="340"/>
      <c r="H33" s="340"/>
      <c r="I33" s="341"/>
      <c r="J33" s="289"/>
      <c r="K33" s="155" t="s">
        <v>2</v>
      </c>
      <c r="L33" s="210">
        <f>F29</f>
        <v>0</v>
      </c>
      <c r="M33" s="422"/>
      <c r="N33" s="422"/>
      <c r="O33" s="422"/>
      <c r="P33" s="422"/>
      <c r="Q33" s="422"/>
    </row>
    <row r="34" spans="2:53" ht="15" customHeight="1" x14ac:dyDescent="0.2">
      <c r="B34" s="451" t="s">
        <v>117</v>
      </c>
      <c r="C34" s="452"/>
      <c r="D34" s="452"/>
      <c r="E34" s="452"/>
      <c r="F34" s="452"/>
      <c r="G34" s="452"/>
      <c r="H34" s="452"/>
      <c r="I34" s="452"/>
      <c r="J34" s="452"/>
      <c r="K34" s="452"/>
      <c r="L34" s="453"/>
      <c r="M34" s="277" t="s">
        <v>0</v>
      </c>
      <c r="N34" s="277"/>
      <c r="O34" s="277"/>
      <c r="P34" s="277"/>
      <c r="Q34" s="277"/>
    </row>
    <row r="35" spans="2:53" ht="29.25" customHeight="1" x14ac:dyDescent="0.2">
      <c r="B35" s="454"/>
      <c r="C35" s="450"/>
      <c r="D35" s="450"/>
      <c r="E35" s="450"/>
      <c r="F35" s="450"/>
      <c r="G35" s="450"/>
      <c r="H35" s="450"/>
      <c r="I35" s="450"/>
      <c r="J35" s="450"/>
      <c r="K35" s="450"/>
      <c r="L35" s="455"/>
      <c r="M35" s="277"/>
      <c r="N35" s="277"/>
      <c r="O35" s="277"/>
      <c r="P35" s="277"/>
      <c r="Q35" s="277"/>
    </row>
    <row r="36" spans="2:53" x14ac:dyDescent="0.2">
      <c r="M36" s="159"/>
      <c r="N36" s="159"/>
    </row>
    <row r="37" spans="2:53" x14ac:dyDescent="0.2">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row>
    <row r="38" spans="2:53" x14ac:dyDescent="0.2">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row>
    <row r="39" spans="2:53" x14ac:dyDescent="0.2">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row>
    <row r="40" spans="2:53" x14ac:dyDescent="0.2">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row>
    <row r="41" spans="2:53" x14ac:dyDescent="0.2">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row>
    <row r="42" spans="2:53" x14ac:dyDescent="0.2">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row>
    <row r="43" spans="2:53" x14ac:dyDescent="0.2">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row>
    <row r="44" spans="2:53" x14ac:dyDescent="0.2">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row>
    <row r="45" spans="2:53" x14ac:dyDescent="0.2">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row>
    <row r="46" spans="2:53" x14ac:dyDescent="0.2">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row>
    <row r="47" spans="2:53" x14ac:dyDescent="0.2">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row>
    <row r="48" spans="2:53" x14ac:dyDescent="0.2">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5"/>
      <c r="AX48" s="115"/>
      <c r="AY48" s="115"/>
      <c r="AZ48" s="115"/>
      <c r="BA48" s="115"/>
    </row>
    <row r="49" spans="18:53" x14ac:dyDescent="0.2">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row>
    <row r="50" spans="18:53" x14ac:dyDescent="0.2">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row>
    <row r="51" spans="18:53" x14ac:dyDescent="0.2">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row>
    <row r="52" spans="18:53" x14ac:dyDescent="0.2">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row>
    <row r="53" spans="18:53" x14ac:dyDescent="0.2">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row>
    <row r="54" spans="18:53" x14ac:dyDescent="0.2">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row>
    <row r="55" spans="18:53" x14ac:dyDescent="0.2">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row>
    <row r="56" spans="18:53" x14ac:dyDescent="0.2">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row>
    <row r="57" spans="18:53" x14ac:dyDescent="0.2">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row>
    <row r="58" spans="18:53" x14ac:dyDescent="0.2">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row>
    <row r="59" spans="18:53" x14ac:dyDescent="0.2">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row>
    <row r="60" spans="18:53" x14ac:dyDescent="0.2">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row>
    <row r="61" spans="18:53" x14ac:dyDescent="0.2">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row>
    <row r="62" spans="18:53" x14ac:dyDescent="0.2">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row>
    <row r="63" spans="18:53" x14ac:dyDescent="0.2">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row>
    <row r="64" spans="18:53" x14ac:dyDescent="0.2">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row>
    <row r="65" spans="18:53" x14ac:dyDescent="0.2">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row>
    <row r="66" spans="18:53" x14ac:dyDescent="0.2">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row>
    <row r="67" spans="18:53" x14ac:dyDescent="0.2">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row>
    <row r="68" spans="18:53" x14ac:dyDescent="0.2">
      <c r="R68" s="115"/>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row>
    <row r="69" spans="18:53" x14ac:dyDescent="0.2">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row>
  </sheetData>
  <mergeCells count="87">
    <mergeCell ref="B28:B29"/>
    <mergeCell ref="C28:C29"/>
    <mergeCell ref="O28:O29"/>
    <mergeCell ref="P28:P29"/>
    <mergeCell ref="B34:L35"/>
    <mergeCell ref="M34:Q35"/>
    <mergeCell ref="B31:C31"/>
    <mergeCell ref="D31:I31"/>
    <mergeCell ref="K31:L31"/>
    <mergeCell ref="M31:Q31"/>
    <mergeCell ref="B32:C33"/>
    <mergeCell ref="D32:I33"/>
    <mergeCell ref="J32:J33"/>
    <mergeCell ref="M32:Q33"/>
    <mergeCell ref="Q28:Q29"/>
    <mergeCell ref="O24:O25"/>
    <mergeCell ref="P24:P25"/>
    <mergeCell ref="Q24:Q25"/>
    <mergeCell ref="C26:C27"/>
    <mergeCell ref="O26:O27"/>
    <mergeCell ref="P26:P27"/>
    <mergeCell ref="B20:B27"/>
    <mergeCell ref="U20:V20"/>
    <mergeCell ref="C22:C23"/>
    <mergeCell ref="O22:O23"/>
    <mergeCell ref="P22:P23"/>
    <mergeCell ref="Q22:Q23"/>
    <mergeCell ref="C20:C21"/>
    <mergeCell ref="O20:O21"/>
    <mergeCell ref="P20:P21"/>
    <mergeCell ref="Q20:Q21"/>
    <mergeCell ref="E24:E25"/>
    <mergeCell ref="E20:E21"/>
    <mergeCell ref="E22:E23"/>
    <mergeCell ref="E26:E27"/>
    <mergeCell ref="Q26:Q27"/>
    <mergeCell ref="C24:C25"/>
    <mergeCell ref="U14:V14"/>
    <mergeCell ref="H17:H19"/>
    <mergeCell ref="I17:L18"/>
    <mergeCell ref="M17:N18"/>
    <mergeCell ref="O17:Q17"/>
    <mergeCell ref="U17:V17"/>
    <mergeCell ref="O18:O19"/>
    <mergeCell ref="P18:P19"/>
    <mergeCell ref="Q18:Q19"/>
    <mergeCell ref="U18:V18"/>
    <mergeCell ref="U19:V19"/>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D14:I14"/>
    <mergeCell ref="U12:W12"/>
    <mergeCell ref="B13:C13"/>
    <mergeCell ref="D13:I13"/>
    <mergeCell ref="N13:P13"/>
    <mergeCell ref="U13:W13"/>
    <mergeCell ref="B2:C5"/>
    <mergeCell ref="D2:K3"/>
    <mergeCell ref="L2:O2"/>
    <mergeCell ref="P2:Q5"/>
    <mergeCell ref="L3:O3"/>
    <mergeCell ref="D4:K5"/>
    <mergeCell ref="L4:O4"/>
    <mergeCell ref="L5:O5"/>
    <mergeCell ref="G17:G19"/>
    <mergeCell ref="N14:P14"/>
    <mergeCell ref="B17:B19"/>
    <mergeCell ref="C17:C19"/>
    <mergeCell ref="D17:D19"/>
    <mergeCell ref="E17:E19"/>
    <mergeCell ref="F17:F1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66"/>
  </sheetPr>
  <dimension ref="A1:BA89"/>
  <sheetViews>
    <sheetView zoomScale="80" zoomScaleNormal="80" workbookViewId="0">
      <selection activeCell="D13" sqref="D13:I13"/>
    </sheetView>
  </sheetViews>
  <sheetFormatPr baseColWidth="10" defaultColWidth="12.42578125" defaultRowHeight="14.25" x14ac:dyDescent="0.2"/>
  <cols>
    <col min="1" max="1" width="6.7109375" style="3" customWidth="1"/>
    <col min="2" max="2" width="37.42578125" style="9" customWidth="1"/>
    <col min="3" max="3" width="51.7109375" style="9" customWidth="1"/>
    <col min="4" max="4" width="14.42578125" style="3" customWidth="1"/>
    <col min="5" max="5" width="18.28515625" style="3" customWidth="1"/>
    <col min="6" max="6" width="13" style="3" customWidth="1"/>
    <col min="7" max="7" width="14.42578125" style="3" customWidth="1"/>
    <col min="8" max="8" width="22.85546875" style="94" customWidth="1"/>
    <col min="9" max="9" width="19.85546875" style="94" customWidth="1"/>
    <col min="10" max="10" width="24" style="211" bestFit="1" customWidth="1"/>
    <col min="11" max="11" width="17.140625" style="94" customWidth="1"/>
    <col min="12" max="12" width="21" style="3" customWidth="1"/>
    <col min="13" max="13" width="17.85546875" style="114" customWidth="1"/>
    <col min="14" max="14" width="21.140625" style="114" customWidth="1"/>
    <col min="15" max="17" width="16.85546875" style="3" customWidth="1"/>
    <col min="18" max="18" width="16.42578125" style="3" customWidth="1"/>
    <col min="19" max="19" width="12.42578125" style="3"/>
    <col min="20" max="20" width="14.42578125" style="3" customWidth="1"/>
    <col min="21" max="21" width="18.42578125" style="3" customWidth="1"/>
    <col min="22" max="22" width="33.85546875" style="3" customWidth="1"/>
    <col min="23" max="23" width="12.42578125" style="3" hidden="1" customWidth="1"/>
    <col min="24" max="24" width="24.28515625" style="3" customWidth="1"/>
    <col min="25" max="25" width="22.42578125" style="3" customWidth="1"/>
    <col min="26" max="27" width="12.42578125" style="3"/>
    <col min="28" max="28" width="16.85546875" style="3" customWidth="1"/>
    <col min="29" max="29" width="12.42578125" style="3"/>
    <col min="30" max="30" width="30.140625" style="3" customWidth="1"/>
    <col min="31" max="31" width="15.42578125" style="3" customWidth="1"/>
    <col min="32" max="32" width="15.85546875" style="3" customWidth="1"/>
    <col min="33" max="33" width="24.42578125" style="3" customWidth="1"/>
    <col min="34" max="34" width="17.140625" style="3" customWidth="1"/>
    <col min="35" max="16384" width="12.42578125" style="3"/>
  </cols>
  <sheetData>
    <row r="1" spans="2:28" ht="22.5" customHeight="1" x14ac:dyDescent="0.2"/>
    <row r="2" spans="2:28" ht="37.5" customHeight="1" x14ac:dyDescent="0.25">
      <c r="B2" s="458"/>
      <c r="C2" s="458"/>
      <c r="D2" s="459" t="s">
        <v>147</v>
      </c>
      <c r="E2" s="460"/>
      <c r="F2" s="460"/>
      <c r="G2" s="460"/>
      <c r="H2" s="460"/>
      <c r="I2" s="460"/>
      <c r="J2" s="460"/>
      <c r="K2" s="461"/>
      <c r="L2" s="465" t="s">
        <v>148</v>
      </c>
      <c r="M2" s="466"/>
      <c r="N2" s="466"/>
      <c r="O2" s="467"/>
      <c r="P2" s="468"/>
      <c r="Q2" s="469"/>
      <c r="R2" s="8"/>
    </row>
    <row r="3" spans="2:28" ht="37.5" customHeight="1" x14ac:dyDescent="0.25">
      <c r="B3" s="458"/>
      <c r="C3" s="458"/>
      <c r="D3" s="462"/>
      <c r="E3" s="463"/>
      <c r="F3" s="463"/>
      <c r="G3" s="463"/>
      <c r="H3" s="463"/>
      <c r="I3" s="463"/>
      <c r="J3" s="463"/>
      <c r="K3" s="464"/>
      <c r="L3" s="465" t="s">
        <v>149</v>
      </c>
      <c r="M3" s="466"/>
      <c r="N3" s="466"/>
      <c r="O3" s="467"/>
      <c r="P3" s="470"/>
      <c r="Q3" s="471"/>
      <c r="R3" s="8"/>
    </row>
    <row r="4" spans="2:28" ht="33.75" customHeight="1" x14ac:dyDescent="0.25">
      <c r="B4" s="458"/>
      <c r="C4" s="458"/>
      <c r="D4" s="459" t="s">
        <v>150</v>
      </c>
      <c r="E4" s="460"/>
      <c r="F4" s="460"/>
      <c r="G4" s="460"/>
      <c r="H4" s="460"/>
      <c r="I4" s="460"/>
      <c r="J4" s="460"/>
      <c r="K4" s="461"/>
      <c r="L4" s="465" t="s">
        <v>151</v>
      </c>
      <c r="M4" s="466"/>
      <c r="N4" s="466"/>
      <c r="O4" s="467"/>
      <c r="P4" s="470"/>
      <c r="Q4" s="471"/>
      <c r="R4" s="8"/>
    </row>
    <row r="5" spans="2:28" ht="38.25" customHeight="1" x14ac:dyDescent="0.25">
      <c r="B5" s="458"/>
      <c r="C5" s="458"/>
      <c r="D5" s="462"/>
      <c r="E5" s="463"/>
      <c r="F5" s="463"/>
      <c r="G5" s="463"/>
      <c r="H5" s="463"/>
      <c r="I5" s="463"/>
      <c r="J5" s="463"/>
      <c r="K5" s="464"/>
      <c r="L5" s="465" t="s">
        <v>152</v>
      </c>
      <c r="M5" s="466"/>
      <c r="N5" s="466"/>
      <c r="O5" s="467"/>
      <c r="P5" s="472"/>
      <c r="Q5" s="473"/>
      <c r="R5" s="8"/>
    </row>
    <row r="6" spans="2:28" ht="23.25" customHeight="1" x14ac:dyDescent="0.25">
      <c r="C6" s="483"/>
      <c r="D6" s="483"/>
      <c r="E6" s="483"/>
      <c r="F6" s="483"/>
      <c r="G6" s="483"/>
      <c r="H6" s="483"/>
      <c r="I6" s="483"/>
      <c r="J6" s="483"/>
      <c r="K6" s="483"/>
      <c r="L6" s="483"/>
      <c r="M6" s="483"/>
      <c r="N6" s="483"/>
      <c r="O6" s="483"/>
      <c r="P6" s="483"/>
      <c r="Q6" s="483"/>
      <c r="R6" s="8"/>
    </row>
    <row r="7" spans="2:28" ht="31.5" customHeight="1" x14ac:dyDescent="0.25">
      <c r="B7" s="6" t="s">
        <v>28</v>
      </c>
      <c r="C7" s="7" t="s">
        <v>38</v>
      </c>
      <c r="D7" s="465" t="s">
        <v>29</v>
      </c>
      <c r="E7" s="466"/>
      <c r="F7" s="466"/>
      <c r="G7" s="466"/>
      <c r="H7" s="466"/>
      <c r="I7" s="466"/>
      <c r="J7" s="466"/>
      <c r="K7" s="466"/>
      <c r="L7" s="466"/>
      <c r="M7" s="466"/>
      <c r="N7" s="466"/>
      <c r="O7" s="466"/>
      <c r="P7" s="466"/>
      <c r="Q7" s="467"/>
      <c r="R7" s="8"/>
    </row>
    <row r="8" spans="2:28" ht="36" customHeight="1" x14ac:dyDescent="0.2">
      <c r="B8" s="212" t="s">
        <v>23</v>
      </c>
      <c r="C8" s="213" t="s">
        <v>83</v>
      </c>
      <c r="D8" s="332" t="s">
        <v>143</v>
      </c>
      <c r="E8" s="332"/>
      <c r="F8" s="332"/>
      <c r="G8" s="332"/>
      <c r="H8" s="332"/>
      <c r="I8" s="332"/>
      <c r="J8" s="332"/>
      <c r="K8" s="332"/>
      <c r="L8" s="332"/>
      <c r="M8" s="332"/>
      <c r="N8" s="332"/>
      <c r="O8" s="332"/>
      <c r="P8" s="332"/>
      <c r="Q8" s="332"/>
    </row>
    <row r="9" spans="2:28" ht="15" x14ac:dyDescent="0.2">
      <c r="B9" s="492" t="s">
        <v>42</v>
      </c>
      <c r="C9" s="493"/>
      <c r="D9" s="322"/>
      <c r="E9" s="322"/>
      <c r="F9" s="322"/>
      <c r="G9" s="322"/>
      <c r="H9" s="322"/>
      <c r="I9" s="323"/>
      <c r="J9" s="485" t="s">
        <v>174</v>
      </c>
      <c r="K9" s="486"/>
      <c r="L9" s="487"/>
      <c r="M9" s="342" t="s">
        <v>22</v>
      </c>
      <c r="N9" s="343"/>
      <c r="O9" s="343"/>
      <c r="P9" s="343"/>
      <c r="Q9" s="344"/>
      <c r="R9" s="10"/>
      <c r="T9" s="321"/>
      <c r="U9" s="321"/>
      <c r="V9" s="321"/>
      <c r="W9" s="321"/>
      <c r="X9" s="321"/>
    </row>
    <row r="10" spans="2:28" ht="15" x14ac:dyDescent="0.2">
      <c r="B10" s="492" t="s">
        <v>37</v>
      </c>
      <c r="C10" s="493"/>
      <c r="D10" s="322"/>
      <c r="E10" s="322"/>
      <c r="F10" s="322"/>
      <c r="G10" s="322"/>
      <c r="H10" s="322"/>
      <c r="I10" s="323"/>
      <c r="J10" s="502"/>
      <c r="K10" s="503"/>
      <c r="L10" s="504"/>
      <c r="M10" s="11" t="s">
        <v>21</v>
      </c>
      <c r="N10" s="324" t="s">
        <v>20</v>
      </c>
      <c r="O10" s="324"/>
      <c r="P10" s="324"/>
      <c r="Q10" s="11" t="s">
        <v>19</v>
      </c>
      <c r="R10" s="10"/>
      <c r="T10" s="13"/>
      <c r="U10" s="13"/>
      <c r="V10" s="13"/>
      <c r="W10" s="13"/>
      <c r="X10" s="13"/>
    </row>
    <row r="11" spans="2:28" ht="15" x14ac:dyDescent="0.2">
      <c r="B11" s="494" t="s">
        <v>50</v>
      </c>
      <c r="C11" s="495"/>
      <c r="D11" s="496"/>
      <c r="E11" s="496"/>
      <c r="F11" s="496"/>
      <c r="G11" s="496"/>
      <c r="H11" s="496"/>
      <c r="I11" s="497"/>
      <c r="J11" s="502"/>
      <c r="K11" s="503"/>
      <c r="L11" s="504"/>
      <c r="M11" s="14"/>
      <c r="N11" s="498"/>
      <c r="O11" s="499"/>
      <c r="P11" s="500"/>
      <c r="Q11" s="214"/>
      <c r="R11" s="10"/>
      <c r="T11" s="215"/>
      <c r="U11" s="501"/>
      <c r="V11" s="501"/>
      <c r="W11" s="501"/>
      <c r="X11" s="215"/>
      <c r="Z11" s="216"/>
      <c r="AA11" s="216"/>
    </row>
    <row r="12" spans="2:28" ht="49.5" customHeight="1" x14ac:dyDescent="0.2">
      <c r="B12" s="494" t="s">
        <v>175</v>
      </c>
      <c r="C12" s="495"/>
      <c r="D12" s="496"/>
      <c r="E12" s="496"/>
      <c r="F12" s="496"/>
      <c r="G12" s="496"/>
      <c r="H12" s="496"/>
      <c r="I12" s="497"/>
      <c r="J12" s="502"/>
      <c r="K12" s="503"/>
      <c r="L12" s="504"/>
      <c r="M12" s="194"/>
      <c r="N12" s="505"/>
      <c r="O12" s="506"/>
      <c r="P12" s="507"/>
      <c r="Q12" s="217"/>
      <c r="R12" s="10"/>
      <c r="T12" s="218"/>
      <c r="U12" s="508"/>
      <c r="V12" s="508"/>
      <c r="W12" s="508"/>
      <c r="X12" s="139"/>
      <c r="Z12" s="178"/>
      <c r="AA12" s="179"/>
      <c r="AB12" s="180"/>
    </row>
    <row r="13" spans="2:28" ht="42" customHeight="1" x14ac:dyDescent="0.2">
      <c r="B13" s="348" t="s">
        <v>176</v>
      </c>
      <c r="C13" s="349"/>
      <c r="D13" s="322"/>
      <c r="E13" s="322"/>
      <c r="F13" s="322"/>
      <c r="G13" s="322"/>
      <c r="H13" s="322"/>
      <c r="I13" s="323"/>
      <c r="J13" s="502"/>
      <c r="K13" s="503"/>
      <c r="L13" s="504"/>
      <c r="M13" s="219"/>
      <c r="N13" s="480"/>
      <c r="O13" s="481"/>
      <c r="P13" s="482"/>
      <c r="Q13" s="217"/>
      <c r="R13" s="10"/>
      <c r="T13" s="218"/>
      <c r="U13" s="508"/>
      <c r="V13" s="508"/>
      <c r="W13" s="508"/>
      <c r="X13" s="139"/>
      <c r="Z13" s="178"/>
      <c r="AA13" s="179"/>
      <c r="AB13" s="180"/>
    </row>
    <row r="14" spans="2:28" ht="28.5" customHeight="1" x14ac:dyDescent="0.2">
      <c r="B14" s="220" t="s">
        <v>36</v>
      </c>
      <c r="C14" s="221"/>
      <c r="D14" s="457"/>
      <c r="E14" s="457"/>
      <c r="F14" s="457"/>
      <c r="G14" s="457"/>
      <c r="H14" s="457"/>
      <c r="I14" s="509"/>
      <c r="J14" s="488"/>
      <c r="K14" s="489"/>
      <c r="L14" s="490"/>
      <c r="M14" s="194"/>
      <c r="N14" s="480"/>
      <c r="O14" s="481"/>
      <c r="P14" s="482"/>
      <c r="Q14" s="222"/>
      <c r="R14" s="10"/>
      <c r="T14" s="223"/>
      <c r="U14" s="508"/>
      <c r="V14" s="508"/>
      <c r="W14" s="224"/>
      <c r="X14" s="139"/>
      <c r="Y14" s="177"/>
      <c r="Z14" s="178"/>
      <c r="AA14" s="179"/>
      <c r="AB14" s="180"/>
    </row>
    <row r="15" spans="2:28" ht="37.5" customHeight="1" x14ac:dyDescent="0.2">
      <c r="B15" s="225" t="s">
        <v>102</v>
      </c>
      <c r="C15" s="226" t="s">
        <v>114</v>
      </c>
      <c r="D15" s="300"/>
      <c r="E15" s="457"/>
      <c r="F15" s="457"/>
      <c r="G15" s="457"/>
      <c r="H15" s="457"/>
      <c r="I15" s="457"/>
      <c r="J15" s="227"/>
      <c r="K15" s="228"/>
      <c r="L15" s="229"/>
      <c r="M15" s="194"/>
      <c r="N15" s="230"/>
      <c r="O15" s="231"/>
      <c r="P15" s="232"/>
      <c r="Q15" s="222"/>
      <c r="R15" s="10"/>
      <c r="T15" s="223"/>
      <c r="U15" s="224"/>
      <c r="V15" s="224"/>
      <c r="W15" s="224"/>
      <c r="X15" s="139"/>
      <c r="Y15" s="177"/>
      <c r="Z15" s="178"/>
      <c r="AA15" s="179"/>
      <c r="AB15" s="180"/>
    </row>
    <row r="16" spans="2:28" ht="24" customHeight="1" x14ac:dyDescent="0.2">
      <c r="B16" s="225" t="s">
        <v>103</v>
      </c>
      <c r="C16" s="226" t="s">
        <v>115</v>
      </c>
      <c r="D16" s="300"/>
      <c r="E16" s="457"/>
      <c r="F16" s="457"/>
      <c r="G16" s="457"/>
      <c r="H16" s="457"/>
      <c r="I16" s="457"/>
      <c r="J16" s="227"/>
      <c r="K16" s="228"/>
      <c r="L16" s="229"/>
      <c r="M16" s="194"/>
      <c r="N16" s="230"/>
      <c r="O16" s="231"/>
      <c r="P16" s="232"/>
      <c r="Q16" s="222"/>
      <c r="R16" s="10"/>
      <c r="T16" s="223"/>
      <c r="U16" s="224"/>
      <c r="V16" s="224"/>
      <c r="W16" s="224"/>
      <c r="X16" s="139"/>
      <c r="Y16" s="177"/>
      <c r="Z16" s="178"/>
      <c r="AA16" s="179"/>
      <c r="AB16" s="180"/>
    </row>
    <row r="17" spans="2:28" ht="28.5" customHeight="1" x14ac:dyDescent="0.2">
      <c r="B17" s="225" t="s">
        <v>104</v>
      </c>
      <c r="C17" s="226" t="s">
        <v>111</v>
      </c>
      <c r="D17" s="300"/>
      <c r="E17" s="457"/>
      <c r="F17" s="457"/>
      <c r="G17" s="457"/>
      <c r="H17" s="457"/>
      <c r="I17" s="457"/>
      <c r="J17" s="227"/>
      <c r="K17" s="228"/>
      <c r="L17" s="229"/>
      <c r="M17" s="194"/>
      <c r="N17" s="230"/>
      <c r="O17" s="231"/>
      <c r="P17" s="232"/>
      <c r="Q17" s="222"/>
      <c r="R17" s="10"/>
      <c r="T17" s="223"/>
      <c r="U17" s="224"/>
      <c r="V17" s="224"/>
      <c r="W17" s="224"/>
      <c r="X17" s="139"/>
      <c r="Y17" s="177"/>
      <c r="Z17" s="178"/>
      <c r="AA17" s="179"/>
      <c r="AB17" s="180"/>
    </row>
    <row r="18" spans="2:28" ht="22.5" customHeight="1" x14ac:dyDescent="0.2">
      <c r="B18" s="225" t="s">
        <v>105</v>
      </c>
      <c r="C18" s="226" t="s">
        <v>116</v>
      </c>
      <c r="D18" s="300"/>
      <c r="E18" s="457"/>
      <c r="F18" s="457"/>
      <c r="G18" s="457"/>
      <c r="H18" s="457"/>
      <c r="I18" s="457"/>
      <c r="J18" s="227"/>
      <c r="K18" s="228"/>
      <c r="L18" s="229"/>
      <c r="M18" s="194"/>
      <c r="N18" s="230"/>
      <c r="O18" s="231"/>
      <c r="P18" s="232"/>
      <c r="Q18" s="222"/>
      <c r="R18" s="10"/>
      <c r="T18" s="223"/>
      <c r="U18" s="224"/>
      <c r="V18" s="224"/>
      <c r="W18" s="224"/>
      <c r="X18" s="139"/>
      <c r="Y18" s="177"/>
      <c r="Z18" s="178"/>
      <c r="AA18" s="179"/>
      <c r="AB18" s="180"/>
    </row>
    <row r="19" spans="2:28" ht="35.25" customHeight="1" x14ac:dyDescent="0.2">
      <c r="B19" s="225" t="s">
        <v>108</v>
      </c>
      <c r="C19" s="226" t="s">
        <v>112</v>
      </c>
      <c r="D19" s="300"/>
      <c r="E19" s="457"/>
      <c r="F19" s="457"/>
      <c r="G19" s="457"/>
      <c r="H19" s="457"/>
      <c r="I19" s="457"/>
      <c r="J19" s="227"/>
      <c r="K19" s="228"/>
      <c r="L19" s="229"/>
      <c r="M19" s="194"/>
      <c r="N19" s="230"/>
      <c r="O19" s="231"/>
      <c r="P19" s="232"/>
      <c r="Q19" s="222"/>
      <c r="R19" s="10"/>
      <c r="T19" s="223"/>
      <c r="U19" s="224"/>
      <c r="V19" s="224"/>
      <c r="W19" s="224"/>
      <c r="X19" s="139"/>
      <c r="Y19" s="177"/>
      <c r="Z19" s="178"/>
      <c r="AA19" s="179"/>
      <c r="AB19" s="180"/>
    </row>
    <row r="20" spans="2:28" ht="35.25" customHeight="1" x14ac:dyDescent="0.2">
      <c r="B20" s="225" t="s">
        <v>104</v>
      </c>
      <c r="C20" s="226" t="s">
        <v>111</v>
      </c>
      <c r="D20" s="300"/>
      <c r="E20" s="457"/>
      <c r="F20" s="457"/>
      <c r="G20" s="457"/>
      <c r="H20" s="457"/>
      <c r="I20" s="457"/>
      <c r="J20" s="227"/>
      <c r="K20" s="228"/>
      <c r="L20" s="229"/>
      <c r="M20" s="194"/>
      <c r="N20" s="230"/>
      <c r="O20" s="231"/>
      <c r="P20" s="232"/>
      <c r="Q20" s="222"/>
      <c r="R20" s="10"/>
      <c r="T20" s="223"/>
      <c r="U20" s="224"/>
      <c r="V20" s="224"/>
      <c r="W20" s="224"/>
      <c r="X20" s="139"/>
      <c r="Y20" s="177"/>
      <c r="Z20" s="178"/>
      <c r="AA20" s="179"/>
      <c r="AB20" s="180"/>
    </row>
    <row r="21" spans="2:28" ht="29.25" customHeight="1" x14ac:dyDescent="0.2">
      <c r="B21" s="225" t="s">
        <v>108</v>
      </c>
      <c r="C21" s="226" t="s">
        <v>112</v>
      </c>
      <c r="D21" s="300"/>
      <c r="E21" s="457"/>
      <c r="F21" s="457"/>
      <c r="G21" s="457"/>
      <c r="H21" s="457"/>
      <c r="I21" s="457"/>
      <c r="J21" s="227"/>
      <c r="K21" s="228"/>
      <c r="L21" s="229"/>
      <c r="M21" s="194"/>
      <c r="N21" s="230"/>
      <c r="O21" s="231"/>
      <c r="P21" s="232"/>
      <c r="Q21" s="222"/>
      <c r="R21" s="10"/>
      <c r="T21" s="223"/>
      <c r="U21" s="224"/>
      <c r="V21" s="224"/>
      <c r="W21" s="224"/>
      <c r="X21" s="139"/>
      <c r="Y21" s="177"/>
      <c r="Z21" s="178"/>
      <c r="AA21" s="179"/>
      <c r="AB21" s="180"/>
    </row>
    <row r="22" spans="2:28" ht="33" customHeight="1" x14ac:dyDescent="0.2">
      <c r="B22" s="225" t="s">
        <v>106</v>
      </c>
      <c r="C22" s="226" t="s">
        <v>109</v>
      </c>
      <c r="D22" s="300"/>
      <c r="E22" s="457"/>
      <c r="F22" s="457"/>
      <c r="G22" s="457"/>
      <c r="H22" s="457"/>
      <c r="I22" s="457"/>
      <c r="J22" s="227"/>
      <c r="K22" s="228"/>
      <c r="L22" s="229"/>
      <c r="M22" s="194"/>
      <c r="N22" s="230"/>
      <c r="O22" s="231"/>
      <c r="P22" s="232"/>
      <c r="Q22" s="222"/>
      <c r="R22" s="10"/>
      <c r="T22" s="223"/>
      <c r="U22" s="224"/>
      <c r="V22" s="224"/>
      <c r="W22" s="224"/>
      <c r="X22" s="139"/>
      <c r="Y22" s="177"/>
      <c r="Z22" s="178"/>
      <c r="AA22" s="179"/>
      <c r="AB22" s="180"/>
    </row>
    <row r="23" spans="2:28" ht="35.25" customHeight="1" x14ac:dyDescent="0.2">
      <c r="B23" s="225" t="s">
        <v>104</v>
      </c>
      <c r="C23" s="226" t="s">
        <v>111</v>
      </c>
      <c r="D23" s="300"/>
      <c r="E23" s="457"/>
      <c r="F23" s="457"/>
      <c r="G23" s="457"/>
      <c r="H23" s="457"/>
      <c r="I23" s="457"/>
      <c r="J23" s="227"/>
      <c r="K23" s="228"/>
      <c r="L23" s="229"/>
      <c r="M23" s="194"/>
      <c r="N23" s="230"/>
      <c r="O23" s="231"/>
      <c r="P23" s="232"/>
      <c r="Q23" s="222"/>
      <c r="R23" s="10"/>
      <c r="T23" s="223"/>
      <c r="U23" s="224"/>
      <c r="V23" s="224"/>
      <c r="W23" s="224"/>
      <c r="X23" s="139"/>
      <c r="Y23" s="177"/>
      <c r="Z23" s="178"/>
      <c r="AA23" s="179"/>
      <c r="AB23" s="180"/>
    </row>
    <row r="24" spans="2:28" ht="32.25" customHeight="1" x14ac:dyDescent="0.2">
      <c r="B24" s="225" t="s">
        <v>104</v>
      </c>
      <c r="C24" s="226" t="s">
        <v>111</v>
      </c>
      <c r="D24" s="300"/>
      <c r="E24" s="457"/>
      <c r="F24" s="457"/>
      <c r="G24" s="457"/>
      <c r="H24" s="457"/>
      <c r="I24" s="457"/>
      <c r="J24" s="227"/>
      <c r="K24" s="228"/>
      <c r="L24" s="229"/>
      <c r="M24" s="194"/>
      <c r="N24" s="230"/>
      <c r="O24" s="231"/>
      <c r="P24" s="232"/>
      <c r="Q24" s="222"/>
      <c r="R24" s="10"/>
      <c r="T24" s="223"/>
      <c r="U24" s="224"/>
      <c r="V24" s="224"/>
      <c r="W24" s="224"/>
      <c r="X24" s="139"/>
      <c r="Y24" s="177"/>
      <c r="Z24" s="178"/>
      <c r="AA24" s="179"/>
      <c r="AB24" s="180"/>
    </row>
    <row r="25" spans="2:28" ht="33.75" customHeight="1" x14ac:dyDescent="0.2">
      <c r="B25" s="225" t="s">
        <v>104</v>
      </c>
      <c r="C25" s="226" t="s">
        <v>111</v>
      </c>
      <c r="D25" s="300"/>
      <c r="E25" s="457"/>
      <c r="F25" s="457"/>
      <c r="G25" s="457"/>
      <c r="H25" s="457"/>
      <c r="I25" s="457"/>
      <c r="J25" s="227"/>
      <c r="K25" s="228"/>
      <c r="L25" s="229"/>
      <c r="M25" s="194"/>
      <c r="N25" s="230"/>
      <c r="O25" s="231"/>
      <c r="P25" s="232"/>
      <c r="Q25" s="222"/>
      <c r="R25" s="10"/>
      <c r="T25" s="223"/>
      <c r="U25" s="224"/>
      <c r="V25" s="224"/>
      <c r="W25" s="224"/>
      <c r="X25" s="139"/>
      <c r="Y25" s="177"/>
      <c r="Z25" s="178"/>
      <c r="AA25" s="179"/>
      <c r="AB25" s="180"/>
    </row>
    <row r="26" spans="2:28" ht="34.5" customHeight="1" x14ac:dyDescent="0.2">
      <c r="B26" s="225" t="s">
        <v>107</v>
      </c>
      <c r="C26" s="226" t="s">
        <v>112</v>
      </c>
      <c r="D26" s="300"/>
      <c r="E26" s="457"/>
      <c r="F26" s="457"/>
      <c r="G26" s="457"/>
      <c r="H26" s="457"/>
      <c r="I26" s="457"/>
      <c r="J26" s="227"/>
      <c r="K26" s="228"/>
      <c r="L26" s="229"/>
      <c r="M26" s="194"/>
      <c r="N26" s="230"/>
      <c r="O26" s="231"/>
      <c r="P26" s="232"/>
      <c r="Q26" s="222"/>
      <c r="R26" s="10"/>
      <c r="T26" s="223"/>
      <c r="U26" s="224"/>
      <c r="V26" s="224"/>
      <c r="W26" s="224"/>
      <c r="X26" s="139"/>
      <c r="Y26" s="177"/>
      <c r="Z26" s="178"/>
      <c r="AA26" s="179"/>
      <c r="AB26" s="180"/>
    </row>
    <row r="27" spans="2:28" ht="28.5" customHeight="1" x14ac:dyDescent="0.25">
      <c r="B27" s="474" t="s">
        <v>26</v>
      </c>
      <c r="C27" s="476" t="s">
        <v>24</v>
      </c>
      <c r="D27" s="478" t="s">
        <v>155</v>
      </c>
      <c r="E27" s="478" t="s">
        <v>18</v>
      </c>
      <c r="F27" s="478" t="s">
        <v>35</v>
      </c>
      <c r="G27" s="479" t="s">
        <v>156</v>
      </c>
      <c r="H27" s="313" t="s">
        <v>27</v>
      </c>
      <c r="I27" s="485" t="s">
        <v>25</v>
      </c>
      <c r="J27" s="486"/>
      <c r="K27" s="486"/>
      <c r="L27" s="487"/>
      <c r="M27" s="478" t="s">
        <v>17</v>
      </c>
      <c r="N27" s="478"/>
      <c r="O27" s="491" t="s">
        <v>16</v>
      </c>
      <c r="P27" s="491"/>
      <c r="Q27" s="491"/>
      <c r="T27" s="233"/>
      <c r="U27" s="429"/>
      <c r="V27" s="429"/>
      <c r="X27" s="139"/>
      <c r="Z27" s="178"/>
      <c r="AA27" s="179"/>
      <c r="AB27" s="180"/>
    </row>
    <row r="28" spans="2:28" ht="33.75" customHeight="1" x14ac:dyDescent="0.2">
      <c r="B28" s="475"/>
      <c r="C28" s="476"/>
      <c r="D28" s="478"/>
      <c r="E28" s="478"/>
      <c r="F28" s="478"/>
      <c r="G28" s="478"/>
      <c r="H28" s="313"/>
      <c r="I28" s="488"/>
      <c r="J28" s="489"/>
      <c r="K28" s="489"/>
      <c r="L28" s="490"/>
      <c r="M28" s="478"/>
      <c r="N28" s="478"/>
      <c r="O28" s="478" t="s">
        <v>15</v>
      </c>
      <c r="P28" s="478" t="s">
        <v>14</v>
      </c>
      <c r="Q28" s="476" t="s">
        <v>13</v>
      </c>
      <c r="T28" s="177"/>
      <c r="U28" s="429"/>
      <c r="V28" s="429"/>
      <c r="X28" s="179"/>
      <c r="Z28" s="178"/>
      <c r="AA28" s="179"/>
      <c r="AB28" s="180"/>
    </row>
    <row r="29" spans="2:28" ht="15" x14ac:dyDescent="0.2">
      <c r="B29" s="475"/>
      <c r="C29" s="477"/>
      <c r="D29" s="474"/>
      <c r="E29" s="474"/>
      <c r="F29" s="474"/>
      <c r="G29" s="474"/>
      <c r="H29" s="484"/>
      <c r="I29" s="234" t="s">
        <v>12</v>
      </c>
      <c r="J29" s="234" t="s">
        <v>11</v>
      </c>
      <c r="K29" s="37" t="s">
        <v>10</v>
      </c>
      <c r="L29" s="46" t="s">
        <v>9</v>
      </c>
      <c r="M29" s="84" t="s">
        <v>8</v>
      </c>
      <c r="N29" s="235" t="s">
        <v>7</v>
      </c>
      <c r="O29" s="478"/>
      <c r="P29" s="478"/>
      <c r="Q29" s="476"/>
      <c r="T29" s="177"/>
      <c r="U29" s="429"/>
      <c r="V29" s="429"/>
      <c r="X29" s="179"/>
      <c r="Z29" s="178"/>
      <c r="AA29" s="179"/>
      <c r="AB29" s="180"/>
    </row>
    <row r="30" spans="2:28" ht="33" customHeight="1" x14ac:dyDescent="0.2">
      <c r="B30" s="432" t="s">
        <v>125</v>
      </c>
      <c r="C30" s="432" t="s">
        <v>119</v>
      </c>
      <c r="D30" s="84" t="s">
        <v>30</v>
      </c>
      <c r="E30" s="266" t="s">
        <v>51</v>
      </c>
      <c r="F30" s="173">
        <v>52</v>
      </c>
      <c r="G30" s="84" t="s">
        <v>30</v>
      </c>
      <c r="H30" s="90">
        <v>40600000</v>
      </c>
      <c r="I30" s="90">
        <v>40600000</v>
      </c>
      <c r="J30" s="90"/>
      <c r="K30" s="236"/>
      <c r="L30" s="175"/>
      <c r="M30" s="176">
        <v>45292</v>
      </c>
      <c r="N30" s="176">
        <v>45657</v>
      </c>
      <c r="O30" s="435">
        <f>+F31/F30</f>
        <v>1</v>
      </c>
      <c r="P30" s="435">
        <f>+H31/H30</f>
        <v>1</v>
      </c>
      <c r="Q30" s="510">
        <f>+(O30*O30)/P30</f>
        <v>1</v>
      </c>
      <c r="T30" s="177"/>
      <c r="U30" s="429"/>
      <c r="V30" s="429"/>
      <c r="X30" s="139"/>
      <c r="Z30" s="178"/>
      <c r="AA30" s="179"/>
      <c r="AB30" s="180"/>
    </row>
    <row r="31" spans="2:28" ht="33" customHeight="1" x14ac:dyDescent="0.2">
      <c r="B31" s="433"/>
      <c r="C31" s="432"/>
      <c r="D31" s="84" t="s">
        <v>2</v>
      </c>
      <c r="E31" s="266"/>
      <c r="F31" s="185">
        <v>52</v>
      </c>
      <c r="G31" s="84" t="s">
        <v>31</v>
      </c>
      <c r="H31" s="90">
        <v>40600000</v>
      </c>
      <c r="I31" s="90">
        <v>40600000</v>
      </c>
      <c r="J31" s="90"/>
      <c r="K31" s="236"/>
      <c r="L31" s="175"/>
      <c r="M31" s="176">
        <v>45292</v>
      </c>
      <c r="N31" s="176">
        <v>45657</v>
      </c>
      <c r="O31" s="435"/>
      <c r="P31" s="435"/>
      <c r="Q31" s="510"/>
      <c r="T31" s="177"/>
      <c r="U31" s="182"/>
      <c r="V31" s="182"/>
      <c r="X31" s="139"/>
      <c r="Z31" s="178"/>
      <c r="AA31" s="179"/>
      <c r="AB31" s="180"/>
    </row>
    <row r="32" spans="2:28" ht="66.75" customHeight="1" x14ac:dyDescent="0.2">
      <c r="B32" s="433"/>
      <c r="C32" s="432" t="s">
        <v>120</v>
      </c>
      <c r="D32" s="84" t="s">
        <v>3</v>
      </c>
      <c r="E32" s="266" t="s">
        <v>51</v>
      </c>
      <c r="F32" s="173">
        <v>33</v>
      </c>
      <c r="G32" s="84" t="s">
        <v>3</v>
      </c>
      <c r="H32" s="90">
        <v>679806694</v>
      </c>
      <c r="I32" s="237"/>
      <c r="J32" s="90">
        <v>679806694</v>
      </c>
      <c r="K32" s="236"/>
      <c r="L32" s="88"/>
      <c r="M32" s="176">
        <v>45292</v>
      </c>
      <c r="N32" s="176">
        <v>45657</v>
      </c>
      <c r="O32" s="435">
        <f>+F33/F32</f>
        <v>1</v>
      </c>
      <c r="P32" s="435">
        <f>+H33/H32</f>
        <v>0.99999912328018348</v>
      </c>
      <c r="Q32" s="436">
        <f>+(O32*O32)/P32</f>
        <v>1.0000008767205852</v>
      </c>
      <c r="T32" s="177"/>
      <c r="U32" s="182"/>
      <c r="V32" s="182"/>
      <c r="X32" s="139"/>
      <c r="Z32" s="178"/>
      <c r="AA32" s="179"/>
      <c r="AB32" s="180"/>
    </row>
    <row r="33" spans="1:28" ht="66.75" customHeight="1" x14ac:dyDescent="0.2">
      <c r="B33" s="433"/>
      <c r="C33" s="432"/>
      <c r="D33" s="84" t="s">
        <v>2</v>
      </c>
      <c r="E33" s="266"/>
      <c r="F33" s="185">
        <v>33</v>
      </c>
      <c r="G33" s="84" t="s">
        <v>31</v>
      </c>
      <c r="H33" s="90">
        <v>679806098</v>
      </c>
      <c r="I33" s="90"/>
      <c r="J33" s="90">
        <v>679806098</v>
      </c>
      <c r="K33" s="236"/>
      <c r="L33" s="88"/>
      <c r="M33" s="176">
        <v>45292</v>
      </c>
      <c r="N33" s="176">
        <v>45657</v>
      </c>
      <c r="O33" s="435"/>
      <c r="P33" s="435"/>
      <c r="Q33" s="436"/>
      <c r="T33" s="177"/>
      <c r="U33" s="182"/>
      <c r="V33" s="182"/>
      <c r="X33" s="139"/>
      <c r="Z33" s="178"/>
      <c r="AA33" s="179"/>
      <c r="AB33" s="180"/>
    </row>
    <row r="34" spans="1:28" ht="66" customHeight="1" x14ac:dyDescent="0.2">
      <c r="B34" s="433"/>
      <c r="C34" s="432" t="s">
        <v>73</v>
      </c>
      <c r="D34" s="84" t="s">
        <v>3</v>
      </c>
      <c r="E34" s="266" t="s">
        <v>51</v>
      </c>
      <c r="F34" s="173">
        <v>20</v>
      </c>
      <c r="G34" s="84" t="s">
        <v>3</v>
      </c>
      <c r="H34" s="238">
        <v>652854879.5</v>
      </c>
      <c r="I34" s="90">
        <v>652854879.5</v>
      </c>
      <c r="J34" s="91"/>
      <c r="K34" s="236"/>
      <c r="L34" s="88"/>
      <c r="M34" s="176">
        <v>45292</v>
      </c>
      <c r="N34" s="176">
        <v>45657</v>
      </c>
      <c r="O34" s="435">
        <f>+F35/F34</f>
        <v>1</v>
      </c>
      <c r="P34" s="435">
        <f>+H35/H34</f>
        <v>0.76586698774915107</v>
      </c>
      <c r="Q34" s="436">
        <f>+(O34*O34)/P34</f>
        <v>1.305709759</v>
      </c>
      <c r="X34" s="184"/>
      <c r="Z34" s="178"/>
      <c r="AA34" s="179"/>
      <c r="AB34" s="180"/>
    </row>
    <row r="35" spans="1:28" ht="66" customHeight="1" x14ac:dyDescent="0.2">
      <c r="B35" s="433"/>
      <c r="C35" s="432"/>
      <c r="D35" s="84" t="s">
        <v>2</v>
      </c>
      <c r="E35" s="266"/>
      <c r="F35" s="185">
        <v>20</v>
      </c>
      <c r="G35" s="84" t="s">
        <v>31</v>
      </c>
      <c r="H35" s="90">
        <v>500000000</v>
      </c>
      <c r="I35" s="90">
        <v>500000000</v>
      </c>
      <c r="J35" s="90"/>
      <c r="K35" s="236"/>
      <c r="L35" s="175"/>
      <c r="M35" s="176">
        <v>45292</v>
      </c>
      <c r="N35" s="176">
        <v>45657</v>
      </c>
      <c r="O35" s="435"/>
      <c r="P35" s="435"/>
      <c r="Q35" s="436"/>
      <c r="X35" s="184"/>
      <c r="Z35" s="178"/>
      <c r="AA35" s="179"/>
      <c r="AB35" s="180"/>
    </row>
    <row r="36" spans="1:28" ht="48.75" customHeight="1" x14ac:dyDescent="0.2">
      <c r="B36" s="432" t="s">
        <v>126</v>
      </c>
      <c r="C36" s="432" t="s">
        <v>74</v>
      </c>
      <c r="D36" s="84" t="s">
        <v>3</v>
      </c>
      <c r="E36" s="266" t="s">
        <v>82</v>
      </c>
      <c r="F36" s="185">
        <v>300</v>
      </c>
      <c r="G36" s="84" t="s">
        <v>3</v>
      </c>
      <c r="H36" s="90">
        <v>1895194559.5</v>
      </c>
      <c r="I36" s="90"/>
      <c r="J36" s="90">
        <v>1895194559.5</v>
      </c>
      <c r="K36" s="236">
        <f>+H36+H38</f>
        <v>2118074558.5</v>
      </c>
      <c r="L36" s="87"/>
      <c r="M36" s="176">
        <v>45292</v>
      </c>
      <c r="N36" s="176">
        <v>45657</v>
      </c>
      <c r="O36" s="435">
        <f>+F37/F36</f>
        <v>1</v>
      </c>
      <c r="P36" s="435">
        <f>+H37/H36</f>
        <v>0.73730671766420297</v>
      </c>
      <c r="Q36" s="510">
        <f>+(O36*O36)/P36</f>
        <v>1.3562876561982409</v>
      </c>
      <c r="X36" s="184"/>
    </row>
    <row r="37" spans="1:28" ht="48.75" customHeight="1" x14ac:dyDescent="0.2">
      <c r="B37" s="432"/>
      <c r="C37" s="432"/>
      <c r="D37" s="84" t="s">
        <v>2</v>
      </c>
      <c r="E37" s="266"/>
      <c r="F37" s="185">
        <v>300</v>
      </c>
      <c r="G37" s="84" t="s">
        <v>31</v>
      </c>
      <c r="H37" s="90">
        <v>1397339680</v>
      </c>
      <c r="I37" s="90"/>
      <c r="J37" s="90">
        <v>1397339680</v>
      </c>
      <c r="K37" s="236">
        <f>+H37+H39</f>
        <v>1599819679</v>
      </c>
      <c r="L37" s="175"/>
      <c r="M37" s="176">
        <v>45292</v>
      </c>
      <c r="N37" s="176">
        <v>45657</v>
      </c>
      <c r="O37" s="435"/>
      <c r="P37" s="435"/>
      <c r="Q37" s="510"/>
      <c r="AB37" s="180"/>
    </row>
    <row r="38" spans="1:28" ht="48" customHeight="1" x14ac:dyDescent="0.2">
      <c r="B38" s="432"/>
      <c r="C38" s="432" t="s">
        <v>75</v>
      </c>
      <c r="D38" s="84" t="s">
        <v>3</v>
      </c>
      <c r="E38" s="266" t="s">
        <v>82</v>
      </c>
      <c r="F38" s="185">
        <v>200</v>
      </c>
      <c r="G38" s="84" t="s">
        <v>3</v>
      </c>
      <c r="H38" s="90">
        <v>222879999</v>
      </c>
      <c r="I38" s="237">
        <v>222879999</v>
      </c>
      <c r="J38" s="90"/>
      <c r="K38" s="236"/>
      <c r="L38" s="175"/>
      <c r="M38" s="176">
        <v>45292</v>
      </c>
      <c r="N38" s="176">
        <v>45657</v>
      </c>
      <c r="O38" s="435">
        <f>+F39/F38</f>
        <v>1</v>
      </c>
      <c r="P38" s="435">
        <f>+H39/H38</f>
        <v>0.90847092564820053</v>
      </c>
      <c r="Q38" s="436">
        <f>+(O38*O38)/P38</f>
        <v>1.1007506919238972</v>
      </c>
      <c r="AB38" s="180"/>
    </row>
    <row r="39" spans="1:28" ht="48" customHeight="1" x14ac:dyDescent="0.2">
      <c r="B39" s="432"/>
      <c r="C39" s="432"/>
      <c r="D39" s="84" t="s">
        <v>2</v>
      </c>
      <c r="E39" s="266"/>
      <c r="F39" s="185">
        <v>200</v>
      </c>
      <c r="G39" s="84" t="s">
        <v>31</v>
      </c>
      <c r="H39" s="90">
        <v>202479999</v>
      </c>
      <c r="I39" s="90">
        <v>202479999</v>
      </c>
      <c r="J39" s="91"/>
      <c r="K39" s="236"/>
      <c r="L39" s="175"/>
      <c r="M39" s="176">
        <v>45292</v>
      </c>
      <c r="N39" s="176">
        <v>45657</v>
      </c>
      <c r="O39" s="435"/>
      <c r="P39" s="435"/>
      <c r="Q39" s="436"/>
    </row>
    <row r="40" spans="1:28" s="239" customFormat="1" ht="55.5" customHeight="1" x14ac:dyDescent="0.2">
      <c r="A40" s="3"/>
      <c r="B40" s="430" t="s">
        <v>127</v>
      </c>
      <c r="C40" s="430" t="s">
        <v>76</v>
      </c>
      <c r="D40" s="84" t="s">
        <v>3</v>
      </c>
      <c r="E40" s="267" t="s">
        <v>81</v>
      </c>
      <c r="F40" s="185">
        <v>1</v>
      </c>
      <c r="G40" s="84" t="s">
        <v>3</v>
      </c>
      <c r="H40" s="90">
        <v>1637498306</v>
      </c>
      <c r="I40" s="90"/>
      <c r="J40" s="91">
        <v>1637498306</v>
      </c>
      <c r="K40" s="236"/>
      <c r="L40" s="175"/>
      <c r="M40" s="176">
        <v>45292</v>
      </c>
      <c r="N40" s="176">
        <v>45657</v>
      </c>
      <c r="O40" s="293">
        <f t="shared" ref="O40" si="0">+F41/F40</f>
        <v>0</v>
      </c>
      <c r="P40" s="293">
        <f t="shared" ref="P40" si="1">+H41/H40</f>
        <v>0</v>
      </c>
      <c r="Q40" s="295" t="e">
        <f t="shared" ref="Q40" si="2">+(O40*O40)/P40</f>
        <v>#DIV/0!</v>
      </c>
      <c r="R40" s="3"/>
    </row>
    <row r="41" spans="1:28" s="239" customFormat="1" ht="55.5" customHeight="1" x14ac:dyDescent="0.2">
      <c r="A41" s="3"/>
      <c r="B41" s="431"/>
      <c r="C41" s="431"/>
      <c r="D41" s="84" t="s">
        <v>2</v>
      </c>
      <c r="E41" s="511"/>
      <c r="F41" s="185">
        <v>0</v>
      </c>
      <c r="G41" s="84" t="s">
        <v>31</v>
      </c>
      <c r="H41" s="90">
        <v>0</v>
      </c>
      <c r="I41" s="90"/>
      <c r="J41" s="91"/>
      <c r="K41" s="236"/>
      <c r="L41" s="175"/>
      <c r="M41" s="176">
        <v>45292</v>
      </c>
      <c r="N41" s="176">
        <v>45657</v>
      </c>
      <c r="O41" s="294"/>
      <c r="P41" s="294"/>
      <c r="Q41" s="296"/>
      <c r="R41" s="3"/>
    </row>
    <row r="42" spans="1:28" ht="49.5" customHeight="1" x14ac:dyDescent="0.2">
      <c r="B42" s="432" t="s">
        <v>146</v>
      </c>
      <c r="C42" s="432" t="s">
        <v>77</v>
      </c>
      <c r="D42" s="84" t="s">
        <v>3</v>
      </c>
      <c r="E42" s="266" t="s">
        <v>129</v>
      </c>
      <c r="F42" s="213">
        <v>2</v>
      </c>
      <c r="G42" s="84" t="s">
        <v>3</v>
      </c>
      <c r="H42" s="240">
        <v>55412366</v>
      </c>
      <c r="I42" s="88">
        <v>55412366</v>
      </c>
      <c r="J42" s="240">
        <f>+H42+H44</f>
        <v>67970460</v>
      </c>
      <c r="K42" s="236"/>
      <c r="L42" s="241"/>
      <c r="M42" s="176">
        <v>45292</v>
      </c>
      <c r="N42" s="176">
        <v>45657</v>
      </c>
      <c r="O42" s="435">
        <f>+F43/F42</f>
        <v>1</v>
      </c>
      <c r="P42" s="435">
        <f>+H43/H42</f>
        <v>1</v>
      </c>
      <c r="Q42" s="436">
        <f>+(O42*O42)/P42</f>
        <v>1</v>
      </c>
    </row>
    <row r="43" spans="1:28" ht="49.5" customHeight="1" x14ac:dyDescent="0.2">
      <c r="B43" s="433"/>
      <c r="C43" s="432"/>
      <c r="D43" s="84" t="s">
        <v>2</v>
      </c>
      <c r="E43" s="266"/>
      <c r="F43" s="213">
        <v>2</v>
      </c>
      <c r="G43" s="84" t="s">
        <v>31</v>
      </c>
      <c r="H43" s="90">
        <v>55412366</v>
      </c>
      <c r="I43" s="88">
        <v>55412366</v>
      </c>
      <c r="J43" s="240"/>
      <c r="K43" s="236"/>
      <c r="L43" s="175"/>
      <c r="M43" s="176">
        <v>45292</v>
      </c>
      <c r="N43" s="176">
        <v>45657</v>
      </c>
      <c r="O43" s="435"/>
      <c r="P43" s="435"/>
      <c r="Q43" s="436"/>
    </row>
    <row r="44" spans="1:28" ht="24.75" customHeight="1" x14ac:dyDescent="0.2">
      <c r="B44" s="433"/>
      <c r="C44" s="432" t="s">
        <v>78</v>
      </c>
      <c r="D44" s="84" t="s">
        <v>3</v>
      </c>
      <c r="E44" s="266" t="s">
        <v>129</v>
      </c>
      <c r="F44" s="213">
        <v>1</v>
      </c>
      <c r="G44" s="84" t="s">
        <v>3</v>
      </c>
      <c r="H44" s="90">
        <v>12558094</v>
      </c>
      <c r="I44" s="90"/>
      <c r="J44" s="90">
        <v>12558094</v>
      </c>
      <c r="K44" s="236"/>
      <c r="L44" s="175"/>
      <c r="M44" s="176">
        <v>45292</v>
      </c>
      <c r="N44" s="176">
        <v>45657</v>
      </c>
      <c r="O44" s="435">
        <f>+F45/F44</f>
        <v>1</v>
      </c>
      <c r="P44" s="435">
        <f>+H45/H44</f>
        <v>0.87934275695021868</v>
      </c>
      <c r="Q44" s="436">
        <f>+(O44*O44)/P44</f>
        <v>1.1372129833288795</v>
      </c>
    </row>
    <row r="45" spans="1:28" ht="57" customHeight="1" x14ac:dyDescent="0.2">
      <c r="B45" s="433"/>
      <c r="C45" s="432"/>
      <c r="D45" s="84" t="s">
        <v>2</v>
      </c>
      <c r="E45" s="266"/>
      <c r="F45" s="213">
        <v>1</v>
      </c>
      <c r="G45" s="84" t="s">
        <v>31</v>
      </c>
      <c r="H45" s="90">
        <v>11042869</v>
      </c>
      <c r="I45" s="90"/>
      <c r="J45" s="91">
        <v>11042869</v>
      </c>
      <c r="K45" s="236"/>
      <c r="L45" s="175"/>
      <c r="M45" s="176">
        <v>45292</v>
      </c>
      <c r="N45" s="176">
        <v>45657</v>
      </c>
      <c r="O45" s="435"/>
      <c r="P45" s="435"/>
      <c r="Q45" s="436"/>
    </row>
    <row r="46" spans="1:28" ht="34.5" customHeight="1" x14ac:dyDescent="0.2">
      <c r="B46" s="432" t="s">
        <v>128</v>
      </c>
      <c r="C46" s="432" t="s">
        <v>79</v>
      </c>
      <c r="D46" s="84" t="s">
        <v>3</v>
      </c>
      <c r="E46" s="266" t="s">
        <v>80</v>
      </c>
      <c r="F46" s="213">
        <v>1</v>
      </c>
      <c r="G46" s="84" t="s">
        <v>3</v>
      </c>
      <c r="H46" s="90">
        <v>924655320</v>
      </c>
      <c r="I46" s="90">
        <v>16800000</v>
      </c>
      <c r="J46" s="90">
        <v>907855320</v>
      </c>
      <c r="K46" s="236"/>
      <c r="L46" s="88"/>
      <c r="M46" s="176">
        <v>45292</v>
      </c>
      <c r="N46" s="176">
        <v>45657</v>
      </c>
      <c r="O46" s="435">
        <f>+F47/F46</f>
        <v>1</v>
      </c>
      <c r="P46" s="435">
        <f>+H47/H46</f>
        <v>0.49710990685696804</v>
      </c>
      <c r="Q46" s="436">
        <f>+(O46*O46)/P46</f>
        <v>2.0116275821630869</v>
      </c>
    </row>
    <row r="47" spans="1:28" ht="56.25" customHeight="1" x14ac:dyDescent="0.2">
      <c r="B47" s="433"/>
      <c r="C47" s="432"/>
      <c r="D47" s="84" t="s">
        <v>2</v>
      </c>
      <c r="E47" s="266"/>
      <c r="F47" s="213">
        <v>1</v>
      </c>
      <c r="G47" s="84" t="s">
        <v>31</v>
      </c>
      <c r="H47" s="238">
        <v>459655320</v>
      </c>
      <c r="I47" s="88">
        <v>16800000</v>
      </c>
      <c r="J47" s="90">
        <v>442855320</v>
      </c>
      <c r="L47" s="242"/>
      <c r="M47" s="176">
        <v>45292</v>
      </c>
      <c r="N47" s="176">
        <v>45657</v>
      </c>
      <c r="O47" s="435"/>
      <c r="P47" s="435"/>
      <c r="Q47" s="436"/>
    </row>
    <row r="48" spans="1:28" ht="15.75" customHeight="1" x14ac:dyDescent="0.2">
      <c r="B48" s="458"/>
      <c r="C48" s="476" t="s">
        <v>6</v>
      </c>
      <c r="D48" s="84" t="s">
        <v>3</v>
      </c>
      <c r="E48" s="82"/>
      <c r="F48" s="185"/>
      <c r="G48" s="84" t="s">
        <v>3</v>
      </c>
      <c r="H48" s="85">
        <f>+H30+H32+H34+H36+H38+H42+H44+H46+H40</f>
        <v>6121460218</v>
      </c>
      <c r="I48" s="85">
        <f>+I30+I32+I34+I36+I38+I42+I44+I46</f>
        <v>988547244.5</v>
      </c>
      <c r="J48" s="91">
        <f>+J30+J32+J34+J36+J38+J42+J44+J46+J40</f>
        <v>5200883433.5</v>
      </c>
      <c r="K48" s="243"/>
      <c r="L48" s="88">
        <f>+L32+L36</f>
        <v>0</v>
      </c>
      <c r="M48" s="176">
        <v>45292</v>
      </c>
      <c r="N48" s="176">
        <v>45657</v>
      </c>
      <c r="O48" s="435" t="e">
        <f>+F49/F48</f>
        <v>#DIV/0!</v>
      </c>
      <c r="P48" s="435">
        <f>+H49/H48</f>
        <v>0.54665655135031055</v>
      </c>
      <c r="Q48" s="295" t="e">
        <f>+(O48*O48)/P48</f>
        <v>#DIV/0!</v>
      </c>
    </row>
    <row r="49" spans="2:53" ht="15.75" customHeight="1" x14ac:dyDescent="0.2">
      <c r="B49" s="458"/>
      <c r="C49" s="476"/>
      <c r="D49" s="84" t="s">
        <v>2</v>
      </c>
      <c r="E49" s="82"/>
      <c r="F49" s="185"/>
      <c r="G49" s="84" t="s">
        <v>31</v>
      </c>
      <c r="H49" s="90">
        <f>H31+H33+H35+H37+H39+H43+H45+H47</f>
        <v>3346336332</v>
      </c>
      <c r="I49" s="91">
        <f>+I31+I33+I35+I37+I39+I43+I45+I47</f>
        <v>815292365</v>
      </c>
      <c r="J49" s="91">
        <f>+J31+J33+J35+J37+J39+J43+J45+J47</f>
        <v>2531043967</v>
      </c>
      <c r="K49" s="236"/>
      <c r="L49" s="175"/>
      <c r="M49" s="176">
        <v>45292</v>
      </c>
      <c r="N49" s="176">
        <v>45657</v>
      </c>
      <c r="O49" s="435"/>
      <c r="P49" s="435"/>
      <c r="Q49" s="296"/>
    </row>
    <row r="50" spans="2:53" x14ac:dyDescent="0.2">
      <c r="D50" s="244"/>
      <c r="H50" s="211"/>
      <c r="L50" s="178"/>
      <c r="M50" s="96"/>
      <c r="N50" s="96"/>
      <c r="O50" s="245"/>
      <c r="P50" s="246"/>
      <c r="Q50" s="247"/>
      <c r="R50" s="246"/>
    </row>
    <row r="51" spans="2:53" ht="15" x14ac:dyDescent="0.2">
      <c r="B51" s="519" t="s">
        <v>32</v>
      </c>
      <c r="C51" s="519"/>
      <c r="D51" s="520" t="s">
        <v>5</v>
      </c>
      <c r="E51" s="520"/>
      <c r="F51" s="520"/>
      <c r="G51" s="520"/>
      <c r="H51" s="520"/>
      <c r="I51" s="520"/>
      <c r="J51" s="248" t="s">
        <v>33</v>
      </c>
      <c r="K51" s="520" t="s">
        <v>34</v>
      </c>
      <c r="L51" s="520"/>
      <c r="M51" s="521" t="s">
        <v>4</v>
      </c>
      <c r="N51" s="522"/>
      <c r="O51" s="522"/>
      <c r="P51" s="522"/>
      <c r="Q51" s="522"/>
    </row>
    <row r="52" spans="2:53" ht="26.25" customHeight="1" x14ac:dyDescent="0.2">
      <c r="B52" s="523" t="s">
        <v>51</v>
      </c>
      <c r="C52" s="524"/>
      <c r="D52" s="512" t="s">
        <v>177</v>
      </c>
      <c r="E52" s="513"/>
      <c r="F52" s="513"/>
      <c r="G52" s="513"/>
      <c r="H52" s="513"/>
      <c r="I52" s="514"/>
      <c r="J52" s="313" t="s">
        <v>52</v>
      </c>
      <c r="K52" s="249" t="s">
        <v>3</v>
      </c>
      <c r="L52" s="250">
        <f>F30+F32+F46</f>
        <v>86</v>
      </c>
      <c r="M52" s="527" t="s">
        <v>48</v>
      </c>
      <c r="N52" s="527"/>
      <c r="O52" s="527"/>
      <c r="P52" s="527"/>
      <c r="Q52" s="527"/>
    </row>
    <row r="53" spans="2:53" ht="18" customHeight="1" x14ac:dyDescent="0.2">
      <c r="B53" s="525"/>
      <c r="C53" s="526"/>
      <c r="D53" s="515"/>
      <c r="E53" s="516"/>
      <c r="F53" s="516"/>
      <c r="G53" s="516"/>
      <c r="H53" s="516"/>
      <c r="I53" s="517"/>
      <c r="J53" s="313"/>
      <c r="K53" s="249" t="s">
        <v>2</v>
      </c>
      <c r="L53" s="250">
        <f>F31+F33+F47</f>
        <v>86</v>
      </c>
      <c r="M53" s="527"/>
      <c r="N53" s="527"/>
      <c r="O53" s="527"/>
      <c r="P53" s="527"/>
      <c r="Q53" s="527"/>
    </row>
    <row r="54" spans="2:53" ht="15" customHeight="1" x14ac:dyDescent="0.2">
      <c r="B54" s="512" t="s">
        <v>1</v>
      </c>
      <c r="C54" s="513"/>
      <c r="D54" s="513"/>
      <c r="E54" s="513"/>
      <c r="F54" s="513"/>
      <c r="G54" s="513"/>
      <c r="H54" s="513"/>
      <c r="I54" s="513"/>
      <c r="J54" s="513"/>
      <c r="K54" s="513"/>
      <c r="L54" s="514"/>
      <c r="M54" s="518" t="s">
        <v>0</v>
      </c>
      <c r="N54" s="518"/>
      <c r="O54" s="518"/>
      <c r="P54" s="518"/>
      <c r="Q54" s="518"/>
    </row>
    <row r="55" spans="2:53" ht="29.25" customHeight="1" x14ac:dyDescent="0.2">
      <c r="B55" s="515"/>
      <c r="C55" s="516"/>
      <c r="D55" s="516"/>
      <c r="E55" s="516"/>
      <c r="F55" s="516"/>
      <c r="G55" s="516"/>
      <c r="H55" s="516"/>
      <c r="I55" s="516"/>
      <c r="J55" s="516"/>
      <c r="K55" s="516"/>
      <c r="L55" s="517"/>
      <c r="M55" s="518"/>
      <c r="N55" s="518"/>
      <c r="O55" s="518"/>
      <c r="P55" s="518"/>
      <c r="Q55" s="518"/>
    </row>
    <row r="56" spans="2:53" x14ac:dyDescent="0.2">
      <c r="M56" s="113"/>
      <c r="N56" s="113"/>
    </row>
    <row r="57" spans="2:53" x14ac:dyDescent="0.2">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row>
    <row r="58" spans="2:53" x14ac:dyDescent="0.2">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row>
    <row r="59" spans="2:53" x14ac:dyDescent="0.2">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row>
    <row r="60" spans="2:53" x14ac:dyDescent="0.2">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row>
    <row r="61" spans="2:53" x14ac:dyDescent="0.2">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row>
    <row r="62" spans="2:53" x14ac:dyDescent="0.2">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row>
    <row r="63" spans="2:53" x14ac:dyDescent="0.2">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row>
    <row r="64" spans="2:53" x14ac:dyDescent="0.2">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row>
    <row r="65" spans="18:53" x14ac:dyDescent="0.2">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1"/>
      <c r="AW65" s="251"/>
      <c r="AX65" s="251"/>
      <c r="AY65" s="251"/>
      <c r="AZ65" s="251"/>
      <c r="BA65" s="251"/>
    </row>
    <row r="66" spans="18:53" x14ac:dyDescent="0.2">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row>
    <row r="67" spans="18:53" x14ac:dyDescent="0.2">
      <c r="R67" s="251"/>
      <c r="S67" s="251"/>
      <c r="T67" s="251"/>
      <c r="U67" s="251"/>
      <c r="V67" s="251"/>
      <c r="W67" s="251"/>
      <c r="X67" s="251"/>
      <c r="Y67" s="251"/>
      <c r="Z67" s="251"/>
      <c r="AA67" s="251"/>
      <c r="AB67" s="251"/>
      <c r="AC67" s="251"/>
      <c r="AD67" s="251"/>
      <c r="AE67" s="251"/>
      <c r="AF67" s="251"/>
      <c r="AG67" s="251"/>
      <c r="AH67" s="251"/>
      <c r="AI67" s="251"/>
      <c r="AJ67" s="251"/>
      <c r="AK67" s="251"/>
      <c r="AL67" s="251"/>
      <c r="AM67" s="251"/>
      <c r="AN67" s="251"/>
      <c r="AO67" s="251"/>
      <c r="AP67" s="251"/>
      <c r="AQ67" s="251"/>
      <c r="AR67" s="251"/>
      <c r="AS67" s="251"/>
      <c r="AT67" s="251"/>
      <c r="AU67" s="251"/>
      <c r="AV67" s="251"/>
      <c r="AW67" s="251"/>
      <c r="AX67" s="251"/>
      <c r="AY67" s="251"/>
      <c r="AZ67" s="251"/>
      <c r="BA67" s="251"/>
    </row>
    <row r="68" spans="18:53" x14ac:dyDescent="0.2">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row>
    <row r="69" spans="18:53" x14ac:dyDescent="0.2">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row>
    <row r="70" spans="18:53" x14ac:dyDescent="0.2">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row>
    <row r="71" spans="18:53" x14ac:dyDescent="0.2">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row>
    <row r="72" spans="18:53" x14ac:dyDescent="0.2">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row>
    <row r="73" spans="18:53" x14ac:dyDescent="0.2">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row>
    <row r="74" spans="18:53" x14ac:dyDescent="0.2">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251"/>
      <c r="AY74" s="251"/>
      <c r="AZ74" s="251"/>
      <c r="BA74" s="251"/>
    </row>
    <row r="75" spans="18:53" x14ac:dyDescent="0.2">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row>
    <row r="76" spans="18:53" x14ac:dyDescent="0.2">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row>
    <row r="77" spans="18:53" x14ac:dyDescent="0.2">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row>
    <row r="78" spans="18:53" x14ac:dyDescent="0.2">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row>
    <row r="79" spans="18:53" x14ac:dyDescent="0.2">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row>
    <row r="80" spans="18:53" x14ac:dyDescent="0.2">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row>
    <row r="81" spans="18:53" x14ac:dyDescent="0.2">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row>
    <row r="82" spans="18:53" x14ac:dyDescent="0.2">
      <c r="R82" s="251"/>
      <c r="S82" s="251"/>
      <c r="T82" s="251"/>
      <c r="U82" s="251"/>
      <c r="V82" s="251"/>
      <c r="W82" s="251"/>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51"/>
      <c r="AW82" s="251"/>
      <c r="AX82" s="251"/>
      <c r="AY82" s="251"/>
      <c r="AZ82" s="251"/>
      <c r="BA82" s="251"/>
    </row>
    <row r="83" spans="18:53" x14ac:dyDescent="0.2">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row>
    <row r="84" spans="18:53" x14ac:dyDescent="0.2">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S84" s="251"/>
      <c r="AT84" s="251"/>
      <c r="AU84" s="251"/>
      <c r="AV84" s="251"/>
      <c r="AW84" s="251"/>
      <c r="AX84" s="251"/>
      <c r="AY84" s="251"/>
      <c r="AZ84" s="251"/>
      <c r="BA84" s="251"/>
    </row>
    <row r="85" spans="18:53" x14ac:dyDescent="0.2">
      <c r="R85" s="251"/>
      <c r="S85" s="251"/>
      <c r="T85" s="251"/>
      <c r="U85" s="251"/>
      <c r="V85" s="251"/>
      <c r="W85" s="251"/>
      <c r="X85" s="251"/>
      <c r="Y85" s="251"/>
      <c r="Z85" s="251"/>
      <c r="AA85" s="251"/>
      <c r="AB85" s="251"/>
      <c r="AC85" s="251"/>
      <c r="AD85" s="251"/>
      <c r="AE85" s="251"/>
      <c r="AF85" s="251"/>
      <c r="AG85" s="251"/>
      <c r="AH85" s="251"/>
      <c r="AI85" s="251"/>
      <c r="AJ85" s="251"/>
      <c r="AK85" s="251"/>
      <c r="AL85" s="251"/>
      <c r="AM85" s="251"/>
      <c r="AN85" s="251"/>
      <c r="AO85" s="251"/>
      <c r="AP85" s="251"/>
      <c r="AQ85" s="251"/>
      <c r="AR85" s="251"/>
      <c r="AS85" s="251"/>
      <c r="AT85" s="251"/>
      <c r="AU85" s="251"/>
      <c r="AV85" s="251"/>
      <c r="AW85" s="251"/>
      <c r="AX85" s="251"/>
      <c r="AY85" s="251"/>
      <c r="AZ85" s="251"/>
      <c r="BA85" s="251"/>
    </row>
    <row r="86" spans="18:53" x14ac:dyDescent="0.2">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c r="AQ86" s="251"/>
      <c r="AR86" s="251"/>
      <c r="AS86" s="251"/>
      <c r="AT86" s="251"/>
      <c r="AU86" s="251"/>
      <c r="AV86" s="251"/>
      <c r="AW86" s="251"/>
      <c r="AX86" s="251"/>
      <c r="AY86" s="251"/>
      <c r="AZ86" s="251"/>
      <c r="BA86" s="251"/>
    </row>
    <row r="87" spans="18:53" x14ac:dyDescent="0.2">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row>
    <row r="88" spans="18:53" x14ac:dyDescent="0.2">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1"/>
      <c r="AW88" s="251"/>
      <c r="AX88" s="251"/>
      <c r="AY88" s="251"/>
      <c r="AZ88" s="251"/>
      <c r="BA88" s="251"/>
    </row>
    <row r="89" spans="18:53" x14ac:dyDescent="0.2">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51"/>
      <c r="AZ89" s="251"/>
      <c r="BA89" s="251"/>
    </row>
  </sheetData>
  <mergeCells count="128">
    <mergeCell ref="Q40:Q41"/>
    <mergeCell ref="P40:P41"/>
    <mergeCell ref="O40:O41"/>
    <mergeCell ref="E40:E41"/>
    <mergeCell ref="C40:C41"/>
    <mergeCell ref="B40:B41"/>
    <mergeCell ref="P48:P49"/>
    <mergeCell ref="Q48:Q49"/>
    <mergeCell ref="B54:L55"/>
    <mergeCell ref="M54:Q55"/>
    <mergeCell ref="B51:C51"/>
    <mergeCell ref="D51:I51"/>
    <mergeCell ref="K51:L51"/>
    <mergeCell ref="M51:Q51"/>
    <mergeCell ref="B52:C53"/>
    <mergeCell ref="D52:I53"/>
    <mergeCell ref="J52:J53"/>
    <mergeCell ref="M52:Q53"/>
    <mergeCell ref="B48:B49"/>
    <mergeCell ref="C48:C49"/>
    <mergeCell ref="O48:O49"/>
    <mergeCell ref="B46:B47"/>
    <mergeCell ref="C46:C47"/>
    <mergeCell ref="O46:O47"/>
    <mergeCell ref="P46:P47"/>
    <mergeCell ref="Q46:Q47"/>
    <mergeCell ref="E46:E47"/>
    <mergeCell ref="E42:E43"/>
    <mergeCell ref="E44:E45"/>
    <mergeCell ref="B42:B45"/>
    <mergeCell ref="C42:C43"/>
    <mergeCell ref="O42:O43"/>
    <mergeCell ref="P42:P43"/>
    <mergeCell ref="Q42:Q43"/>
    <mergeCell ref="C44:C45"/>
    <mergeCell ref="O44:O45"/>
    <mergeCell ref="P44:P45"/>
    <mergeCell ref="Q44:Q45"/>
    <mergeCell ref="B36:B39"/>
    <mergeCell ref="C36:C37"/>
    <mergeCell ref="O36:O37"/>
    <mergeCell ref="P36:P37"/>
    <mergeCell ref="Q36:Q37"/>
    <mergeCell ref="E38:E39"/>
    <mergeCell ref="C38:C39"/>
    <mergeCell ref="E36:E37"/>
    <mergeCell ref="O38:O39"/>
    <mergeCell ref="P38:P39"/>
    <mergeCell ref="Q38:Q39"/>
    <mergeCell ref="B30:B35"/>
    <mergeCell ref="C30:C31"/>
    <mergeCell ref="O30:O31"/>
    <mergeCell ref="P30:P31"/>
    <mergeCell ref="Q30:Q31"/>
    <mergeCell ref="C32:C33"/>
    <mergeCell ref="E30:E31"/>
    <mergeCell ref="E32:E33"/>
    <mergeCell ref="E34:E35"/>
    <mergeCell ref="U27:V27"/>
    <mergeCell ref="O28:O29"/>
    <mergeCell ref="P28:P29"/>
    <mergeCell ref="Q28:Q29"/>
    <mergeCell ref="U28:V28"/>
    <mergeCell ref="U29:V29"/>
    <mergeCell ref="U30:V30"/>
    <mergeCell ref="C34:C35"/>
    <mergeCell ref="O34:O35"/>
    <mergeCell ref="P34:P35"/>
    <mergeCell ref="Q34:Q35"/>
    <mergeCell ref="Q32:Q33"/>
    <mergeCell ref="O32:O33"/>
    <mergeCell ref="P32:P33"/>
    <mergeCell ref="T9:X9"/>
    <mergeCell ref="B10:C10"/>
    <mergeCell ref="D10:I10"/>
    <mergeCell ref="N10:P10"/>
    <mergeCell ref="B11:C11"/>
    <mergeCell ref="D11:I11"/>
    <mergeCell ref="N11:P11"/>
    <mergeCell ref="U11:W11"/>
    <mergeCell ref="B9:C9"/>
    <mergeCell ref="D9:I9"/>
    <mergeCell ref="J9:L14"/>
    <mergeCell ref="M9:Q9"/>
    <mergeCell ref="B12:C12"/>
    <mergeCell ref="D12:I12"/>
    <mergeCell ref="N12:P12"/>
    <mergeCell ref="U12:W12"/>
    <mergeCell ref="B13:C13"/>
    <mergeCell ref="D13:I13"/>
    <mergeCell ref="U13:W13"/>
    <mergeCell ref="D14:I14"/>
    <mergeCell ref="U14:V14"/>
    <mergeCell ref="B2:C5"/>
    <mergeCell ref="D2:K3"/>
    <mergeCell ref="L2:O2"/>
    <mergeCell ref="P2:Q5"/>
    <mergeCell ref="L3:O3"/>
    <mergeCell ref="D4:K5"/>
    <mergeCell ref="L4:O4"/>
    <mergeCell ref="L5:O5"/>
    <mergeCell ref="B27:B29"/>
    <mergeCell ref="C27:C29"/>
    <mergeCell ref="D27:D29"/>
    <mergeCell ref="E27:E29"/>
    <mergeCell ref="F27:F29"/>
    <mergeCell ref="G27:G29"/>
    <mergeCell ref="N14:P14"/>
    <mergeCell ref="C6:Q6"/>
    <mergeCell ref="D7:Q7"/>
    <mergeCell ref="D8:Q8"/>
    <mergeCell ref="N13:P13"/>
    <mergeCell ref="H27:H29"/>
    <mergeCell ref="I27:L28"/>
    <mergeCell ref="M27:N28"/>
    <mergeCell ref="O27:Q27"/>
    <mergeCell ref="D15:I15"/>
    <mergeCell ref="D25:I25"/>
    <mergeCell ref="D26:I26"/>
    <mergeCell ref="D16:I16"/>
    <mergeCell ref="D17:I17"/>
    <mergeCell ref="D18:I18"/>
    <mergeCell ref="D19:I19"/>
    <mergeCell ref="D20:I20"/>
    <mergeCell ref="D21:I21"/>
    <mergeCell ref="D22:I22"/>
    <mergeCell ref="D23:I23"/>
    <mergeCell ref="D24:I24"/>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1702</vt:lpstr>
      <vt:lpstr>PROGRAMA 1704</vt:lpstr>
      <vt:lpstr>PROGRAMA 1707</vt:lpstr>
      <vt:lpstr>PROGRAMA 1708</vt:lpstr>
      <vt:lpstr>PROGRAMA 2402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equipo 60</cp:lastModifiedBy>
  <dcterms:created xsi:type="dcterms:W3CDTF">2017-08-24T15:03:39Z</dcterms:created>
  <dcterms:modified xsi:type="dcterms:W3CDTF">2025-01-29T21:28:54Z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2024-10-29T12:20:57Z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4145d1e8-a2bc-4f5e-9f17-01c4ef4f06ee</vt:lpwstr>
  </property>
  <property fmtid="{D5CDD505-2E9C-101B-9397-08002B2CF9AE}" pid="7" name="MSIP_Label_defa4170-0d19-0005-0004-bc88714345d2_ActionId">
    <vt:lpwstr>013bf3aa-03a6-44d4-8b04-c8cd8b33d509</vt:lpwstr>
  </property>
  <property fmtid="{D5CDD505-2E9C-101B-9397-08002B2CF9AE}" pid="8" name="MSIP_Label_defa4170-0d19-0005-0004-bc88714345d2_ContentBits">
    <vt:lpwstr>0</vt:lpwstr>
  </property>
</Properties>
</file>